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 activeTab="1"/>
  </bookViews>
  <sheets>
    <sheet name="AI" sheetId="1" r:id="rId1"/>
    <sheet name="DI" sheetId="2" r:id="rId2"/>
    <sheet name="DO" sheetId="3" r:id="rId3"/>
    <sheet name="Структуры" sheetId="4" r:id="rId4"/>
  </sheets>
  <definedNames>
    <definedName name="_xlnm._FilterDatabase" localSheetId="0" hidden="1">AI!$G$1:$H$198</definedName>
    <definedName name="_xlnm._FilterDatabase" localSheetId="1" hidden="1">DI!$D$1:$F$353</definedName>
    <definedName name="_xlnm._FilterDatabase" localSheetId="2" hidden="1">DO!$D$1:$E$321</definedName>
    <definedName name="ControlLoopsCount">Структуры!$J:$J</definedName>
    <definedName name="ControlLoopsNames">Структуры!$J:$K</definedName>
    <definedName name="NameCountAI">AI!$O:$O</definedName>
    <definedName name="NameCountDI">DI!$K:$K</definedName>
    <definedName name="NameCountDO">DO!$K:$K</definedName>
    <definedName name="NameListAI">AI!$O:$P</definedName>
    <definedName name="NameListDI">DI!$K:$L</definedName>
    <definedName name="NameListDO">DO!$K:$L</definedName>
    <definedName name="ObjectCountDO">DO!$N:$N</definedName>
    <definedName name="ObjectsListDO">DO!$N:$O</definedName>
    <definedName name="VarCountDO">DO!$Q:$Q</definedName>
    <definedName name="VarListDO">DO!$Q:$R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3" i="3"/>
  <c r="T4" i="3"/>
  <c r="T5" i="3"/>
  <c r="T6" i="3"/>
  <c r="T7" i="3"/>
  <c r="T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" i="2"/>
  <c r="K39" i="3"/>
  <c r="L39" i="3" s="1"/>
  <c r="N39" i="3"/>
  <c r="O39" i="3" s="1"/>
  <c r="Q39" i="3"/>
  <c r="K40" i="3"/>
  <c r="L40" i="3" s="1"/>
  <c r="N40" i="3"/>
  <c r="O40" i="3" s="1"/>
  <c r="Q40" i="3"/>
  <c r="R40" i="3" s="1"/>
  <c r="K41" i="3"/>
  <c r="L41" i="3" s="1"/>
  <c r="N41" i="3"/>
  <c r="O41" i="3" s="1"/>
  <c r="Q41" i="3"/>
  <c r="R41" i="3" s="1"/>
  <c r="K42" i="3"/>
  <c r="L42" i="3" s="1"/>
  <c r="Q42" i="3"/>
  <c r="R42" i="3" s="1"/>
  <c r="K43" i="3"/>
  <c r="L43" i="3" s="1"/>
  <c r="N43" i="3"/>
  <c r="O43" i="3" s="1"/>
  <c r="Q43" i="3"/>
  <c r="R43" i="3" s="1"/>
  <c r="K44" i="3"/>
  <c r="L44" i="3" s="1"/>
  <c r="N44" i="3"/>
  <c r="O44" i="3" s="1"/>
  <c r="Q44" i="3"/>
  <c r="R44" i="3" s="1"/>
  <c r="K45" i="3"/>
  <c r="L45" i="3" s="1"/>
  <c r="N45" i="3"/>
  <c r="O45" i="3" s="1"/>
  <c r="Q45" i="3"/>
  <c r="R45" i="3" s="1"/>
  <c r="K46" i="3"/>
  <c r="L46" i="3" s="1"/>
  <c r="N46" i="3"/>
  <c r="O46" i="3" s="1"/>
  <c r="Q46" i="3"/>
  <c r="R46" i="3" s="1"/>
  <c r="K47" i="3"/>
  <c r="L47" i="3" s="1"/>
  <c r="N47" i="3"/>
  <c r="O47" i="3" s="1"/>
  <c r="Q47" i="3"/>
  <c r="R47" i="3" s="1"/>
  <c r="K48" i="3"/>
  <c r="L48" i="3" s="1"/>
  <c r="N48" i="3"/>
  <c r="O48" i="3" s="1"/>
  <c r="Q48" i="3"/>
  <c r="R48" i="3" s="1"/>
  <c r="K49" i="3"/>
  <c r="L49" i="3" s="1"/>
  <c r="N49" i="3"/>
  <c r="O49" i="3" s="1"/>
  <c r="Q49" i="3"/>
  <c r="R49" i="3" s="1"/>
  <c r="K50" i="3"/>
  <c r="L50" i="3" s="1"/>
  <c r="N50" i="3"/>
  <c r="O50" i="3" s="1"/>
  <c r="Q50" i="3"/>
  <c r="R50" i="3" s="1"/>
  <c r="K51" i="3"/>
  <c r="L51" i="3" s="1"/>
  <c r="N51" i="3"/>
  <c r="O51" i="3" s="1"/>
  <c r="Q51" i="3"/>
  <c r="R51" i="3" s="1"/>
  <c r="K52" i="3"/>
  <c r="L52" i="3" s="1"/>
  <c r="N52" i="3"/>
  <c r="O52" i="3" s="1"/>
  <c r="Q52" i="3"/>
  <c r="R52" i="3" s="1"/>
  <c r="K53" i="3"/>
  <c r="L53" i="3" s="1"/>
  <c r="N53" i="3"/>
  <c r="O53" i="3" s="1"/>
  <c r="Q53" i="3"/>
  <c r="R53" i="3" s="1"/>
  <c r="K54" i="3"/>
  <c r="L54" i="3" s="1"/>
  <c r="N54" i="3"/>
  <c r="O54" i="3" s="1"/>
  <c r="Q54" i="3"/>
  <c r="R54" i="3" s="1"/>
  <c r="K55" i="3"/>
  <c r="L55" i="3" s="1"/>
  <c r="N55" i="3"/>
  <c r="O55" i="3" s="1"/>
  <c r="Q55" i="3"/>
  <c r="R55" i="3" s="1"/>
  <c r="K56" i="3"/>
  <c r="L56" i="3" s="1"/>
  <c r="N56" i="3"/>
  <c r="O56" i="3" s="1"/>
  <c r="Q56" i="3"/>
  <c r="R56" i="3" s="1"/>
  <c r="K57" i="3"/>
  <c r="L57" i="3" s="1"/>
  <c r="N57" i="3"/>
  <c r="O57" i="3" s="1"/>
  <c r="Q57" i="3"/>
  <c r="R57" i="3" s="1"/>
  <c r="K58" i="3"/>
  <c r="L58" i="3" s="1"/>
  <c r="N58" i="3"/>
  <c r="O58" i="3" s="1"/>
  <c r="Q58" i="3"/>
  <c r="R58" i="3" s="1"/>
  <c r="K59" i="3"/>
  <c r="L59" i="3" s="1"/>
  <c r="N59" i="3"/>
  <c r="O59" i="3" s="1"/>
  <c r="Q59" i="3"/>
  <c r="R59" i="3" s="1"/>
  <c r="K60" i="3"/>
  <c r="L60" i="3" s="1"/>
  <c r="N60" i="3"/>
  <c r="O60" i="3" s="1"/>
  <c r="Q60" i="3"/>
  <c r="R60" i="3" s="1"/>
  <c r="K61" i="3"/>
  <c r="L61" i="3" s="1"/>
  <c r="N61" i="3"/>
  <c r="O61" i="3" s="1"/>
  <c r="Q61" i="3"/>
  <c r="R61" i="3" s="1"/>
  <c r="K62" i="3"/>
  <c r="L62" i="3" s="1"/>
  <c r="N62" i="3"/>
  <c r="O62" i="3" s="1"/>
  <c r="Q62" i="3"/>
  <c r="R62" i="3" s="1"/>
  <c r="K63" i="3"/>
  <c r="L63" i="3" s="1"/>
  <c r="N63" i="3"/>
  <c r="O63" i="3" s="1"/>
  <c r="Q63" i="3"/>
  <c r="R63" i="3" s="1"/>
  <c r="K64" i="3"/>
  <c r="L64" i="3" s="1"/>
  <c r="N64" i="3"/>
  <c r="O64" i="3" s="1"/>
  <c r="Q64" i="3"/>
  <c r="R64" i="3" s="1"/>
  <c r="K65" i="3"/>
  <c r="L65" i="3" s="1"/>
  <c r="N65" i="3"/>
  <c r="O65" i="3" s="1"/>
  <c r="Q65" i="3"/>
  <c r="R65" i="3" s="1"/>
  <c r="K66" i="3"/>
  <c r="L66" i="3" s="1"/>
  <c r="N66" i="3"/>
  <c r="O66" i="3" s="1"/>
  <c r="Q66" i="3"/>
  <c r="R66" i="3" s="1"/>
  <c r="K67" i="3"/>
  <c r="L67" i="3" s="1"/>
  <c r="N67" i="3"/>
  <c r="O67" i="3" s="1"/>
  <c r="Q67" i="3"/>
  <c r="R67" i="3" s="1"/>
  <c r="Q68" i="3"/>
  <c r="R68" i="3" s="1"/>
  <c r="K69" i="3"/>
  <c r="L69" i="3" s="1"/>
  <c r="N69" i="3"/>
  <c r="O69" i="3" s="1"/>
  <c r="Q69" i="3"/>
  <c r="R69" i="3" s="1"/>
  <c r="K70" i="3"/>
  <c r="L70" i="3" s="1"/>
  <c r="N70" i="3"/>
  <c r="O70" i="3" s="1"/>
  <c r="Q70" i="3"/>
  <c r="R70" i="3" s="1"/>
  <c r="K71" i="3"/>
  <c r="L71" i="3" s="1"/>
  <c r="N71" i="3"/>
  <c r="O71" i="3" s="1"/>
  <c r="Q71" i="3"/>
  <c r="R71" i="3" s="1"/>
  <c r="K72" i="3"/>
  <c r="L72" i="3" s="1"/>
  <c r="N72" i="3"/>
  <c r="O72" i="3" s="1"/>
  <c r="Q72" i="3"/>
  <c r="R72" i="3" s="1"/>
  <c r="K73" i="3"/>
  <c r="L73" i="3" s="1"/>
  <c r="N73" i="3"/>
  <c r="O73" i="3" s="1"/>
  <c r="Q73" i="3"/>
  <c r="R73" i="3" s="1"/>
  <c r="K74" i="3"/>
  <c r="L74" i="3" s="1"/>
  <c r="Q74" i="3"/>
  <c r="R74" i="3" s="1"/>
  <c r="K75" i="3"/>
  <c r="L75" i="3" s="1"/>
  <c r="N75" i="3"/>
  <c r="O75" i="3" s="1"/>
  <c r="Q75" i="3"/>
  <c r="R75" i="3" s="1"/>
  <c r="K76" i="3"/>
  <c r="L76" i="3" s="1"/>
  <c r="N76" i="3"/>
  <c r="O76" i="3" s="1"/>
  <c r="Q76" i="3"/>
  <c r="R76" i="3" s="1"/>
  <c r="K77" i="3"/>
  <c r="L77" i="3" s="1"/>
  <c r="N77" i="3"/>
  <c r="O77" i="3" s="1"/>
  <c r="Q77" i="3"/>
  <c r="R77" i="3" s="1"/>
  <c r="K78" i="3"/>
  <c r="L78" i="3" s="1"/>
  <c r="N78" i="3"/>
  <c r="O78" i="3" s="1"/>
  <c r="Q78" i="3"/>
  <c r="R78" i="3" s="1"/>
  <c r="K79" i="3"/>
  <c r="L79" i="3" s="1"/>
  <c r="N79" i="3"/>
  <c r="O79" i="3" s="1"/>
  <c r="Q79" i="3"/>
  <c r="R79" i="3" s="1"/>
  <c r="K80" i="3"/>
  <c r="L80" i="3" s="1"/>
  <c r="N80" i="3"/>
  <c r="O80" i="3" s="1"/>
  <c r="Q80" i="3"/>
  <c r="R80" i="3" s="1"/>
  <c r="K81" i="3"/>
  <c r="L81" i="3" s="1"/>
  <c r="N81" i="3"/>
  <c r="O81" i="3" s="1"/>
  <c r="Q81" i="3"/>
  <c r="R81" i="3" s="1"/>
  <c r="K82" i="3"/>
  <c r="L82" i="3" s="1"/>
  <c r="N82" i="3"/>
  <c r="O82" i="3" s="1"/>
  <c r="Q82" i="3"/>
  <c r="R82" i="3" s="1"/>
  <c r="K83" i="3"/>
  <c r="L83" i="3" s="1"/>
  <c r="N83" i="3"/>
  <c r="O83" i="3" s="1"/>
  <c r="Q83" i="3"/>
  <c r="R83" i="3" s="1"/>
  <c r="K84" i="3"/>
  <c r="L84" i="3" s="1"/>
  <c r="Q84" i="3"/>
  <c r="R84" i="3" s="1"/>
  <c r="K85" i="3"/>
  <c r="L85" i="3" s="1"/>
  <c r="Q85" i="3"/>
  <c r="R85" i="3" s="1"/>
  <c r="K86" i="3"/>
  <c r="L86" i="3" s="1"/>
  <c r="Q86" i="3"/>
  <c r="R86" i="3" s="1"/>
  <c r="K87" i="3"/>
  <c r="L87" i="3" s="1"/>
  <c r="N87" i="3"/>
  <c r="O87" i="3" s="1"/>
  <c r="Q87" i="3"/>
  <c r="R87" i="3" s="1"/>
  <c r="K88" i="3"/>
  <c r="L88" i="3" s="1"/>
  <c r="Q88" i="3"/>
  <c r="R88" i="3" s="1"/>
  <c r="K89" i="3"/>
  <c r="L89" i="3" s="1"/>
  <c r="Q89" i="3"/>
  <c r="R89" i="3" s="1"/>
  <c r="K90" i="3"/>
  <c r="L90" i="3" s="1"/>
  <c r="N90" i="3"/>
  <c r="O90" i="3" s="1"/>
  <c r="Q90" i="3"/>
  <c r="R90" i="3" s="1"/>
  <c r="K91" i="3"/>
  <c r="L91" i="3" s="1"/>
  <c r="Q91" i="3"/>
  <c r="R91" i="3" s="1"/>
  <c r="K92" i="3"/>
  <c r="L92" i="3" s="1"/>
  <c r="N92" i="3"/>
  <c r="O92" i="3" s="1"/>
  <c r="Q92" i="3"/>
  <c r="R92" i="3" s="1"/>
  <c r="K93" i="3"/>
  <c r="L93" i="3" s="1"/>
  <c r="N93" i="3"/>
  <c r="O93" i="3" s="1"/>
  <c r="Q93" i="3"/>
  <c r="R93" i="3" s="1"/>
  <c r="K94" i="3"/>
  <c r="L94" i="3" s="1"/>
  <c r="N94" i="3"/>
  <c r="O94" i="3" s="1"/>
  <c r="Q94" i="3"/>
  <c r="R94" i="3" s="1"/>
  <c r="K95" i="3"/>
  <c r="L95" i="3" s="1"/>
  <c r="N95" i="3"/>
  <c r="O95" i="3" s="1"/>
  <c r="Q95" i="3"/>
  <c r="R95" i="3" s="1"/>
  <c r="K96" i="3"/>
  <c r="L96" i="3" s="1"/>
  <c r="N96" i="3"/>
  <c r="O96" i="3" s="1"/>
  <c r="Q96" i="3"/>
  <c r="R96" i="3" s="1"/>
  <c r="K97" i="3"/>
  <c r="L97" i="3" s="1"/>
  <c r="N97" i="3"/>
  <c r="O97" i="3" s="1"/>
  <c r="Q97" i="3"/>
  <c r="R97" i="3" s="1"/>
  <c r="K98" i="3"/>
  <c r="L98" i="3" s="1"/>
  <c r="N98" i="3"/>
  <c r="O98" i="3" s="1"/>
  <c r="Q98" i="3"/>
  <c r="R98" i="3" s="1"/>
  <c r="K99" i="3"/>
  <c r="L99" i="3" s="1"/>
  <c r="N99" i="3"/>
  <c r="O99" i="3" s="1"/>
  <c r="Q99" i="3"/>
  <c r="R99" i="3" s="1"/>
  <c r="K100" i="3"/>
  <c r="L100" i="3" s="1"/>
  <c r="N100" i="3"/>
  <c r="O100" i="3" s="1"/>
  <c r="Q100" i="3"/>
  <c r="R100" i="3" s="1"/>
  <c r="K101" i="3"/>
  <c r="L101" i="3" s="1"/>
  <c r="N101" i="3"/>
  <c r="O101" i="3" s="1"/>
  <c r="Q101" i="3"/>
  <c r="R101" i="3" s="1"/>
  <c r="K102" i="3"/>
  <c r="L102" i="3" s="1"/>
  <c r="N102" i="3"/>
  <c r="O102" i="3" s="1"/>
  <c r="Q102" i="3"/>
  <c r="R102" i="3" s="1"/>
  <c r="K103" i="3"/>
  <c r="L103" i="3" s="1"/>
  <c r="N103" i="3"/>
  <c r="O103" i="3" s="1"/>
  <c r="Q103" i="3"/>
  <c r="R103" i="3" s="1"/>
  <c r="K104" i="3"/>
  <c r="L104" i="3" s="1"/>
  <c r="N104" i="3"/>
  <c r="O104" i="3" s="1"/>
  <c r="Q104" i="3"/>
  <c r="R104" i="3" s="1"/>
  <c r="K105" i="3"/>
  <c r="L105" i="3" s="1"/>
  <c r="N105" i="3"/>
  <c r="O105" i="3" s="1"/>
  <c r="Q105" i="3"/>
  <c r="R105" i="3" s="1"/>
  <c r="K106" i="3"/>
  <c r="L106" i="3" s="1"/>
  <c r="N106" i="3"/>
  <c r="O106" i="3" s="1"/>
  <c r="Q106" i="3"/>
  <c r="R106" i="3" s="1"/>
  <c r="K107" i="3"/>
  <c r="L107" i="3" s="1"/>
  <c r="N107" i="3"/>
  <c r="O107" i="3" s="1"/>
  <c r="Q107" i="3"/>
  <c r="R107" i="3" s="1"/>
  <c r="K108" i="3"/>
  <c r="L108" i="3" s="1"/>
  <c r="N108" i="3"/>
  <c r="O108" i="3" s="1"/>
  <c r="Q108" i="3"/>
  <c r="R108" i="3" s="1"/>
  <c r="K109" i="3"/>
  <c r="L109" i="3" s="1"/>
  <c r="N109" i="3"/>
  <c r="O109" i="3" s="1"/>
  <c r="Q109" i="3"/>
  <c r="R109" i="3" s="1"/>
  <c r="K110" i="3"/>
  <c r="L110" i="3" s="1"/>
  <c r="N110" i="3"/>
  <c r="O110" i="3" s="1"/>
  <c r="Q110" i="3"/>
  <c r="R110" i="3" s="1"/>
  <c r="K111" i="3"/>
  <c r="L111" i="3" s="1"/>
  <c r="N111" i="3"/>
  <c r="O111" i="3" s="1"/>
  <c r="Q111" i="3"/>
  <c r="R111" i="3" s="1"/>
  <c r="K112" i="3"/>
  <c r="L112" i="3" s="1"/>
  <c r="N112" i="3"/>
  <c r="O112" i="3" s="1"/>
  <c r="Q112" i="3"/>
  <c r="R112" i="3" s="1"/>
  <c r="K113" i="3"/>
  <c r="L113" i="3" s="1"/>
  <c r="N113" i="3"/>
  <c r="O113" i="3" s="1"/>
  <c r="Q113" i="3"/>
  <c r="R113" i="3" s="1"/>
  <c r="K114" i="3"/>
  <c r="L114" i="3" s="1"/>
  <c r="N114" i="3"/>
  <c r="O114" i="3" s="1"/>
  <c r="Q114" i="3"/>
  <c r="R114" i="3" s="1"/>
  <c r="K115" i="3"/>
  <c r="L115" i="3" s="1"/>
  <c r="N115" i="3"/>
  <c r="O115" i="3" s="1"/>
  <c r="Q115" i="3"/>
  <c r="R115" i="3" s="1"/>
  <c r="N116" i="3"/>
  <c r="O116" i="3" s="1"/>
  <c r="Q116" i="3"/>
  <c r="R116" i="3" s="1"/>
  <c r="K117" i="3"/>
  <c r="L117" i="3" s="1"/>
  <c r="N117" i="3"/>
  <c r="O117" i="3" s="1"/>
  <c r="Q117" i="3"/>
  <c r="R117" i="3" s="1"/>
  <c r="K118" i="3"/>
  <c r="L118" i="3" s="1"/>
  <c r="N118" i="3"/>
  <c r="O118" i="3" s="1"/>
  <c r="Q118" i="3"/>
  <c r="R118" i="3" s="1"/>
  <c r="K119" i="3"/>
  <c r="L119" i="3" s="1"/>
  <c r="N119" i="3"/>
  <c r="O119" i="3" s="1"/>
  <c r="Q119" i="3"/>
  <c r="R119" i="3" s="1"/>
  <c r="K120" i="3"/>
  <c r="L120" i="3" s="1"/>
  <c r="N120" i="3"/>
  <c r="O120" i="3" s="1"/>
  <c r="Q120" i="3"/>
  <c r="R120" i="3" s="1"/>
  <c r="K121" i="3"/>
  <c r="L121" i="3" s="1"/>
  <c r="N121" i="3"/>
  <c r="O121" i="3" s="1"/>
  <c r="Q121" i="3"/>
  <c r="R121" i="3" s="1"/>
  <c r="K122" i="3"/>
  <c r="L122" i="3" s="1"/>
  <c r="N122" i="3"/>
  <c r="O122" i="3" s="1"/>
  <c r="Q122" i="3"/>
  <c r="R122" i="3" s="1"/>
  <c r="K123" i="3"/>
  <c r="L123" i="3" s="1"/>
  <c r="N123" i="3"/>
  <c r="O123" i="3" s="1"/>
  <c r="Q123" i="3"/>
  <c r="R123" i="3" s="1"/>
  <c r="K124" i="3"/>
  <c r="L124" i="3" s="1"/>
  <c r="N124" i="3"/>
  <c r="O124" i="3" s="1"/>
  <c r="Q124" i="3"/>
  <c r="R124" i="3" s="1"/>
  <c r="K125" i="3"/>
  <c r="L125" i="3" s="1"/>
  <c r="N125" i="3"/>
  <c r="O125" i="3" s="1"/>
  <c r="Q125" i="3"/>
  <c r="R125" i="3" s="1"/>
  <c r="K126" i="3"/>
  <c r="L126" i="3" s="1"/>
  <c r="N126" i="3"/>
  <c r="O126" i="3" s="1"/>
  <c r="Q126" i="3"/>
  <c r="R126" i="3" s="1"/>
  <c r="K127" i="3"/>
  <c r="L127" i="3" s="1"/>
  <c r="N127" i="3"/>
  <c r="O127" i="3" s="1"/>
  <c r="Q127" i="3"/>
  <c r="R127" i="3" s="1"/>
  <c r="K128" i="3"/>
  <c r="L128" i="3" s="1"/>
  <c r="N128" i="3"/>
  <c r="O128" i="3" s="1"/>
  <c r="Q128" i="3"/>
  <c r="R128" i="3" s="1"/>
  <c r="K129" i="3"/>
  <c r="L129" i="3" s="1"/>
  <c r="N129" i="3"/>
  <c r="O129" i="3" s="1"/>
  <c r="Q129" i="3"/>
  <c r="R129" i="3" s="1"/>
  <c r="K130" i="3"/>
  <c r="L130" i="3" s="1"/>
  <c r="N130" i="3"/>
  <c r="O130" i="3" s="1"/>
  <c r="Q130" i="3"/>
  <c r="R130" i="3" s="1"/>
  <c r="K131" i="3"/>
  <c r="L131" i="3" s="1"/>
  <c r="N131" i="3"/>
  <c r="O131" i="3" s="1"/>
  <c r="Q131" i="3"/>
  <c r="R131" i="3" s="1"/>
  <c r="K132" i="3"/>
  <c r="L132" i="3" s="1"/>
  <c r="N132" i="3"/>
  <c r="O132" i="3" s="1"/>
  <c r="Q132" i="3"/>
  <c r="R132" i="3" s="1"/>
  <c r="K133" i="3"/>
  <c r="L133" i="3" s="1"/>
  <c r="N133" i="3"/>
  <c r="O133" i="3" s="1"/>
  <c r="Q133" i="3"/>
  <c r="R133" i="3" s="1"/>
  <c r="K134" i="3"/>
  <c r="L134" i="3" s="1"/>
  <c r="N134" i="3"/>
  <c r="O134" i="3" s="1"/>
  <c r="Q134" i="3"/>
  <c r="R134" i="3" s="1"/>
  <c r="K135" i="3"/>
  <c r="L135" i="3" s="1"/>
  <c r="N135" i="3"/>
  <c r="O135" i="3" s="1"/>
  <c r="Q135" i="3"/>
  <c r="R135" i="3" s="1"/>
  <c r="K136" i="3"/>
  <c r="L136" i="3" s="1"/>
  <c r="N136" i="3"/>
  <c r="O136" i="3" s="1"/>
  <c r="Q136" i="3"/>
  <c r="R136" i="3" s="1"/>
  <c r="K137" i="3"/>
  <c r="L137" i="3" s="1"/>
  <c r="N137" i="3"/>
  <c r="O137" i="3" s="1"/>
  <c r="Q137" i="3"/>
  <c r="R137" i="3" s="1"/>
  <c r="K138" i="3"/>
  <c r="L138" i="3" s="1"/>
  <c r="N138" i="3"/>
  <c r="O138" i="3" s="1"/>
  <c r="Q138" i="3"/>
  <c r="R138" i="3" s="1"/>
  <c r="K139" i="3"/>
  <c r="L139" i="3" s="1"/>
  <c r="N139" i="3"/>
  <c r="O139" i="3" s="1"/>
  <c r="Q139" i="3"/>
  <c r="R139" i="3" s="1"/>
  <c r="K140" i="3"/>
  <c r="L140" i="3" s="1"/>
  <c r="N140" i="3"/>
  <c r="O140" i="3" s="1"/>
  <c r="Q140" i="3"/>
  <c r="R140" i="3" s="1"/>
  <c r="K141" i="3"/>
  <c r="L141" i="3" s="1"/>
  <c r="N141" i="3"/>
  <c r="O141" i="3" s="1"/>
  <c r="Q141" i="3"/>
  <c r="R141" i="3" s="1"/>
  <c r="K142" i="3"/>
  <c r="L142" i="3" s="1"/>
  <c r="N142" i="3"/>
  <c r="O142" i="3" s="1"/>
  <c r="Q142" i="3"/>
  <c r="R142" i="3" s="1"/>
  <c r="K143" i="3"/>
  <c r="L143" i="3" s="1"/>
  <c r="N143" i="3"/>
  <c r="O143" i="3" s="1"/>
  <c r="Q143" i="3"/>
  <c r="R143" i="3" s="1"/>
  <c r="K144" i="3"/>
  <c r="L144" i="3" s="1"/>
  <c r="N144" i="3"/>
  <c r="O144" i="3" s="1"/>
  <c r="Q144" i="3"/>
  <c r="R144" i="3" s="1"/>
  <c r="K145" i="3"/>
  <c r="L145" i="3" s="1"/>
  <c r="N145" i="3"/>
  <c r="O145" i="3" s="1"/>
  <c r="Q145" i="3"/>
  <c r="R145" i="3" s="1"/>
  <c r="K146" i="3"/>
  <c r="L146" i="3" s="1"/>
  <c r="N146" i="3"/>
  <c r="O146" i="3" s="1"/>
  <c r="Q146" i="3"/>
  <c r="R146" i="3" s="1"/>
  <c r="K147" i="3"/>
  <c r="L147" i="3" s="1"/>
  <c r="N147" i="3"/>
  <c r="O147" i="3" s="1"/>
  <c r="Q147" i="3"/>
  <c r="R147" i="3" s="1"/>
  <c r="K148" i="3"/>
  <c r="L148" i="3" s="1"/>
  <c r="N148" i="3"/>
  <c r="O148" i="3" s="1"/>
  <c r="Q148" i="3"/>
  <c r="R148" i="3" s="1"/>
  <c r="K149" i="3"/>
  <c r="L149" i="3" s="1"/>
  <c r="N149" i="3"/>
  <c r="O149" i="3" s="1"/>
  <c r="Q149" i="3"/>
  <c r="R149" i="3" s="1"/>
  <c r="K150" i="3"/>
  <c r="L150" i="3" s="1"/>
  <c r="N150" i="3"/>
  <c r="O150" i="3" s="1"/>
  <c r="Q150" i="3"/>
  <c r="R150" i="3" s="1"/>
  <c r="K151" i="3"/>
  <c r="L151" i="3" s="1"/>
  <c r="N151" i="3"/>
  <c r="O151" i="3" s="1"/>
  <c r="Q151" i="3"/>
  <c r="R151" i="3" s="1"/>
  <c r="K152" i="3"/>
  <c r="L152" i="3" s="1"/>
  <c r="N152" i="3"/>
  <c r="O152" i="3" s="1"/>
  <c r="Q152" i="3"/>
  <c r="R152" i="3" s="1"/>
  <c r="K153" i="3"/>
  <c r="L153" i="3" s="1"/>
  <c r="N153" i="3"/>
  <c r="O153" i="3" s="1"/>
  <c r="Q153" i="3"/>
  <c r="R153" i="3" s="1"/>
  <c r="K154" i="3"/>
  <c r="L154" i="3" s="1"/>
  <c r="N154" i="3"/>
  <c r="O154" i="3" s="1"/>
  <c r="Q154" i="3"/>
  <c r="R154" i="3" s="1"/>
  <c r="K155" i="3"/>
  <c r="L155" i="3" s="1"/>
  <c r="N155" i="3"/>
  <c r="O155" i="3" s="1"/>
  <c r="Q155" i="3"/>
  <c r="R155" i="3" s="1"/>
  <c r="K156" i="3"/>
  <c r="L156" i="3" s="1"/>
  <c r="N156" i="3"/>
  <c r="O156" i="3" s="1"/>
  <c r="Q156" i="3"/>
  <c r="R156" i="3" s="1"/>
  <c r="K157" i="3"/>
  <c r="L157" i="3" s="1"/>
  <c r="N157" i="3"/>
  <c r="O157" i="3" s="1"/>
  <c r="Q157" i="3"/>
  <c r="R157" i="3" s="1"/>
  <c r="K158" i="3"/>
  <c r="L158" i="3" s="1"/>
  <c r="N158" i="3"/>
  <c r="O158" i="3" s="1"/>
  <c r="Q158" i="3"/>
  <c r="R158" i="3" s="1"/>
  <c r="K159" i="3"/>
  <c r="L159" i="3" s="1"/>
  <c r="N159" i="3"/>
  <c r="O159" i="3" s="1"/>
  <c r="Q159" i="3"/>
  <c r="R159" i="3" s="1"/>
  <c r="K160" i="3"/>
  <c r="L160" i="3" s="1"/>
  <c r="N160" i="3"/>
  <c r="O160" i="3" s="1"/>
  <c r="Q160" i="3"/>
  <c r="R160" i="3" s="1"/>
  <c r="K161" i="3"/>
  <c r="L161" i="3" s="1"/>
  <c r="N161" i="3"/>
  <c r="O161" i="3" s="1"/>
  <c r="Q161" i="3"/>
  <c r="R161" i="3" s="1"/>
  <c r="K162" i="3"/>
  <c r="L162" i="3" s="1"/>
  <c r="N162" i="3"/>
  <c r="O162" i="3" s="1"/>
  <c r="Q162" i="3"/>
  <c r="R162" i="3" s="1"/>
  <c r="K163" i="3"/>
  <c r="L163" i="3" s="1"/>
  <c r="N163" i="3"/>
  <c r="O163" i="3" s="1"/>
  <c r="Q163" i="3"/>
  <c r="R163" i="3" s="1"/>
  <c r="U163" i="3"/>
  <c r="I163" i="3"/>
  <c r="U162" i="3"/>
  <c r="I162" i="3"/>
  <c r="U161" i="3"/>
  <c r="I161" i="3"/>
  <c r="U160" i="3"/>
  <c r="I160" i="3"/>
  <c r="U159" i="3"/>
  <c r="I159" i="3"/>
  <c r="U158" i="3"/>
  <c r="I158" i="3"/>
  <c r="U157" i="3"/>
  <c r="I157" i="3"/>
  <c r="U156" i="3"/>
  <c r="I156" i="3"/>
  <c r="U155" i="3"/>
  <c r="I155" i="3"/>
  <c r="U154" i="3"/>
  <c r="I154" i="3"/>
  <c r="U153" i="3"/>
  <c r="I153" i="3"/>
  <c r="U152" i="3"/>
  <c r="I152" i="3"/>
  <c r="U151" i="3"/>
  <c r="I151" i="3"/>
  <c r="U150" i="3"/>
  <c r="I150" i="3"/>
  <c r="U149" i="3"/>
  <c r="I149" i="3"/>
  <c r="U148" i="3"/>
  <c r="I148" i="3"/>
  <c r="U147" i="3"/>
  <c r="I147" i="3"/>
  <c r="U146" i="3"/>
  <c r="I146" i="3"/>
  <c r="U145" i="3"/>
  <c r="I145" i="3"/>
  <c r="U144" i="3"/>
  <c r="I144" i="3"/>
  <c r="U143" i="3"/>
  <c r="I143" i="3"/>
  <c r="U142" i="3"/>
  <c r="I142" i="3"/>
  <c r="U141" i="3"/>
  <c r="I141" i="3"/>
  <c r="U140" i="3"/>
  <c r="I140" i="3"/>
  <c r="U139" i="3"/>
  <c r="I139" i="3"/>
  <c r="U138" i="3"/>
  <c r="I138" i="3"/>
  <c r="U137" i="3"/>
  <c r="I137" i="3"/>
  <c r="U136" i="3"/>
  <c r="I136" i="3"/>
  <c r="U135" i="3"/>
  <c r="I135" i="3"/>
  <c r="U134" i="3"/>
  <c r="I134" i="3"/>
  <c r="U133" i="3"/>
  <c r="I133" i="3"/>
  <c r="U132" i="3"/>
  <c r="I132" i="3"/>
  <c r="U131" i="3"/>
  <c r="I131" i="3"/>
  <c r="U130" i="3"/>
  <c r="I130" i="3"/>
  <c r="U129" i="3"/>
  <c r="I129" i="3"/>
  <c r="U128" i="3"/>
  <c r="I128" i="3"/>
  <c r="U127" i="3"/>
  <c r="I127" i="3"/>
  <c r="U126" i="3"/>
  <c r="I126" i="3"/>
  <c r="U125" i="3"/>
  <c r="I125" i="3"/>
  <c r="U124" i="3"/>
  <c r="I124" i="3"/>
  <c r="U123" i="3"/>
  <c r="I123" i="3"/>
  <c r="U122" i="3"/>
  <c r="I122" i="3"/>
  <c r="U121" i="3"/>
  <c r="I121" i="3"/>
  <c r="U120" i="3"/>
  <c r="I120" i="3"/>
  <c r="U119" i="3"/>
  <c r="I119" i="3"/>
  <c r="U118" i="3"/>
  <c r="I118" i="3"/>
  <c r="U117" i="3"/>
  <c r="I117" i="3"/>
  <c r="U116" i="3"/>
  <c r="I116" i="3"/>
  <c r="I142" i="2"/>
  <c r="P142" i="2"/>
  <c r="I143" i="2"/>
  <c r="K143" i="2"/>
  <c r="L143" i="2" s="1"/>
  <c r="P143" i="2"/>
  <c r="I144" i="2"/>
  <c r="K144" i="2"/>
  <c r="L144" i="2" s="1"/>
  <c r="P144" i="2"/>
  <c r="I145" i="2"/>
  <c r="K145" i="2"/>
  <c r="L145" i="2" s="1"/>
  <c r="P145" i="2"/>
  <c r="I146" i="2"/>
  <c r="K146" i="2"/>
  <c r="L146" i="2" s="1"/>
  <c r="P146" i="2"/>
  <c r="I147" i="2"/>
  <c r="K147" i="2"/>
  <c r="L147" i="2" s="1"/>
  <c r="P147" i="2"/>
  <c r="I148" i="2"/>
  <c r="K148" i="2"/>
  <c r="L148" i="2" s="1"/>
  <c r="P148" i="2"/>
  <c r="I149" i="2"/>
  <c r="K149" i="2"/>
  <c r="L149" i="2" s="1"/>
  <c r="P149" i="2"/>
  <c r="I150" i="2"/>
  <c r="K150" i="2"/>
  <c r="L150" i="2" s="1"/>
  <c r="P150" i="2"/>
  <c r="I151" i="2"/>
  <c r="K151" i="2"/>
  <c r="L151" i="2" s="1"/>
  <c r="P151" i="2"/>
  <c r="I152" i="2"/>
  <c r="K152" i="2"/>
  <c r="L152" i="2" s="1"/>
  <c r="P152" i="2"/>
  <c r="I153" i="2"/>
  <c r="K153" i="2"/>
  <c r="L153" i="2" s="1"/>
  <c r="P153" i="2"/>
  <c r="I154" i="2"/>
  <c r="K154" i="2"/>
  <c r="L154" i="2" s="1"/>
  <c r="P154" i="2"/>
  <c r="I155" i="2"/>
  <c r="K155" i="2"/>
  <c r="L155" i="2" s="1"/>
  <c r="P155" i="2"/>
  <c r="I156" i="2"/>
  <c r="K156" i="2"/>
  <c r="L156" i="2" s="1"/>
  <c r="P156" i="2"/>
  <c r="I157" i="2"/>
  <c r="K157" i="2"/>
  <c r="L157" i="2" s="1"/>
  <c r="P157" i="2"/>
  <c r="I158" i="2"/>
  <c r="K158" i="2"/>
  <c r="L158" i="2" s="1"/>
  <c r="P158" i="2"/>
  <c r="I159" i="2"/>
  <c r="K159" i="2"/>
  <c r="L159" i="2" s="1"/>
  <c r="P159" i="2"/>
  <c r="I160" i="2"/>
  <c r="K160" i="2"/>
  <c r="L160" i="2" s="1"/>
  <c r="P160" i="2"/>
  <c r="I161" i="2"/>
  <c r="K161" i="2"/>
  <c r="L161" i="2" s="1"/>
  <c r="P161" i="2"/>
  <c r="I162" i="2"/>
  <c r="K162" i="2"/>
  <c r="L162" i="2" s="1"/>
  <c r="P162" i="2"/>
  <c r="I163" i="2"/>
  <c r="K163" i="2"/>
  <c r="L163" i="2" s="1"/>
  <c r="P163" i="2"/>
  <c r="I164" i="2"/>
  <c r="K164" i="2"/>
  <c r="L164" i="2" s="1"/>
  <c r="P164" i="2"/>
  <c r="I165" i="2"/>
  <c r="K165" i="2"/>
  <c r="L165" i="2" s="1"/>
  <c r="P165" i="2"/>
  <c r="I166" i="2"/>
  <c r="K166" i="2"/>
  <c r="L166" i="2" s="1"/>
  <c r="P166" i="2"/>
  <c r="I167" i="2"/>
  <c r="K167" i="2"/>
  <c r="L167" i="2" s="1"/>
  <c r="P167" i="2"/>
  <c r="I168" i="2"/>
  <c r="K168" i="2"/>
  <c r="L168" i="2" s="1"/>
  <c r="P168" i="2"/>
  <c r="I169" i="2"/>
  <c r="K169" i="2"/>
  <c r="L169" i="2" s="1"/>
  <c r="P169" i="2"/>
  <c r="I170" i="2"/>
  <c r="K170" i="2"/>
  <c r="L170" i="2" s="1"/>
  <c r="P170" i="2"/>
  <c r="I171" i="2"/>
  <c r="K171" i="2"/>
  <c r="L171" i="2" s="1"/>
  <c r="P171" i="2"/>
  <c r="I172" i="2"/>
  <c r="K172" i="2"/>
  <c r="L172" i="2" s="1"/>
  <c r="P172" i="2"/>
  <c r="I173" i="2"/>
  <c r="K173" i="2"/>
  <c r="L173" i="2" s="1"/>
  <c r="P173" i="2"/>
  <c r="I174" i="2"/>
  <c r="K174" i="2"/>
  <c r="L174" i="2" s="1"/>
  <c r="P174" i="2"/>
  <c r="I175" i="2"/>
  <c r="K175" i="2"/>
  <c r="L175" i="2" s="1"/>
  <c r="P175" i="2"/>
  <c r="I176" i="2"/>
  <c r="K176" i="2"/>
  <c r="L176" i="2" s="1"/>
  <c r="P176" i="2"/>
  <c r="I177" i="2"/>
  <c r="K177" i="2"/>
  <c r="L177" i="2" s="1"/>
  <c r="P177" i="2"/>
  <c r="I178" i="2"/>
  <c r="K178" i="2"/>
  <c r="L178" i="2" s="1"/>
  <c r="P178" i="2"/>
  <c r="I179" i="2"/>
  <c r="K179" i="2"/>
  <c r="L179" i="2" s="1"/>
  <c r="P179" i="2"/>
  <c r="I180" i="2"/>
  <c r="K180" i="2"/>
  <c r="L180" i="2" s="1"/>
  <c r="P180" i="2"/>
  <c r="I181" i="2"/>
  <c r="K181" i="2"/>
  <c r="L181" i="2" s="1"/>
  <c r="P181" i="2"/>
  <c r="I182" i="2"/>
  <c r="K182" i="2"/>
  <c r="L182" i="2" s="1"/>
  <c r="P182" i="2"/>
  <c r="I183" i="2"/>
  <c r="K183" i="2"/>
  <c r="L183" i="2" s="1"/>
  <c r="P183" i="2"/>
  <c r="I184" i="2"/>
  <c r="K184" i="2"/>
  <c r="L184" i="2" s="1"/>
  <c r="P184" i="2"/>
  <c r="I185" i="2"/>
  <c r="K185" i="2"/>
  <c r="L185" i="2" s="1"/>
  <c r="P185" i="2"/>
  <c r="I186" i="2"/>
  <c r="K186" i="2"/>
  <c r="L186" i="2" s="1"/>
  <c r="P186" i="2"/>
  <c r="I187" i="2"/>
  <c r="K187" i="2"/>
  <c r="L187" i="2" s="1"/>
  <c r="P187" i="2"/>
  <c r="I188" i="2"/>
  <c r="K188" i="2"/>
  <c r="L188" i="2" s="1"/>
  <c r="P188" i="2"/>
  <c r="I189" i="2"/>
  <c r="K189" i="2"/>
  <c r="L189" i="2" s="1"/>
  <c r="P189" i="2"/>
  <c r="I190" i="2"/>
  <c r="K190" i="2"/>
  <c r="L190" i="2" s="1"/>
  <c r="P190" i="2"/>
  <c r="I191" i="2"/>
  <c r="K191" i="2"/>
  <c r="L191" i="2" s="1"/>
  <c r="P191" i="2"/>
  <c r="I192" i="2"/>
  <c r="K192" i="2"/>
  <c r="L192" i="2" s="1"/>
  <c r="P192" i="2"/>
  <c r="I193" i="2"/>
  <c r="K193" i="2"/>
  <c r="L193" i="2" s="1"/>
  <c r="P193" i="2"/>
  <c r="I194" i="2"/>
  <c r="K194" i="2"/>
  <c r="L194" i="2" s="1"/>
  <c r="P194" i="2"/>
  <c r="I195" i="2"/>
  <c r="K195" i="2"/>
  <c r="L195" i="2" s="1"/>
  <c r="P195" i="2"/>
  <c r="I196" i="2"/>
  <c r="K196" i="2"/>
  <c r="L196" i="2" s="1"/>
  <c r="P196" i="2"/>
  <c r="I197" i="2"/>
  <c r="K197" i="2"/>
  <c r="L197" i="2" s="1"/>
  <c r="P197" i="2"/>
  <c r="I198" i="2"/>
  <c r="K198" i="2"/>
  <c r="L198" i="2" s="1"/>
  <c r="P198" i="2"/>
  <c r="I199" i="2"/>
  <c r="K199" i="2"/>
  <c r="L199" i="2" s="1"/>
  <c r="P199" i="2"/>
  <c r="I200" i="2"/>
  <c r="K200" i="2"/>
  <c r="L200" i="2" s="1"/>
  <c r="P200" i="2"/>
  <c r="I201" i="2"/>
  <c r="K201" i="2"/>
  <c r="L201" i="2" s="1"/>
  <c r="P201" i="2"/>
  <c r="I202" i="2"/>
  <c r="K202" i="2"/>
  <c r="L202" i="2" s="1"/>
  <c r="P202" i="2"/>
  <c r="I203" i="2"/>
  <c r="K203" i="2"/>
  <c r="L203" i="2" s="1"/>
  <c r="P203" i="2"/>
  <c r="I204" i="2"/>
  <c r="K204" i="2"/>
  <c r="L204" i="2" s="1"/>
  <c r="P204" i="2"/>
  <c r="I205" i="2"/>
  <c r="K205" i="2"/>
  <c r="L205" i="2" s="1"/>
  <c r="O205" i="2"/>
  <c r="O204" i="2" s="1"/>
  <c r="O203" i="2" s="1"/>
  <c r="O202" i="2" s="1"/>
  <c r="O201" i="2" s="1"/>
  <c r="O200" i="2" s="1"/>
  <c r="O199" i="2" s="1"/>
  <c r="O198" i="2" s="1"/>
  <c r="O197" i="2" s="1"/>
  <c r="O196" i="2" s="1"/>
  <c r="O195" i="2" s="1"/>
  <c r="O194" i="2" s="1"/>
  <c r="O193" i="2" s="1"/>
  <c r="O192" i="2" s="1"/>
  <c r="O191" i="2" s="1"/>
  <c r="O190" i="2" s="1"/>
  <c r="O189" i="2" s="1"/>
  <c r="O188" i="2" s="1"/>
  <c r="O187" i="2" s="1"/>
  <c r="O186" i="2" s="1"/>
  <c r="O185" i="2" s="1"/>
  <c r="O184" i="2" s="1"/>
  <c r="O183" i="2" s="1"/>
  <c r="O182" i="2" s="1"/>
  <c r="O181" i="2" s="1"/>
  <c r="O180" i="2" s="1"/>
  <c r="O179" i="2" s="1"/>
  <c r="O178" i="2" s="1"/>
  <c r="O177" i="2" s="1"/>
  <c r="O176" i="2" s="1"/>
  <c r="O175" i="2" s="1"/>
  <c r="O174" i="2" s="1"/>
  <c r="O173" i="2" s="1"/>
  <c r="O172" i="2" s="1"/>
  <c r="O171" i="2" s="1"/>
  <c r="O170" i="2" s="1"/>
  <c r="O169" i="2" s="1"/>
  <c r="O168" i="2" s="1"/>
  <c r="O167" i="2" s="1"/>
  <c r="O166" i="2" s="1"/>
  <c r="O165" i="2" s="1"/>
  <c r="O164" i="2" s="1"/>
  <c r="O163" i="2" s="1"/>
  <c r="O162" i="2" s="1"/>
  <c r="O161" i="2" s="1"/>
  <c r="O160" i="2" s="1"/>
  <c r="O159" i="2" s="1"/>
  <c r="O158" i="2" s="1"/>
  <c r="O157" i="2" s="1"/>
  <c r="O156" i="2" s="1"/>
  <c r="O155" i="2" s="1"/>
  <c r="O154" i="2" s="1"/>
  <c r="O153" i="2" s="1"/>
  <c r="O152" i="2" s="1"/>
  <c r="O151" i="2" s="1"/>
  <c r="O150" i="2" s="1"/>
  <c r="O149" i="2" s="1"/>
  <c r="O148" i="2" s="1"/>
  <c r="O147" i="2" s="1"/>
  <c r="O146" i="2" s="1"/>
  <c r="O145" i="2" s="1"/>
  <c r="O144" i="2" s="1"/>
  <c r="O143" i="2" s="1"/>
  <c r="O142" i="2" s="1"/>
  <c r="O141" i="2" s="1"/>
  <c r="O140" i="2" s="1"/>
  <c r="O139" i="2" s="1"/>
  <c r="O138" i="2" s="1"/>
  <c r="O137" i="2" s="1"/>
  <c r="O136" i="2" s="1"/>
  <c r="O135" i="2" s="1"/>
  <c r="O134" i="2" s="1"/>
  <c r="O133" i="2" s="1"/>
  <c r="O132" i="2" s="1"/>
  <c r="O131" i="2" s="1"/>
  <c r="O130" i="2" s="1"/>
  <c r="O129" i="2" s="1"/>
  <c r="O128" i="2" s="1"/>
  <c r="O127" i="2" s="1"/>
  <c r="O126" i="2" s="1"/>
  <c r="O125" i="2" s="1"/>
  <c r="O124" i="2" s="1"/>
  <c r="O123" i="2" s="1"/>
  <c r="O122" i="2" s="1"/>
  <c r="O121" i="2" s="1"/>
  <c r="O120" i="2" s="1"/>
  <c r="O119" i="2" s="1"/>
  <c r="O118" i="2" s="1"/>
  <c r="O117" i="2" s="1"/>
  <c r="O116" i="2" s="1"/>
  <c r="O115" i="2" s="1"/>
  <c r="O114" i="2" s="1"/>
  <c r="O113" i="2" s="1"/>
  <c r="O112" i="2" s="1"/>
  <c r="O111" i="2" s="1"/>
  <c r="O110" i="2" s="1"/>
  <c r="O109" i="2" s="1"/>
  <c r="O108" i="2" s="1"/>
  <c r="O107" i="2" s="1"/>
  <c r="O106" i="2" s="1"/>
  <c r="O105" i="2" s="1"/>
  <c r="O104" i="2" s="1"/>
  <c r="O103" i="2" s="1"/>
  <c r="O102" i="2" s="1"/>
  <c r="O101" i="2" s="1"/>
  <c r="O100" i="2" s="1"/>
  <c r="O99" i="2" s="1"/>
  <c r="O98" i="2" s="1"/>
  <c r="O97" i="2" s="1"/>
  <c r="O96" i="2" s="1"/>
  <c r="O95" i="2" s="1"/>
  <c r="O94" i="2" s="1"/>
  <c r="O93" i="2" s="1"/>
  <c r="O92" i="2" s="1"/>
  <c r="O91" i="2" s="1"/>
  <c r="O90" i="2" s="1"/>
  <c r="O89" i="2" s="1"/>
  <c r="O88" i="2" s="1"/>
  <c r="O87" i="2" s="1"/>
  <c r="O86" i="2" s="1"/>
  <c r="O85" i="2" s="1"/>
  <c r="O84" i="2" s="1"/>
  <c r="O83" i="2" s="1"/>
  <c r="O82" i="2" s="1"/>
  <c r="O81" i="2" s="1"/>
  <c r="O80" i="2" s="1"/>
  <c r="O79" i="2" s="1"/>
  <c r="O78" i="2" s="1"/>
  <c r="O77" i="2" s="1"/>
  <c r="O76" i="2" s="1"/>
  <c r="O75" i="2" s="1"/>
  <c r="O74" i="2" s="1"/>
  <c r="O73" i="2" s="1"/>
  <c r="O72" i="2" s="1"/>
  <c r="O71" i="2" s="1"/>
  <c r="O70" i="2" s="1"/>
  <c r="O69" i="2" s="1"/>
  <c r="O68" i="2" s="1"/>
  <c r="O67" i="2" s="1"/>
  <c r="O66" i="2" s="1"/>
  <c r="O65" i="2" s="1"/>
  <c r="O64" i="2" s="1"/>
  <c r="O63" i="2" s="1"/>
  <c r="O62" i="2" s="1"/>
  <c r="O61" i="2" s="1"/>
  <c r="O60" i="2" s="1"/>
  <c r="O59" i="2" s="1"/>
  <c r="O58" i="2" s="1"/>
  <c r="O57" i="2" s="1"/>
  <c r="O56" i="2" s="1"/>
  <c r="O55" i="2" s="1"/>
  <c r="O54" i="2" s="1"/>
  <c r="O53" i="2" s="1"/>
  <c r="O52" i="2" s="1"/>
  <c r="O51" i="2" s="1"/>
  <c r="O50" i="2" s="1"/>
  <c r="O49" i="2" s="1"/>
  <c r="O48" i="2" s="1"/>
  <c r="O47" i="2" s="1"/>
  <c r="O46" i="2" s="1"/>
  <c r="O45" i="2" s="1"/>
  <c r="O44" i="2" s="1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O2" i="2" s="1"/>
  <c r="P205" i="2"/>
  <c r="I141" i="2"/>
  <c r="K141" i="2"/>
  <c r="L141" i="2" s="1"/>
  <c r="P141" i="2"/>
  <c r="I129" i="2"/>
  <c r="K129" i="2"/>
  <c r="L129" i="2" s="1"/>
  <c r="P129" i="2"/>
  <c r="I130" i="2"/>
  <c r="K130" i="2"/>
  <c r="L130" i="2" s="1"/>
  <c r="P130" i="2"/>
  <c r="I131" i="2"/>
  <c r="K131" i="2"/>
  <c r="L131" i="2" s="1"/>
  <c r="P131" i="2"/>
  <c r="I132" i="2"/>
  <c r="K132" i="2"/>
  <c r="L132" i="2" s="1"/>
  <c r="P132" i="2"/>
  <c r="I133" i="2"/>
  <c r="K133" i="2"/>
  <c r="L133" i="2" s="1"/>
  <c r="P133" i="2"/>
  <c r="I134" i="2"/>
  <c r="K134" i="2"/>
  <c r="L134" i="2" s="1"/>
  <c r="P134" i="2"/>
  <c r="I135" i="2"/>
  <c r="K135" i="2"/>
  <c r="L135" i="2" s="1"/>
  <c r="P135" i="2"/>
  <c r="I136" i="2"/>
  <c r="K136" i="2"/>
  <c r="L136" i="2" s="1"/>
  <c r="P136" i="2"/>
  <c r="I137" i="2"/>
  <c r="K137" i="2"/>
  <c r="L137" i="2" s="1"/>
  <c r="P137" i="2"/>
  <c r="I138" i="2"/>
  <c r="K138" i="2"/>
  <c r="L138" i="2" s="1"/>
  <c r="P138" i="2"/>
  <c r="I139" i="2"/>
  <c r="K139" i="2"/>
  <c r="L139" i="2" s="1"/>
  <c r="P139" i="2"/>
  <c r="I140" i="2"/>
  <c r="K140" i="2"/>
  <c r="L140" i="2" s="1"/>
  <c r="P140" i="2"/>
  <c r="U65" i="1"/>
  <c r="S65" i="1"/>
  <c r="R65" i="1"/>
  <c r="O65" i="1"/>
  <c r="P65" i="1" s="1"/>
  <c r="M65" i="1"/>
  <c r="L65" i="1"/>
  <c r="U64" i="1"/>
  <c r="S64" i="1"/>
  <c r="R64" i="1"/>
  <c r="O64" i="1"/>
  <c r="P64" i="1" s="1"/>
  <c r="M64" i="1"/>
  <c r="L64" i="1"/>
  <c r="U63" i="1"/>
  <c r="S63" i="1"/>
  <c r="R63" i="1"/>
  <c r="O63" i="1"/>
  <c r="P63" i="1" s="1"/>
  <c r="M63" i="1"/>
  <c r="L63" i="1"/>
  <c r="U62" i="1"/>
  <c r="S62" i="1"/>
  <c r="R62" i="1"/>
  <c r="O62" i="1"/>
  <c r="P62" i="1" s="1"/>
  <c r="M62" i="1"/>
  <c r="L62" i="1"/>
  <c r="U61" i="1"/>
  <c r="S61" i="1"/>
  <c r="R61" i="1"/>
  <c r="O61" i="1"/>
  <c r="P61" i="1" s="1"/>
  <c r="M61" i="1"/>
  <c r="L61" i="1"/>
  <c r="U60" i="1"/>
  <c r="S60" i="1"/>
  <c r="R60" i="1"/>
  <c r="O60" i="1"/>
  <c r="P60" i="1" s="1"/>
  <c r="M60" i="1"/>
  <c r="L60" i="1"/>
  <c r="U59" i="1"/>
  <c r="S59" i="1"/>
  <c r="R59" i="1"/>
  <c r="O59" i="1"/>
  <c r="P59" i="1" s="1"/>
  <c r="M59" i="1"/>
  <c r="L59" i="1"/>
  <c r="U58" i="1"/>
  <c r="S58" i="1"/>
  <c r="R58" i="1"/>
  <c r="O58" i="1"/>
  <c r="P58" i="1" s="1"/>
  <c r="M58" i="1"/>
  <c r="L58" i="1"/>
  <c r="U57" i="1"/>
  <c r="S57" i="1"/>
  <c r="R57" i="1"/>
  <c r="O57" i="1"/>
  <c r="P57" i="1" s="1"/>
  <c r="M57" i="1"/>
  <c r="L57" i="1"/>
  <c r="U56" i="1"/>
  <c r="S56" i="1"/>
  <c r="R56" i="1"/>
  <c r="M56" i="1"/>
  <c r="L56" i="1"/>
  <c r="U55" i="1"/>
  <c r="S55" i="1"/>
  <c r="R55" i="1"/>
  <c r="M55" i="1"/>
  <c r="L55" i="1"/>
  <c r="U54" i="1"/>
  <c r="S54" i="1"/>
  <c r="R54" i="1"/>
  <c r="M54" i="1"/>
  <c r="L54" i="1"/>
  <c r="U53" i="1"/>
  <c r="S53" i="1"/>
  <c r="R53" i="1"/>
  <c r="M53" i="1"/>
  <c r="L53" i="1"/>
  <c r="U52" i="1"/>
  <c r="S52" i="1"/>
  <c r="R52" i="1"/>
  <c r="M52" i="1"/>
  <c r="L52" i="1"/>
  <c r="U51" i="1"/>
  <c r="S51" i="1"/>
  <c r="R51" i="1"/>
  <c r="O51" i="1"/>
  <c r="P51" i="1" s="1"/>
  <c r="M51" i="1"/>
  <c r="L51" i="1"/>
  <c r="U50" i="1"/>
  <c r="S50" i="1"/>
  <c r="R50" i="1"/>
  <c r="M50" i="1"/>
  <c r="L50" i="1"/>
  <c r="I68" i="3"/>
  <c r="U68" i="3"/>
  <c r="I69" i="3"/>
  <c r="U69" i="3"/>
  <c r="I70" i="3"/>
  <c r="U70" i="3"/>
  <c r="I71" i="3"/>
  <c r="U71" i="3"/>
  <c r="I72" i="3"/>
  <c r="U72" i="3"/>
  <c r="I73" i="3"/>
  <c r="U73" i="3"/>
  <c r="I74" i="3"/>
  <c r="U74" i="3"/>
  <c r="I75" i="3"/>
  <c r="U75" i="3"/>
  <c r="I76" i="3"/>
  <c r="U76" i="3"/>
  <c r="I77" i="3"/>
  <c r="U77" i="3"/>
  <c r="I78" i="3"/>
  <c r="U78" i="3"/>
  <c r="I79" i="3"/>
  <c r="U79" i="3"/>
  <c r="I80" i="3"/>
  <c r="U80" i="3"/>
  <c r="I81" i="3"/>
  <c r="U81" i="3"/>
  <c r="I82" i="3"/>
  <c r="U82" i="3"/>
  <c r="I83" i="3"/>
  <c r="U83" i="3"/>
  <c r="I84" i="3"/>
  <c r="U84" i="3"/>
  <c r="I85" i="3"/>
  <c r="U85" i="3"/>
  <c r="I86" i="3"/>
  <c r="U86" i="3"/>
  <c r="I87" i="3"/>
  <c r="U87" i="3"/>
  <c r="I88" i="3"/>
  <c r="U88" i="3"/>
  <c r="I89" i="3"/>
  <c r="U89" i="3"/>
  <c r="I90" i="3"/>
  <c r="U90" i="3"/>
  <c r="I91" i="3"/>
  <c r="U91" i="3"/>
  <c r="I92" i="3"/>
  <c r="U92" i="3"/>
  <c r="I93" i="3"/>
  <c r="U93" i="3"/>
  <c r="I94" i="3"/>
  <c r="U94" i="3"/>
  <c r="I95" i="3"/>
  <c r="U95" i="3"/>
  <c r="I96" i="3"/>
  <c r="U96" i="3"/>
  <c r="I97" i="3"/>
  <c r="U97" i="3"/>
  <c r="I98" i="3"/>
  <c r="U98" i="3"/>
  <c r="I99" i="3"/>
  <c r="U99" i="3"/>
  <c r="I100" i="3"/>
  <c r="U100" i="3"/>
  <c r="I101" i="3"/>
  <c r="U101" i="3"/>
  <c r="I102" i="3"/>
  <c r="U102" i="3"/>
  <c r="I103" i="3"/>
  <c r="U103" i="3"/>
  <c r="I104" i="3"/>
  <c r="U104" i="3"/>
  <c r="I105" i="3"/>
  <c r="U105" i="3"/>
  <c r="I106" i="3"/>
  <c r="U106" i="3"/>
  <c r="I107" i="3"/>
  <c r="U107" i="3"/>
  <c r="I108" i="3"/>
  <c r="U108" i="3"/>
  <c r="I109" i="3"/>
  <c r="U109" i="3"/>
  <c r="I110" i="3"/>
  <c r="U110" i="3"/>
  <c r="I111" i="3"/>
  <c r="U111" i="3"/>
  <c r="I112" i="3"/>
  <c r="U112" i="3"/>
  <c r="I113" i="3"/>
  <c r="U113" i="3"/>
  <c r="I114" i="3"/>
  <c r="U114" i="3"/>
  <c r="I115" i="3"/>
  <c r="U115" i="3"/>
  <c r="I78" i="2"/>
  <c r="P78" i="2"/>
  <c r="I79" i="2"/>
  <c r="K79" i="2"/>
  <c r="L79" i="2" s="1"/>
  <c r="P79" i="2"/>
  <c r="I80" i="2"/>
  <c r="K80" i="2"/>
  <c r="L80" i="2" s="1"/>
  <c r="P80" i="2"/>
  <c r="I81" i="2"/>
  <c r="K81" i="2"/>
  <c r="L81" i="2" s="1"/>
  <c r="P81" i="2"/>
  <c r="I82" i="2"/>
  <c r="K82" i="2"/>
  <c r="L82" i="2" s="1"/>
  <c r="P82" i="2"/>
  <c r="I83" i="2"/>
  <c r="K83" i="2"/>
  <c r="L83" i="2" s="1"/>
  <c r="P83" i="2"/>
  <c r="I84" i="2"/>
  <c r="K84" i="2"/>
  <c r="L84" i="2" s="1"/>
  <c r="P84" i="2"/>
  <c r="I85" i="2"/>
  <c r="K85" i="2"/>
  <c r="L85" i="2" s="1"/>
  <c r="P85" i="2"/>
  <c r="I86" i="2"/>
  <c r="K86" i="2"/>
  <c r="L86" i="2" s="1"/>
  <c r="P86" i="2"/>
  <c r="I87" i="2"/>
  <c r="K87" i="2"/>
  <c r="L87" i="2" s="1"/>
  <c r="P87" i="2"/>
  <c r="I88" i="2"/>
  <c r="K88" i="2"/>
  <c r="L88" i="2" s="1"/>
  <c r="P88" i="2"/>
  <c r="I89" i="2"/>
  <c r="K89" i="2"/>
  <c r="L89" i="2" s="1"/>
  <c r="P89" i="2"/>
  <c r="I90" i="2"/>
  <c r="K90" i="2"/>
  <c r="L90" i="2" s="1"/>
  <c r="P90" i="2"/>
  <c r="I91" i="2"/>
  <c r="K91" i="2"/>
  <c r="L91" i="2" s="1"/>
  <c r="P91" i="2"/>
  <c r="I92" i="2"/>
  <c r="K92" i="2"/>
  <c r="L92" i="2" s="1"/>
  <c r="P92" i="2"/>
  <c r="I93" i="2"/>
  <c r="K93" i="2"/>
  <c r="L93" i="2" s="1"/>
  <c r="P93" i="2"/>
  <c r="I94" i="2"/>
  <c r="K94" i="2"/>
  <c r="L94" i="2" s="1"/>
  <c r="P94" i="2"/>
  <c r="I95" i="2"/>
  <c r="K95" i="2"/>
  <c r="L95" i="2" s="1"/>
  <c r="P95" i="2"/>
  <c r="I96" i="2"/>
  <c r="K96" i="2"/>
  <c r="L96" i="2" s="1"/>
  <c r="P96" i="2"/>
  <c r="I97" i="2"/>
  <c r="K97" i="2"/>
  <c r="L97" i="2" s="1"/>
  <c r="P97" i="2"/>
  <c r="I98" i="2"/>
  <c r="K98" i="2"/>
  <c r="L98" i="2" s="1"/>
  <c r="P98" i="2"/>
  <c r="I99" i="2"/>
  <c r="K99" i="2"/>
  <c r="L99" i="2" s="1"/>
  <c r="P99" i="2"/>
  <c r="I100" i="2"/>
  <c r="K100" i="2"/>
  <c r="L100" i="2" s="1"/>
  <c r="P100" i="2"/>
  <c r="I101" i="2"/>
  <c r="K101" i="2"/>
  <c r="L101" i="2" s="1"/>
  <c r="P101" i="2"/>
  <c r="I102" i="2"/>
  <c r="K102" i="2"/>
  <c r="L102" i="2" s="1"/>
  <c r="P102" i="2"/>
  <c r="I103" i="2"/>
  <c r="K103" i="2"/>
  <c r="L103" i="2" s="1"/>
  <c r="P103" i="2"/>
  <c r="I104" i="2"/>
  <c r="K104" i="2"/>
  <c r="L104" i="2" s="1"/>
  <c r="P104" i="2"/>
  <c r="I105" i="2"/>
  <c r="K105" i="2"/>
  <c r="L105" i="2" s="1"/>
  <c r="P105" i="2"/>
  <c r="I106" i="2"/>
  <c r="K106" i="2"/>
  <c r="L106" i="2" s="1"/>
  <c r="P106" i="2"/>
  <c r="I107" i="2"/>
  <c r="K107" i="2"/>
  <c r="L107" i="2" s="1"/>
  <c r="P107" i="2"/>
  <c r="I108" i="2"/>
  <c r="K108" i="2"/>
  <c r="L108" i="2" s="1"/>
  <c r="P108" i="2"/>
  <c r="I109" i="2"/>
  <c r="K109" i="2"/>
  <c r="L109" i="2" s="1"/>
  <c r="P109" i="2"/>
  <c r="I110" i="2"/>
  <c r="K110" i="2"/>
  <c r="L110" i="2" s="1"/>
  <c r="P110" i="2"/>
  <c r="I111" i="2"/>
  <c r="K111" i="2"/>
  <c r="L111" i="2" s="1"/>
  <c r="P111" i="2"/>
  <c r="I112" i="2"/>
  <c r="K112" i="2"/>
  <c r="L112" i="2" s="1"/>
  <c r="P112" i="2"/>
  <c r="I113" i="2"/>
  <c r="K113" i="2"/>
  <c r="L113" i="2" s="1"/>
  <c r="P113" i="2"/>
  <c r="I114" i="2"/>
  <c r="K114" i="2"/>
  <c r="L114" i="2" s="1"/>
  <c r="P114" i="2"/>
  <c r="I115" i="2"/>
  <c r="K115" i="2"/>
  <c r="L115" i="2" s="1"/>
  <c r="P115" i="2"/>
  <c r="I116" i="2"/>
  <c r="K116" i="2"/>
  <c r="L116" i="2" s="1"/>
  <c r="P116" i="2"/>
  <c r="I117" i="2"/>
  <c r="K117" i="2"/>
  <c r="L117" i="2" s="1"/>
  <c r="P117" i="2"/>
  <c r="I118" i="2"/>
  <c r="K118" i="2"/>
  <c r="L118" i="2" s="1"/>
  <c r="P118" i="2"/>
  <c r="I119" i="2"/>
  <c r="K119" i="2"/>
  <c r="L119" i="2" s="1"/>
  <c r="P119" i="2"/>
  <c r="I120" i="2"/>
  <c r="K120" i="2"/>
  <c r="L120" i="2" s="1"/>
  <c r="P120" i="2"/>
  <c r="I121" i="2"/>
  <c r="K121" i="2"/>
  <c r="L121" i="2" s="1"/>
  <c r="P121" i="2"/>
  <c r="I122" i="2"/>
  <c r="K122" i="2"/>
  <c r="L122" i="2" s="1"/>
  <c r="P122" i="2"/>
  <c r="I123" i="2"/>
  <c r="K123" i="2"/>
  <c r="L123" i="2" s="1"/>
  <c r="P123" i="2"/>
  <c r="I124" i="2"/>
  <c r="K124" i="2"/>
  <c r="L124" i="2" s="1"/>
  <c r="P124" i="2"/>
  <c r="I125" i="2"/>
  <c r="K125" i="2"/>
  <c r="L125" i="2" s="1"/>
  <c r="P125" i="2"/>
  <c r="I126" i="2"/>
  <c r="K126" i="2"/>
  <c r="L126" i="2" s="1"/>
  <c r="P126" i="2"/>
  <c r="I127" i="2"/>
  <c r="K127" i="2"/>
  <c r="L127" i="2" s="1"/>
  <c r="P127" i="2"/>
  <c r="I128" i="2"/>
  <c r="K128" i="2"/>
  <c r="L128" i="2" s="1"/>
  <c r="P128" i="2"/>
  <c r="L34" i="1"/>
  <c r="M34" i="1"/>
  <c r="R34" i="1"/>
  <c r="S34" i="1"/>
  <c r="U34" i="1"/>
  <c r="L35" i="1"/>
  <c r="M35" i="1"/>
  <c r="O35" i="1"/>
  <c r="P35" i="1" s="1"/>
  <c r="R35" i="1"/>
  <c r="S35" i="1"/>
  <c r="U35" i="1"/>
  <c r="L36" i="1"/>
  <c r="M36" i="1"/>
  <c r="O36" i="1"/>
  <c r="P36" i="1" s="1"/>
  <c r="R36" i="1"/>
  <c r="S36" i="1"/>
  <c r="U36" i="1"/>
  <c r="L37" i="1"/>
  <c r="M37" i="1"/>
  <c r="O37" i="1"/>
  <c r="P37" i="1" s="1"/>
  <c r="R37" i="1"/>
  <c r="S37" i="1"/>
  <c r="U37" i="1"/>
  <c r="L38" i="1"/>
  <c r="M38" i="1"/>
  <c r="O38" i="1"/>
  <c r="P38" i="1" s="1"/>
  <c r="R38" i="1"/>
  <c r="S38" i="1"/>
  <c r="U38" i="1"/>
  <c r="L39" i="1"/>
  <c r="M39" i="1"/>
  <c r="O39" i="1"/>
  <c r="P39" i="1" s="1"/>
  <c r="R39" i="1"/>
  <c r="S39" i="1"/>
  <c r="U39" i="1"/>
  <c r="L40" i="1"/>
  <c r="M40" i="1"/>
  <c r="O40" i="1"/>
  <c r="P40" i="1" s="1"/>
  <c r="R40" i="1"/>
  <c r="S40" i="1"/>
  <c r="U40" i="1"/>
  <c r="L41" i="1"/>
  <c r="M41" i="1"/>
  <c r="O41" i="1"/>
  <c r="P41" i="1" s="1"/>
  <c r="R41" i="1"/>
  <c r="S41" i="1"/>
  <c r="U41" i="1"/>
  <c r="L42" i="1"/>
  <c r="M42" i="1"/>
  <c r="O42" i="1"/>
  <c r="P42" i="1" s="1"/>
  <c r="R42" i="1"/>
  <c r="S42" i="1"/>
  <c r="U42" i="1"/>
  <c r="L43" i="1"/>
  <c r="M43" i="1"/>
  <c r="O43" i="1"/>
  <c r="P43" i="1" s="1"/>
  <c r="R43" i="1"/>
  <c r="S43" i="1"/>
  <c r="U43" i="1"/>
  <c r="L44" i="1"/>
  <c r="M44" i="1"/>
  <c r="O44" i="1"/>
  <c r="P44" i="1" s="1"/>
  <c r="R44" i="1"/>
  <c r="S44" i="1"/>
  <c r="U44" i="1"/>
  <c r="L45" i="1"/>
  <c r="M45" i="1"/>
  <c r="O45" i="1"/>
  <c r="P45" i="1" s="1"/>
  <c r="R45" i="1"/>
  <c r="S45" i="1"/>
  <c r="U45" i="1"/>
  <c r="L46" i="1"/>
  <c r="M46" i="1"/>
  <c r="O46" i="1"/>
  <c r="P46" i="1" s="1"/>
  <c r="R46" i="1"/>
  <c r="S46" i="1"/>
  <c r="U46" i="1"/>
  <c r="L47" i="1"/>
  <c r="M47" i="1"/>
  <c r="O47" i="1"/>
  <c r="P47" i="1" s="1"/>
  <c r="R47" i="1"/>
  <c r="S47" i="1"/>
  <c r="U47" i="1"/>
  <c r="L48" i="1"/>
  <c r="M48" i="1"/>
  <c r="O48" i="1"/>
  <c r="P48" i="1" s="1"/>
  <c r="R48" i="1"/>
  <c r="S48" i="1"/>
  <c r="U48" i="1"/>
  <c r="L49" i="1"/>
  <c r="M49" i="1"/>
  <c r="O49" i="1"/>
  <c r="P49" i="1" s="1"/>
  <c r="R49" i="1"/>
  <c r="S49" i="1"/>
  <c r="U49" i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2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3" i="2"/>
  <c r="I4" i="2"/>
  <c r="I5" i="2"/>
  <c r="I6" i="2"/>
  <c r="I7" i="2"/>
  <c r="I8" i="2"/>
  <c r="I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M3" i="1"/>
  <c r="M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L3" i="1"/>
  <c r="L4" i="1"/>
  <c r="L5" i="1"/>
  <c r="R39" i="3" l="1"/>
  <c r="O52" i="1"/>
  <c r="P52" i="1" s="1"/>
  <c r="O53" i="1" l="1"/>
  <c r="P53" i="1" s="1"/>
  <c r="O54" i="1"/>
  <c r="P54" i="1" s="1"/>
  <c r="Q9" i="3"/>
  <c r="R9" i="3" s="1"/>
  <c r="Q12" i="3"/>
  <c r="R12" i="3" s="1"/>
  <c r="Q13" i="3"/>
  <c r="R13" i="3" s="1"/>
  <c r="Q15" i="3"/>
  <c r="R15" i="3" s="1"/>
  <c r="Q16" i="3"/>
  <c r="R16" i="3" s="1"/>
  <c r="Q18" i="3"/>
  <c r="R18" i="3" s="1"/>
  <c r="Q22" i="3"/>
  <c r="R22" i="3" s="1"/>
  <c r="Q23" i="3"/>
  <c r="R23" i="3" s="1"/>
  <c r="Q25" i="3"/>
  <c r="R25" i="3" s="1"/>
  <c r="Q26" i="3"/>
  <c r="R26" i="3" s="1"/>
  <c r="Q28" i="3"/>
  <c r="R28" i="3" s="1"/>
  <c r="Q29" i="3"/>
  <c r="R29" i="3" s="1"/>
  <c r="Q2" i="3"/>
  <c r="N23" i="3"/>
  <c r="O23" i="3" s="1"/>
  <c r="N29" i="3"/>
  <c r="O29" i="3" s="1"/>
  <c r="N35" i="3"/>
  <c r="O35" i="3" s="1"/>
  <c r="N19" i="3"/>
  <c r="O19" i="3" s="1"/>
  <c r="N2" i="3"/>
  <c r="K16" i="3"/>
  <c r="L16" i="3" s="1"/>
  <c r="K19" i="3"/>
  <c r="L19" i="3" s="1"/>
  <c r="K22" i="3"/>
  <c r="L22" i="3" s="1"/>
  <c r="K23" i="3"/>
  <c r="L23" i="3" s="1"/>
  <c r="K25" i="3"/>
  <c r="L25" i="3" s="1"/>
  <c r="K26" i="3"/>
  <c r="L26" i="3" s="1"/>
  <c r="K28" i="3"/>
  <c r="L28" i="3" s="1"/>
  <c r="K29" i="3"/>
  <c r="L29" i="3" s="1"/>
  <c r="K31" i="3"/>
  <c r="L31" i="3" s="1"/>
  <c r="K35" i="3"/>
  <c r="L35" i="3" s="1"/>
  <c r="K36" i="3"/>
  <c r="L36" i="3" s="1"/>
  <c r="K37" i="3"/>
  <c r="L37" i="3" s="1"/>
  <c r="K2" i="3"/>
  <c r="L2" i="3" s="1"/>
  <c r="O9" i="1"/>
  <c r="P9" i="1" s="1"/>
  <c r="O23" i="1"/>
  <c r="P23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2" i="1"/>
  <c r="K57" i="2"/>
  <c r="L57" i="2" s="1"/>
  <c r="K58" i="2"/>
  <c r="L58" i="2" s="1"/>
  <c r="K61" i="2"/>
  <c r="L61" i="2" s="1"/>
  <c r="K62" i="2"/>
  <c r="L62" i="2" s="1"/>
  <c r="K64" i="2"/>
  <c r="L64" i="2" s="1"/>
  <c r="K68" i="2"/>
  <c r="L68" i="2" s="1"/>
  <c r="K69" i="2"/>
  <c r="L69" i="2" s="1"/>
  <c r="K9" i="2"/>
  <c r="L9" i="2" s="1"/>
  <c r="K10" i="2"/>
  <c r="L10" i="2" s="1"/>
  <c r="K11" i="2"/>
  <c r="L11" i="2" s="1"/>
  <c r="K12" i="2"/>
  <c r="L12" i="2" s="1"/>
  <c r="K13" i="2"/>
  <c r="L13" i="2" s="1"/>
  <c r="K15" i="2"/>
  <c r="L15" i="2" s="1"/>
  <c r="K16" i="2"/>
  <c r="L16" i="2" s="1"/>
  <c r="K17" i="2"/>
  <c r="L17" i="2" s="1"/>
  <c r="K22" i="2"/>
  <c r="L22" i="2" s="1"/>
  <c r="K23" i="2"/>
  <c r="L23" i="2" s="1"/>
  <c r="K25" i="2"/>
  <c r="L25" i="2" s="1"/>
  <c r="K26" i="2"/>
  <c r="L26" i="2" s="1"/>
  <c r="K32" i="2"/>
  <c r="L32" i="2" s="1"/>
  <c r="K33" i="2"/>
  <c r="L33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9" i="2"/>
  <c r="L49" i="2" s="1"/>
  <c r="K50" i="2"/>
  <c r="L50" i="2" s="1"/>
  <c r="K51" i="2"/>
  <c r="L51" i="2" s="1"/>
  <c r="K52" i="2"/>
  <c r="L52" i="2" s="1"/>
  <c r="K54" i="2"/>
  <c r="L54" i="2" s="1"/>
  <c r="K55" i="2"/>
  <c r="L55" i="2" s="1"/>
  <c r="K56" i="2"/>
  <c r="L56" i="2" s="1"/>
  <c r="N3" i="3" l="1"/>
  <c r="O3" i="3" s="1"/>
  <c r="P2" i="1"/>
  <c r="O55" i="1"/>
  <c r="P55" i="1" s="1"/>
  <c r="K3" i="3"/>
  <c r="Q19" i="3"/>
  <c r="R19" i="3" s="1"/>
  <c r="O3" i="1"/>
  <c r="Q3" i="3"/>
  <c r="R2" i="3"/>
  <c r="N4" i="3"/>
  <c r="O2" i="3"/>
  <c r="O7" i="1"/>
  <c r="O4" i="1" l="1"/>
  <c r="P4" i="1" s="1"/>
  <c r="O56" i="1"/>
  <c r="P56" i="1" s="1"/>
  <c r="L3" i="3"/>
  <c r="K4" i="3"/>
  <c r="L4" i="3" s="1"/>
  <c r="O5" i="1"/>
  <c r="P5" i="1" s="1"/>
  <c r="Q4" i="3"/>
  <c r="N5" i="3"/>
  <c r="P3" i="1"/>
  <c r="R3" i="3"/>
  <c r="O4" i="3"/>
  <c r="P7" i="1"/>
  <c r="O5" i="3" l="1"/>
  <c r="R4" i="3"/>
  <c r="Q5" i="3"/>
  <c r="K5" i="3"/>
  <c r="O6" i="1"/>
  <c r="P6" i="1" s="1"/>
  <c r="Q10" i="3"/>
  <c r="N6" i="3"/>
  <c r="O6" i="3" s="1"/>
  <c r="O10" i="1"/>
  <c r="O11" i="1" s="1"/>
  <c r="P11" i="1" s="1"/>
  <c r="O12" i="1"/>
  <c r="K30" i="3"/>
  <c r="O8" i="1" l="1"/>
  <c r="P8" i="1" s="1"/>
  <c r="R5" i="3"/>
  <c r="Q6" i="3"/>
  <c r="L5" i="3"/>
  <c r="K6" i="3"/>
  <c r="L30" i="3"/>
  <c r="Q14" i="3"/>
  <c r="R10" i="3"/>
  <c r="N7" i="3"/>
  <c r="P10" i="1"/>
  <c r="P12" i="1"/>
  <c r="O13" i="1"/>
  <c r="K2" i="2"/>
  <c r="K3" i="2" l="1"/>
  <c r="L3" i="2" s="1"/>
  <c r="Q17" i="3"/>
  <c r="R17" i="3" s="1"/>
  <c r="R6" i="3"/>
  <c r="Q7" i="3"/>
  <c r="L6" i="3"/>
  <c r="K7" i="3"/>
  <c r="K4" i="2"/>
  <c r="K8" i="2"/>
  <c r="L8" i="2" s="1"/>
  <c r="R14" i="3"/>
  <c r="Q20" i="3"/>
  <c r="K14" i="3"/>
  <c r="O7" i="3"/>
  <c r="N8" i="3"/>
  <c r="N9" i="3" s="1"/>
  <c r="O9" i="3" s="1"/>
  <c r="P13" i="1"/>
  <c r="O14" i="1"/>
  <c r="O17" i="1"/>
  <c r="P17" i="1" s="1"/>
  <c r="K18" i="2"/>
  <c r="L2" i="2"/>
  <c r="R7" i="3" l="1"/>
  <c r="Q8" i="3"/>
  <c r="R8" i="3" s="1"/>
  <c r="L7" i="3"/>
  <c r="K8" i="3"/>
  <c r="L4" i="2"/>
  <c r="K5" i="2"/>
  <c r="K14" i="2"/>
  <c r="L14" i="2" s="1"/>
  <c r="R20" i="3"/>
  <c r="Q21" i="3"/>
  <c r="L14" i="3"/>
  <c r="N10" i="3"/>
  <c r="O8" i="3"/>
  <c r="P14" i="1"/>
  <c r="O15" i="1"/>
  <c r="O18" i="1"/>
  <c r="L18" i="2"/>
  <c r="K19" i="2"/>
  <c r="N11" i="3" l="1"/>
  <c r="O11" i="3" s="1"/>
  <c r="Q11" i="3"/>
  <c r="O19" i="1"/>
  <c r="P19" i="1" s="1"/>
  <c r="L8" i="3"/>
  <c r="K9" i="3"/>
  <c r="L5" i="2"/>
  <c r="K6" i="2"/>
  <c r="Q24" i="3"/>
  <c r="R24" i="3" s="1"/>
  <c r="R21" i="3"/>
  <c r="Q27" i="3"/>
  <c r="K18" i="3"/>
  <c r="N12" i="3"/>
  <c r="O10" i="3"/>
  <c r="P15" i="1"/>
  <c r="O16" i="1"/>
  <c r="P16" i="1" s="1"/>
  <c r="P18" i="1"/>
  <c r="O20" i="1"/>
  <c r="K20" i="2"/>
  <c r="L19" i="2"/>
  <c r="R11" i="3" l="1"/>
  <c r="O21" i="1"/>
  <c r="N14" i="3"/>
  <c r="O14" i="3" s="1"/>
  <c r="N13" i="3"/>
  <c r="L9" i="3"/>
  <c r="K10" i="3"/>
  <c r="L6" i="2"/>
  <c r="K7" i="2"/>
  <c r="Q30" i="3"/>
  <c r="R27" i="3"/>
  <c r="L18" i="3"/>
  <c r="K20" i="3"/>
  <c r="K21" i="3" s="1"/>
  <c r="K24" i="3" s="1"/>
  <c r="O12" i="3"/>
  <c r="N15" i="3"/>
  <c r="P20" i="1"/>
  <c r="O24" i="1"/>
  <c r="N17" i="3"/>
  <c r="K21" i="2"/>
  <c r="L20" i="2"/>
  <c r="K24" i="2" l="1"/>
  <c r="L24" i="2" s="1"/>
  <c r="O13" i="3"/>
  <c r="L7" i="2"/>
  <c r="P21" i="1"/>
  <c r="O22" i="1"/>
  <c r="P22" i="1" s="1"/>
  <c r="L10" i="3"/>
  <c r="K11" i="3"/>
  <c r="L24" i="3"/>
  <c r="K27" i="3"/>
  <c r="L21" i="3"/>
  <c r="Q31" i="3"/>
  <c r="Q32" i="3" s="1"/>
  <c r="R32" i="3" s="1"/>
  <c r="R30" i="3"/>
  <c r="L20" i="3"/>
  <c r="K32" i="3"/>
  <c r="N16" i="3"/>
  <c r="O15" i="3"/>
  <c r="L21" i="2"/>
  <c r="K27" i="2"/>
  <c r="K28" i="2" s="1"/>
  <c r="O25" i="1"/>
  <c r="P24" i="1"/>
  <c r="O17" i="3"/>
  <c r="L11" i="3" l="1"/>
  <c r="K12" i="3"/>
  <c r="L28" i="2"/>
  <c r="K29" i="2"/>
  <c r="L32" i="3"/>
  <c r="K33" i="3"/>
  <c r="Q33" i="3"/>
  <c r="Q34" i="3" s="1"/>
  <c r="L27" i="3"/>
  <c r="R31" i="3"/>
  <c r="O16" i="3"/>
  <c r="N18" i="3"/>
  <c r="L27" i="2"/>
  <c r="K34" i="2"/>
  <c r="P25" i="1"/>
  <c r="O26" i="1"/>
  <c r="O34" i="1" s="1"/>
  <c r="K48" i="2"/>
  <c r="P34" i="1" l="1"/>
  <c r="O50" i="1"/>
  <c r="N20" i="3"/>
  <c r="O20" i="3" s="1"/>
  <c r="L12" i="3"/>
  <c r="K13" i="3"/>
  <c r="L29" i="2"/>
  <c r="K30" i="2"/>
  <c r="R34" i="3"/>
  <c r="Q35" i="3"/>
  <c r="R35" i="3" s="1"/>
  <c r="R33" i="3"/>
  <c r="L33" i="3"/>
  <c r="K34" i="3"/>
  <c r="K38" i="3" s="1"/>
  <c r="N21" i="3"/>
  <c r="O18" i="3"/>
  <c r="K53" i="2"/>
  <c r="L34" i="2"/>
  <c r="P26" i="1"/>
  <c r="N31" i="3"/>
  <c r="L48" i="2"/>
  <c r="K67" i="2"/>
  <c r="P50" i="1" l="1"/>
  <c r="I2" i="4"/>
  <c r="I18" i="4"/>
  <c r="I3" i="4"/>
  <c r="I13" i="4"/>
  <c r="I4" i="4"/>
  <c r="I8" i="4"/>
  <c r="I14" i="4"/>
  <c r="I15" i="4"/>
  <c r="I9" i="4"/>
  <c r="I12" i="4"/>
  <c r="I6" i="4"/>
  <c r="I7" i="4"/>
  <c r="I10" i="4"/>
  <c r="I17" i="4"/>
  <c r="I11" i="4"/>
  <c r="I5" i="4"/>
  <c r="I16" i="4"/>
  <c r="L13" i="3"/>
  <c r="K15" i="3"/>
  <c r="Q36" i="3"/>
  <c r="R36" i="3" s="1"/>
  <c r="K17" i="3"/>
  <c r="L17" i="3" s="1"/>
  <c r="L30" i="2"/>
  <c r="K31" i="2"/>
  <c r="L31" i="2" s="1"/>
  <c r="L38" i="3"/>
  <c r="Q38" i="3"/>
  <c r="L34" i="3"/>
  <c r="O21" i="3"/>
  <c r="N22" i="3"/>
  <c r="L53" i="2"/>
  <c r="K59" i="2"/>
  <c r="O31" i="3"/>
  <c r="L67" i="2"/>
  <c r="J14" i="4" l="1"/>
  <c r="K14" i="4" s="1"/>
  <c r="J9" i="4"/>
  <c r="K9" i="4" s="1"/>
  <c r="J13" i="4"/>
  <c r="K13" i="4" s="1"/>
  <c r="J16" i="4"/>
  <c r="K16" i="4" s="1"/>
  <c r="J12" i="4"/>
  <c r="K12" i="4" s="1"/>
  <c r="J11" i="4"/>
  <c r="K11" i="4" s="1"/>
  <c r="J17" i="4"/>
  <c r="K17" i="4" s="1"/>
  <c r="J18" i="4"/>
  <c r="K18" i="4" s="1"/>
  <c r="J15" i="4"/>
  <c r="K15" i="4" s="1"/>
  <c r="J10" i="4"/>
  <c r="K10" i="4" s="1"/>
  <c r="J2" i="4"/>
  <c r="K2" i="4" s="1"/>
  <c r="L15" i="3"/>
  <c r="K68" i="3"/>
  <c r="L68" i="3" s="1"/>
  <c r="Q37" i="3"/>
  <c r="R37" i="3" s="1"/>
  <c r="R38" i="3"/>
  <c r="O22" i="3"/>
  <c r="N24" i="3"/>
  <c r="L59" i="2"/>
  <c r="K60" i="2"/>
  <c r="L60" i="2" s="1"/>
  <c r="K63" i="2"/>
  <c r="J3" i="4" l="1"/>
  <c r="K3" i="4" s="1"/>
  <c r="S50" i="3"/>
  <c r="S65" i="3"/>
  <c r="S109" i="3"/>
  <c r="S71" i="3"/>
  <c r="S163" i="3"/>
  <c r="S86" i="3"/>
  <c r="S68" i="3"/>
  <c r="S82" i="3"/>
  <c r="S79" i="3"/>
  <c r="S90" i="3"/>
  <c r="S146" i="3"/>
  <c r="S133" i="3"/>
  <c r="S160" i="3"/>
  <c r="S96" i="3"/>
  <c r="S42" i="3"/>
  <c r="S43" i="3"/>
  <c r="S159" i="3"/>
  <c r="S74" i="3"/>
  <c r="S62" i="3"/>
  <c r="S91" i="3"/>
  <c r="S67" i="3"/>
  <c r="S46" i="3"/>
  <c r="S123" i="3"/>
  <c r="S108" i="3"/>
  <c r="S140" i="3"/>
  <c r="S122" i="3"/>
  <c r="S41" i="3"/>
  <c r="S47" i="3"/>
  <c r="S102" i="3"/>
  <c r="S60" i="3"/>
  <c r="S78" i="3"/>
  <c r="S83" i="3"/>
  <c r="S57" i="3"/>
  <c r="S130" i="3"/>
  <c r="S98" i="3"/>
  <c r="S99" i="3"/>
  <c r="S119" i="3"/>
  <c r="S103" i="3"/>
  <c r="S106" i="3"/>
  <c r="S100" i="3"/>
  <c r="S131" i="3"/>
  <c r="S73" i="3"/>
  <c r="S114" i="3"/>
  <c r="S51" i="3"/>
  <c r="S118" i="3"/>
  <c r="S56" i="3"/>
  <c r="S116" i="3"/>
  <c r="S66" i="3"/>
  <c r="S134" i="3"/>
  <c r="S126" i="3"/>
  <c r="S162" i="3"/>
  <c r="S128" i="3"/>
  <c r="S89" i="3"/>
  <c r="S87" i="3"/>
  <c r="S153" i="3"/>
  <c r="S93" i="3"/>
  <c r="S151" i="3"/>
  <c r="S88" i="3"/>
  <c r="S70" i="3"/>
  <c r="S54" i="3"/>
  <c r="S148" i="3"/>
  <c r="S59" i="3"/>
  <c r="S44" i="3"/>
  <c r="S61" i="3"/>
  <c r="S113" i="3"/>
  <c r="S111" i="3"/>
  <c r="S76" i="3"/>
  <c r="S40" i="3"/>
  <c r="S49" i="3"/>
  <c r="S69" i="3"/>
  <c r="S125" i="3"/>
  <c r="S92" i="3"/>
  <c r="S155" i="3"/>
  <c r="S137" i="3"/>
  <c r="S75" i="3"/>
  <c r="S110" i="3"/>
  <c r="S112" i="3"/>
  <c r="S127" i="3"/>
  <c r="S80" i="3"/>
  <c r="S52" i="3"/>
  <c r="S139" i="3"/>
  <c r="S85" i="3"/>
  <c r="S150" i="3"/>
  <c r="S145" i="3"/>
  <c r="S45" i="3"/>
  <c r="S141" i="3"/>
  <c r="S144" i="3"/>
  <c r="S154" i="3"/>
  <c r="S95" i="3"/>
  <c r="S152" i="3"/>
  <c r="S39" i="3"/>
  <c r="S117" i="3"/>
  <c r="S81" i="3"/>
  <c r="S104" i="3"/>
  <c r="S142" i="3"/>
  <c r="K116" i="3"/>
  <c r="I53" i="4" s="1"/>
  <c r="S157" i="3"/>
  <c r="S63" i="3"/>
  <c r="S115" i="3"/>
  <c r="S158" i="3"/>
  <c r="S101" i="3"/>
  <c r="S147" i="3"/>
  <c r="S136" i="3"/>
  <c r="S143" i="3"/>
  <c r="S129" i="3"/>
  <c r="S107" i="3"/>
  <c r="S55" i="3"/>
  <c r="S124" i="3"/>
  <c r="S161" i="3"/>
  <c r="S77" i="3"/>
  <c r="S53" i="3"/>
  <c r="S84" i="3"/>
  <c r="S149" i="3"/>
  <c r="S58" i="3"/>
  <c r="S97" i="3"/>
  <c r="S64" i="3"/>
  <c r="S121" i="3"/>
  <c r="S105" i="3"/>
  <c r="S120" i="3"/>
  <c r="S138" i="3"/>
  <c r="S94" i="3"/>
  <c r="S135" i="3"/>
  <c r="S48" i="3"/>
  <c r="S72" i="3"/>
  <c r="S156" i="3"/>
  <c r="S132" i="3"/>
  <c r="O24" i="3"/>
  <c r="N25" i="3"/>
  <c r="K65" i="2"/>
  <c r="K66" i="2" s="1"/>
  <c r="L66" i="2" s="1"/>
  <c r="L63" i="2"/>
  <c r="J4" i="4" l="1"/>
  <c r="K4" i="4" s="1"/>
  <c r="L116" i="3"/>
  <c r="I52" i="4"/>
  <c r="I41" i="4"/>
  <c r="I49" i="4"/>
  <c r="I45" i="4"/>
  <c r="I38" i="4"/>
  <c r="I46" i="4"/>
  <c r="I47" i="4"/>
  <c r="I39" i="4"/>
  <c r="I37" i="4"/>
  <c r="I43" i="4"/>
  <c r="I51" i="4"/>
  <c r="I44" i="4"/>
  <c r="I54" i="4"/>
  <c r="I48" i="4"/>
  <c r="I40" i="4"/>
  <c r="I42" i="4"/>
  <c r="I50" i="4"/>
  <c r="K70" i="2"/>
  <c r="O25" i="3"/>
  <c r="N26" i="3"/>
  <c r="N27" i="3" s="1"/>
  <c r="O27" i="3" s="1"/>
  <c r="L65" i="2"/>
  <c r="J5" i="4" l="1"/>
  <c r="K5" i="4" s="1"/>
  <c r="L70" i="2"/>
  <c r="K71" i="2"/>
  <c r="O26" i="3"/>
  <c r="N28" i="3"/>
  <c r="N30" i="3" s="1"/>
  <c r="O30" i="3" s="1"/>
  <c r="K76" i="2"/>
  <c r="J6" i="4" l="1"/>
  <c r="K6" i="4" s="1"/>
  <c r="J7" i="4"/>
  <c r="L71" i="2"/>
  <c r="K72" i="2"/>
  <c r="O28" i="3"/>
  <c r="N32" i="3"/>
  <c r="N33" i="3" s="1"/>
  <c r="L76" i="2"/>
  <c r="K77" i="2"/>
  <c r="K7" i="4" l="1"/>
  <c r="J8" i="4"/>
  <c r="K8" i="4" s="1"/>
  <c r="M4" i="3"/>
  <c r="M2" i="3"/>
  <c r="M12" i="3"/>
  <c r="M10" i="3"/>
  <c r="M7" i="3"/>
  <c r="M14" i="3"/>
  <c r="M9" i="3"/>
  <c r="M5" i="3"/>
  <c r="M16" i="3"/>
  <c r="M17" i="3"/>
  <c r="M13" i="3"/>
  <c r="M15" i="3"/>
  <c r="M3" i="3"/>
  <c r="M8" i="3"/>
  <c r="M11" i="3"/>
  <c r="M6" i="3"/>
  <c r="L72" i="2"/>
  <c r="K73" i="2"/>
  <c r="O33" i="3"/>
  <c r="N34" i="3"/>
  <c r="O32" i="3"/>
  <c r="L77" i="2"/>
  <c r="L73" i="2" l="1"/>
  <c r="K74" i="2"/>
  <c r="O34" i="3"/>
  <c r="N36" i="3"/>
  <c r="L74" i="2" l="1"/>
  <c r="K75" i="2"/>
  <c r="O36" i="3"/>
  <c r="N37" i="3"/>
  <c r="L75" i="2" l="1"/>
  <c r="K78" i="2"/>
  <c r="O37" i="3"/>
  <c r="N38" i="3"/>
  <c r="N42" i="3" l="1"/>
  <c r="O42" i="3" s="1"/>
  <c r="L78" i="2"/>
  <c r="K142" i="2"/>
  <c r="O38" i="3"/>
  <c r="N68" i="3" l="1"/>
  <c r="L142" i="2"/>
  <c r="I31" i="4"/>
  <c r="I25" i="4"/>
  <c r="I34" i="4"/>
  <c r="I32" i="4"/>
  <c r="I22" i="4"/>
  <c r="I35" i="4"/>
  <c r="I28" i="4"/>
  <c r="I27" i="4"/>
  <c r="I23" i="4"/>
  <c r="I30" i="4"/>
  <c r="I26" i="4"/>
  <c r="I19" i="4"/>
  <c r="I20" i="4"/>
  <c r="I33" i="4"/>
  <c r="I36" i="4"/>
  <c r="I21" i="4"/>
  <c r="I29" i="4"/>
  <c r="I24" i="4"/>
  <c r="J21" i="4" l="1"/>
  <c r="K21" i="4" s="1"/>
  <c r="J20" i="4"/>
  <c r="K20" i="4" s="1"/>
  <c r="J23" i="4"/>
  <c r="K23" i="4" s="1"/>
  <c r="J22" i="4"/>
  <c r="K22" i="4" s="1"/>
  <c r="J26" i="4"/>
  <c r="K26" i="4" s="1"/>
  <c r="O68" i="3"/>
  <c r="N74" i="3"/>
  <c r="J30" i="4"/>
  <c r="K30" i="4" s="1"/>
  <c r="J27" i="4"/>
  <c r="K27" i="4" s="1"/>
  <c r="J28" i="4"/>
  <c r="K28" i="4" s="1"/>
  <c r="J35" i="4"/>
  <c r="K35" i="4" s="1"/>
  <c r="J32" i="4"/>
  <c r="K32" i="4" s="1"/>
  <c r="J29" i="4"/>
  <c r="K29" i="4" s="1"/>
  <c r="J36" i="4"/>
  <c r="K36" i="4" s="1"/>
  <c r="J34" i="4"/>
  <c r="K34" i="4" s="1"/>
  <c r="J25" i="4"/>
  <c r="K25" i="4" s="1"/>
  <c r="J31" i="4"/>
  <c r="K31" i="4" s="1"/>
  <c r="J33" i="4"/>
  <c r="K33" i="4" s="1"/>
  <c r="J19" i="4"/>
  <c r="J42" i="4"/>
  <c r="K42" i="4" s="1"/>
  <c r="J40" i="4"/>
  <c r="K40" i="4" s="1"/>
  <c r="J43" i="4"/>
  <c r="K43" i="4" s="1"/>
  <c r="J49" i="4"/>
  <c r="K49" i="4" s="1"/>
  <c r="J37" i="4"/>
  <c r="K37" i="4" s="1"/>
  <c r="J41" i="4"/>
  <c r="K41" i="4" s="1"/>
  <c r="J51" i="4"/>
  <c r="K51" i="4" s="1"/>
  <c r="J54" i="4"/>
  <c r="K54" i="4" s="1"/>
  <c r="J44" i="4"/>
  <c r="K44" i="4" s="1"/>
  <c r="J52" i="4"/>
  <c r="K52" i="4" s="1"/>
  <c r="J45" i="4"/>
  <c r="K45" i="4" s="1"/>
  <c r="J39" i="4"/>
  <c r="K39" i="4" s="1"/>
  <c r="J47" i="4"/>
  <c r="K47" i="4" s="1"/>
  <c r="J48" i="4"/>
  <c r="K48" i="4" s="1"/>
  <c r="J46" i="4"/>
  <c r="K46" i="4" s="1"/>
  <c r="J53" i="4"/>
  <c r="K53" i="4" s="1"/>
  <c r="J38" i="4"/>
  <c r="K38" i="4" s="1"/>
  <c r="J50" i="4"/>
  <c r="K50" i="4" s="1"/>
  <c r="M16" i="2"/>
  <c r="M7" i="2"/>
  <c r="M18" i="2"/>
  <c r="M13" i="2"/>
  <c r="M15" i="2"/>
  <c r="M9" i="2"/>
  <c r="M11" i="2"/>
  <c r="M8" i="2"/>
  <c r="M10" i="2"/>
  <c r="M2" i="2"/>
  <c r="M12" i="2"/>
  <c r="M5" i="2"/>
  <c r="M19" i="2"/>
  <c r="M17" i="2"/>
  <c r="M3" i="2"/>
  <c r="M6" i="2"/>
  <c r="M14" i="2"/>
  <c r="M4" i="2"/>
  <c r="N84" i="3" l="1"/>
  <c r="O74" i="3"/>
  <c r="K19" i="4"/>
  <c r="J24" i="4"/>
  <c r="K24" i="4" s="1"/>
  <c r="S36" i="3"/>
  <c r="Q4" i="1"/>
  <c r="Q13" i="1"/>
  <c r="Q14" i="1"/>
  <c r="Q15" i="1"/>
  <c r="Q6" i="1"/>
  <c r="Q10" i="1"/>
  <c r="Q12" i="1"/>
  <c r="Q5" i="1"/>
  <c r="Q8" i="1"/>
  <c r="Q3" i="1"/>
  <c r="Q2" i="1"/>
  <c r="Q7" i="1"/>
  <c r="Q9" i="1"/>
  <c r="Q11" i="1"/>
  <c r="O84" i="3" l="1"/>
  <c r="N85" i="3"/>
  <c r="P1" i="4"/>
  <c r="A4" i="4"/>
  <c r="G4" i="4" s="1"/>
  <c r="A6" i="4"/>
  <c r="G6" i="4" s="1"/>
  <c r="A12" i="4"/>
  <c r="G12" i="4" s="1"/>
  <c r="T1" i="4"/>
  <c r="R1" i="4"/>
  <c r="A7" i="4"/>
  <c r="G7" i="4" s="1"/>
  <c r="L1" i="4"/>
  <c r="A2" i="4"/>
  <c r="G2" i="4" s="1"/>
  <c r="A14" i="4"/>
  <c r="G14" i="4" s="1"/>
  <c r="Q1" i="4"/>
  <c r="X1" i="4"/>
  <c r="A13" i="4"/>
  <c r="G13" i="4" s="1"/>
  <c r="N1" i="4"/>
  <c r="U1" i="4"/>
  <c r="A9" i="4"/>
  <c r="G9" i="4" s="1"/>
  <c r="O1" i="4"/>
  <c r="A11" i="4"/>
  <c r="G11" i="4" s="1"/>
  <c r="W1" i="4"/>
  <c r="A16" i="4"/>
  <c r="A5" i="4"/>
  <c r="G5" i="4" s="1"/>
  <c r="A15" i="4"/>
  <c r="G15" i="4" s="1"/>
  <c r="A18" i="4"/>
  <c r="S1" i="4"/>
  <c r="M1" i="4"/>
  <c r="A17" i="4"/>
  <c r="A8" i="4"/>
  <c r="G8" i="4" s="1"/>
  <c r="A3" i="4"/>
  <c r="G3" i="4" s="1"/>
  <c r="V1" i="4"/>
  <c r="A10" i="4"/>
  <c r="G10" i="4" s="1"/>
  <c r="C10" i="4"/>
  <c r="S26" i="3"/>
  <c r="S18" i="3"/>
  <c r="S22" i="3"/>
  <c r="S38" i="3"/>
  <c r="C8" i="4"/>
  <c r="S10" i="3"/>
  <c r="S8" i="3"/>
  <c r="S32" i="3"/>
  <c r="S21" i="3"/>
  <c r="S31" i="3"/>
  <c r="S28" i="3"/>
  <c r="S13" i="3"/>
  <c r="S24" i="3"/>
  <c r="S3" i="3"/>
  <c r="S34" i="3"/>
  <c r="S20" i="3"/>
  <c r="C2" i="4"/>
  <c r="C6" i="4"/>
  <c r="S19" i="3"/>
  <c r="S27" i="3"/>
  <c r="S5" i="3"/>
  <c r="S33" i="3"/>
  <c r="C4" i="4"/>
  <c r="S16" i="3"/>
  <c r="S17" i="3"/>
  <c r="C7" i="4"/>
  <c r="S6" i="3"/>
  <c r="S9" i="3"/>
  <c r="S25" i="3"/>
  <c r="S2" i="3"/>
  <c r="S15" i="3"/>
  <c r="S29" i="3"/>
  <c r="S11" i="3"/>
  <c r="S12" i="3"/>
  <c r="C9" i="4"/>
  <c r="S37" i="3"/>
  <c r="C5" i="4"/>
  <c r="S35" i="3"/>
  <c r="C3" i="4"/>
  <c r="S14" i="3"/>
  <c r="S7" i="3"/>
  <c r="S4" i="3"/>
  <c r="S30" i="3"/>
  <c r="S23" i="3"/>
  <c r="O85" i="3" l="1"/>
  <c r="N86" i="3"/>
  <c r="L4" i="4"/>
  <c r="L24" i="4"/>
  <c r="L26" i="4"/>
  <c r="L45" i="4"/>
  <c r="L3" i="4"/>
  <c r="L36" i="4"/>
  <c r="L30" i="4"/>
  <c r="L33" i="4"/>
  <c r="L14" i="4"/>
  <c r="L27" i="4"/>
  <c r="L42" i="4"/>
  <c r="L46" i="4"/>
  <c r="L50" i="4"/>
  <c r="L2" i="4"/>
  <c r="L48" i="4"/>
  <c r="L37" i="4"/>
  <c r="L11" i="4"/>
  <c r="L31" i="4"/>
  <c r="L19" i="4"/>
  <c r="L39" i="4"/>
  <c r="L49" i="4"/>
  <c r="L25" i="4"/>
  <c r="L32" i="4"/>
  <c r="L40" i="4"/>
  <c r="L41" i="4"/>
  <c r="L28" i="4"/>
  <c r="L10" i="4"/>
  <c r="L22" i="4"/>
  <c r="L5" i="4"/>
  <c r="L34" i="4"/>
  <c r="L29" i="4"/>
  <c r="L21" i="4"/>
  <c r="L20" i="4"/>
  <c r="L51" i="4"/>
  <c r="L17" i="4"/>
  <c r="L16" i="4"/>
  <c r="L8" i="4"/>
  <c r="L47" i="4"/>
  <c r="L12" i="4"/>
  <c r="L15" i="4"/>
  <c r="L38" i="4"/>
  <c r="L7" i="4"/>
  <c r="L13" i="4"/>
  <c r="L6" i="4"/>
  <c r="L43" i="4"/>
  <c r="L18" i="4"/>
  <c r="L9" i="4"/>
  <c r="L44" i="4"/>
  <c r="L23" i="4"/>
  <c r="L35" i="4"/>
  <c r="N88" i="3" l="1"/>
  <c r="O86" i="3"/>
  <c r="O88" i="3" l="1"/>
  <c r="N89" i="3"/>
  <c r="N91" i="3" l="1"/>
  <c r="O89" i="3"/>
  <c r="P15" i="3" l="1"/>
  <c r="P16" i="3"/>
  <c r="P9" i="3"/>
  <c r="P31" i="3"/>
  <c r="P17" i="3"/>
  <c r="P3" i="3"/>
  <c r="O91" i="3"/>
  <c r="P20" i="3" s="1"/>
  <c r="B8" i="4"/>
  <c r="B6" i="4"/>
  <c r="P30" i="3"/>
  <c r="B2" i="4"/>
  <c r="P19" i="3"/>
  <c r="B4" i="4"/>
  <c r="P28" i="3"/>
  <c r="P12" i="3"/>
  <c r="P10" i="3"/>
  <c r="P2" i="3"/>
  <c r="P32" i="3"/>
  <c r="P25" i="3"/>
  <c r="P24" i="3"/>
  <c r="P5" i="3"/>
  <c r="P14" i="3"/>
  <c r="B14" i="4"/>
  <c r="P11" i="3"/>
  <c r="B3" i="4"/>
  <c r="P13" i="3"/>
  <c r="B9" i="4"/>
  <c r="B5" i="4"/>
  <c r="P26" i="3"/>
  <c r="P8" i="3"/>
  <c r="B10" i="4"/>
  <c r="P6" i="3"/>
  <c r="B15" i="4"/>
  <c r="P23" i="3"/>
  <c r="P7" i="3"/>
  <c r="P4" i="3"/>
  <c r="P27" i="3"/>
  <c r="B11" i="4"/>
  <c r="P29" i="3"/>
  <c r="B7" i="4"/>
  <c r="B13" i="4"/>
  <c r="P18" i="3"/>
  <c r="P22" i="3"/>
  <c r="B12" i="4"/>
  <c r="P21" i="3" l="1"/>
</calcChain>
</file>

<file path=xl/sharedStrings.xml><?xml version="1.0" encoding="utf-8"?>
<sst xmlns="http://schemas.openxmlformats.org/spreadsheetml/2006/main" count="2751" uniqueCount="563">
  <si>
    <t>№ канала</t>
  </si>
  <si>
    <t>Тип канала</t>
  </si>
  <si>
    <t>Название канала</t>
  </si>
  <si>
    <t>Диапазон эл</t>
  </si>
  <si>
    <t>AI</t>
  </si>
  <si>
    <t>Резерв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</si>
  <si>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</si>
  <si>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</si>
  <si>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</si>
  <si>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</si>
  <si>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</si>
  <si>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</si>
  <si>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</si>
  <si>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</si>
  <si>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</si>
  <si>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%</t>
  </si>
  <si>
    <t>ЕИ</t>
  </si>
  <si>
    <t>DI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</si>
  <si>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</si>
  <si>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</si>
  <si>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</si>
  <si>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</si>
  <si>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</si>
  <si>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</si>
  <si>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</si>
  <si>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</si>
  <si>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</si>
  <si>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</si>
  <si>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</si>
  <si>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</si>
  <si>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</si>
  <si>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</si>
  <si>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</si>
  <si>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</si>
  <si>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</si>
  <si>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</si>
  <si>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</si>
  <si>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</si>
  <si>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</si>
  <si>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</si>
  <si>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</si>
  <si>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</si>
  <si>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</si>
  <si>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</si>
  <si>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</si>
  <si>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</si>
  <si>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</si>
  <si>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</si>
  <si>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</si>
  <si>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</si>
  <si>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</si>
  <si>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</si>
  <si>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</si>
  <si>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</si>
  <si>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</si>
  <si>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</si>
  <si>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</si>
  <si>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</si>
  <si>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</si>
  <si>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</si>
  <si>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</si>
  <si>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</si>
  <si>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</si>
  <si>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</si>
  <si>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</si>
  <si>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</si>
  <si>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</si>
  <si>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</si>
  <si>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</si>
  <si>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</si>
  <si>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</si>
  <si>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</si>
  <si>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</si>
  <si>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</si>
  <si>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</si>
  <si>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</si>
  <si>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</si>
  <si>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</si>
  <si>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</si>
  <si>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</si>
  <si>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</si>
  <si>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</si>
  <si>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</si>
  <si>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</si>
  <si>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</si>
  <si>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</si>
  <si>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</si>
  <si>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</si>
  <si>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</si>
  <si>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</si>
  <si>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</si>
  <si>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</si>
  <si>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</si>
  <si>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</si>
  <si>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</si>
  <si>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</si>
  <si>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</si>
  <si>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</si>
  <si>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</si>
  <si>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</si>
  <si>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</si>
  <si>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</si>
  <si>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</si>
  <si>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</si>
  <si>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</si>
  <si>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</si>
  <si>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</si>
  <si>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</si>
  <si>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</si>
  <si>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</si>
  <si>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</si>
  <si>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</si>
  <si>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</si>
  <si>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</si>
  <si>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</si>
  <si>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</si>
  <si>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</si>
  <si>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</si>
  <si>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</si>
  <si>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</si>
  <si>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</si>
  <si>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</si>
  <si>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</si>
  <si>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</si>
  <si>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</si>
  <si>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</si>
  <si>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</si>
  <si>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</si>
  <si>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</si>
  <si>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</si>
  <si>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</si>
  <si>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</si>
  <si>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</si>
  <si>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</si>
  <si>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</si>
  <si>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</si>
  <si>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</si>
  <si>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Переменная</t>
  </si>
  <si>
    <t>DO</t>
  </si>
  <si>
    <t>BOOL</t>
  </si>
  <si>
    <t>Тип данных</t>
  </si>
  <si>
    <t>Объявление в общей структуре</t>
  </si>
  <si>
    <t>Разбиение структуры</t>
  </si>
  <si>
    <t>2</t>
  </si>
  <si>
    <t>3</t>
  </si>
  <si>
    <t>4</t>
  </si>
  <si>
    <t>5</t>
  </si>
  <si>
    <t>6</t>
  </si>
  <si>
    <t>7</t>
  </si>
  <si>
    <t>8</t>
  </si>
  <si>
    <t>9</t>
  </si>
  <si>
    <t>4_20</t>
  </si>
  <si>
    <t>Gas</t>
  </si>
  <si>
    <t>Water</t>
  </si>
  <si>
    <t>Smoke</t>
  </si>
  <si>
    <t>Диапазон физ</t>
  </si>
  <si>
    <t>Настройки для перобразования</t>
  </si>
  <si>
    <t>Разбиение данных на структуры</t>
  </si>
  <si>
    <t>Reserv</t>
  </si>
  <si>
    <t>Контур управления</t>
  </si>
  <si>
    <t>bH</t>
  </si>
  <si>
    <t>Other</t>
  </si>
  <si>
    <t>Gate</t>
  </si>
  <si>
    <t>Valve</t>
  </si>
  <si>
    <t>Damper</t>
  </si>
  <si>
    <t>Fan</t>
  </si>
  <si>
    <t>bL</t>
  </si>
  <si>
    <t>bNL</t>
  </si>
  <si>
    <t>bOpen</t>
  </si>
  <si>
    <t>bStart</t>
  </si>
  <si>
    <t>bStop</t>
  </si>
  <si>
    <t>bClose</t>
  </si>
  <si>
    <t>Valve1</t>
  </si>
  <si>
    <t>DamperGas</t>
  </si>
  <si>
    <t>ValveIgn</t>
  </si>
  <si>
    <t>DamperAir</t>
  </si>
  <si>
    <t>Valve2</t>
  </si>
  <si>
    <t>Разбиение на структуры</t>
  </si>
  <si>
    <t>ValveSafety</t>
  </si>
  <si>
    <t>Spark</t>
  </si>
  <si>
    <t>Список сред</t>
  </si>
  <si>
    <t>Список объектов</t>
  </si>
  <si>
    <t>Список переменных</t>
  </si>
  <si>
    <t>Burn</t>
  </si>
  <si>
    <t>Стандартные типы</t>
  </si>
  <si>
    <t>Список объектов DO</t>
  </si>
  <si>
    <t>Список переменных DO</t>
  </si>
  <si>
    <t>Объявление больших структур</t>
  </si>
  <si>
    <t>bTurnedOn</t>
  </si>
  <si>
    <t>Имена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</si>
  <si>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</si>
  <si>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</si>
  <si>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</si>
  <si>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</si>
  <si>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</si>
  <si>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</si>
  <si>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</si>
  <si>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</si>
  <si>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</si>
  <si>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</si>
  <si>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</si>
  <si>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</si>
  <si>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</si>
  <si>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</si>
  <si>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</si>
  <si>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</si>
  <si>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fPosition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</si>
  <si>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</si>
  <si>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</si>
  <si>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</si>
  <si>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</si>
  <si>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</si>
  <si>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</si>
  <si>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</si>
  <si>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</si>
  <si>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</si>
  <si>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</si>
  <si>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</si>
  <si>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</si>
  <si>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</si>
  <si>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</si>
  <si>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</si>
  <si>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</si>
  <si>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bFireIgn</t>
  </si>
  <si>
    <t>bFireBurn</t>
  </si>
  <si>
    <t>кПа</t>
  </si>
  <si>
    <t>0_63</t>
  </si>
  <si>
    <t>0_60</t>
  </si>
  <si>
    <t>0_2.5</t>
  </si>
  <si>
    <t>МПа</t>
  </si>
  <si>
    <t>0_100</t>
  </si>
  <si>
    <t>0_21</t>
  </si>
  <si>
    <t>Рсв на входе</t>
  </si>
  <si>
    <t>REAL</t>
  </si>
  <si>
    <t>Group1</t>
  </si>
  <si>
    <t>Group2</t>
  </si>
  <si>
    <t>fPD</t>
  </si>
  <si>
    <t>fO2</t>
  </si>
  <si>
    <t>fT</t>
  </si>
  <si>
    <t>fTIn</t>
  </si>
  <si>
    <t>fPIn</t>
  </si>
  <si>
    <t>fTOut1</t>
  </si>
  <si>
    <t>fTOut2</t>
  </si>
  <si>
    <t>Объявление в контуре</t>
  </si>
  <si>
    <t>bMoving</t>
  </si>
  <si>
    <t>bNH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</si>
  <si>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</si>
  <si>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</si>
  <si>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</si>
  <si>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</si>
  <si>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</si>
  <si>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</si>
  <si>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</si>
  <si>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</si>
  <si>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</si>
  <si>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</si>
  <si>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</si>
  <si>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</si>
  <si>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</si>
  <si>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</si>
  <si>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</si>
  <si>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</si>
  <si>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</si>
  <si>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</si>
  <si>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</si>
  <si>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</si>
  <si>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</si>
  <si>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</si>
  <si>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</si>
  <si>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</si>
  <si>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</si>
  <si>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</si>
  <si>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</si>
  <si>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</si>
  <si>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</si>
  <si>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</si>
  <si>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</si>
  <si>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</si>
  <si>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</si>
  <si>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</si>
  <si>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</si>
  <si>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</si>
  <si>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</si>
  <si>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</si>
  <si>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</si>
  <si>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</si>
  <si>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</si>
  <si>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</si>
  <si>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</si>
  <si>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</si>
  <si>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Разрежение в топке</t>
  </si>
  <si>
    <t>Рг после рег.</t>
  </si>
  <si>
    <t>Рсв на выходе</t>
  </si>
  <si>
    <t>РDсв на выходе</t>
  </si>
  <si>
    <t>PDг на входе</t>
  </si>
  <si>
    <t>Рг перед рег.</t>
  </si>
  <si>
    <t>О² после котла</t>
  </si>
  <si>
    <t>СО после котла</t>
  </si>
  <si>
    <t>СН4 перед котлом</t>
  </si>
  <si>
    <t>Тг перед котлом</t>
  </si>
  <si>
    <t>Тсв перед котлом</t>
  </si>
  <si>
    <t>Тдг после котла</t>
  </si>
  <si>
    <t>Тсв после котла 1</t>
  </si>
  <si>
    <t>Тсв после котла 2</t>
  </si>
  <si>
    <t>Па</t>
  </si>
  <si>
    <t>°С</t>
  </si>
  <si>
    <t>-125_125</t>
  </si>
  <si>
    <t>0_6.3</t>
  </si>
  <si>
    <t>Air</t>
  </si>
  <si>
    <t>Damper1</t>
  </si>
  <si>
    <t>Damper2</t>
  </si>
  <si>
    <t>fPOut</t>
  </si>
  <si>
    <t>Fan1</t>
  </si>
  <si>
    <t>Fan2</t>
  </si>
  <si>
    <t>fPVac</t>
  </si>
  <si>
    <t>fPAfterReg</t>
  </si>
  <si>
    <t>fPBeforeReg</t>
  </si>
  <si>
    <t>fCO</t>
  </si>
  <si>
    <t>Тсв выше нормы</t>
  </si>
  <si>
    <t>Тсв ниже нормы</t>
  </si>
  <si>
    <t>Разр. ниже нормы</t>
  </si>
  <si>
    <t>Рг выше нормы</t>
  </si>
  <si>
    <t>ДС включен</t>
  </si>
  <si>
    <t>ДС автомат</t>
  </si>
  <si>
    <t>Сработка АВР</t>
  </si>
  <si>
    <t>Раб. от батареи ШУК</t>
  </si>
  <si>
    <t>Раб. от батареи ШУГ1</t>
  </si>
  <si>
    <t>Раб. от батареи ШУГ2</t>
  </si>
  <si>
    <t>ЗДг2 не откр.</t>
  </si>
  <si>
    <t>ЗДг2 не закр.</t>
  </si>
  <si>
    <t>ЗДг2 ход</t>
  </si>
  <si>
    <t>ГОК откр.</t>
  </si>
  <si>
    <t>КП между ЗДг откр.</t>
  </si>
  <si>
    <t>КП перед ГОК откр.</t>
  </si>
  <si>
    <t>КП из тупика откр.</t>
  </si>
  <si>
    <t>Шибер ДС откр.</t>
  </si>
  <si>
    <t>Шибер ДС закр.</t>
  </si>
  <si>
    <t>Тв после ДВ</t>
  </si>
  <si>
    <t>Вкл. опресс.</t>
  </si>
  <si>
    <t>Вкл. вентил.</t>
  </si>
  <si>
    <t>Пров. сигнал.</t>
  </si>
  <si>
    <t>Пров. звук. сигнал.</t>
  </si>
  <si>
    <t>Стоп мазут</t>
  </si>
  <si>
    <t>Стоп газ</t>
  </si>
  <si>
    <t>bT_HH</t>
  </si>
  <si>
    <t>bT_LL</t>
  </si>
  <si>
    <t>bPVac_HH</t>
  </si>
  <si>
    <t>bP_HH</t>
  </si>
  <si>
    <t>DamperReg</t>
  </si>
  <si>
    <t>bAuto</t>
  </si>
  <si>
    <t>bAVRTrig</t>
  </si>
  <si>
    <t>bBattSHUK</t>
  </si>
  <si>
    <t>bBattSHUG1</t>
  </si>
  <si>
    <t>bBattSHUG2</t>
  </si>
  <si>
    <t>ValveMain</t>
  </si>
  <si>
    <t>ValveBlowBetween</t>
  </si>
  <si>
    <t>ValveBlowBeforeMain</t>
  </si>
  <si>
    <t>ValveBlowEnd</t>
  </si>
  <si>
    <t>bVent</t>
  </si>
  <si>
    <t>bStartVent</t>
  </si>
  <si>
    <t>bStartPress</t>
  </si>
  <si>
    <t>bStopGas</t>
  </si>
  <si>
    <t>bCheckAlarmLight</t>
  </si>
  <si>
    <t>bCheckAlarmSound</t>
  </si>
  <si>
    <t>Предв. звук. сигнал.</t>
  </si>
  <si>
    <t>Авар. звук. сигн.</t>
  </si>
  <si>
    <t>ЗДг2 разреш. откр.</t>
  </si>
  <si>
    <t>ЗДг2 закрыть</t>
  </si>
  <si>
    <t>ЗДг2 открыть</t>
  </si>
  <si>
    <t>ЗДг2 стоп</t>
  </si>
  <si>
    <t>ГОК открыть</t>
  </si>
  <si>
    <t>ДС пуск</t>
  </si>
  <si>
    <t>ДС стоп</t>
  </si>
  <si>
    <t>ДВ1 пуск</t>
  </si>
  <si>
    <t>ДВ1 стоп</t>
  </si>
  <si>
    <t>КП между ЗД открыть</t>
  </si>
  <si>
    <t>КП перед ГОК открыть</t>
  </si>
  <si>
    <t>КП перед ГОК закрыть</t>
  </si>
  <si>
    <t>ДВ2 пуск</t>
  </si>
  <si>
    <t>ДВ2 стоп</t>
  </si>
  <si>
    <t>КП из тупика открыть</t>
  </si>
  <si>
    <t>КП из тупика закрыть</t>
  </si>
  <si>
    <t>Шибер ДВ1 открыть</t>
  </si>
  <si>
    <t>Шибер ДВ1 закрыть</t>
  </si>
  <si>
    <t>Шибер ДВ2 закрыть</t>
  </si>
  <si>
    <t>Шибер ДВ2 открыть</t>
  </si>
  <si>
    <t>Шибер ДС закрыть</t>
  </si>
  <si>
    <t>Шибер ДС открыть</t>
  </si>
  <si>
    <t>bLightAlarm</t>
  </si>
  <si>
    <t>bSoundAlarm</t>
  </si>
  <si>
    <t>bOpenPermission</t>
  </si>
  <si>
    <t>bResetSound</t>
  </si>
  <si>
    <t>Пол. РГ гор. 1</t>
  </si>
  <si>
    <t>Пол. РГ общ.</t>
  </si>
  <si>
    <t>РГ общ. закрыть</t>
  </si>
  <si>
    <t>РГ общ. открыть</t>
  </si>
  <si>
    <t>РГ общ. откр.</t>
  </si>
  <si>
    <t>РГ общ. закр.</t>
  </si>
  <si>
    <t>Пол. РВ гор. 1</t>
  </si>
  <si>
    <t>Пол. РВ гор. 2</t>
  </si>
  <si>
    <t>Пол. РВ гор. 3</t>
  </si>
  <si>
    <t>Burn1</t>
  </si>
  <si>
    <t>Burn2</t>
  </si>
  <si>
    <t>Burn3</t>
  </si>
  <si>
    <t>Рг в норме гор.1</t>
  </si>
  <si>
    <t>Рг в норме гор.2</t>
  </si>
  <si>
    <t>Рг в норме гор.3</t>
  </si>
  <si>
    <t>Рв в норме гор.1</t>
  </si>
  <si>
    <t>Рв в норме гор.2</t>
  </si>
  <si>
    <t>Рв в норме гор.3</t>
  </si>
  <si>
    <t xml:space="preserve">ПЗК-1 откр. гр.1 </t>
  </si>
  <si>
    <t>КЗ откр. гор.1</t>
  </si>
  <si>
    <t>КЗ откр. гор.2</t>
  </si>
  <si>
    <t>КЗ откр. гор.3</t>
  </si>
  <si>
    <t>РГ откр. гор.1</t>
  </si>
  <si>
    <t>РГ закр. гор.1</t>
  </si>
  <si>
    <t>ПЗК-2 откр. гор.1</t>
  </si>
  <si>
    <t>ПЗК-2 откр. гор.2</t>
  </si>
  <si>
    <t>ПЗК-2 откр. гор.3</t>
  </si>
  <si>
    <t>РГ откр. гор.2</t>
  </si>
  <si>
    <t>РГ закр. гор.2</t>
  </si>
  <si>
    <t>РГ откр. гор.3</t>
  </si>
  <si>
    <t>РГ закр. гор.3</t>
  </si>
  <si>
    <t>РВ откр. гор.1</t>
  </si>
  <si>
    <t>РВ закр. гор.1</t>
  </si>
  <si>
    <t>РВ откр. гор.2</t>
  </si>
  <si>
    <t>РВ закр. гор.2</t>
  </si>
  <si>
    <t>РВ откр. гор.3</t>
  </si>
  <si>
    <t>РВ закр. гор.3</t>
  </si>
  <si>
    <t>Фак. гор. отказ гор.1</t>
  </si>
  <si>
    <t>Фак. гор. есть гор.1</t>
  </si>
  <si>
    <t>Фак. зап. есть гор.1</t>
  </si>
  <si>
    <t>Фак. зап. есть гор.2</t>
  </si>
  <si>
    <t>Фак. зап. есть гор.3</t>
  </si>
  <si>
    <t>bStartIgn</t>
  </si>
  <si>
    <t>bFireBurnErr</t>
  </si>
  <si>
    <t>bPgNorm</t>
  </si>
  <si>
    <t>bPaNorm</t>
  </si>
  <si>
    <t>ValvePress</t>
  </si>
  <si>
    <t>РГ закрыть гор.1</t>
  </si>
  <si>
    <t>РГ открыть гор.1</t>
  </si>
  <si>
    <t>РГ закрыть гор.2</t>
  </si>
  <si>
    <t>РГ открыть гор.2</t>
  </si>
  <si>
    <t>РГ закрыть гор.3</t>
  </si>
  <si>
    <t>РГ открыть гор.3</t>
  </si>
  <si>
    <t>РВ закрыть гор.1</t>
  </si>
  <si>
    <t>РВ открыть гор.1</t>
  </si>
  <si>
    <t>РВ закрыть гор.2</t>
  </si>
  <si>
    <t>РВ открыть гор.2</t>
  </si>
  <si>
    <t>РВ закрыть гор.3</t>
  </si>
  <si>
    <t>РВ открыть гор.3</t>
  </si>
  <si>
    <t>КБ закр. гр.1</t>
  </si>
  <si>
    <t>КБ закрыть гр.1</t>
  </si>
  <si>
    <t>КО открыть гр.1</t>
  </si>
  <si>
    <t>ПЗК-1 открыть гр.1</t>
  </si>
  <si>
    <t>ИВН включить гор.1</t>
  </si>
  <si>
    <t>КЗ открыть гор.1</t>
  </si>
  <si>
    <t>ПЗК-2 открыть гор.1</t>
  </si>
  <si>
    <t>ПЗК-2 открыть гор.2</t>
  </si>
  <si>
    <t>ПЗК-2 открыть гор.3</t>
  </si>
  <si>
    <t>ИВН включить гор.3</t>
  </si>
  <si>
    <t>КЗ открыть гор.3</t>
  </si>
  <si>
    <t>ИВН включить гор.4</t>
  </si>
  <si>
    <t>КЗ открыть гор.4</t>
  </si>
  <si>
    <t>ИВН включить гор.2</t>
  </si>
  <si>
    <t>КЗ открыть гор.2</t>
  </si>
  <si>
    <t>Рг между ПЗК гр.1</t>
  </si>
  <si>
    <t>Рг между ПЗК гр.2</t>
  </si>
  <si>
    <t>Пол. РГ гор. 4</t>
  </si>
  <si>
    <t>Пол. РГ гор. 6</t>
  </si>
  <si>
    <t>Пол. РВ гор. 6</t>
  </si>
  <si>
    <t>Пол. РВ гор. 5</t>
  </si>
  <si>
    <t>Пол. РВ гор. 4</t>
  </si>
  <si>
    <t>Пол. РГ гор. 2</t>
  </si>
  <si>
    <t>Пол. РГ гор. 3</t>
  </si>
  <si>
    <t>Пол. РГ гор. 5</t>
  </si>
  <si>
    <t>Пол. НАДС</t>
  </si>
  <si>
    <t>fS</t>
  </si>
  <si>
    <t>Вибрация ДВ1</t>
  </si>
  <si>
    <t>Вибрация ДВ2</t>
  </si>
  <si>
    <t>Вибрация ДС</t>
  </si>
  <si>
    <t>bP_LL</t>
  </si>
  <si>
    <t>Рг ниже нормы</t>
  </si>
  <si>
    <t>ДВ1 включен</t>
  </si>
  <si>
    <t>ДВ1 автомат</t>
  </si>
  <si>
    <t>ДВ2 включен</t>
  </si>
  <si>
    <t>ДВ2 автомат</t>
  </si>
  <si>
    <t>Шибер ДВ1 откр.</t>
  </si>
  <si>
    <t>Шибер ДВ1 закр.</t>
  </si>
  <si>
    <t>Шибер ДВ1 вент.</t>
  </si>
  <si>
    <t>Шибер ДВ2 откр.</t>
  </si>
  <si>
    <t>Шибер ДВ2 закр.</t>
  </si>
  <si>
    <t>Шибер ДВ2 вент.</t>
  </si>
  <si>
    <t>КО откр. гр.1</t>
  </si>
  <si>
    <t>Фак. гор. отказ гор.6</t>
  </si>
  <si>
    <t>Фак. гор. есть гор.6</t>
  </si>
  <si>
    <t>Рг в норме гор.4</t>
  </si>
  <si>
    <t>Рг в норме гор.5</t>
  </si>
  <si>
    <t>Рг в норме гор.6</t>
  </si>
  <si>
    <t>Рв в норме гор.4</t>
  </si>
  <si>
    <t>Рв в норме гор.5</t>
  </si>
  <si>
    <t>Рв в норме гор.6</t>
  </si>
  <si>
    <t>КБ закр. гр.2</t>
  </si>
  <si>
    <t>КО откр. гр.2</t>
  </si>
  <si>
    <t>ПЗК-1 откр. гр.2</t>
  </si>
  <si>
    <t>ПЗК-2 откр. гор.4</t>
  </si>
  <si>
    <t>ПЗК-2 откр. гор.5</t>
  </si>
  <si>
    <t>ПЗК-2 откр. гор.6</t>
  </si>
  <si>
    <t>КЗ откр. гор.4</t>
  </si>
  <si>
    <t>КЗ откр. гор.5</t>
  </si>
  <si>
    <t>КЗ откр. гор.6</t>
  </si>
  <si>
    <t>РГ откр. гор.5</t>
  </si>
  <si>
    <t>РГ закр. гор.4</t>
  </si>
  <si>
    <t>РГ откр. гор.4</t>
  </si>
  <si>
    <t>РГ закр. гор.5</t>
  </si>
  <si>
    <t>РГ откр. гор.6</t>
  </si>
  <si>
    <t>РГ закр. гор.6</t>
  </si>
  <si>
    <t>РВ откр. гор.4</t>
  </si>
  <si>
    <t>РВ закр. гор.4</t>
  </si>
  <si>
    <t>РВ откр. гор.5</t>
  </si>
  <si>
    <t>РВ закр. гор.5</t>
  </si>
  <si>
    <t>РВ откр. гор.6</t>
  </si>
  <si>
    <t>РВ закр. гор.6</t>
  </si>
  <si>
    <t>Фак. зап. есть гор.4</t>
  </si>
  <si>
    <t>Фак. зап. есть гор.5</t>
  </si>
  <si>
    <t>Фак. зап. есть гор.6</t>
  </si>
  <si>
    <t>Розжиг гр.2</t>
  </si>
  <si>
    <t>Стоп гр.2</t>
  </si>
  <si>
    <t>Опрессовка гр.2</t>
  </si>
  <si>
    <t>Розжиг гр.1</t>
  </si>
  <si>
    <t>Стоп гр.1</t>
  </si>
  <si>
    <t>Опрессовка гр.1</t>
  </si>
  <si>
    <t>Горелка</t>
  </si>
  <si>
    <t>ИМ</t>
  </si>
  <si>
    <t>Снять звук. сигн.</t>
  </si>
  <si>
    <t>РГ закрыть гор.6</t>
  </si>
  <si>
    <t>РГ открыть гор.6</t>
  </si>
  <si>
    <t>РГ закрыть гор.4</t>
  </si>
  <si>
    <t>РГ открыть гор.4</t>
  </si>
  <si>
    <t>РГ закрыть гор.5</t>
  </si>
  <si>
    <t>РГ открыть гор.5</t>
  </si>
  <si>
    <t>РВ закрыть гор.6</t>
  </si>
  <si>
    <t>РВ открыть гор.6</t>
  </si>
  <si>
    <t>РВ закрыть гор.4</t>
  </si>
  <si>
    <t>РВ открыть гор.5</t>
  </si>
  <si>
    <t>РВ открыть гор.4</t>
  </si>
  <si>
    <t>РВ закрыть гор.5</t>
  </si>
  <si>
    <t>КБ закрыть гр.2</t>
  </si>
  <si>
    <t>КО открыть гр.2</t>
  </si>
  <si>
    <t>ПЗК-1 открыть гр.2</t>
  </si>
  <si>
    <t>ИВН включить гор.6</t>
  </si>
  <si>
    <t>КЗ открыть гор.6</t>
  </si>
  <si>
    <t>ПЗК-2 открыть гор.6</t>
  </si>
  <si>
    <t>ПЗК-2 открыть гор.4</t>
  </si>
  <si>
    <t>ПЗК-2 открыть гор.5</t>
  </si>
  <si>
    <t>ИВН включить гор.5</t>
  </si>
  <si>
    <t>КЗ открыть гор.5</t>
  </si>
  <si>
    <t>Пол. шиб. ДВ 1</t>
  </si>
  <si>
    <t>Пол. шиб. ДВ 2</t>
  </si>
  <si>
    <t>Список контуров</t>
  </si>
  <si>
    <t>fPgBetween</t>
  </si>
  <si>
    <t>bStopOil</t>
  </si>
  <si>
    <t>fCH4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</si>
</sst>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  <charset val="204"/>
    </font>
    <font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NumberFormat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4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1" fillId="0" borderId="5" xfId="0" applyFont="1" applyBorder="1"/>
    <xf numFmtId="0" fontId="2" fillId="0" borderId="5" xfId="0" applyFont="1" applyBorder="1"/>
    <xf numFmtId="49" fontId="0" fillId="0" borderId="5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left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6" xfId="0" applyBorder="1" applyAlignment="1">
      <alignment horizontal="right"/>
    </xf>
    <xf numFmtId="49" fontId="0" fillId="0" borderId="6" xfId="0" applyNumberForma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8"/>
  <sheetViews>
    <sheetView zoomScaleNormal="100" workbookViewId="0">
      <selection activeCell="T2" sqref="T2:T65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19.7109375" bestFit="1" customWidth="1"/>
    <col min="4" max="4" width="7.42578125" style="1" bestFit="1" customWidth="1"/>
    <col min="5" max="5" width="12.42578125" style="1" bestFit="1" customWidth="1"/>
    <col min="6" max="6" width="14.140625" style="5" bestFit="1" customWidth="1"/>
    <col min="7" max="7" width="23.5703125" style="5" bestFit="1" customWidth="1"/>
    <col min="8" max="8" width="8.42578125" style="5" bestFit="1" customWidth="1"/>
    <col min="9" max="9" width="11.140625" style="5" bestFit="1" customWidth="1"/>
    <col min="10" max="10" width="12.5703125" bestFit="1" customWidth="1"/>
    <col min="11" max="11" width="11.5703125" bestFit="1" customWidth="1"/>
    <col min="12" max="12" width="84.28515625" bestFit="1" customWidth="1"/>
    <col min="13" max="13" width="132.42578125" bestFit="1" customWidth="1"/>
    <col min="14" max="14" width="107.5703125" bestFit="1" customWidth="1"/>
    <col min="15" max="15" width="8.85546875" bestFit="1" customWidth="1"/>
    <col min="16" max="16" width="7.42578125" bestFit="1" customWidth="1"/>
    <col min="17" max="17" width="12.140625" bestFit="1" customWidth="1"/>
    <col min="18" max="18" width="92.42578125" bestFit="1" customWidth="1"/>
    <col min="19" max="19" width="58.28515625" bestFit="1" customWidth="1"/>
    <col min="20" max="20" width="130.5703125" bestFit="1" customWidth="1"/>
    <col min="21" max="21" width="95.7109375" bestFit="1" customWidth="1"/>
  </cols>
  <sheetData>
    <row r="1" spans="1:21" ht="15.75" thickBot="1" x14ac:dyDescent="0.3">
      <c r="A1" s="6" t="s">
        <v>1</v>
      </c>
      <c r="B1" s="7" t="s">
        <v>0</v>
      </c>
      <c r="C1" s="7" t="s">
        <v>2</v>
      </c>
      <c r="D1" s="8" t="s">
        <v>16</v>
      </c>
      <c r="E1" s="8" t="s">
        <v>3</v>
      </c>
      <c r="F1" s="11" t="s">
        <v>155</v>
      </c>
      <c r="G1" s="11" t="s">
        <v>159</v>
      </c>
      <c r="H1" s="11" t="s">
        <v>532</v>
      </c>
      <c r="I1" s="11" t="s">
        <v>533</v>
      </c>
      <c r="J1" s="15" t="s">
        <v>137</v>
      </c>
      <c r="K1" s="7" t="s">
        <v>140</v>
      </c>
      <c r="L1" s="7" t="s">
        <v>141</v>
      </c>
      <c r="M1" s="9" t="s">
        <v>156</v>
      </c>
      <c r="N1" s="12" t="s">
        <v>157</v>
      </c>
      <c r="Q1" t="s">
        <v>180</v>
      </c>
      <c r="R1" t="s">
        <v>189</v>
      </c>
      <c r="S1" t="s">
        <v>243</v>
      </c>
    </row>
    <row r="2" spans="1:21" ht="15.75" x14ac:dyDescent="0.25">
      <c r="A2" s="2" t="s">
        <v>4</v>
      </c>
      <c r="B2" s="10">
        <v>1</v>
      </c>
      <c r="C2" t="s">
        <v>557</v>
      </c>
      <c r="D2" s="1" t="s">
        <v>15</v>
      </c>
      <c r="E2" s="5" t="s">
        <v>151</v>
      </c>
      <c r="F2" s="5" t="s">
        <v>230</v>
      </c>
      <c r="G2" s="5" t="s">
        <v>308</v>
      </c>
      <c r="I2" s="5" t="s">
        <v>309</v>
      </c>
      <c r="J2" s="5" t="s">
        <v>206</v>
      </c>
      <c r="K2" t="s">
        <v>233</v>
      </c>
      <c r="L2" t="str">
        <f t="shared" ref="L2:L4" si="0">CONCATENATE(G2, "_",IF(H2&lt;&gt;"",CONCATENATE(H2,"_"),""),IF(I2&lt;&gt;"",CONCATENATE(I2,"_"),""),IF(J2&lt;&gt;"",J2,CONCATENATE("f",A2,B2))," : ",K2,"; (*",C2,"*)")</f>
        <v>Air_Damper1_fPosition : REAL; (*Пол. шиб. ДВ 1*)</v>
      </c>
      <c r="M2" t="str">
        <f t="shared" ref="M2:M4" si="1">CONCATENATE(G2, "_",IF(H2&lt;&gt;"",CONCATENATE(H2,"_"),""),IF(I2&lt;&gt;"",CONCATENATE(I2,"_"),""),IF(J2&lt;&gt;"",J2,CONCATENATE("f",A2,B2)),":=( fElectricalL:=",LEFT(E2,SUM((FIND("_",E2)),-1)),", fElectricalH:=",MID(E2,SUM(FIND("_",E2),1),SUM(LEN(E2),-FIND("_",E2))),", fNormL:=", IF(F2="",0,LEFT(F2,SUM((FIND("_",F2)),-1))), ", fNormH:=",IF(F2="",100,MID(F2,SUM(FIND("_",F2),1),SUM(LEN(F2),-FIND("_",F2)))),", fConversion:=1, fTFilter:=1, fError:=0.001),")</f>
        <v>Air_Damper1_fPosition:=( fElectricalL:=4, fElectricalH:=20, fNormL:=0, fNormH:=100, fConversion:=1, fTFilter:=1, fError:=0.001),</v>
      </c>
      <c r="N2" t="str">
        <f>CONCATENATE("DataReal.",IF(IFERROR(_xlfn.NUMBERVALUE(RIGHT(G2)),"")="",G2,REPLACE(G2,LEN(G2),3,CONCATENATE("[",RIGHT(G2),"]"))),".",IF(H2&lt;&gt;"",CONCATENATE(IF(IFERROR(_xlfn.NUMBERVALUE(RIGHT(H2)),"")="",H2,REPLACE(H2,LEN(H2),3,CONCATENATE("[",RIGHT(H2),"]"))),"."),""),IF(I2&lt;&gt;"",CONCATENATE(I2,"."),""),IF(J2&lt;&gt;"",J2,CONCATENATE("f",A2,B2)),":=stAiAll.",G2,"_",IF(H2&lt;&gt;"",CONCATENATE(H2,"_"),""),IF(I2&lt;&gt;"",CONCATENATE(I2,"_"),""),IF(J2&lt;&gt;"",J2,CONCATENATE("f",A2,B2)),";")</f>
        <v>DataReal.Air.Damper1.fPosition:=stAiAll.Air_Damper1_fPosition;</v>
      </c>
      <c r="O2" s="13">
        <f>IF(COUNTIF(G$1:G2,G2)=1,MAX(O$1:O1)+1,"")</f>
        <v>1</v>
      </c>
      <c r="P2" s="14" t="str">
        <f>IF(O2="","",G2)</f>
        <v>Air</v>
      </c>
      <c r="Q2" t="str">
        <f t="shared" ref="Q2:Q15" si="2">IF(MAX(NameCountAI)&lt;ROW(1:1),"",VLOOKUP(ROW(1:1),NameListAI,2))</f>
        <v>Air</v>
      </c>
      <c r="R2" t="str">
        <f>CONCATENATE(G2, "_",IF(H2&lt;&gt;"",CONCATENATE(H2,"_"),""),IF(I2&lt;&gt;"",CONCATENATE(I2,"_"),""),IF(J2&lt;&gt;"",J2,CONCATENATE("f",A2,B2))," : WSTRING(20):=""",C2,""";",)</f>
        <v>Air_Damper1_fPosition : WSTRING(20):="Пол. шиб. ДВ 1";</v>
      </c>
      <c r="S2" t="str">
        <f>CONCATENATE(IF(H2&lt;&gt;"",CONCATENATE(IF(IFERROR(_xlfn.NUMBERVALUE(RIGHT(H2)),"")="",H2,REPLACE(H2,LEN(H2),3,CONCATENATE("[",RIGHT(H2),"]"))),"."),""),IF(I2&lt;&gt;"",CONCATENATE(I2,"."),""),IF(J2&lt;&gt;"",J2,CONCATENATE("f",A2,B2))," : ",K2,";"," (*",C2,"*)")</f>
        <v>Damper1.fPosition : REAL; (*Пол. шиб. ДВ 1*)</v>
      </c>
      <c r="T2" t="str">
        <f>CONCATENATE("DataProg.",IF(IFERROR(_xlfn.NUMBERVALUE(RIGHT(G2)),"")="",G2,REPLACE(G2,LEN(G2),3,CONCATENATE("[",RIGHT(G2),"]"))),".",IF(H2&lt;&gt;"",CONCATENATE(IF(IFERROR(_xlfn.NUMBERVALUE(RIGHT(H2)),"")="",H2,REPLACE(H2,LEN(H2),3,CONCATENATE("[",RIGHT(H2),"]"))),"."),""),IF(I2&lt;&gt;"",CONCATENATE(I2,"."),""),REPLACE(IF(J2&lt;&gt;"",J2,CONCATENATE("f",A2,B2)),1,1,"_"),".stAiCHannelParams:=stAllAiChannelParams.",G2,"_",IF(H2&lt;&gt;"",CONCATENATE(H2,"_"),""),IF(I2&lt;&gt;"",CONCATENATE(I2,"_"),""),IF(J2&lt;&gt;"",J2,CONCATENATE("f",A2,B2)),";")</f>
        <v>DataProg.Air.Damper1._Position.stAiCHannelParams:=stAllAiChannelParams.Air_Damper1_fPosition;</v>
      </c>
      <c r="U2" t="str">
        <f>CONCATENATE("Application.GVL.stAiAll.",G2, "_",IF(H2&lt;&gt;"",CONCATENATE(H2,"_"),""),IF(I2&lt;&gt;"",CONCATENATE(I2,"_"),""),IF(J2&lt;&gt;"",J2,CONCATENATE("f",A2,B2)))</f>
        <v>Application.GVL.stAiAll.Air_Damper1_fPosition</v>
      </c>
    </row>
    <row r="3" spans="1:21" ht="15.75" x14ac:dyDescent="0.25">
      <c r="A3" s="2" t="s">
        <v>4</v>
      </c>
      <c r="B3" s="4" t="s">
        <v>143</v>
      </c>
      <c r="C3" t="s">
        <v>558</v>
      </c>
      <c r="D3" s="1" t="s">
        <v>15</v>
      </c>
      <c r="E3" s="5" t="s">
        <v>151</v>
      </c>
      <c r="F3" s="5" t="s">
        <v>230</v>
      </c>
      <c r="G3" s="5" t="s">
        <v>308</v>
      </c>
      <c r="I3" s="5" t="s">
        <v>310</v>
      </c>
      <c r="J3" s="5" t="s">
        <v>206</v>
      </c>
      <c r="K3" t="s">
        <v>233</v>
      </c>
      <c r="L3" t="str">
        <f t="shared" si="0"/>
        <v>Air_Damper2_fPosition : REAL; (*Пол. шиб. ДВ 2*)</v>
      </c>
      <c r="M3" t="str">
        <f t="shared" si="1"/>
        <v>Air_Damper2_fPosition:=( fElectricalL:=4, fElectricalH:=20, fNormL:=0, fNormH:=100, fConversion:=1, fTFilter:=1, fError:=0.001),</v>
      </c>
      <c r="N3" t="str">
        <f t="shared" ref="N3:N65" si="3">CONCATENATE("DataReal.",IF(IFERROR(_xlfn.NUMBERVALUE(RIGHT(G3)),"")="",G3,REPLACE(G3,LEN(G3),3,CONCATENATE("[",RIGHT(G3),"]"))),".",IF(H3&lt;&gt;"",CONCATENATE(IF(IFERROR(_xlfn.NUMBERVALUE(RIGHT(H3)),"")="",H3,REPLACE(H3,LEN(H3),3,CONCATENATE("[",RIGHT(H3),"]"))),"."),""),IF(I3&lt;&gt;"",CONCATENATE(I3,"."),""),IF(J3&lt;&gt;"",J3,CONCATENATE("f",A3,B3)),":=stAiAll.",G3,"_",IF(H3&lt;&gt;"",CONCATENATE(H3,"_"),""),IF(I3&lt;&gt;"",CONCATENATE(I3,"_"),""),IF(J3&lt;&gt;"",J3,CONCATENATE("f",A3,B3)),";")</f>
        <v>DataReal.Air.Damper2.fPosition:=stAiAll.Air_Damper2_fPosition;</v>
      </c>
      <c r="O3" s="13" t="str">
        <f>IF(COUNTIF(G$1:G3,G3)=1,MAX(O$1:O2)+1,"")</f>
        <v/>
      </c>
      <c r="P3" s="14" t="str">
        <f t="shared" ref="P3:P57" si="4">IF(O3="","",G3)</f>
        <v/>
      </c>
      <c r="Q3" t="str">
        <f t="shared" si="2"/>
        <v>Water</v>
      </c>
      <c r="R3" t="str">
        <f t="shared" ref="R3:R34" si="5">CONCATENATE(G3, "_",IF(H3&lt;&gt;"",CONCATENATE(H3,"_"),""),IF(I3&lt;&gt;"",CONCATENATE(I3,"_"),""),IF(J3&lt;&gt;"",J3,CONCATENATE("f",A3,B3))," : WSTRING(20):=""",C3,""";",)</f>
        <v>Air_Damper2_fPosition : WSTRING(20):="Пол. шиб. ДВ 2";</v>
      </c>
      <c r="S3" t="str">
        <f t="shared" ref="S3:S33" si="6">CONCATENATE(IF(H3&lt;&gt;"",CONCATENATE(IF(IFERROR(_xlfn.NUMBERVALUE(RIGHT(H3)),"")="",H3,REPLACE(H3,LEN(H3),3,CONCATENATE("[",RIGHT(H3),"]"))),"."),""),IF(I3&lt;&gt;"",CONCATENATE(I3,"."),""),IF(J3&lt;&gt;"",J3,CONCATENATE("f",A3,B3))," : ",K3,";"," (*",C3,"*)")</f>
        <v>Damper2.fPosition : REAL; (*Пол. шиб. ДВ 2*)</v>
      </c>
      <c r="T3" t="str">
        <f t="shared" ref="T3:T65" si="7">CONCATENATE("DataProg.",IF(IFERROR(_xlfn.NUMBERVALUE(RIGHT(G3)),"")="",G3,REPLACE(G3,LEN(G3),3,CONCATENATE("[",RIGHT(G3),"]"))),".",IF(H3&lt;&gt;"",CONCATENATE(IF(IFERROR(_xlfn.NUMBERVALUE(RIGHT(H3)),"")="",H3,REPLACE(H3,LEN(H3),3,CONCATENATE("[",RIGHT(H3),"]"))),"."),""),IF(I3&lt;&gt;"",CONCATENATE(I3,"."),""),REPLACE(IF(J3&lt;&gt;"",J3,CONCATENATE("f",A3,B3)),1,1,"_"),".stAiCHannelParams:=stAllAiChannelParams.",G3,"_",IF(H3&lt;&gt;"",CONCATENATE(H3,"_"),""),IF(I3&lt;&gt;"",CONCATENATE(I3,"_"),""),IF(J3&lt;&gt;"",J3,CONCATENATE("f",A3,B3)),";")</f>
        <v>DataProg.Air.Damper2._Position.stAiCHannelParams:=stAllAiChannelParams.Air_Damper2_fPosition;</v>
      </c>
      <c r="U3" t="str">
        <f t="shared" ref="U3:U34" si="8">CONCATENATE("Application.GVL.stAiAll.",G3, "_",IF(H3&lt;&gt;"",CONCATENATE(H3,"_"),""),IF(I3&lt;&gt;"",CONCATENATE(I3,"_"),""),IF(J3&lt;&gt;"",J3,CONCATENATE("f",A3,B3)))</f>
        <v>Application.GVL.stAiAll.Air_Damper2_fPosition</v>
      </c>
    </row>
    <row r="4" spans="1:21" ht="15.75" x14ac:dyDescent="0.25">
      <c r="A4" s="2" t="s">
        <v>4</v>
      </c>
      <c r="B4" s="4" t="s">
        <v>144</v>
      </c>
      <c r="C4" t="s">
        <v>232</v>
      </c>
      <c r="D4" s="1" t="s">
        <v>229</v>
      </c>
      <c r="E4" s="5" t="s">
        <v>151</v>
      </c>
      <c r="F4" s="5" t="s">
        <v>228</v>
      </c>
      <c r="G4" s="5" t="s">
        <v>153</v>
      </c>
      <c r="J4" s="5" t="s">
        <v>240</v>
      </c>
      <c r="K4" t="s">
        <v>233</v>
      </c>
      <c r="L4" t="str">
        <f t="shared" si="0"/>
        <v>Water_fPIn : REAL; (*Рсв на входе*)</v>
      </c>
      <c r="M4" t="str">
        <f t="shared" si="1"/>
        <v>Water_fPIn:=( fElectricalL:=4, fElectricalH:=20, fNormL:=0, fNormH:=2.5, fConversion:=1, fTFilter:=1, fError:=0.001),</v>
      </c>
      <c r="N4" t="str">
        <f t="shared" si="3"/>
        <v>DataReal.Water.fPIn:=stAiAll.Water_fPIn;</v>
      </c>
      <c r="O4" s="13">
        <f>IF(COUNTIF(G$1:G4,G4)=1,MAX(O$1:O3)+1,"")</f>
        <v>2</v>
      </c>
      <c r="P4" s="14" t="str">
        <f t="shared" si="4"/>
        <v>Water</v>
      </c>
      <c r="Q4" t="str">
        <f t="shared" si="2"/>
        <v>Reserv</v>
      </c>
      <c r="R4" t="str">
        <f t="shared" si="5"/>
        <v>Water_fPIn : WSTRING(20):="Рсв на входе";</v>
      </c>
      <c r="S4" t="str">
        <f t="shared" si="6"/>
        <v>fPIn : REAL; (*Рсв на входе*)</v>
      </c>
      <c r="T4" t="str">
        <f t="shared" si="7"/>
        <v>DataProg.Water._PIn.stAiCHannelParams:=stAllAiChannelParams.Water_fPIn;</v>
      </c>
      <c r="U4" t="str">
        <f t="shared" si="8"/>
        <v>Application.GVL.stAiAll.Water_fPIn</v>
      </c>
    </row>
    <row r="5" spans="1:21" ht="15.75" x14ac:dyDescent="0.25">
      <c r="A5" s="2" t="s">
        <v>4</v>
      </c>
      <c r="B5" s="4" t="s">
        <v>145</v>
      </c>
      <c r="C5" t="s">
        <v>5</v>
      </c>
      <c r="E5" s="5" t="s">
        <v>151</v>
      </c>
      <c r="G5" s="5" t="s">
        <v>158</v>
      </c>
      <c r="J5" s="5"/>
      <c r="K5" t="s">
        <v>233</v>
      </c>
      <c r="L5" t="str">
        <f>CONCATENATE(G5, "_",IF(H5&lt;&gt;"",CONCATENATE(H5,"_"),""),IF(I5&lt;&gt;"",CONCATENATE(I5,"_"),""),IF(J5&lt;&gt;"",J5,CONCATENATE("f",A5,B5))," : ",K5,"; (*",C5,"*)")</f>
        <v>Reserv_fAI4 : REAL; (*Резерв*)</v>
      </c>
      <c r="M5" t="str">
        <f>CONCATENATE(G5, "_",IF(H5&lt;&gt;"",CONCATENATE(H5,"_"),""),IF(I5&lt;&gt;"",CONCATENATE(I5,"_"),""),IF(J5&lt;&gt;"",J5,CONCATENATE("f",A5,B5)),":=( fElectricalL:=",LEFT(E5,SUM((FIND("_",E5)),-1)),", fElectricalH:=",MID(E5,SUM(FIND("_",E5),1),SUM(LEN(E5),-FIND("_",E5))),", fNormL:=", IF(F5="",0,LEFT(F5,SUM((FIND("_",F5)),-1))), ", fNormH:=",IF(F5="",100,MID(F5,SUM(FIND("_",F5),1),SUM(LEN(F5),-FIND("_",F5)))),", fConversion:=1, fTFilter:=1, fError:=0.001),")</f>
        <v>Reserv_fAI4:=( fElectricalL:=4, fElectricalH:=20, fNormL:=0, fNormH:=100, fConversion:=1, fTFilter:=1, fError:=0.001),</v>
      </c>
      <c r="N5" t="str">
        <f t="shared" si="3"/>
        <v>DataReal.Reserv.fAI4:=stAiAll.Reserv_fAI4;</v>
      </c>
      <c r="O5" s="13">
        <f>IF(COUNTIF(G$1:G5,G5)=1,MAX(O$1:O4)+1,"")</f>
        <v>3</v>
      </c>
      <c r="P5" s="14" t="str">
        <f t="shared" si="4"/>
        <v>Reserv</v>
      </c>
      <c r="Q5" t="str">
        <f t="shared" si="2"/>
        <v>Smoke</v>
      </c>
      <c r="R5" t="str">
        <f t="shared" si="5"/>
        <v>Reserv_fAI4 : WSTRING(20):="Резерв";</v>
      </c>
      <c r="S5" t="str">
        <f t="shared" si="6"/>
        <v>fAI4 : REAL; (*Резерв*)</v>
      </c>
      <c r="T5" t="str">
        <f t="shared" si="7"/>
        <v>DataProg.Reserv._AI4.stAiCHannelParams:=stAllAiChannelParams.Reserv_fAI4;</v>
      </c>
      <c r="U5" t="str">
        <f t="shared" si="8"/>
        <v>Application.GVL.stAiAll.Reserv_fAI4</v>
      </c>
    </row>
    <row r="6" spans="1:21" ht="15.75" x14ac:dyDescent="0.25">
      <c r="A6" s="2" t="s">
        <v>4</v>
      </c>
      <c r="B6" s="4" t="s">
        <v>146</v>
      </c>
      <c r="C6" t="s">
        <v>290</v>
      </c>
      <c r="D6" s="1" t="s">
        <v>304</v>
      </c>
      <c r="E6" s="5" t="s">
        <v>151</v>
      </c>
      <c r="F6" s="5" t="s">
        <v>306</v>
      </c>
      <c r="G6" s="5" t="s">
        <v>154</v>
      </c>
      <c r="J6" s="16" t="s">
        <v>314</v>
      </c>
      <c r="K6" t="s">
        <v>233</v>
      </c>
      <c r="L6" t="str">
        <f t="shared" ref="L6:L33" si="9">CONCATENATE(G6, "_",IF(H6&lt;&gt;"",CONCATENATE(H6,"_"),""),IF(I6&lt;&gt;"",CONCATENATE(I6,"_"),""),IF(J6&lt;&gt;"",J6,CONCATENATE("f",A6,B6))," : ",K6,"; (*",C6,"*)")</f>
        <v>Smoke_fPVac : REAL; (*Разрежение в топке*)</v>
      </c>
      <c r="M6" t="str">
        <f t="shared" ref="M6:M34" si="10">CONCATENATE(G6, "_",IF(H6&lt;&gt;"",CONCATENATE(H6,"_"),""),IF(I6&lt;&gt;"",CONCATENATE(I6,"_"),""),IF(J6&lt;&gt;"",J6,CONCATENATE("f",A6,B6)),":=( fElectricalL:=",LEFT(E6,SUM((FIND("_",E6)),-1)),", fElectricalH:=",MID(E6,SUM(FIND("_",E6),1),SUM(LEN(E6),-FIND("_",E6))),", fNormL:=", IF(F6="",0,LEFT(F6,SUM((FIND("_",F6)),-1))), ", fNormH:=",IF(F6="",100,MID(F6,SUM(FIND("_",F6),1),SUM(LEN(F6),-FIND("_",F6)))),", fConversion:=1, fTFilter:=1, fError:=0.001),")</f>
        <v>Smoke_fPVac:=( fElectricalL:=4, fElectricalH:=20, fNormL:=-125, fNormH:=125, fConversion:=1, fTFilter:=1, fError:=0.001),</v>
      </c>
      <c r="N6" t="str">
        <f t="shared" si="3"/>
        <v>DataReal.Smoke.fPVac:=stAiAll.Smoke_fPVac;</v>
      </c>
      <c r="O6" s="13">
        <f>IF(COUNTIF(G$1:G6,G6)=1,MAX(O$1:O5)+1,"")</f>
        <v>4</v>
      </c>
      <c r="P6" s="14" t="str">
        <f t="shared" si="4"/>
        <v>Smoke</v>
      </c>
      <c r="Q6" t="str">
        <f t="shared" si="2"/>
        <v>Gas</v>
      </c>
      <c r="R6" t="str">
        <f t="shared" si="5"/>
        <v>Smoke_fPVac : WSTRING(20):="Разрежение в топке";</v>
      </c>
      <c r="S6" t="str">
        <f t="shared" si="6"/>
        <v>fPVac : REAL; (*Разрежение в топке*)</v>
      </c>
      <c r="T6" t="str">
        <f t="shared" si="7"/>
        <v>DataProg.Smoke._PVac.stAiCHannelParams:=stAllAiChannelParams.Smoke_fPVac;</v>
      </c>
      <c r="U6" t="str">
        <f t="shared" si="8"/>
        <v>Application.GVL.stAiAll.Smoke_fPVac</v>
      </c>
    </row>
    <row r="7" spans="1:21" ht="15.75" x14ac:dyDescent="0.25">
      <c r="A7" s="2" t="s">
        <v>4</v>
      </c>
      <c r="B7" s="4" t="s">
        <v>147</v>
      </c>
      <c r="C7" t="s">
        <v>476</v>
      </c>
      <c r="D7" s="1" t="s">
        <v>15</v>
      </c>
      <c r="E7" s="5" t="s">
        <v>151</v>
      </c>
      <c r="F7" s="5" t="s">
        <v>230</v>
      </c>
      <c r="G7" s="5" t="s">
        <v>154</v>
      </c>
      <c r="I7" s="5" t="s">
        <v>164</v>
      </c>
      <c r="J7" s="16" t="s">
        <v>206</v>
      </c>
      <c r="K7" t="s">
        <v>233</v>
      </c>
      <c r="L7" t="str">
        <f t="shared" si="9"/>
        <v>Smoke_Damper_fPosition : REAL; (*Пол. НАДС*)</v>
      </c>
      <c r="M7" t="str">
        <f t="shared" si="10"/>
        <v>Smoke_Damper_fPosition:=( fElectricalL:=4, fElectricalH:=20, fNormL:=0, fNormH:=100, fConversion:=1, fTFilter:=1, fError:=0.001),</v>
      </c>
      <c r="N7" t="str">
        <f t="shared" si="3"/>
        <v>DataReal.Smoke.Damper.fPosition:=stAiAll.Smoke_Damper_fPosition;</v>
      </c>
      <c r="O7" s="13" t="str">
        <f>IF(COUNTIF(G$1:G7,G7)=1,MAX(O$1:O6)+1,"")</f>
        <v/>
      </c>
      <c r="P7" s="14" t="str">
        <f t="shared" si="4"/>
        <v/>
      </c>
      <c r="Q7" t="str">
        <f t="shared" si="2"/>
        <v>Group1</v>
      </c>
      <c r="R7" t="str">
        <f t="shared" si="5"/>
        <v>Smoke_Damper_fPosition : WSTRING(20):="Пол. НАДС";</v>
      </c>
      <c r="S7" t="str">
        <f t="shared" si="6"/>
        <v>Damper.fPosition : REAL; (*Пол. НАДС*)</v>
      </c>
      <c r="T7" t="str">
        <f t="shared" si="7"/>
        <v>DataProg.Smoke.Damper._Position.stAiCHannelParams:=stAllAiChannelParams.Smoke_Damper_fPosition;</v>
      </c>
      <c r="U7" t="str">
        <f t="shared" si="8"/>
        <v>Application.GVL.stAiAll.Smoke_Damper_fPosition</v>
      </c>
    </row>
    <row r="8" spans="1:21" ht="15.75" x14ac:dyDescent="0.25">
      <c r="A8" s="2" t="s">
        <v>4</v>
      </c>
      <c r="B8" s="4" t="s">
        <v>148</v>
      </c>
      <c r="C8" t="s">
        <v>291</v>
      </c>
      <c r="D8" s="1" t="s">
        <v>225</v>
      </c>
      <c r="E8" s="5" t="s">
        <v>151</v>
      </c>
      <c r="F8" s="5" t="s">
        <v>227</v>
      </c>
      <c r="G8" s="5" t="s">
        <v>152</v>
      </c>
      <c r="J8" s="16" t="s">
        <v>315</v>
      </c>
      <c r="K8" t="s">
        <v>233</v>
      </c>
      <c r="L8" t="str">
        <f t="shared" si="9"/>
        <v>Gas_fPAfterReg : REAL; (*Рг после рег.*)</v>
      </c>
      <c r="M8" t="str">
        <f t="shared" si="10"/>
        <v>Gas_fPAfterReg:=( fElectricalL:=4, fElectricalH:=20, fNormL:=0, fNormH:=60, fConversion:=1, fTFilter:=1, fError:=0.001),</v>
      </c>
      <c r="N8" t="str">
        <f t="shared" si="3"/>
        <v>DataReal.Gas.fPAfterReg:=stAiAll.Gas_fPAfterReg;</v>
      </c>
      <c r="O8" s="13">
        <f>IF(COUNTIF(G$1:G8,G8)=1,MAX(O$1:O7)+1,"")</f>
        <v>5</v>
      </c>
      <c r="P8" s="14" t="str">
        <f t="shared" si="4"/>
        <v>Gas</v>
      </c>
      <c r="Q8" t="str">
        <f t="shared" si="2"/>
        <v>Group2</v>
      </c>
      <c r="R8" t="str">
        <f t="shared" si="5"/>
        <v>Gas_fPAfterReg : WSTRING(20):="Рг после рег.";</v>
      </c>
      <c r="S8" t="str">
        <f t="shared" si="6"/>
        <v>fPAfterReg : REAL; (*Рг после рег.*)</v>
      </c>
      <c r="T8" t="str">
        <f t="shared" si="7"/>
        <v>DataProg.Gas._PAfterReg.stAiCHannelParams:=stAllAiChannelParams.Gas_fPAfterReg;</v>
      </c>
      <c r="U8" t="str">
        <f t="shared" si="8"/>
        <v>Application.GVL.stAiAll.Gas_fPAfterReg</v>
      </c>
    </row>
    <row r="9" spans="1:21" s="34" customFormat="1" ht="15.75" x14ac:dyDescent="0.25">
      <c r="A9" s="32" t="s">
        <v>4</v>
      </c>
      <c r="B9" s="33" t="s">
        <v>149</v>
      </c>
      <c r="C9" s="34" t="s">
        <v>393</v>
      </c>
      <c r="D9" s="36" t="s">
        <v>15</v>
      </c>
      <c r="E9" s="37" t="s">
        <v>151</v>
      </c>
      <c r="F9" s="37" t="s">
        <v>230</v>
      </c>
      <c r="G9" s="37" t="s">
        <v>152</v>
      </c>
      <c r="H9" s="37"/>
      <c r="I9" s="37" t="s">
        <v>348</v>
      </c>
      <c r="J9" s="40" t="s">
        <v>206</v>
      </c>
      <c r="K9" s="34" t="s">
        <v>233</v>
      </c>
      <c r="L9" s="34" t="str">
        <f t="shared" si="9"/>
        <v>Gas_DamperReg_fPosition : REAL; (*Пол. РГ общ.*)</v>
      </c>
      <c r="M9" s="34" t="str">
        <f t="shared" si="10"/>
        <v>Gas_DamperReg_fPosition:=( fElectricalL:=4, fElectricalH:=20, fNormL:=0, fNormH:=100, fConversion:=1, fTFilter:=1, fError:=0.001),</v>
      </c>
      <c r="N9" t="str">
        <f t="shared" si="3"/>
        <v>DataReal.Gas.DamperReg.fPosition:=stAiAll.Gas_DamperReg_fPosition;</v>
      </c>
      <c r="O9" s="38" t="str">
        <f>IF(COUNTIF(G$1:G9,G9)=1,MAX(O$1:O8)+1,"")</f>
        <v/>
      </c>
      <c r="P9" s="39" t="str">
        <f t="shared" si="4"/>
        <v/>
      </c>
      <c r="Q9" s="34" t="str">
        <f t="shared" si="2"/>
        <v/>
      </c>
      <c r="R9" s="34" t="str">
        <f t="shared" si="5"/>
        <v>Gas_DamperReg_fPosition : WSTRING(20):="Пол. РГ общ.";</v>
      </c>
      <c r="S9" s="34" t="str">
        <f t="shared" si="6"/>
        <v>DamperReg.fPosition : REAL; (*Пол. РГ общ.*)</v>
      </c>
      <c r="T9" t="str">
        <f t="shared" si="7"/>
        <v>DataProg.Gas.DamperReg._Position.stAiCHannelParams:=stAllAiChannelParams.Gas_DamperReg_fPosition;</v>
      </c>
      <c r="U9" s="34" t="str">
        <f t="shared" si="8"/>
        <v>Application.GVL.stAiAll.Gas_DamperReg_fPosition</v>
      </c>
    </row>
    <row r="10" spans="1:21" ht="15.75" x14ac:dyDescent="0.25">
      <c r="A10" s="2" t="s">
        <v>4</v>
      </c>
      <c r="B10" s="4" t="s">
        <v>150</v>
      </c>
      <c r="C10" t="s">
        <v>292</v>
      </c>
      <c r="D10" s="1" t="s">
        <v>229</v>
      </c>
      <c r="E10" s="5" t="s">
        <v>151</v>
      </c>
      <c r="F10" s="5" t="s">
        <v>228</v>
      </c>
      <c r="G10" s="5" t="s">
        <v>153</v>
      </c>
      <c r="J10" s="5" t="s">
        <v>311</v>
      </c>
      <c r="K10" t="s">
        <v>233</v>
      </c>
      <c r="L10" t="str">
        <f t="shared" si="9"/>
        <v>Water_fPOut : REAL; (*Рсв на выходе*)</v>
      </c>
      <c r="M10" t="str">
        <f t="shared" si="10"/>
        <v>Water_fPOut:=( fElectricalL:=4, fElectricalH:=20, fNormL:=0, fNormH:=2.5, fConversion:=1, fTFilter:=1, fError:=0.001),</v>
      </c>
      <c r="N10" t="str">
        <f t="shared" si="3"/>
        <v>DataReal.Water.fPOut:=stAiAll.Water_fPOut;</v>
      </c>
      <c r="O10" s="13" t="str">
        <f>IF(COUNTIF(G$1:G10,G10)=1,MAX(O$1:O9)+1,"")</f>
        <v/>
      </c>
      <c r="P10" s="14" t="str">
        <f t="shared" si="4"/>
        <v/>
      </c>
      <c r="Q10" t="str">
        <f t="shared" si="2"/>
        <v/>
      </c>
      <c r="R10" t="str">
        <f t="shared" si="5"/>
        <v>Water_fPOut : WSTRING(20):="Рсв на выходе";</v>
      </c>
      <c r="S10" t="str">
        <f t="shared" si="6"/>
        <v>fPOut : REAL; (*Рсв на выходе*)</v>
      </c>
      <c r="T10" t="str">
        <f t="shared" si="7"/>
        <v>DataProg.Water._POut.stAiCHannelParams:=stAllAiChannelParams.Water_fPOut;</v>
      </c>
      <c r="U10" t="str">
        <f t="shared" si="8"/>
        <v>Application.GVL.stAiAll.Water_fPOut</v>
      </c>
    </row>
    <row r="11" spans="1:21" ht="15.75" x14ac:dyDescent="0.25">
      <c r="A11" s="2" t="s">
        <v>4</v>
      </c>
      <c r="B11" s="3">
        <v>10</v>
      </c>
      <c r="C11" t="s">
        <v>5</v>
      </c>
      <c r="E11" s="5" t="s">
        <v>151</v>
      </c>
      <c r="G11" s="5" t="s">
        <v>158</v>
      </c>
      <c r="J11" s="5"/>
      <c r="K11" t="s">
        <v>233</v>
      </c>
      <c r="L11" t="str">
        <f t="shared" si="9"/>
        <v>Reserv_fAI10 : REAL; (*Резерв*)</v>
      </c>
      <c r="M11" t="str">
        <f t="shared" si="10"/>
        <v>Reserv_fAI10:=( fElectricalL:=4, fElectricalH:=20, fNormL:=0, fNormH:=100, fConversion:=1, fTFilter:=1, fError:=0.001),</v>
      </c>
      <c r="N11" t="str">
        <f t="shared" si="3"/>
        <v>DataReal.Reserv.fAI10:=stAiAll.Reserv_fAI10;</v>
      </c>
      <c r="O11" s="13" t="str">
        <f>IF(COUNTIF(G$1:G11,G11)=1,MAX(O$1:O10)+1,"")</f>
        <v/>
      </c>
      <c r="P11" s="14" t="str">
        <f t="shared" si="4"/>
        <v/>
      </c>
      <c r="Q11" t="str">
        <f t="shared" si="2"/>
        <v/>
      </c>
      <c r="R11" t="str">
        <f t="shared" si="5"/>
        <v>Reserv_fAI10 : WSTRING(20):="Резерв";</v>
      </c>
      <c r="S11" t="str">
        <f t="shared" si="6"/>
        <v>fAI10 : REAL; (*Резерв*)</v>
      </c>
      <c r="T11" t="str">
        <f t="shared" si="7"/>
        <v>DataProg.Reserv._AI10.stAiCHannelParams:=stAllAiChannelParams.Reserv_fAI10;</v>
      </c>
      <c r="U11" t="str">
        <f t="shared" si="8"/>
        <v>Application.GVL.stAiAll.Reserv_fAI10</v>
      </c>
    </row>
    <row r="12" spans="1:21" ht="15.75" x14ac:dyDescent="0.25">
      <c r="A12" s="2" t="s">
        <v>4</v>
      </c>
      <c r="B12" s="3">
        <v>11</v>
      </c>
      <c r="C12" t="s">
        <v>293</v>
      </c>
      <c r="D12" s="1" t="s">
        <v>225</v>
      </c>
      <c r="E12" s="5" t="s">
        <v>151</v>
      </c>
      <c r="F12" s="5" t="s">
        <v>307</v>
      </c>
      <c r="G12" s="5" t="s">
        <v>153</v>
      </c>
      <c r="J12" s="5" t="s">
        <v>236</v>
      </c>
      <c r="K12" t="s">
        <v>233</v>
      </c>
      <c r="L12" t="str">
        <f t="shared" si="9"/>
        <v>Water_fPD : REAL; (*РDсв на выходе*)</v>
      </c>
      <c r="M12" t="str">
        <f t="shared" si="10"/>
        <v>Water_fPD:=( fElectricalL:=4, fElectricalH:=20, fNormL:=0, fNormH:=6.3, fConversion:=1, fTFilter:=1, fError:=0.001),</v>
      </c>
      <c r="N12" t="str">
        <f t="shared" si="3"/>
        <v>DataReal.Water.fPD:=stAiAll.Water_fPD;</v>
      </c>
      <c r="O12" s="13" t="str">
        <f>IF(COUNTIF(G$1:G12,G12)=1,MAX(O$1:O11)+1,"")</f>
        <v/>
      </c>
      <c r="P12" s="14" t="str">
        <f t="shared" si="4"/>
        <v/>
      </c>
      <c r="Q12" t="str">
        <f t="shared" si="2"/>
        <v/>
      </c>
      <c r="R12" t="str">
        <f t="shared" si="5"/>
        <v>Water_fPD : WSTRING(20):="РDсв на выходе";</v>
      </c>
      <c r="S12" t="str">
        <f t="shared" si="6"/>
        <v>fPD : REAL; (*РDсв на выходе*)</v>
      </c>
      <c r="T12" t="str">
        <f t="shared" si="7"/>
        <v>DataProg.Water._PD.stAiCHannelParams:=stAllAiChannelParams.Water_fPD;</v>
      </c>
      <c r="U12" t="str">
        <f t="shared" si="8"/>
        <v>Application.GVL.stAiAll.Water_fPD</v>
      </c>
    </row>
    <row r="13" spans="1:21" ht="15.75" x14ac:dyDescent="0.25">
      <c r="A13" s="2" t="s">
        <v>4</v>
      </c>
      <c r="B13" s="3">
        <v>12</v>
      </c>
      <c r="C13" t="s">
        <v>294</v>
      </c>
      <c r="D13" s="1" t="s">
        <v>225</v>
      </c>
      <c r="E13" s="5" t="s">
        <v>151</v>
      </c>
      <c r="F13" s="5" t="s">
        <v>226</v>
      </c>
      <c r="G13" s="5" t="s">
        <v>152</v>
      </c>
      <c r="J13" s="5" t="s">
        <v>236</v>
      </c>
      <c r="K13" t="s">
        <v>233</v>
      </c>
      <c r="L13" t="str">
        <f t="shared" si="9"/>
        <v>Gas_fPD : REAL; (*PDг на входе*)</v>
      </c>
      <c r="M13" t="str">
        <f t="shared" si="10"/>
        <v>Gas_fPD:=( fElectricalL:=4, fElectricalH:=20, fNormL:=0, fNormH:=63, fConversion:=1, fTFilter:=1, fError:=0.001),</v>
      </c>
      <c r="N13" t="str">
        <f t="shared" si="3"/>
        <v>DataReal.Gas.fPD:=stAiAll.Gas_fPD;</v>
      </c>
      <c r="O13" s="13" t="str">
        <f>IF(COUNTIF(G$1:G13,G13)=1,MAX(O$1:O12)+1,"")</f>
        <v/>
      </c>
      <c r="P13" s="14" t="str">
        <f t="shared" si="4"/>
        <v/>
      </c>
      <c r="Q13" t="str">
        <f t="shared" si="2"/>
        <v/>
      </c>
      <c r="R13" t="str">
        <f t="shared" si="5"/>
        <v>Gas_fPD : WSTRING(20):="PDг на входе";</v>
      </c>
      <c r="S13" t="str">
        <f t="shared" si="6"/>
        <v>fPD : REAL; (*PDг на входе*)</v>
      </c>
      <c r="T13" t="str">
        <f t="shared" si="7"/>
        <v>DataProg.Gas._PD.stAiCHannelParams:=stAllAiChannelParams.Gas_fPD;</v>
      </c>
      <c r="U13" t="str">
        <f t="shared" si="8"/>
        <v>Application.GVL.stAiAll.Gas_fPD</v>
      </c>
    </row>
    <row r="14" spans="1:21" ht="15.75" x14ac:dyDescent="0.25">
      <c r="A14" s="2" t="s">
        <v>4</v>
      </c>
      <c r="B14" s="3">
        <v>13</v>
      </c>
      <c r="C14" t="s">
        <v>295</v>
      </c>
      <c r="D14" s="1" t="s">
        <v>225</v>
      </c>
      <c r="E14" s="5" t="s">
        <v>151</v>
      </c>
      <c r="F14" s="5" t="s">
        <v>227</v>
      </c>
      <c r="G14" s="5" t="s">
        <v>152</v>
      </c>
      <c r="J14" s="5" t="s">
        <v>316</v>
      </c>
      <c r="K14" t="s">
        <v>233</v>
      </c>
      <c r="L14" t="str">
        <f t="shared" si="9"/>
        <v>Gas_fPBeforeReg : REAL; (*Рг перед рег.*)</v>
      </c>
      <c r="M14" t="str">
        <f t="shared" si="10"/>
        <v>Gas_fPBeforeReg:=( fElectricalL:=4, fElectricalH:=20, fNormL:=0, fNormH:=60, fConversion:=1, fTFilter:=1, fError:=0.001),</v>
      </c>
      <c r="N14" t="str">
        <f t="shared" si="3"/>
        <v>DataReal.Gas.fPBeforeReg:=stAiAll.Gas_fPBeforeReg;</v>
      </c>
      <c r="O14" s="13" t="str">
        <f>IF(COUNTIF(G$1:G14,G14)=1,MAX(O$1:O13)+1,"")</f>
        <v/>
      </c>
      <c r="P14" s="14" t="str">
        <f t="shared" si="4"/>
        <v/>
      </c>
      <c r="Q14" t="str">
        <f t="shared" si="2"/>
        <v/>
      </c>
      <c r="R14" t="str">
        <f t="shared" si="5"/>
        <v>Gas_fPBeforeReg : WSTRING(20):="Рг перед рег.";</v>
      </c>
      <c r="S14" t="str">
        <f t="shared" si="6"/>
        <v>fPBeforeReg : REAL; (*Рг перед рег.*)</v>
      </c>
      <c r="T14" t="str">
        <f t="shared" si="7"/>
        <v>DataProg.Gas._PBeforeReg.stAiCHannelParams:=stAllAiChannelParams.Gas_fPBeforeReg;</v>
      </c>
      <c r="U14" t="str">
        <f t="shared" si="8"/>
        <v>Application.GVL.stAiAll.Gas_fPBeforeReg</v>
      </c>
    </row>
    <row r="15" spans="1:21" ht="15.75" x14ac:dyDescent="0.25">
      <c r="A15" s="2" t="s">
        <v>4</v>
      </c>
      <c r="B15" s="3">
        <v>14</v>
      </c>
      <c r="C15" t="s">
        <v>296</v>
      </c>
      <c r="D15" s="1" t="s">
        <v>15</v>
      </c>
      <c r="E15" s="5" t="s">
        <v>151</v>
      </c>
      <c r="F15" s="5" t="s">
        <v>231</v>
      </c>
      <c r="G15" s="5" t="s">
        <v>154</v>
      </c>
      <c r="J15" s="5" t="s">
        <v>237</v>
      </c>
      <c r="K15" t="s">
        <v>233</v>
      </c>
      <c r="L15" t="str">
        <f t="shared" si="9"/>
        <v>Smoke_fO2 : REAL; (*О² после котла*)</v>
      </c>
      <c r="M15" t="str">
        <f t="shared" si="10"/>
        <v>Smoke_fO2:=( fElectricalL:=4, fElectricalH:=20, fNormL:=0, fNormH:=21, fConversion:=1, fTFilter:=1, fError:=0.001),</v>
      </c>
      <c r="N15" t="str">
        <f t="shared" si="3"/>
        <v>DataReal.Smoke.fO2:=stAiAll.Smoke_fO2;</v>
      </c>
      <c r="O15" s="13" t="str">
        <f>IF(COUNTIF(G$1:G15,G15)=1,MAX(O$1:O14)+1,"")</f>
        <v/>
      </c>
      <c r="P15" s="14" t="str">
        <f t="shared" si="4"/>
        <v/>
      </c>
      <c r="Q15" t="str">
        <f t="shared" si="2"/>
        <v/>
      </c>
      <c r="R15" t="str">
        <f t="shared" si="5"/>
        <v>Smoke_fO2 : WSTRING(20):="О² после котла";</v>
      </c>
      <c r="S15" t="str">
        <f t="shared" si="6"/>
        <v>fO2 : REAL; (*О² после котла*)</v>
      </c>
      <c r="T15" t="str">
        <f t="shared" si="7"/>
        <v>DataProg.Smoke._O2.stAiCHannelParams:=stAllAiChannelParams.Smoke_fO2;</v>
      </c>
      <c r="U15" t="str">
        <f t="shared" si="8"/>
        <v>Application.GVL.stAiAll.Smoke_fO2</v>
      </c>
    </row>
    <row r="16" spans="1:21" ht="15.75" x14ac:dyDescent="0.25">
      <c r="A16" s="2" t="s">
        <v>4</v>
      </c>
      <c r="B16" s="3">
        <v>15</v>
      </c>
      <c r="C16" t="s">
        <v>297</v>
      </c>
      <c r="D16" s="1" t="s">
        <v>15</v>
      </c>
      <c r="E16" s="5" t="s">
        <v>151</v>
      </c>
      <c r="G16" s="5" t="s">
        <v>154</v>
      </c>
      <c r="J16" s="5" t="s">
        <v>317</v>
      </c>
      <c r="K16" t="s">
        <v>233</v>
      </c>
      <c r="L16" t="str">
        <f t="shared" si="9"/>
        <v>Smoke_fCO : REAL; (*СО после котла*)</v>
      </c>
      <c r="M16" t="str">
        <f t="shared" si="10"/>
        <v>Smoke_fCO:=( fElectricalL:=4, fElectricalH:=20, fNormL:=0, fNormH:=100, fConversion:=1, fTFilter:=1, fError:=0.001),</v>
      </c>
      <c r="N16" t="str">
        <f t="shared" si="3"/>
        <v>DataReal.Smoke.fCO:=stAiAll.Smoke_fCO;</v>
      </c>
      <c r="O16" s="13" t="str">
        <f>IF(COUNTIF(G$1:G16,G16)=1,MAX(O$1:O15)+1,"")</f>
        <v/>
      </c>
      <c r="P16" s="14" t="str">
        <f t="shared" si="4"/>
        <v/>
      </c>
      <c r="R16" t="str">
        <f t="shared" si="5"/>
        <v>Smoke_fCO : WSTRING(20):="СО после котла";</v>
      </c>
      <c r="S16" t="str">
        <f t="shared" si="6"/>
        <v>fCO : REAL; (*СО после котла*)</v>
      </c>
      <c r="T16" t="str">
        <f t="shared" si="7"/>
        <v>DataProg.Smoke._CO.stAiCHannelParams:=stAllAiChannelParams.Smoke_fCO;</v>
      </c>
      <c r="U16" t="str">
        <f t="shared" si="8"/>
        <v>Application.GVL.stAiAll.Smoke_fCO</v>
      </c>
    </row>
    <row r="17" spans="1:21" s="34" customFormat="1" ht="15.75" x14ac:dyDescent="0.25">
      <c r="A17" s="32" t="s">
        <v>4</v>
      </c>
      <c r="B17" s="35">
        <v>16</v>
      </c>
      <c r="C17" s="34" t="s">
        <v>5</v>
      </c>
      <c r="D17" s="36"/>
      <c r="E17" s="37" t="s">
        <v>151</v>
      </c>
      <c r="F17" s="37"/>
      <c r="G17" s="37" t="s">
        <v>158</v>
      </c>
      <c r="H17" s="37"/>
      <c r="I17" s="37"/>
      <c r="J17" s="40"/>
      <c r="K17" s="34" t="s">
        <v>233</v>
      </c>
      <c r="L17" s="34" t="str">
        <f t="shared" si="9"/>
        <v>Reserv_fAI16 : REAL; (*Резерв*)</v>
      </c>
      <c r="M17" s="34" t="str">
        <f t="shared" si="10"/>
        <v>Reserv_fAI16:=( fElectricalL:=4, fElectricalH:=20, fNormL:=0, fNormH:=100, fConversion:=1, fTFilter:=1, fError:=0.001),</v>
      </c>
      <c r="N17" t="str">
        <f t="shared" si="3"/>
        <v>DataReal.Reserv.fAI16:=stAiAll.Reserv_fAI16;</v>
      </c>
      <c r="O17" s="38" t="str">
        <f>IF(COUNTIF(G$1:G17,G17)=1,MAX(O$1:O16)+1,"")</f>
        <v/>
      </c>
      <c r="P17" s="39" t="str">
        <f t="shared" si="4"/>
        <v/>
      </c>
      <c r="R17" s="34" t="str">
        <f t="shared" si="5"/>
        <v>Reserv_fAI16 : WSTRING(20):="Резерв";</v>
      </c>
      <c r="S17" s="34" t="str">
        <f t="shared" si="6"/>
        <v>fAI16 : REAL; (*Резерв*)</v>
      </c>
      <c r="T17" t="str">
        <f t="shared" si="7"/>
        <v>DataProg.Reserv._AI16.stAiCHannelParams:=stAllAiChannelParams.Reserv_fAI16;</v>
      </c>
      <c r="U17" s="34" t="str">
        <f t="shared" si="8"/>
        <v>Application.GVL.stAiAll.Reserv_fAI16</v>
      </c>
    </row>
    <row r="18" spans="1:21" ht="15.75" x14ac:dyDescent="0.25">
      <c r="A18" s="2" t="s">
        <v>4</v>
      </c>
      <c r="B18" s="3">
        <v>17</v>
      </c>
      <c r="C18" t="s">
        <v>5</v>
      </c>
      <c r="E18" s="5" t="s">
        <v>151</v>
      </c>
      <c r="G18" s="5" t="s">
        <v>158</v>
      </c>
      <c r="J18" s="5"/>
      <c r="K18" t="s">
        <v>233</v>
      </c>
      <c r="L18" t="str">
        <f t="shared" si="9"/>
        <v>Reserv_fAI17 : REAL; (*Резерв*)</v>
      </c>
      <c r="M18" t="str">
        <f t="shared" si="10"/>
        <v>Reserv_fAI17:=( fElectricalL:=4, fElectricalH:=20, fNormL:=0, fNormH:=100, fConversion:=1, fTFilter:=1, fError:=0.001),</v>
      </c>
      <c r="N18" t="str">
        <f t="shared" si="3"/>
        <v>DataReal.Reserv.fAI17:=stAiAll.Reserv_fAI17;</v>
      </c>
      <c r="O18" s="13" t="str">
        <f>IF(COUNTIF(G$1:G18,G18)=1,MAX(O$1:O17)+1,"")</f>
        <v/>
      </c>
      <c r="P18" s="14" t="str">
        <f t="shared" si="4"/>
        <v/>
      </c>
      <c r="R18" t="str">
        <f t="shared" si="5"/>
        <v>Reserv_fAI17 : WSTRING(20):="Резерв";</v>
      </c>
      <c r="S18" t="str">
        <f t="shared" si="6"/>
        <v>fAI17 : REAL; (*Резерв*)</v>
      </c>
      <c r="T18" t="str">
        <f t="shared" si="7"/>
        <v>DataProg.Reserv._AI17.stAiCHannelParams:=stAllAiChannelParams.Reserv_fAI17;</v>
      </c>
      <c r="U18" t="str">
        <f t="shared" si="8"/>
        <v>Application.GVL.stAiAll.Reserv_fAI17</v>
      </c>
    </row>
    <row r="19" spans="1:21" ht="15.75" x14ac:dyDescent="0.25">
      <c r="A19" s="2" t="s">
        <v>4</v>
      </c>
      <c r="B19" s="3">
        <v>18</v>
      </c>
      <c r="C19" t="s">
        <v>5</v>
      </c>
      <c r="E19" s="5" t="s">
        <v>151</v>
      </c>
      <c r="G19" s="5" t="s">
        <v>158</v>
      </c>
      <c r="J19" s="5"/>
      <c r="K19" t="s">
        <v>233</v>
      </c>
      <c r="L19" t="str">
        <f t="shared" si="9"/>
        <v>Reserv_fAI18 : REAL; (*Резерв*)</v>
      </c>
      <c r="M19" t="str">
        <f t="shared" si="10"/>
        <v>Reserv_fAI18:=( fElectricalL:=4, fElectricalH:=20, fNormL:=0, fNormH:=100, fConversion:=1, fTFilter:=1, fError:=0.001),</v>
      </c>
      <c r="N19" t="str">
        <f t="shared" si="3"/>
        <v>DataReal.Reserv.fAI18:=stAiAll.Reserv_fAI18;</v>
      </c>
      <c r="O19" s="13" t="str">
        <f>IF(COUNTIF(G$1:G19,G19)=1,MAX(O$1:O18)+1,"")</f>
        <v/>
      </c>
      <c r="P19" s="14" t="str">
        <f t="shared" si="4"/>
        <v/>
      </c>
      <c r="R19" t="str">
        <f t="shared" si="5"/>
        <v>Reserv_fAI18 : WSTRING(20):="Резерв";</v>
      </c>
      <c r="S19" t="str">
        <f t="shared" si="6"/>
        <v>fAI18 : REAL; (*Резерв*)</v>
      </c>
      <c r="T19" t="str">
        <f t="shared" si="7"/>
        <v>DataProg.Reserv._AI18.stAiCHannelParams:=stAllAiChannelParams.Reserv_fAI18;</v>
      </c>
      <c r="U19" t="str">
        <f t="shared" si="8"/>
        <v>Application.GVL.stAiAll.Reserv_fAI18</v>
      </c>
    </row>
    <row r="20" spans="1:21" ht="15.75" x14ac:dyDescent="0.25">
      <c r="A20" s="2" t="s">
        <v>4</v>
      </c>
      <c r="B20" s="3">
        <v>19</v>
      </c>
      <c r="C20" t="s">
        <v>298</v>
      </c>
      <c r="D20" s="1" t="s">
        <v>15</v>
      </c>
      <c r="E20" s="5" t="s">
        <v>151</v>
      </c>
      <c r="G20" s="5" t="s">
        <v>152</v>
      </c>
      <c r="J20" s="5" t="s">
        <v>562</v>
      </c>
      <c r="K20" t="s">
        <v>233</v>
      </c>
      <c r="L20" t="str">
        <f t="shared" si="9"/>
        <v>Gas_fCH4 : REAL; (*СН4 перед котлом*)</v>
      </c>
      <c r="M20" t="str">
        <f t="shared" si="10"/>
        <v>Gas_fCH4:=( fElectricalL:=4, fElectricalH:=20, fNormL:=0, fNormH:=100, fConversion:=1, fTFilter:=1, fError:=0.001),</v>
      </c>
      <c r="N20" t="str">
        <f t="shared" si="3"/>
        <v>DataReal.Gas.fCH4:=stAiAll.Gas_fCH4;</v>
      </c>
      <c r="O20" s="13" t="str">
        <f>IF(COUNTIF(G$1:G20,G20)=1,MAX(O$1:O19)+1,"")</f>
        <v/>
      </c>
      <c r="P20" s="14" t="str">
        <f t="shared" si="4"/>
        <v/>
      </c>
      <c r="R20" t="str">
        <f t="shared" si="5"/>
        <v>Gas_fCH4 : WSTRING(20):="СН4 перед котлом";</v>
      </c>
      <c r="S20" t="str">
        <f t="shared" si="6"/>
        <v>fCH4 : REAL; (*СН4 перед котлом*)</v>
      </c>
      <c r="T20" t="str">
        <f t="shared" si="7"/>
        <v>DataProg.Gas._CH4.stAiCHannelParams:=stAllAiChannelParams.Gas_fCH4;</v>
      </c>
      <c r="U20" t="str">
        <f t="shared" si="8"/>
        <v>Application.GVL.stAiAll.Gas_fCH4</v>
      </c>
    </row>
    <row r="21" spans="1:21" ht="15.75" x14ac:dyDescent="0.25">
      <c r="A21" s="2" t="s">
        <v>4</v>
      </c>
      <c r="B21" s="3">
        <v>20</v>
      </c>
      <c r="C21" t="s">
        <v>5</v>
      </c>
      <c r="E21" s="5" t="s">
        <v>151</v>
      </c>
      <c r="G21" s="5" t="s">
        <v>158</v>
      </c>
      <c r="J21" s="5"/>
      <c r="K21" t="s">
        <v>233</v>
      </c>
      <c r="L21" t="str">
        <f t="shared" si="9"/>
        <v>Reserv_fAI20 : REAL; (*Резерв*)</v>
      </c>
      <c r="M21" t="str">
        <f t="shared" si="10"/>
        <v>Reserv_fAI20:=( fElectricalL:=4, fElectricalH:=20, fNormL:=0, fNormH:=100, fConversion:=1, fTFilter:=1, fError:=0.001),</v>
      </c>
      <c r="N21" t="str">
        <f t="shared" si="3"/>
        <v>DataReal.Reserv.fAI20:=stAiAll.Reserv_fAI20;</v>
      </c>
      <c r="O21" s="13" t="str">
        <f>IF(COUNTIF(G$1:G21,G21)=1,MAX(O$1:O20)+1,"")</f>
        <v/>
      </c>
      <c r="P21" s="14" t="str">
        <f t="shared" si="4"/>
        <v/>
      </c>
      <c r="R21" t="str">
        <f t="shared" si="5"/>
        <v>Reserv_fAI20 : WSTRING(20):="Резерв";</v>
      </c>
      <c r="S21" t="str">
        <f t="shared" si="6"/>
        <v>fAI20 : REAL; (*Резерв*)</v>
      </c>
      <c r="T21" t="str">
        <f t="shared" si="7"/>
        <v>DataProg.Reserv._AI20.stAiCHannelParams:=stAllAiChannelParams.Reserv_fAI20;</v>
      </c>
      <c r="U21" t="str">
        <f t="shared" si="8"/>
        <v>Application.GVL.stAiAll.Reserv_fAI20</v>
      </c>
    </row>
    <row r="22" spans="1:21" ht="15.75" x14ac:dyDescent="0.25">
      <c r="A22" s="2" t="s">
        <v>4</v>
      </c>
      <c r="B22" s="3">
        <v>21</v>
      </c>
      <c r="C22" t="s">
        <v>5</v>
      </c>
      <c r="E22" s="5" t="s">
        <v>151</v>
      </c>
      <c r="G22" s="5" t="s">
        <v>158</v>
      </c>
      <c r="J22" s="16"/>
      <c r="K22" t="s">
        <v>233</v>
      </c>
      <c r="L22" t="str">
        <f t="shared" si="9"/>
        <v>Reserv_fAI21 : REAL; (*Резерв*)</v>
      </c>
      <c r="M22" t="str">
        <f t="shared" si="10"/>
        <v>Reserv_fAI21:=( fElectricalL:=4, fElectricalH:=20, fNormL:=0, fNormH:=100, fConversion:=1, fTFilter:=1, fError:=0.001),</v>
      </c>
      <c r="N22" t="str">
        <f t="shared" si="3"/>
        <v>DataReal.Reserv.fAI21:=stAiAll.Reserv_fAI21;</v>
      </c>
      <c r="O22" s="13" t="str">
        <f>IF(COUNTIF(G$1:G22,G22)=1,MAX(O$1:O21)+1,"")</f>
        <v/>
      </c>
      <c r="P22" s="14" t="str">
        <f t="shared" si="4"/>
        <v/>
      </c>
      <c r="R22" t="str">
        <f t="shared" si="5"/>
        <v>Reserv_fAI21 : WSTRING(20):="Резерв";</v>
      </c>
      <c r="S22" t="str">
        <f t="shared" si="6"/>
        <v>fAI21 : REAL; (*Резерв*)</v>
      </c>
      <c r="T22" t="str">
        <f t="shared" si="7"/>
        <v>DataProg.Reserv._AI21.stAiCHannelParams:=stAllAiChannelParams.Reserv_fAI21;</v>
      </c>
      <c r="U22" t="str">
        <f t="shared" si="8"/>
        <v>Application.GVL.stAiAll.Reserv_fAI21</v>
      </c>
    </row>
    <row r="23" spans="1:21" ht="15.75" x14ac:dyDescent="0.25">
      <c r="A23" s="2" t="s">
        <v>4</v>
      </c>
      <c r="B23" s="3">
        <v>22</v>
      </c>
      <c r="C23" t="s">
        <v>478</v>
      </c>
      <c r="E23" s="5" t="s">
        <v>151</v>
      </c>
      <c r="G23" s="5" t="s">
        <v>308</v>
      </c>
      <c r="I23" s="5" t="s">
        <v>312</v>
      </c>
      <c r="J23" s="16" t="s">
        <v>477</v>
      </c>
      <c r="K23" t="s">
        <v>233</v>
      </c>
      <c r="L23" t="str">
        <f t="shared" si="9"/>
        <v>Air_Fan1_fS : REAL; (*Вибрация ДВ1*)</v>
      </c>
      <c r="M23" t="str">
        <f t="shared" si="10"/>
        <v>Air_Fan1_fS:=( fElectricalL:=4, fElectricalH:=20, fNormL:=0, fNormH:=100, fConversion:=1, fTFilter:=1, fError:=0.001),</v>
      </c>
      <c r="N23" t="str">
        <f t="shared" si="3"/>
        <v>DataReal.Air.Fan1.fS:=stAiAll.Air_Fan1_fS;</v>
      </c>
      <c r="O23" s="13" t="str">
        <f>IF(COUNTIF(G$1:G23,G23)=1,MAX(O$1:O22)+1,"")</f>
        <v/>
      </c>
      <c r="P23" s="14" t="str">
        <f t="shared" si="4"/>
        <v/>
      </c>
      <c r="R23" t="str">
        <f t="shared" si="5"/>
        <v>Air_Fan1_fS : WSTRING(20):="Вибрация ДВ1";</v>
      </c>
      <c r="S23" t="str">
        <f t="shared" si="6"/>
        <v>Fan1.fS : REAL; (*Вибрация ДВ1*)</v>
      </c>
      <c r="T23" t="str">
        <f t="shared" si="7"/>
        <v>DataProg.Air.Fan1._S.stAiCHannelParams:=stAllAiChannelParams.Air_Fan1_fS;</v>
      </c>
      <c r="U23" t="str">
        <f t="shared" si="8"/>
        <v>Application.GVL.stAiAll.Air_Fan1_fS</v>
      </c>
    </row>
    <row r="24" spans="1:21" ht="15.75" x14ac:dyDescent="0.25">
      <c r="A24" s="2" t="s">
        <v>4</v>
      </c>
      <c r="B24" s="3">
        <v>23</v>
      </c>
      <c r="C24" t="s">
        <v>479</v>
      </c>
      <c r="E24" s="5" t="s">
        <v>151</v>
      </c>
      <c r="G24" s="5" t="s">
        <v>308</v>
      </c>
      <c r="I24" s="5" t="s">
        <v>313</v>
      </c>
      <c r="J24" s="16" t="s">
        <v>477</v>
      </c>
      <c r="K24" t="s">
        <v>233</v>
      </c>
      <c r="L24" t="str">
        <f t="shared" si="9"/>
        <v>Air_Fan2_fS : REAL; (*Вибрация ДВ2*)</v>
      </c>
      <c r="M24" t="str">
        <f t="shared" si="10"/>
        <v>Air_Fan2_fS:=( fElectricalL:=4, fElectricalH:=20, fNormL:=0, fNormH:=100, fConversion:=1, fTFilter:=1, fError:=0.001),</v>
      </c>
      <c r="N24" t="str">
        <f t="shared" si="3"/>
        <v>DataReal.Air.Fan2.fS:=stAiAll.Air_Fan2_fS;</v>
      </c>
      <c r="O24" s="13" t="str">
        <f>IF(COUNTIF(G$1:G24,G24)=1,MAX(O$1:O23)+1,"")</f>
        <v/>
      </c>
      <c r="P24" s="14" t="str">
        <f t="shared" si="4"/>
        <v/>
      </c>
      <c r="R24" t="str">
        <f t="shared" si="5"/>
        <v>Air_Fan2_fS : WSTRING(20):="Вибрация ДВ2";</v>
      </c>
      <c r="S24" t="str">
        <f t="shared" si="6"/>
        <v>Fan2.fS : REAL; (*Вибрация ДВ2*)</v>
      </c>
      <c r="T24" t="str">
        <f t="shared" si="7"/>
        <v>DataProg.Air.Fan2._S.stAiCHannelParams:=stAllAiChannelParams.Air_Fan2_fS;</v>
      </c>
      <c r="U24" t="str">
        <f t="shared" si="8"/>
        <v>Application.GVL.stAiAll.Air_Fan2_fS</v>
      </c>
    </row>
    <row r="25" spans="1:21" s="34" customFormat="1" ht="15.75" x14ac:dyDescent="0.25">
      <c r="A25" s="32" t="s">
        <v>4</v>
      </c>
      <c r="B25" s="35">
        <v>24</v>
      </c>
      <c r="C25" s="34" t="s">
        <v>480</v>
      </c>
      <c r="D25" s="36"/>
      <c r="E25" s="37" t="s">
        <v>151</v>
      </c>
      <c r="F25" s="37"/>
      <c r="G25" s="37" t="s">
        <v>154</v>
      </c>
      <c r="H25" s="37"/>
      <c r="I25" s="37" t="s">
        <v>165</v>
      </c>
      <c r="J25" s="37" t="s">
        <v>477</v>
      </c>
      <c r="K25" s="34" t="s">
        <v>233</v>
      </c>
      <c r="L25" s="34" t="str">
        <f t="shared" si="9"/>
        <v>Smoke_Fan_fS : REAL; (*Вибрация ДС*)</v>
      </c>
      <c r="M25" s="34" t="str">
        <f t="shared" si="10"/>
        <v>Smoke_Fan_fS:=( fElectricalL:=4, fElectricalH:=20, fNormL:=0, fNormH:=100, fConversion:=1, fTFilter:=1, fError:=0.001),</v>
      </c>
      <c r="N25" t="str">
        <f t="shared" si="3"/>
        <v>DataReal.Smoke.Fan.fS:=stAiAll.Smoke_Fan_fS;</v>
      </c>
      <c r="O25" s="38" t="str">
        <f>IF(COUNTIF(G$1:G25,G25)=1,MAX(O$1:O24)+1,"")</f>
        <v/>
      </c>
      <c r="P25" s="39" t="str">
        <f t="shared" si="4"/>
        <v/>
      </c>
      <c r="R25" s="34" t="str">
        <f t="shared" si="5"/>
        <v>Smoke_Fan_fS : WSTRING(20):="Вибрация ДС";</v>
      </c>
      <c r="S25" s="34" t="str">
        <f t="shared" si="6"/>
        <v>Fan.fS : REAL; (*Вибрация ДС*)</v>
      </c>
      <c r="T25" t="str">
        <f t="shared" si="7"/>
        <v>DataProg.Smoke.Fan._S.stAiCHannelParams:=stAllAiChannelParams.Smoke_Fan_fS;</v>
      </c>
      <c r="U25" s="34" t="str">
        <f t="shared" si="8"/>
        <v>Application.GVL.stAiAll.Smoke_Fan_fS</v>
      </c>
    </row>
    <row r="26" spans="1:21" ht="15.75" x14ac:dyDescent="0.25">
      <c r="A26" s="2" t="s">
        <v>4</v>
      </c>
      <c r="B26" s="3">
        <v>25</v>
      </c>
      <c r="C26" t="s">
        <v>299</v>
      </c>
      <c r="D26" s="1" t="s">
        <v>305</v>
      </c>
      <c r="E26" s="5" t="s">
        <v>151</v>
      </c>
      <c r="G26" s="5" t="s">
        <v>152</v>
      </c>
      <c r="J26" s="5" t="s">
        <v>238</v>
      </c>
      <c r="K26" t="s">
        <v>233</v>
      </c>
      <c r="L26" t="str">
        <f t="shared" si="9"/>
        <v>Gas_fT : REAL; (*Тг перед котлом*)</v>
      </c>
      <c r="M26" t="str">
        <f t="shared" si="10"/>
        <v>Gas_fT:=( fElectricalL:=4, fElectricalH:=20, fNormL:=0, fNormH:=100, fConversion:=1, fTFilter:=1, fError:=0.001),</v>
      </c>
      <c r="N26" t="str">
        <f t="shared" si="3"/>
        <v>DataReal.Gas.fT:=stAiAll.Gas_fT;</v>
      </c>
      <c r="O26" s="13" t="str">
        <f>IF(COUNTIF(G$1:G26,G26)=1,MAX(O$1:O25)+1,"")</f>
        <v/>
      </c>
      <c r="P26" s="14" t="str">
        <f t="shared" si="4"/>
        <v/>
      </c>
      <c r="R26" t="str">
        <f t="shared" si="5"/>
        <v>Gas_fT : WSTRING(20):="Тг перед котлом";</v>
      </c>
      <c r="S26" t="str">
        <f t="shared" si="6"/>
        <v>fT : REAL; (*Тг перед котлом*)</v>
      </c>
      <c r="T26" t="str">
        <f t="shared" si="7"/>
        <v>DataProg.Gas._T.stAiCHannelParams:=stAllAiChannelParams.Gas_fT;</v>
      </c>
      <c r="U26" t="str">
        <f t="shared" si="8"/>
        <v>Application.GVL.stAiAll.Gas_fT</v>
      </c>
    </row>
    <row r="27" spans="1:21" ht="15.75" x14ac:dyDescent="0.25">
      <c r="A27" s="2" t="s">
        <v>4</v>
      </c>
      <c r="B27" s="3">
        <v>26</v>
      </c>
      <c r="C27" t="s">
        <v>302</v>
      </c>
      <c r="D27" s="1" t="s">
        <v>305</v>
      </c>
      <c r="E27" s="5" t="s">
        <v>151</v>
      </c>
      <c r="G27" s="5" t="s">
        <v>153</v>
      </c>
      <c r="J27" s="16" t="s">
        <v>241</v>
      </c>
      <c r="K27" t="s">
        <v>233</v>
      </c>
      <c r="L27" t="str">
        <f t="shared" si="9"/>
        <v>Water_fTOut1 : REAL; (*Тсв после котла 1*)</v>
      </c>
      <c r="M27" t="str">
        <f t="shared" si="10"/>
        <v>Water_fTOut1:=( fElectricalL:=4, fElectricalH:=20, fNormL:=0, fNormH:=100, fConversion:=1, fTFilter:=1, fError:=0.001),</v>
      </c>
      <c r="N27" t="str">
        <f t="shared" si="3"/>
        <v>DataReal.Water.fTOut1:=stAiAll.Water_fTOut1;</v>
      </c>
      <c r="O27" s="13" t="str">
        <f>IF(COUNTIF(G$1:G27,G27)=1,MAX(O$1:O26)+1,"")</f>
        <v/>
      </c>
      <c r="P27" s="14" t="str">
        <f t="shared" si="4"/>
        <v/>
      </c>
      <c r="R27" t="str">
        <f t="shared" si="5"/>
        <v>Water_fTOut1 : WSTRING(20):="Тсв после котла 1";</v>
      </c>
      <c r="S27" t="str">
        <f t="shared" si="6"/>
        <v>fTOut1 : REAL; (*Тсв после котла 1*)</v>
      </c>
      <c r="T27" t="str">
        <f t="shared" si="7"/>
        <v>DataProg.Water._TOut1.stAiCHannelParams:=stAllAiChannelParams.Water_fTOut1;</v>
      </c>
      <c r="U27" t="str">
        <f t="shared" si="8"/>
        <v>Application.GVL.stAiAll.Water_fTOut1</v>
      </c>
    </row>
    <row r="28" spans="1:21" ht="15.75" x14ac:dyDescent="0.25">
      <c r="A28" s="2" t="s">
        <v>4</v>
      </c>
      <c r="B28" s="3">
        <v>27</v>
      </c>
      <c r="C28" t="s">
        <v>300</v>
      </c>
      <c r="D28" s="1" t="s">
        <v>305</v>
      </c>
      <c r="E28" s="5" t="s">
        <v>151</v>
      </c>
      <c r="G28" s="5" t="s">
        <v>153</v>
      </c>
      <c r="J28" s="16" t="s">
        <v>239</v>
      </c>
      <c r="K28" t="s">
        <v>233</v>
      </c>
      <c r="L28" t="str">
        <f t="shared" si="9"/>
        <v>Water_fTIn : REAL; (*Тсв перед котлом*)</v>
      </c>
      <c r="M28" t="str">
        <f t="shared" si="10"/>
        <v>Water_fTIn:=( fElectricalL:=4, fElectricalH:=20, fNormL:=0, fNormH:=100, fConversion:=1, fTFilter:=1, fError:=0.001),</v>
      </c>
      <c r="N28" t="str">
        <f t="shared" si="3"/>
        <v>DataReal.Water.fTIn:=stAiAll.Water_fTIn;</v>
      </c>
      <c r="O28" s="13" t="str">
        <f>IF(COUNTIF(G$1:G28,G28)=1,MAX(O$1:O27)+1,"")</f>
        <v/>
      </c>
      <c r="P28" s="14" t="str">
        <f t="shared" si="4"/>
        <v/>
      </c>
      <c r="R28" t="str">
        <f t="shared" si="5"/>
        <v>Water_fTIn : WSTRING(20):="Тсв перед котлом";</v>
      </c>
      <c r="S28" t="str">
        <f t="shared" si="6"/>
        <v>fTIn : REAL; (*Тсв перед котлом*)</v>
      </c>
      <c r="T28" t="str">
        <f t="shared" si="7"/>
        <v>DataProg.Water._TIn.stAiCHannelParams:=stAllAiChannelParams.Water_fTIn;</v>
      </c>
      <c r="U28" t="str">
        <f t="shared" si="8"/>
        <v>Application.GVL.stAiAll.Water_fTIn</v>
      </c>
    </row>
    <row r="29" spans="1:21" ht="15.75" x14ac:dyDescent="0.25">
      <c r="A29" s="2" t="s">
        <v>4</v>
      </c>
      <c r="B29" s="3">
        <v>28</v>
      </c>
      <c r="C29" t="s">
        <v>301</v>
      </c>
      <c r="D29" s="1" t="s">
        <v>305</v>
      </c>
      <c r="E29" s="5" t="s">
        <v>151</v>
      </c>
      <c r="G29" s="5" t="s">
        <v>154</v>
      </c>
      <c r="J29" s="16" t="s">
        <v>238</v>
      </c>
      <c r="K29" t="s">
        <v>233</v>
      </c>
      <c r="L29" t="str">
        <f t="shared" si="9"/>
        <v>Smoke_fT : REAL; (*Тдг после котла*)</v>
      </c>
      <c r="M29" t="str">
        <f t="shared" si="10"/>
        <v>Smoke_fT:=( fElectricalL:=4, fElectricalH:=20, fNormL:=0, fNormH:=100, fConversion:=1, fTFilter:=1, fError:=0.001),</v>
      </c>
      <c r="N29" t="str">
        <f t="shared" si="3"/>
        <v>DataReal.Smoke.fT:=stAiAll.Smoke_fT;</v>
      </c>
      <c r="O29" s="13" t="str">
        <f>IF(COUNTIF(G$1:G29,G29)=1,MAX(O$1:O28)+1,"")</f>
        <v/>
      </c>
      <c r="P29" s="14" t="str">
        <f t="shared" si="4"/>
        <v/>
      </c>
      <c r="R29" t="str">
        <f t="shared" si="5"/>
        <v>Smoke_fT : WSTRING(20):="Тдг после котла";</v>
      </c>
      <c r="S29" t="str">
        <f t="shared" si="6"/>
        <v>fT : REAL; (*Тдг после котла*)</v>
      </c>
      <c r="T29" t="str">
        <f t="shared" si="7"/>
        <v>DataProg.Smoke._T.stAiCHannelParams:=stAllAiChannelParams.Smoke_fT;</v>
      </c>
      <c r="U29" t="str">
        <f t="shared" si="8"/>
        <v>Application.GVL.stAiAll.Smoke_fT</v>
      </c>
    </row>
    <row r="30" spans="1:21" ht="15.75" x14ac:dyDescent="0.25">
      <c r="A30" s="2" t="s">
        <v>4</v>
      </c>
      <c r="B30" s="3">
        <v>29</v>
      </c>
      <c r="C30" t="s">
        <v>303</v>
      </c>
      <c r="D30" s="1" t="s">
        <v>305</v>
      </c>
      <c r="E30" s="5" t="s">
        <v>151</v>
      </c>
      <c r="G30" s="5" t="s">
        <v>153</v>
      </c>
      <c r="J30" s="16" t="s">
        <v>242</v>
      </c>
      <c r="K30" t="s">
        <v>233</v>
      </c>
      <c r="L30" t="str">
        <f t="shared" si="9"/>
        <v>Water_fTOut2 : REAL; (*Тсв после котла 2*)</v>
      </c>
      <c r="M30" t="str">
        <f t="shared" si="10"/>
        <v>Water_fTOut2:=( fElectricalL:=4, fElectricalH:=20, fNormL:=0, fNormH:=100, fConversion:=1, fTFilter:=1, fError:=0.001),</v>
      </c>
      <c r="N30" t="str">
        <f t="shared" si="3"/>
        <v>DataReal.Water.fTOut2:=stAiAll.Water_fTOut2;</v>
      </c>
      <c r="O30" s="13" t="str">
        <f>IF(COUNTIF(G$1:G30,G30)=1,MAX(O$1:O29)+1,"")</f>
        <v/>
      </c>
      <c r="P30" s="14" t="str">
        <f t="shared" si="4"/>
        <v/>
      </c>
      <c r="R30" t="str">
        <f t="shared" si="5"/>
        <v>Water_fTOut2 : WSTRING(20):="Тсв после котла 2";</v>
      </c>
      <c r="S30" t="str">
        <f t="shared" si="6"/>
        <v>fTOut2 : REAL; (*Тсв после котла 2*)</v>
      </c>
      <c r="T30" t="str">
        <f t="shared" si="7"/>
        <v>DataProg.Water._TOut2.stAiCHannelParams:=stAllAiChannelParams.Water_fTOut2;</v>
      </c>
      <c r="U30" t="str">
        <f t="shared" si="8"/>
        <v>Application.GVL.stAiAll.Water_fTOut2</v>
      </c>
    </row>
    <row r="31" spans="1:21" ht="15.75" x14ac:dyDescent="0.25">
      <c r="A31" s="2" t="s">
        <v>4</v>
      </c>
      <c r="B31" s="3">
        <v>30</v>
      </c>
      <c r="C31" t="s">
        <v>337</v>
      </c>
      <c r="D31" s="1" t="s">
        <v>305</v>
      </c>
      <c r="E31" s="5" t="s">
        <v>151</v>
      </c>
      <c r="G31" s="5" t="s">
        <v>308</v>
      </c>
      <c r="J31" s="16" t="s">
        <v>238</v>
      </c>
      <c r="K31" t="s">
        <v>233</v>
      </c>
      <c r="L31" t="str">
        <f t="shared" si="9"/>
        <v>Air_fT : REAL; (*Тв после ДВ*)</v>
      </c>
      <c r="M31" t="str">
        <f t="shared" si="10"/>
        <v>Air_fT:=( fElectricalL:=4, fElectricalH:=20, fNormL:=0, fNormH:=100, fConversion:=1, fTFilter:=1, fError:=0.001),</v>
      </c>
      <c r="N31" t="str">
        <f t="shared" si="3"/>
        <v>DataReal.Air.fT:=stAiAll.Air_fT;</v>
      </c>
      <c r="O31" s="13" t="str">
        <f>IF(COUNTIF(G$1:G31,G31)=1,MAX(O$1:O30)+1,"")</f>
        <v/>
      </c>
      <c r="P31" s="14" t="str">
        <f t="shared" si="4"/>
        <v/>
      </c>
      <c r="R31" t="str">
        <f t="shared" si="5"/>
        <v>Air_fT : WSTRING(20):="Тв после ДВ";</v>
      </c>
      <c r="S31" t="str">
        <f t="shared" si="6"/>
        <v>fT : REAL; (*Тв после ДВ*)</v>
      </c>
      <c r="T31" t="str">
        <f t="shared" si="7"/>
        <v>DataProg.Air._T.stAiCHannelParams:=stAllAiChannelParams.Air_fT;</v>
      </c>
      <c r="U31" t="str">
        <f t="shared" si="8"/>
        <v>Application.GVL.stAiAll.Air_fT</v>
      </c>
    </row>
    <row r="32" spans="1:21" ht="15.75" x14ac:dyDescent="0.25">
      <c r="A32" s="2" t="s">
        <v>4</v>
      </c>
      <c r="B32" s="3">
        <v>31</v>
      </c>
      <c r="C32" t="s">
        <v>5</v>
      </c>
      <c r="E32" s="5" t="s">
        <v>151</v>
      </c>
      <c r="G32" s="5" t="s">
        <v>158</v>
      </c>
      <c r="J32" s="16"/>
      <c r="K32" t="s">
        <v>233</v>
      </c>
      <c r="L32" t="str">
        <f t="shared" si="9"/>
        <v>Reserv_fAI31 : REAL; (*Резерв*)</v>
      </c>
      <c r="M32" t="str">
        <f t="shared" si="10"/>
        <v>Reserv_fAI31:=( fElectricalL:=4, fElectricalH:=20, fNormL:=0, fNormH:=100, fConversion:=1, fTFilter:=1, fError:=0.001),</v>
      </c>
      <c r="N32" t="str">
        <f t="shared" si="3"/>
        <v>DataReal.Reserv.fAI31:=stAiAll.Reserv_fAI31;</v>
      </c>
      <c r="O32" s="13" t="str">
        <f>IF(COUNTIF(G$1:G32,G32)=1,MAX(O$1:O31)+1,"")</f>
        <v/>
      </c>
      <c r="P32" s="14" t="str">
        <f t="shared" si="4"/>
        <v/>
      </c>
      <c r="R32" t="str">
        <f t="shared" si="5"/>
        <v>Reserv_fAI31 : WSTRING(20):="Резерв";</v>
      </c>
      <c r="S32" t="str">
        <f t="shared" si="6"/>
        <v>fAI31 : REAL; (*Резерв*)</v>
      </c>
      <c r="T32" t="str">
        <f t="shared" si="7"/>
        <v>DataProg.Reserv._AI31.stAiCHannelParams:=stAllAiChannelParams.Reserv_fAI31;</v>
      </c>
      <c r="U32" t="str">
        <f t="shared" si="8"/>
        <v>Application.GVL.stAiAll.Reserv_fAI31</v>
      </c>
    </row>
    <row r="33" spans="1:21" s="20" customFormat="1" ht="16.5" thickBot="1" x14ac:dyDescent="0.3">
      <c r="A33" s="18" t="s">
        <v>4</v>
      </c>
      <c r="B33" s="19">
        <v>32</v>
      </c>
      <c r="C33" s="20" t="s">
        <v>5</v>
      </c>
      <c r="D33" s="21"/>
      <c r="E33" s="22" t="s">
        <v>151</v>
      </c>
      <c r="F33" s="22"/>
      <c r="G33" s="22" t="s">
        <v>158</v>
      </c>
      <c r="H33" s="22"/>
      <c r="I33" s="22"/>
      <c r="J33" s="23"/>
      <c r="K33" s="20" t="s">
        <v>233</v>
      </c>
      <c r="L33" s="20" t="str">
        <f t="shared" si="9"/>
        <v>Reserv_fAI32 : REAL; (*Резерв*)</v>
      </c>
      <c r="M33" s="20" t="str">
        <f t="shared" si="10"/>
        <v>Reserv_fAI32:=( fElectricalL:=4, fElectricalH:=20, fNormL:=0, fNormH:=100, fConversion:=1, fTFilter:=1, fError:=0.001),</v>
      </c>
      <c r="N33" t="str">
        <f t="shared" si="3"/>
        <v>DataReal.Reserv.fAI32:=stAiAll.Reserv_fAI32;</v>
      </c>
      <c r="O33" s="24" t="str">
        <f>IF(COUNTIF(G$1:G33,G33)=1,MAX(O$1:O32)+1,"")</f>
        <v/>
      </c>
      <c r="P33" s="25" t="str">
        <f t="shared" si="4"/>
        <v/>
      </c>
      <c r="R33" s="20" t="str">
        <f t="shared" si="5"/>
        <v>Reserv_fAI32 : WSTRING(20):="Резерв";</v>
      </c>
      <c r="S33" s="20" t="str">
        <f t="shared" si="6"/>
        <v>fAI32 : REAL; (*Резерв*)</v>
      </c>
      <c r="T33" t="str">
        <f t="shared" si="7"/>
        <v>DataProg.Reserv._AI32.stAiCHannelParams:=stAllAiChannelParams.Reserv_fAI32;</v>
      </c>
      <c r="U33" s="20" t="str">
        <f t="shared" si="8"/>
        <v>Application.GVL.stAiAll.Reserv_fAI32</v>
      </c>
    </row>
    <row r="34" spans="1:21" ht="15.75" x14ac:dyDescent="0.25">
      <c r="A34" s="2" t="s">
        <v>4</v>
      </c>
      <c r="B34" s="3">
        <v>33</v>
      </c>
      <c r="C34" t="s">
        <v>466</v>
      </c>
      <c r="D34" s="1" t="s">
        <v>225</v>
      </c>
      <c r="E34" s="5" t="s">
        <v>151</v>
      </c>
      <c r="F34" s="5" t="s">
        <v>227</v>
      </c>
      <c r="G34" s="5" t="s">
        <v>234</v>
      </c>
      <c r="J34" s="5" t="s">
        <v>560</v>
      </c>
      <c r="K34" t="s">
        <v>233</v>
      </c>
      <c r="L34" t="str">
        <f t="shared" ref="L34:L49" si="11">CONCATENATE(G34, "_",IF(H34&lt;&gt;"",CONCATENATE(H34,"_"),""),IF(I34&lt;&gt;"",CONCATENATE(I34,"_"),""),IF(J34&lt;&gt;"",J34,CONCATENATE("f",A34,B34))," : ",K34,"; (*",C34,"*)")</f>
        <v>Group1_fPgBetween : REAL; (*Рг между ПЗК гр.1*)</v>
      </c>
      <c r="M34" t="str">
        <f t="shared" ref="M34:M49" si="12">CONCATENATE(G34, "_",IF(H34&lt;&gt;"",CONCATENATE(H34,"_"),""),IF(I34&lt;&gt;"",CONCATENATE(I34,"_"),""),IF(J34&lt;&gt;"",J34,CONCATENATE("f",A34,B34)),":=( fElectricalL:=",LEFT(E34,SUM((FIND("_",E34)),-1)),", fElectricalH:=",MID(E34,SUM(FIND("_",E34),1),SUM(LEN(E34),-FIND("_",E34))),", fNormL:=", IF(F34="",0,LEFT(F34,SUM((FIND("_",F34)),-1))), ", fNormH:=",IF(F34="",100,MID(F34,SUM(FIND("_",F34),1),SUM(LEN(F34),-FIND("_",F34)))),", fConversion:=1, fTFilter:=1, fError:=0.001),")</f>
        <v>Group1_fPgBetween:=( fElectricalL:=4, fElectricalH:=20, fNormL:=0, fNormH:=60, fConversion:=1, fTFilter:=1, fError:=0.001),</v>
      </c>
      <c r="N34" t="str">
        <f t="shared" si="3"/>
        <v>DataReal.Group[1].fPgBetween:=stAiAll.Group1_fPgBetween;</v>
      </c>
      <c r="O34" s="13">
        <f>IF(COUNTIF(G$1:G34,G34)=1,MAX(O$1:O33)+1,"")</f>
        <v>6</v>
      </c>
      <c r="P34" s="14" t="str">
        <f t="shared" ref="P34:P49" si="13">IF(O34="","",G34)</f>
        <v>Group1</v>
      </c>
      <c r="R34" t="str">
        <f t="shared" ref="R34:R49" si="14">CONCATENATE(G34, "_",IF(H34&lt;&gt;"",CONCATENATE(H34,"_"),""),IF(I34&lt;&gt;"",CONCATENATE(I34,"_"),""),IF(J34&lt;&gt;"",J34,CONCATENATE("f",A34,B34))," : WSTRING(20):=""",C34,""";",)</f>
        <v>Group1_fPgBetween : WSTRING(20):="Рг между ПЗК гр.1";</v>
      </c>
      <c r="S34" t="str">
        <f t="shared" ref="S34:S49" si="15">CONCATENATE(IF(H34&lt;&gt;"",CONCATENATE(IF(IFERROR(_xlfn.NUMBERVALUE(RIGHT(H34)),"")="",H34,REPLACE(H34,LEN(H34),3,CONCATENATE("[",RIGHT(H34),"]"))),"."),""),IF(I34&lt;&gt;"",CONCATENATE(I34,"."),""),IF(J34&lt;&gt;"",J34,CONCATENATE("f",A34,B34))," : ",K34,";"," (*",C34,"*)")</f>
        <v>fPgBetween : REAL; (*Рг между ПЗК гр.1*)</v>
      </c>
      <c r="T34" t="str">
        <f t="shared" si="7"/>
        <v>DataProg.Group[1]._PgBetween.stAiCHannelParams:=stAllAiChannelParams.Group1_fPgBetween;</v>
      </c>
      <c r="U34" t="str">
        <f t="shared" ref="U34:U49" si="16">CONCATENATE("Application.GVL.stAiAll.",G34, "_",IF(H34&lt;&gt;"",CONCATENATE(H34,"_"),""),IF(I34&lt;&gt;"",CONCATENATE(I34,"_"),""),IF(J34&lt;&gt;"",J34,CONCATENATE("f",A34,B34)))</f>
        <v>Application.GVL.stAiAll.Group1_fPgBetween</v>
      </c>
    </row>
    <row r="35" spans="1:21" ht="15.75" x14ac:dyDescent="0.25">
      <c r="A35" s="2" t="s">
        <v>4</v>
      </c>
      <c r="B35" s="3">
        <v>34</v>
      </c>
      <c r="C35" t="s">
        <v>392</v>
      </c>
      <c r="D35" s="1" t="s">
        <v>15</v>
      </c>
      <c r="E35" s="5" t="s">
        <v>151</v>
      </c>
      <c r="G35" s="5" t="s">
        <v>234</v>
      </c>
      <c r="H35" s="5" t="s">
        <v>401</v>
      </c>
      <c r="I35" s="5" t="s">
        <v>173</v>
      </c>
      <c r="J35" s="5" t="s">
        <v>206</v>
      </c>
      <c r="K35" t="s">
        <v>233</v>
      </c>
      <c r="L35" t="str">
        <f t="shared" si="11"/>
        <v>Group1_Burn1_DamperGas_fPosition : REAL; (*Пол. РГ гор. 1*)</v>
      </c>
      <c r="M35" t="str">
        <f t="shared" si="12"/>
        <v>Group1_Burn1_DamperGas_fPosition:=( fElectricalL:=4, fElectricalH:=20, fNormL:=0, fNormH:=100, fConversion:=1, fTFilter:=1, fError:=0.001),</v>
      </c>
      <c r="N35" t="str">
        <f t="shared" si="3"/>
        <v>DataReal.Group[1].Burn[1].DamperGas.fPosition:=stAiAll.Group1_Burn1_DamperGas_fPosition;</v>
      </c>
      <c r="O35" s="13" t="str">
        <f>IF(COUNTIF(G$1:G35,G35)=1,MAX(O$1:O34)+1,"")</f>
        <v/>
      </c>
      <c r="P35" s="14" t="str">
        <f t="shared" si="13"/>
        <v/>
      </c>
      <c r="R35" t="str">
        <f t="shared" si="14"/>
        <v>Group1_Burn1_DamperGas_fPosition : WSTRING(20):="Пол. РГ гор. 1";</v>
      </c>
      <c r="S35" t="str">
        <f t="shared" si="15"/>
        <v>Burn[1].DamperGas.fPosition : REAL; (*Пол. РГ гор. 1*)</v>
      </c>
      <c r="T35" t="str">
        <f t="shared" si="7"/>
        <v>DataProg.Group[1].Burn[1].DamperGas._Position.stAiCHannelParams:=stAllAiChannelParams.Group1_Burn1_DamperGas_fPosition;</v>
      </c>
      <c r="U35" t="str">
        <f t="shared" si="16"/>
        <v>Application.GVL.stAiAll.Group1_Burn1_DamperGas_fPosition</v>
      </c>
    </row>
    <row r="36" spans="1:21" ht="15.75" x14ac:dyDescent="0.25">
      <c r="A36" s="2" t="s">
        <v>4</v>
      </c>
      <c r="B36" s="3">
        <v>35</v>
      </c>
      <c r="C36" t="s">
        <v>473</v>
      </c>
      <c r="D36" s="1" t="s">
        <v>15</v>
      </c>
      <c r="E36" s="5" t="s">
        <v>151</v>
      </c>
      <c r="G36" s="5" t="s">
        <v>234</v>
      </c>
      <c r="H36" s="5" t="s">
        <v>402</v>
      </c>
      <c r="I36" s="5" t="s">
        <v>173</v>
      </c>
      <c r="J36" s="5" t="s">
        <v>206</v>
      </c>
      <c r="K36" t="s">
        <v>233</v>
      </c>
      <c r="L36" t="str">
        <f t="shared" si="11"/>
        <v>Group1_Burn2_DamperGas_fPosition : REAL; (*Пол. РГ гор. 2*)</v>
      </c>
      <c r="M36" t="str">
        <f t="shared" si="12"/>
        <v>Group1_Burn2_DamperGas_fPosition:=( fElectricalL:=4, fElectricalH:=20, fNormL:=0, fNormH:=100, fConversion:=1, fTFilter:=1, fError:=0.001),</v>
      </c>
      <c r="N36" t="str">
        <f t="shared" si="3"/>
        <v>DataReal.Group[1].Burn[2].DamperGas.fPosition:=stAiAll.Group1_Burn2_DamperGas_fPosition;</v>
      </c>
      <c r="O36" s="13" t="str">
        <f>IF(COUNTIF(G$1:G36,G36)=1,MAX(O$1:O35)+1,"")</f>
        <v/>
      </c>
      <c r="P36" s="14" t="str">
        <f t="shared" si="13"/>
        <v/>
      </c>
      <c r="R36" t="str">
        <f t="shared" si="14"/>
        <v>Group1_Burn2_DamperGas_fPosition : WSTRING(20):="Пол. РГ гор. 2";</v>
      </c>
      <c r="S36" t="str">
        <f t="shared" si="15"/>
        <v>Burn[2].DamperGas.fPosition : REAL; (*Пол. РГ гор. 2*)</v>
      </c>
      <c r="T36" t="str">
        <f t="shared" si="7"/>
        <v>DataProg.Group[1].Burn[2].DamperGas._Position.stAiCHannelParams:=stAllAiChannelParams.Group1_Burn2_DamperGas_fPosition;</v>
      </c>
      <c r="U36" t="str">
        <f t="shared" si="16"/>
        <v>Application.GVL.stAiAll.Group1_Burn2_DamperGas_fPosition</v>
      </c>
    </row>
    <row r="37" spans="1:21" ht="15.75" x14ac:dyDescent="0.25">
      <c r="A37" s="2" t="s">
        <v>4</v>
      </c>
      <c r="B37" s="3">
        <v>36</v>
      </c>
      <c r="C37" t="s">
        <v>474</v>
      </c>
      <c r="D37" s="1" t="s">
        <v>15</v>
      </c>
      <c r="E37" s="5" t="s">
        <v>151</v>
      </c>
      <c r="G37" s="5" t="s">
        <v>234</v>
      </c>
      <c r="H37" s="5" t="s">
        <v>403</v>
      </c>
      <c r="I37" s="5" t="s">
        <v>173</v>
      </c>
      <c r="J37" s="5" t="s">
        <v>206</v>
      </c>
      <c r="K37" t="s">
        <v>233</v>
      </c>
      <c r="L37" t="str">
        <f t="shared" si="11"/>
        <v>Group1_Burn3_DamperGas_fPosition : REAL; (*Пол. РГ гор. 3*)</v>
      </c>
      <c r="M37" t="str">
        <f t="shared" si="12"/>
        <v>Group1_Burn3_DamperGas_fPosition:=( fElectricalL:=4, fElectricalH:=20, fNormL:=0, fNormH:=100, fConversion:=1, fTFilter:=1, fError:=0.001),</v>
      </c>
      <c r="N37" t="str">
        <f t="shared" si="3"/>
        <v>DataReal.Group[1].Burn[3].DamperGas.fPosition:=stAiAll.Group1_Burn3_DamperGas_fPosition;</v>
      </c>
      <c r="O37" s="13" t="str">
        <f>IF(COUNTIF(G$1:G37,G37)=1,MAX(O$1:O36)+1,"")</f>
        <v/>
      </c>
      <c r="P37" s="14" t="str">
        <f t="shared" si="13"/>
        <v/>
      </c>
      <c r="R37" t="str">
        <f t="shared" si="14"/>
        <v>Group1_Burn3_DamperGas_fPosition : WSTRING(20):="Пол. РГ гор. 3";</v>
      </c>
      <c r="S37" t="str">
        <f t="shared" si="15"/>
        <v>Burn[3].DamperGas.fPosition : REAL; (*Пол. РГ гор. 3*)</v>
      </c>
      <c r="T37" t="str">
        <f t="shared" si="7"/>
        <v>DataProg.Group[1].Burn[3].DamperGas._Position.stAiCHannelParams:=stAllAiChannelParams.Group1_Burn3_DamperGas_fPosition;</v>
      </c>
      <c r="U37" t="str">
        <f t="shared" si="16"/>
        <v>Application.GVL.stAiAll.Group1_Burn3_DamperGas_fPosition</v>
      </c>
    </row>
    <row r="38" spans="1:21" ht="15.75" x14ac:dyDescent="0.25">
      <c r="A38" s="2" t="s">
        <v>4</v>
      </c>
      <c r="B38" s="3">
        <v>37</v>
      </c>
      <c r="C38" t="s">
        <v>398</v>
      </c>
      <c r="D38" s="1" t="s">
        <v>15</v>
      </c>
      <c r="E38" s="5" t="s">
        <v>151</v>
      </c>
      <c r="G38" s="5" t="s">
        <v>234</v>
      </c>
      <c r="H38" s="5" t="s">
        <v>401</v>
      </c>
      <c r="I38" s="5" t="s">
        <v>175</v>
      </c>
      <c r="J38" s="5" t="s">
        <v>206</v>
      </c>
      <c r="K38" t="s">
        <v>233</v>
      </c>
      <c r="L38" t="str">
        <f t="shared" si="11"/>
        <v>Group1_Burn1_DamperAir_fPosition : REAL; (*Пол. РВ гор. 1*)</v>
      </c>
      <c r="M38" t="str">
        <f t="shared" si="12"/>
        <v>Group1_Burn1_DamperAir_fPosition:=( fElectricalL:=4, fElectricalH:=20, fNormL:=0, fNormH:=100, fConversion:=1, fTFilter:=1, fError:=0.001),</v>
      </c>
      <c r="N38" t="str">
        <f t="shared" si="3"/>
        <v>DataReal.Group[1].Burn[1].DamperAir.fPosition:=stAiAll.Group1_Burn1_DamperAir_fPosition;</v>
      </c>
      <c r="O38" s="13" t="str">
        <f>IF(COUNTIF(G$1:G38,G38)=1,MAX(O$1:O37)+1,"")</f>
        <v/>
      </c>
      <c r="P38" s="14" t="str">
        <f t="shared" si="13"/>
        <v/>
      </c>
      <c r="R38" t="str">
        <f t="shared" si="14"/>
        <v>Group1_Burn1_DamperAir_fPosition : WSTRING(20):="Пол. РВ гор. 1";</v>
      </c>
      <c r="S38" t="str">
        <f t="shared" si="15"/>
        <v>Burn[1].DamperAir.fPosition : REAL; (*Пол. РВ гор. 1*)</v>
      </c>
      <c r="T38" t="str">
        <f t="shared" si="7"/>
        <v>DataProg.Group[1].Burn[1].DamperAir._Position.stAiCHannelParams:=stAllAiChannelParams.Group1_Burn1_DamperAir_fPosition;</v>
      </c>
      <c r="U38" t="str">
        <f t="shared" si="16"/>
        <v>Application.GVL.stAiAll.Group1_Burn1_DamperAir_fPosition</v>
      </c>
    </row>
    <row r="39" spans="1:21" ht="15.75" x14ac:dyDescent="0.25">
      <c r="A39" s="2" t="s">
        <v>4</v>
      </c>
      <c r="B39" s="3">
        <v>38</v>
      </c>
      <c r="C39" t="s">
        <v>399</v>
      </c>
      <c r="D39" s="1" t="s">
        <v>15</v>
      </c>
      <c r="E39" s="5" t="s">
        <v>151</v>
      </c>
      <c r="G39" s="5" t="s">
        <v>234</v>
      </c>
      <c r="H39" s="5" t="s">
        <v>402</v>
      </c>
      <c r="I39" s="5" t="s">
        <v>175</v>
      </c>
      <c r="J39" s="5" t="s">
        <v>206</v>
      </c>
      <c r="K39" t="s">
        <v>233</v>
      </c>
      <c r="L39" t="str">
        <f t="shared" si="11"/>
        <v>Group1_Burn2_DamperAir_fPosition : REAL; (*Пол. РВ гор. 2*)</v>
      </c>
      <c r="M39" t="str">
        <f t="shared" si="12"/>
        <v>Group1_Burn2_DamperAir_fPosition:=( fElectricalL:=4, fElectricalH:=20, fNormL:=0, fNormH:=100, fConversion:=1, fTFilter:=1, fError:=0.001),</v>
      </c>
      <c r="N39" t="str">
        <f t="shared" si="3"/>
        <v>DataReal.Group[1].Burn[2].DamperAir.fPosition:=stAiAll.Group1_Burn2_DamperAir_fPosition;</v>
      </c>
      <c r="O39" s="13" t="str">
        <f>IF(COUNTIF(G$1:G39,G39)=1,MAX(O$1:O38)+1,"")</f>
        <v/>
      </c>
      <c r="P39" s="14" t="str">
        <f t="shared" si="13"/>
        <v/>
      </c>
      <c r="R39" t="str">
        <f t="shared" si="14"/>
        <v>Group1_Burn2_DamperAir_fPosition : WSTRING(20):="Пол. РВ гор. 2";</v>
      </c>
      <c r="S39" t="str">
        <f t="shared" si="15"/>
        <v>Burn[2].DamperAir.fPosition : REAL; (*Пол. РВ гор. 2*)</v>
      </c>
      <c r="T39" t="str">
        <f t="shared" si="7"/>
        <v>DataProg.Group[1].Burn[2].DamperAir._Position.stAiCHannelParams:=stAllAiChannelParams.Group1_Burn2_DamperAir_fPosition;</v>
      </c>
      <c r="U39" t="str">
        <f t="shared" si="16"/>
        <v>Application.GVL.stAiAll.Group1_Burn2_DamperAir_fPosition</v>
      </c>
    </row>
    <row r="40" spans="1:21" ht="15.75" x14ac:dyDescent="0.25">
      <c r="A40" s="2" t="s">
        <v>4</v>
      </c>
      <c r="B40" s="3">
        <v>39</v>
      </c>
      <c r="C40" t="s">
        <v>400</v>
      </c>
      <c r="D40" s="1" t="s">
        <v>15</v>
      </c>
      <c r="E40" s="5" t="s">
        <v>151</v>
      </c>
      <c r="G40" s="5" t="s">
        <v>234</v>
      </c>
      <c r="H40" s="5" t="s">
        <v>403</v>
      </c>
      <c r="I40" s="5" t="s">
        <v>175</v>
      </c>
      <c r="J40" s="5" t="s">
        <v>206</v>
      </c>
      <c r="K40" t="s">
        <v>233</v>
      </c>
      <c r="L40" t="str">
        <f t="shared" si="11"/>
        <v>Group1_Burn3_DamperAir_fPosition : REAL; (*Пол. РВ гор. 3*)</v>
      </c>
      <c r="M40" t="str">
        <f t="shared" si="12"/>
        <v>Group1_Burn3_DamperAir_fPosition:=( fElectricalL:=4, fElectricalH:=20, fNormL:=0, fNormH:=100, fConversion:=1, fTFilter:=1, fError:=0.001),</v>
      </c>
      <c r="N40" t="str">
        <f t="shared" si="3"/>
        <v>DataReal.Group[1].Burn[3].DamperAir.fPosition:=stAiAll.Group1_Burn3_DamperAir_fPosition;</v>
      </c>
      <c r="O40" s="13" t="str">
        <f>IF(COUNTIF(G$1:G40,G40)=1,MAX(O$1:O39)+1,"")</f>
        <v/>
      </c>
      <c r="P40" s="14" t="str">
        <f t="shared" si="13"/>
        <v/>
      </c>
      <c r="R40" t="str">
        <f t="shared" si="14"/>
        <v>Group1_Burn3_DamperAir_fPosition : WSTRING(20):="Пол. РВ гор. 3";</v>
      </c>
      <c r="S40" t="str">
        <f t="shared" si="15"/>
        <v>Burn[3].DamperAir.fPosition : REAL; (*Пол. РВ гор. 3*)</v>
      </c>
      <c r="T40" t="str">
        <f t="shared" si="7"/>
        <v>DataProg.Group[1].Burn[3].DamperAir._Position.stAiCHannelParams:=stAllAiChannelParams.Group1_Burn3_DamperAir_fPosition;</v>
      </c>
      <c r="U40" t="str">
        <f t="shared" si="16"/>
        <v>Application.GVL.stAiAll.Group1_Burn3_DamperAir_fPosition</v>
      </c>
    </row>
    <row r="41" spans="1:21" s="34" customFormat="1" ht="15.75" x14ac:dyDescent="0.25">
      <c r="A41" s="32" t="s">
        <v>4</v>
      </c>
      <c r="B41" s="35">
        <v>40</v>
      </c>
      <c r="C41" s="34" t="s">
        <v>5</v>
      </c>
      <c r="D41" s="36"/>
      <c r="E41" s="37" t="s">
        <v>151</v>
      </c>
      <c r="F41" s="37"/>
      <c r="G41" s="37" t="s">
        <v>158</v>
      </c>
      <c r="H41" s="37"/>
      <c r="I41" s="37"/>
      <c r="J41" s="37"/>
      <c r="K41" s="34" t="s">
        <v>233</v>
      </c>
      <c r="L41" s="34" t="str">
        <f t="shared" si="11"/>
        <v>Reserv_fAI40 : REAL; (*Резерв*)</v>
      </c>
      <c r="M41" s="34" t="str">
        <f t="shared" si="12"/>
        <v>Reserv_fAI40:=( fElectricalL:=4, fElectricalH:=20, fNormL:=0, fNormH:=100, fConversion:=1, fTFilter:=1, fError:=0.001),</v>
      </c>
      <c r="N41" t="str">
        <f t="shared" si="3"/>
        <v>DataReal.Reserv.fAI40:=stAiAll.Reserv_fAI40;</v>
      </c>
      <c r="O41" s="38" t="str">
        <f>IF(COUNTIF(G$1:G41,G41)=1,MAX(O$1:O40)+1,"")</f>
        <v/>
      </c>
      <c r="P41" s="39" t="str">
        <f t="shared" si="13"/>
        <v/>
      </c>
      <c r="R41" s="34" t="str">
        <f t="shared" si="14"/>
        <v>Reserv_fAI40 : WSTRING(20):="Резерв";</v>
      </c>
      <c r="S41" s="34" t="str">
        <f t="shared" si="15"/>
        <v>fAI40 : REAL; (*Резерв*)</v>
      </c>
      <c r="T41" t="str">
        <f t="shared" si="7"/>
        <v>DataProg.Reserv._AI40.stAiCHannelParams:=stAllAiChannelParams.Reserv_fAI40;</v>
      </c>
      <c r="U41" s="34" t="str">
        <f t="shared" si="16"/>
        <v>Application.GVL.stAiAll.Reserv_fAI40</v>
      </c>
    </row>
    <row r="42" spans="1:21" ht="15.75" x14ac:dyDescent="0.25">
      <c r="A42" s="2" t="s">
        <v>4</v>
      </c>
      <c r="B42" s="3">
        <v>41</v>
      </c>
      <c r="C42" t="s">
        <v>5</v>
      </c>
      <c r="E42" s="5" t="s">
        <v>151</v>
      </c>
      <c r="G42" s="5" t="s">
        <v>158</v>
      </c>
      <c r="J42" s="5"/>
      <c r="K42" t="s">
        <v>233</v>
      </c>
      <c r="L42" t="str">
        <f t="shared" si="11"/>
        <v>Reserv_fAI41 : REAL; (*Резерв*)</v>
      </c>
      <c r="M42" t="str">
        <f t="shared" si="12"/>
        <v>Reserv_fAI41:=( fElectricalL:=4, fElectricalH:=20, fNormL:=0, fNormH:=100, fConversion:=1, fTFilter:=1, fError:=0.001),</v>
      </c>
      <c r="N42" t="str">
        <f t="shared" si="3"/>
        <v>DataReal.Reserv.fAI41:=stAiAll.Reserv_fAI41;</v>
      </c>
      <c r="O42" s="13" t="str">
        <f>IF(COUNTIF(G$1:G42,G42)=1,MAX(O$1:O41)+1,"")</f>
        <v/>
      </c>
      <c r="P42" s="14" t="str">
        <f t="shared" si="13"/>
        <v/>
      </c>
      <c r="R42" t="str">
        <f t="shared" si="14"/>
        <v>Reserv_fAI41 : WSTRING(20):="Резерв";</v>
      </c>
      <c r="S42" t="str">
        <f t="shared" si="15"/>
        <v>fAI41 : REAL; (*Резерв*)</v>
      </c>
      <c r="T42" t="str">
        <f t="shared" si="7"/>
        <v>DataProg.Reserv._AI41.stAiCHannelParams:=stAllAiChannelParams.Reserv_fAI41;</v>
      </c>
      <c r="U42" t="str">
        <f t="shared" si="16"/>
        <v>Application.GVL.stAiAll.Reserv_fAI41</v>
      </c>
    </row>
    <row r="43" spans="1:21" ht="15.75" x14ac:dyDescent="0.25">
      <c r="A43" s="2" t="s">
        <v>4</v>
      </c>
      <c r="B43" s="3">
        <v>42</v>
      </c>
      <c r="C43" t="s">
        <v>5</v>
      </c>
      <c r="E43" s="5" t="s">
        <v>151</v>
      </c>
      <c r="G43" s="5" t="s">
        <v>158</v>
      </c>
      <c r="J43" s="5"/>
      <c r="K43" t="s">
        <v>233</v>
      </c>
      <c r="L43" t="str">
        <f t="shared" si="11"/>
        <v>Reserv_fAI42 : REAL; (*Резерв*)</v>
      </c>
      <c r="M43" t="str">
        <f t="shared" si="12"/>
        <v>Reserv_fAI42:=( fElectricalL:=4, fElectricalH:=20, fNormL:=0, fNormH:=100, fConversion:=1, fTFilter:=1, fError:=0.001),</v>
      </c>
      <c r="N43" t="str">
        <f t="shared" si="3"/>
        <v>DataReal.Reserv.fAI42:=stAiAll.Reserv_fAI42;</v>
      </c>
      <c r="O43" s="13" t="str">
        <f>IF(COUNTIF(G$1:G43,G43)=1,MAX(O$1:O42)+1,"")</f>
        <v/>
      </c>
      <c r="P43" s="14" t="str">
        <f t="shared" si="13"/>
        <v/>
      </c>
      <c r="R43" t="str">
        <f t="shared" si="14"/>
        <v>Reserv_fAI42 : WSTRING(20):="Резерв";</v>
      </c>
      <c r="S43" t="str">
        <f t="shared" si="15"/>
        <v>fAI42 : REAL; (*Резерв*)</v>
      </c>
      <c r="T43" t="str">
        <f t="shared" si="7"/>
        <v>DataProg.Reserv._AI42.stAiCHannelParams:=stAllAiChannelParams.Reserv_fAI42;</v>
      </c>
      <c r="U43" t="str">
        <f t="shared" si="16"/>
        <v>Application.GVL.stAiAll.Reserv_fAI42</v>
      </c>
    </row>
    <row r="44" spans="1:21" ht="15.75" x14ac:dyDescent="0.25">
      <c r="A44" s="2" t="s">
        <v>4</v>
      </c>
      <c r="B44" s="3">
        <v>43</v>
      </c>
      <c r="C44" t="s">
        <v>5</v>
      </c>
      <c r="E44" s="5" t="s">
        <v>151</v>
      </c>
      <c r="G44" s="5" t="s">
        <v>158</v>
      </c>
      <c r="J44" s="5"/>
      <c r="K44" t="s">
        <v>233</v>
      </c>
      <c r="L44" t="str">
        <f t="shared" si="11"/>
        <v>Reserv_fAI43 : REAL; (*Резерв*)</v>
      </c>
      <c r="M44" t="str">
        <f t="shared" si="12"/>
        <v>Reserv_fAI43:=( fElectricalL:=4, fElectricalH:=20, fNormL:=0, fNormH:=100, fConversion:=1, fTFilter:=1, fError:=0.001),</v>
      </c>
      <c r="N44" t="str">
        <f t="shared" si="3"/>
        <v>DataReal.Reserv.fAI43:=stAiAll.Reserv_fAI43;</v>
      </c>
      <c r="O44" s="13" t="str">
        <f>IF(COUNTIF(G$1:G44,G44)=1,MAX(O$1:O43)+1,"")</f>
        <v/>
      </c>
      <c r="P44" s="14" t="str">
        <f t="shared" si="13"/>
        <v/>
      </c>
      <c r="R44" t="str">
        <f t="shared" si="14"/>
        <v>Reserv_fAI43 : WSTRING(20):="Резерв";</v>
      </c>
      <c r="S44" t="str">
        <f t="shared" si="15"/>
        <v>fAI43 : REAL; (*Резерв*)</v>
      </c>
      <c r="T44" t="str">
        <f t="shared" si="7"/>
        <v>DataProg.Reserv._AI43.stAiCHannelParams:=stAllAiChannelParams.Reserv_fAI43;</v>
      </c>
      <c r="U44" t="str">
        <f t="shared" si="16"/>
        <v>Application.GVL.stAiAll.Reserv_fAI43</v>
      </c>
    </row>
    <row r="45" spans="1:21" ht="15.75" x14ac:dyDescent="0.25">
      <c r="A45" s="2" t="s">
        <v>4</v>
      </c>
      <c r="B45" s="3">
        <v>44</v>
      </c>
      <c r="C45" t="s">
        <v>5</v>
      </c>
      <c r="E45" s="5" t="s">
        <v>151</v>
      </c>
      <c r="G45" s="5" t="s">
        <v>158</v>
      </c>
      <c r="J45" s="5"/>
      <c r="K45" t="s">
        <v>233</v>
      </c>
      <c r="L45" t="str">
        <f t="shared" si="11"/>
        <v>Reserv_fAI44 : REAL; (*Резерв*)</v>
      </c>
      <c r="M45" t="str">
        <f t="shared" si="12"/>
        <v>Reserv_fAI44:=( fElectricalL:=4, fElectricalH:=20, fNormL:=0, fNormH:=100, fConversion:=1, fTFilter:=1, fError:=0.001),</v>
      </c>
      <c r="N45" t="str">
        <f t="shared" si="3"/>
        <v>DataReal.Reserv.fAI44:=stAiAll.Reserv_fAI44;</v>
      </c>
      <c r="O45" s="13" t="str">
        <f>IF(COUNTIF(G$1:G45,G45)=1,MAX(O$1:O44)+1,"")</f>
        <v/>
      </c>
      <c r="P45" s="14" t="str">
        <f t="shared" si="13"/>
        <v/>
      </c>
      <c r="R45" t="str">
        <f t="shared" si="14"/>
        <v>Reserv_fAI44 : WSTRING(20):="Резерв";</v>
      </c>
      <c r="S45" t="str">
        <f t="shared" si="15"/>
        <v>fAI44 : REAL; (*Резерв*)</v>
      </c>
      <c r="T45" t="str">
        <f t="shared" si="7"/>
        <v>DataProg.Reserv._AI44.stAiCHannelParams:=stAllAiChannelParams.Reserv_fAI44;</v>
      </c>
      <c r="U45" t="str">
        <f t="shared" si="16"/>
        <v>Application.GVL.stAiAll.Reserv_fAI44</v>
      </c>
    </row>
    <row r="46" spans="1:21" ht="15.75" x14ac:dyDescent="0.25">
      <c r="A46" s="2" t="s">
        <v>4</v>
      </c>
      <c r="B46" s="3">
        <v>45</v>
      </c>
      <c r="C46" t="s">
        <v>5</v>
      </c>
      <c r="E46" s="5" t="s">
        <v>151</v>
      </c>
      <c r="G46" s="5" t="s">
        <v>158</v>
      </c>
      <c r="J46" s="16"/>
      <c r="K46" t="s">
        <v>233</v>
      </c>
      <c r="L46" t="str">
        <f t="shared" si="11"/>
        <v>Reserv_fAI45 : REAL; (*Резерв*)</v>
      </c>
      <c r="M46" t="str">
        <f t="shared" si="12"/>
        <v>Reserv_fAI45:=( fElectricalL:=4, fElectricalH:=20, fNormL:=0, fNormH:=100, fConversion:=1, fTFilter:=1, fError:=0.001),</v>
      </c>
      <c r="N46" t="str">
        <f t="shared" si="3"/>
        <v>DataReal.Reserv.fAI45:=stAiAll.Reserv_fAI45;</v>
      </c>
      <c r="O46" s="13" t="str">
        <f>IF(COUNTIF(G$1:G46,G46)=1,MAX(O$1:O45)+1,"")</f>
        <v/>
      </c>
      <c r="P46" s="14" t="str">
        <f t="shared" si="13"/>
        <v/>
      </c>
      <c r="R46" t="str">
        <f t="shared" si="14"/>
        <v>Reserv_fAI45 : WSTRING(20):="Резерв";</v>
      </c>
      <c r="S46" t="str">
        <f t="shared" si="15"/>
        <v>fAI45 : REAL; (*Резерв*)</v>
      </c>
      <c r="T46" t="str">
        <f t="shared" si="7"/>
        <v>DataProg.Reserv._AI45.stAiCHannelParams:=stAllAiChannelParams.Reserv_fAI45;</v>
      </c>
      <c r="U46" t="str">
        <f t="shared" si="16"/>
        <v>Application.GVL.stAiAll.Reserv_fAI45</v>
      </c>
    </row>
    <row r="47" spans="1:21" ht="15.75" x14ac:dyDescent="0.25">
      <c r="A47" s="2" t="s">
        <v>4</v>
      </c>
      <c r="B47" s="3">
        <v>46</v>
      </c>
      <c r="C47" t="s">
        <v>5</v>
      </c>
      <c r="E47" s="5" t="s">
        <v>151</v>
      </c>
      <c r="G47" s="5" t="s">
        <v>158</v>
      </c>
      <c r="J47" s="16"/>
      <c r="K47" t="s">
        <v>233</v>
      </c>
      <c r="L47" t="str">
        <f t="shared" si="11"/>
        <v>Reserv_fAI46 : REAL; (*Резерв*)</v>
      </c>
      <c r="M47" t="str">
        <f t="shared" si="12"/>
        <v>Reserv_fAI46:=( fElectricalL:=4, fElectricalH:=20, fNormL:=0, fNormH:=100, fConversion:=1, fTFilter:=1, fError:=0.001),</v>
      </c>
      <c r="N47" t="str">
        <f t="shared" si="3"/>
        <v>DataReal.Reserv.fAI46:=stAiAll.Reserv_fAI46;</v>
      </c>
      <c r="O47" s="13" t="str">
        <f>IF(COUNTIF(G$1:G47,G47)=1,MAX(O$1:O46)+1,"")</f>
        <v/>
      </c>
      <c r="P47" s="14" t="str">
        <f t="shared" si="13"/>
        <v/>
      </c>
      <c r="R47" t="str">
        <f t="shared" si="14"/>
        <v>Reserv_fAI46 : WSTRING(20):="Резерв";</v>
      </c>
      <c r="S47" t="str">
        <f t="shared" si="15"/>
        <v>fAI46 : REAL; (*Резерв*)</v>
      </c>
      <c r="T47" t="str">
        <f t="shared" si="7"/>
        <v>DataProg.Reserv._AI46.stAiCHannelParams:=stAllAiChannelParams.Reserv_fAI46;</v>
      </c>
      <c r="U47" t="str">
        <f t="shared" si="16"/>
        <v>Application.GVL.stAiAll.Reserv_fAI46</v>
      </c>
    </row>
    <row r="48" spans="1:21" ht="15.75" x14ac:dyDescent="0.25">
      <c r="A48" s="2" t="s">
        <v>4</v>
      </c>
      <c r="B48" s="3">
        <v>47</v>
      </c>
      <c r="C48" t="s">
        <v>5</v>
      </c>
      <c r="E48" s="5" t="s">
        <v>151</v>
      </c>
      <c r="G48" s="5" t="s">
        <v>158</v>
      </c>
      <c r="J48" s="16"/>
      <c r="K48" t="s">
        <v>233</v>
      </c>
      <c r="L48" t="str">
        <f t="shared" si="11"/>
        <v>Reserv_fAI47 : REAL; (*Резерв*)</v>
      </c>
      <c r="M48" t="str">
        <f t="shared" si="12"/>
        <v>Reserv_fAI47:=( fElectricalL:=4, fElectricalH:=20, fNormL:=0, fNormH:=100, fConversion:=1, fTFilter:=1, fError:=0.001),</v>
      </c>
      <c r="N48" t="str">
        <f t="shared" si="3"/>
        <v>DataReal.Reserv.fAI47:=stAiAll.Reserv_fAI47;</v>
      </c>
      <c r="O48" s="13" t="str">
        <f>IF(COUNTIF(G$1:G48,G48)=1,MAX(O$1:O47)+1,"")</f>
        <v/>
      </c>
      <c r="P48" s="14" t="str">
        <f t="shared" si="13"/>
        <v/>
      </c>
      <c r="R48" t="str">
        <f t="shared" si="14"/>
        <v>Reserv_fAI47 : WSTRING(20):="Резерв";</v>
      </c>
      <c r="S48" t="str">
        <f t="shared" si="15"/>
        <v>fAI47 : REAL; (*Резерв*)</v>
      </c>
      <c r="T48" t="str">
        <f t="shared" si="7"/>
        <v>DataProg.Reserv._AI47.stAiCHannelParams:=stAllAiChannelParams.Reserv_fAI47;</v>
      </c>
      <c r="U48" t="str">
        <f t="shared" si="16"/>
        <v>Application.GVL.stAiAll.Reserv_fAI47</v>
      </c>
    </row>
    <row r="49" spans="1:21" s="20" customFormat="1" ht="16.5" thickBot="1" x14ac:dyDescent="0.3">
      <c r="A49" s="18" t="s">
        <v>4</v>
      </c>
      <c r="B49" s="19">
        <v>48</v>
      </c>
      <c r="C49" s="20" t="s">
        <v>5</v>
      </c>
      <c r="D49" s="21"/>
      <c r="E49" s="22" t="s">
        <v>151</v>
      </c>
      <c r="F49" s="22"/>
      <c r="G49" s="22" t="s">
        <v>158</v>
      </c>
      <c r="H49" s="22"/>
      <c r="I49" s="22"/>
      <c r="J49" s="23"/>
      <c r="K49" s="20" t="s">
        <v>233</v>
      </c>
      <c r="L49" s="20" t="str">
        <f t="shared" si="11"/>
        <v>Reserv_fAI48 : REAL; (*Резерв*)</v>
      </c>
      <c r="M49" s="20" t="str">
        <f t="shared" si="12"/>
        <v>Reserv_fAI48:=( fElectricalL:=4, fElectricalH:=20, fNormL:=0, fNormH:=100, fConversion:=1, fTFilter:=1, fError:=0.001),</v>
      </c>
      <c r="N49" t="str">
        <f t="shared" si="3"/>
        <v>DataReal.Reserv.fAI48:=stAiAll.Reserv_fAI48;</v>
      </c>
      <c r="O49" s="24" t="str">
        <f>IF(COUNTIF(G$1:G49,G49)=1,MAX(O$1:O48)+1,"")</f>
        <v/>
      </c>
      <c r="P49" s="25" t="str">
        <f t="shared" si="13"/>
        <v/>
      </c>
      <c r="R49" s="20" t="str">
        <f t="shared" si="14"/>
        <v>Reserv_fAI48 : WSTRING(20):="Резерв";</v>
      </c>
      <c r="S49" s="20" t="str">
        <f t="shared" si="15"/>
        <v>fAI48 : REAL; (*Резерв*)</v>
      </c>
      <c r="T49" t="str">
        <f t="shared" si="7"/>
        <v>DataProg.Reserv._AI48.stAiCHannelParams:=stAllAiChannelParams.Reserv_fAI48;</v>
      </c>
      <c r="U49" s="20" t="str">
        <f t="shared" si="16"/>
        <v>Application.GVL.stAiAll.Reserv_fAI48</v>
      </c>
    </row>
    <row r="50" spans="1:21" ht="15.75" x14ac:dyDescent="0.25">
      <c r="A50" s="2" t="s">
        <v>4</v>
      </c>
      <c r="B50" s="3">
        <v>49</v>
      </c>
      <c r="C50" t="s">
        <v>467</v>
      </c>
      <c r="D50" s="1" t="s">
        <v>225</v>
      </c>
      <c r="E50" s="5" t="s">
        <v>151</v>
      </c>
      <c r="F50" s="5" t="s">
        <v>227</v>
      </c>
      <c r="G50" s="5" t="s">
        <v>235</v>
      </c>
      <c r="J50" s="5" t="s">
        <v>560</v>
      </c>
      <c r="K50" t="s">
        <v>233</v>
      </c>
      <c r="L50" t="str">
        <f t="shared" ref="L50:L65" si="17">CONCATENATE(G50, "_",IF(H50&lt;&gt;"",CONCATENATE(H50,"_"),""),IF(I50&lt;&gt;"",CONCATENATE(I50,"_"),""),IF(J50&lt;&gt;"",J50,CONCATENATE("f",A50,B50))," : ",K50,"; (*",C50,"*)")</f>
        <v>Group2_fPgBetween : REAL; (*Рг между ПЗК гр.2*)</v>
      </c>
      <c r="M50" t="str">
        <f t="shared" ref="M50:M65" si="18">CONCATENATE(G50, "_",IF(H50&lt;&gt;"",CONCATENATE(H50,"_"),""),IF(I50&lt;&gt;"",CONCATENATE(I50,"_"),""),IF(J50&lt;&gt;"",J50,CONCATENATE("f",A50,B50)),":=( fElectricalL:=",LEFT(E50,SUM((FIND("_",E50)),-1)),", fElectricalH:=",MID(E50,SUM(FIND("_",E50),1),SUM(LEN(E50),-FIND("_",E50))),", fNormL:=", IF(F50="",0,LEFT(F50,SUM((FIND("_",F50)),-1))), ", fNormH:=",IF(F50="",100,MID(F50,SUM(FIND("_",F50),1),SUM(LEN(F50),-FIND("_",F50)))),", fConversion:=1, fTFilter:=1, fError:=0.001),")</f>
        <v>Group2_fPgBetween:=( fElectricalL:=4, fElectricalH:=20, fNormL:=0, fNormH:=60, fConversion:=1, fTFilter:=1, fError:=0.001),</v>
      </c>
      <c r="N50" t="str">
        <f t="shared" si="3"/>
        <v>DataReal.Group[2].fPgBetween:=stAiAll.Group2_fPgBetween;</v>
      </c>
      <c r="O50" s="13">
        <f>IF(COUNTIF(G$1:G50,G50)=1,MAX(O$1:O49)+1,"")</f>
        <v>7</v>
      </c>
      <c r="P50" s="14" t="str">
        <f t="shared" ref="P50:P65" si="19">IF(O50="","",G50)</f>
        <v>Group2</v>
      </c>
      <c r="R50" t="str">
        <f t="shared" ref="R50:R65" si="20">CONCATENATE(G50, "_",IF(H50&lt;&gt;"",CONCATENATE(H50,"_"),""),IF(I50&lt;&gt;"",CONCATENATE(I50,"_"),""),IF(J50&lt;&gt;"",J50,CONCATENATE("f",A50,B50))," : WSTRING(20):=""",C50,""";",)</f>
        <v>Group2_fPgBetween : WSTRING(20):="Рг между ПЗК гр.2";</v>
      </c>
      <c r="S50" t="str">
        <f t="shared" ref="S50:S65" si="21">CONCATENATE(IF(H50&lt;&gt;"",CONCATENATE(IF(IFERROR(_xlfn.NUMBERVALUE(RIGHT(H50)),"")="",H50,REPLACE(H50,LEN(H50),3,CONCATENATE("[",RIGHT(H50),"]"))),"."),""),IF(I50&lt;&gt;"",CONCATENATE(I50,"."),""),IF(J50&lt;&gt;"",J50,CONCATENATE("f",A50,B50))," : ",K50,";"," (*",C50,"*)")</f>
        <v>fPgBetween : REAL; (*Рг между ПЗК гр.2*)</v>
      </c>
      <c r="T50" t="str">
        <f t="shared" si="7"/>
        <v>DataProg.Group[2]._PgBetween.stAiCHannelParams:=stAllAiChannelParams.Group2_fPgBetween;</v>
      </c>
      <c r="U50" t="str">
        <f t="shared" ref="U50:U65" si="22">CONCATENATE("Application.GVL.stAiAll.",G50, "_",IF(H50&lt;&gt;"",CONCATENATE(H50,"_"),""),IF(I50&lt;&gt;"",CONCATENATE(I50,"_"),""),IF(J50&lt;&gt;"",J50,CONCATENATE("f",A50,B50)))</f>
        <v>Application.GVL.stAiAll.Group2_fPgBetween</v>
      </c>
    </row>
    <row r="51" spans="1:21" ht="15.75" x14ac:dyDescent="0.25">
      <c r="A51" s="2" t="s">
        <v>4</v>
      </c>
      <c r="B51" s="3">
        <v>50</v>
      </c>
      <c r="C51" t="s">
        <v>469</v>
      </c>
      <c r="D51" s="1" t="s">
        <v>15</v>
      </c>
      <c r="E51" s="5" t="s">
        <v>151</v>
      </c>
      <c r="G51" s="5" t="s">
        <v>235</v>
      </c>
      <c r="H51" s="5" t="s">
        <v>403</v>
      </c>
      <c r="I51" s="5" t="s">
        <v>173</v>
      </c>
      <c r="J51" s="5" t="s">
        <v>206</v>
      </c>
      <c r="K51" t="s">
        <v>233</v>
      </c>
      <c r="L51" t="str">
        <f t="shared" si="17"/>
        <v>Group2_Burn3_DamperGas_fPosition : REAL; (*Пол. РГ гор. 6*)</v>
      </c>
      <c r="M51" t="str">
        <f t="shared" si="18"/>
        <v>Group2_Burn3_DamperGas_fPosition:=( fElectricalL:=4, fElectricalH:=20, fNormL:=0, fNormH:=100, fConversion:=1, fTFilter:=1, fError:=0.001),</v>
      </c>
      <c r="N51" t="str">
        <f t="shared" si="3"/>
        <v>DataReal.Group[2].Burn[3].DamperGas.fPosition:=stAiAll.Group2_Burn3_DamperGas_fPosition;</v>
      </c>
      <c r="O51" s="13" t="str">
        <f>IF(COUNTIF(G$1:G51,G51)=1,MAX(O$1:O50)+1,"")</f>
        <v/>
      </c>
      <c r="P51" s="14" t="str">
        <f t="shared" si="19"/>
        <v/>
      </c>
      <c r="R51" t="str">
        <f t="shared" si="20"/>
        <v>Group2_Burn3_DamperGas_fPosition : WSTRING(20):="Пол. РГ гор. 6";</v>
      </c>
      <c r="S51" t="str">
        <f t="shared" si="21"/>
        <v>Burn[3].DamperGas.fPosition : REAL; (*Пол. РГ гор. 6*)</v>
      </c>
      <c r="T51" t="str">
        <f t="shared" si="7"/>
        <v>DataProg.Group[2].Burn[3].DamperGas._Position.stAiCHannelParams:=stAllAiChannelParams.Group2_Burn3_DamperGas_fPosition;</v>
      </c>
      <c r="U51" t="str">
        <f t="shared" si="22"/>
        <v>Application.GVL.stAiAll.Group2_Burn3_DamperGas_fPosition</v>
      </c>
    </row>
    <row r="52" spans="1:21" ht="15.75" x14ac:dyDescent="0.25">
      <c r="A52" s="2" t="s">
        <v>4</v>
      </c>
      <c r="B52" s="3">
        <v>51</v>
      </c>
      <c r="C52" t="s">
        <v>475</v>
      </c>
      <c r="D52" s="1" t="s">
        <v>15</v>
      </c>
      <c r="E52" s="5" t="s">
        <v>151</v>
      </c>
      <c r="G52" s="5" t="s">
        <v>235</v>
      </c>
      <c r="H52" s="5" t="s">
        <v>402</v>
      </c>
      <c r="I52" s="5" t="s">
        <v>173</v>
      </c>
      <c r="J52" s="5" t="s">
        <v>206</v>
      </c>
      <c r="K52" t="s">
        <v>233</v>
      </c>
      <c r="L52" t="str">
        <f t="shared" si="17"/>
        <v>Group2_Burn2_DamperGas_fPosition : REAL; (*Пол. РГ гор. 5*)</v>
      </c>
      <c r="M52" t="str">
        <f t="shared" si="18"/>
        <v>Group2_Burn2_DamperGas_fPosition:=( fElectricalL:=4, fElectricalH:=20, fNormL:=0, fNormH:=100, fConversion:=1, fTFilter:=1, fError:=0.001),</v>
      </c>
      <c r="N52" t="str">
        <f t="shared" si="3"/>
        <v>DataReal.Group[2].Burn[2].DamperGas.fPosition:=stAiAll.Group2_Burn2_DamperGas_fPosition;</v>
      </c>
      <c r="O52" s="13" t="str">
        <f>IF(COUNTIF(G$1:G52,G52)=1,MAX(O$1:O51)+1,"")</f>
        <v/>
      </c>
      <c r="P52" s="14" t="str">
        <f t="shared" si="19"/>
        <v/>
      </c>
      <c r="R52" t="str">
        <f t="shared" si="20"/>
        <v>Group2_Burn2_DamperGas_fPosition : WSTRING(20):="Пол. РГ гор. 5";</v>
      </c>
      <c r="S52" t="str">
        <f t="shared" si="21"/>
        <v>Burn[2].DamperGas.fPosition : REAL; (*Пол. РГ гор. 5*)</v>
      </c>
      <c r="T52" t="str">
        <f t="shared" si="7"/>
        <v>DataProg.Group[2].Burn[2].DamperGas._Position.stAiCHannelParams:=stAllAiChannelParams.Group2_Burn2_DamperGas_fPosition;</v>
      </c>
      <c r="U52" t="str">
        <f t="shared" si="22"/>
        <v>Application.GVL.stAiAll.Group2_Burn2_DamperGas_fPosition</v>
      </c>
    </row>
    <row r="53" spans="1:21" ht="15.75" x14ac:dyDescent="0.25">
      <c r="A53" s="2" t="s">
        <v>4</v>
      </c>
      <c r="B53" s="3">
        <v>52</v>
      </c>
      <c r="C53" t="s">
        <v>468</v>
      </c>
      <c r="D53" s="1" t="s">
        <v>15</v>
      </c>
      <c r="E53" s="5" t="s">
        <v>151</v>
      </c>
      <c r="G53" s="5" t="s">
        <v>235</v>
      </c>
      <c r="H53" s="5" t="s">
        <v>401</v>
      </c>
      <c r="I53" s="5" t="s">
        <v>173</v>
      </c>
      <c r="J53" s="5" t="s">
        <v>206</v>
      </c>
      <c r="K53" t="s">
        <v>233</v>
      </c>
      <c r="L53" t="str">
        <f t="shared" si="17"/>
        <v>Group2_Burn1_DamperGas_fPosition : REAL; (*Пол. РГ гор. 4*)</v>
      </c>
      <c r="M53" t="str">
        <f t="shared" si="18"/>
        <v>Group2_Burn1_DamperGas_fPosition:=( fElectricalL:=4, fElectricalH:=20, fNormL:=0, fNormH:=100, fConversion:=1, fTFilter:=1, fError:=0.001),</v>
      </c>
      <c r="N53" t="str">
        <f t="shared" si="3"/>
        <v>DataReal.Group[2].Burn[1].DamperGas.fPosition:=stAiAll.Group2_Burn1_DamperGas_fPosition;</v>
      </c>
      <c r="O53" s="13" t="str">
        <f>IF(COUNTIF(G$1:G53,G53)=1,MAX(O$1:O52)+1,"")</f>
        <v/>
      </c>
      <c r="P53" s="14" t="str">
        <f t="shared" si="19"/>
        <v/>
      </c>
      <c r="R53" t="str">
        <f t="shared" si="20"/>
        <v>Group2_Burn1_DamperGas_fPosition : WSTRING(20):="Пол. РГ гор. 4";</v>
      </c>
      <c r="S53" t="str">
        <f t="shared" si="21"/>
        <v>Burn[1].DamperGas.fPosition : REAL; (*Пол. РГ гор. 4*)</v>
      </c>
      <c r="T53" t="str">
        <f t="shared" si="7"/>
        <v>DataProg.Group[2].Burn[1].DamperGas._Position.stAiCHannelParams:=stAllAiChannelParams.Group2_Burn1_DamperGas_fPosition;</v>
      </c>
      <c r="U53" t="str">
        <f t="shared" si="22"/>
        <v>Application.GVL.stAiAll.Group2_Burn1_DamperGas_fPosition</v>
      </c>
    </row>
    <row r="54" spans="1:21" ht="15.75" x14ac:dyDescent="0.25">
      <c r="A54" s="2" t="s">
        <v>4</v>
      </c>
      <c r="B54" s="3">
        <v>53</v>
      </c>
      <c r="C54" t="s">
        <v>470</v>
      </c>
      <c r="D54" s="1" t="s">
        <v>15</v>
      </c>
      <c r="E54" s="5" t="s">
        <v>151</v>
      </c>
      <c r="G54" s="5" t="s">
        <v>235</v>
      </c>
      <c r="H54" s="5" t="s">
        <v>403</v>
      </c>
      <c r="I54" s="5" t="s">
        <v>175</v>
      </c>
      <c r="J54" s="5" t="s">
        <v>206</v>
      </c>
      <c r="K54" t="s">
        <v>233</v>
      </c>
      <c r="L54" t="str">
        <f t="shared" si="17"/>
        <v>Group2_Burn3_DamperAir_fPosition : REAL; (*Пол. РВ гор. 6*)</v>
      </c>
      <c r="M54" t="str">
        <f t="shared" si="18"/>
        <v>Group2_Burn3_DamperAir_fPosition:=( fElectricalL:=4, fElectricalH:=20, fNormL:=0, fNormH:=100, fConversion:=1, fTFilter:=1, fError:=0.001),</v>
      </c>
      <c r="N54" t="str">
        <f t="shared" si="3"/>
        <v>DataReal.Group[2].Burn[3].DamperAir.fPosition:=stAiAll.Group2_Burn3_DamperAir_fPosition;</v>
      </c>
      <c r="O54" s="13" t="str">
        <f>IF(COUNTIF(G$1:G54,G54)=1,MAX(O$1:O53)+1,"")</f>
        <v/>
      </c>
      <c r="P54" s="14" t="str">
        <f t="shared" si="19"/>
        <v/>
      </c>
      <c r="R54" t="str">
        <f t="shared" si="20"/>
        <v>Group2_Burn3_DamperAir_fPosition : WSTRING(20):="Пол. РВ гор. 6";</v>
      </c>
      <c r="S54" t="str">
        <f t="shared" si="21"/>
        <v>Burn[3].DamperAir.fPosition : REAL; (*Пол. РВ гор. 6*)</v>
      </c>
      <c r="T54" t="str">
        <f t="shared" si="7"/>
        <v>DataProg.Group[2].Burn[3].DamperAir._Position.stAiCHannelParams:=stAllAiChannelParams.Group2_Burn3_DamperAir_fPosition;</v>
      </c>
      <c r="U54" t="str">
        <f t="shared" si="22"/>
        <v>Application.GVL.stAiAll.Group2_Burn3_DamperAir_fPosition</v>
      </c>
    </row>
    <row r="55" spans="1:21" ht="15.75" x14ac:dyDescent="0.25">
      <c r="A55" s="2" t="s">
        <v>4</v>
      </c>
      <c r="B55" s="3">
        <v>54</v>
      </c>
      <c r="C55" t="s">
        <v>471</v>
      </c>
      <c r="D55" s="1" t="s">
        <v>15</v>
      </c>
      <c r="E55" s="5" t="s">
        <v>151</v>
      </c>
      <c r="G55" s="5" t="s">
        <v>235</v>
      </c>
      <c r="H55" s="5" t="s">
        <v>402</v>
      </c>
      <c r="I55" s="5" t="s">
        <v>175</v>
      </c>
      <c r="J55" s="5" t="s">
        <v>206</v>
      </c>
      <c r="K55" t="s">
        <v>233</v>
      </c>
      <c r="L55" t="str">
        <f t="shared" si="17"/>
        <v>Group2_Burn2_DamperAir_fPosition : REAL; (*Пол. РВ гор. 5*)</v>
      </c>
      <c r="M55" t="str">
        <f t="shared" si="18"/>
        <v>Group2_Burn2_DamperAir_fPosition:=( fElectricalL:=4, fElectricalH:=20, fNormL:=0, fNormH:=100, fConversion:=1, fTFilter:=1, fError:=0.001),</v>
      </c>
      <c r="N55" t="str">
        <f t="shared" si="3"/>
        <v>DataReal.Group[2].Burn[2].DamperAir.fPosition:=stAiAll.Group2_Burn2_DamperAir_fPosition;</v>
      </c>
      <c r="O55" s="13" t="str">
        <f>IF(COUNTIF(G$1:G55,G55)=1,MAX(O$1:O54)+1,"")</f>
        <v/>
      </c>
      <c r="P55" s="14" t="str">
        <f t="shared" si="19"/>
        <v/>
      </c>
      <c r="R55" t="str">
        <f t="shared" si="20"/>
        <v>Group2_Burn2_DamperAir_fPosition : WSTRING(20):="Пол. РВ гор. 5";</v>
      </c>
      <c r="S55" t="str">
        <f t="shared" si="21"/>
        <v>Burn[2].DamperAir.fPosition : REAL; (*Пол. РВ гор. 5*)</v>
      </c>
      <c r="T55" t="str">
        <f t="shared" si="7"/>
        <v>DataProg.Group[2].Burn[2].DamperAir._Position.stAiCHannelParams:=stAllAiChannelParams.Group2_Burn2_DamperAir_fPosition;</v>
      </c>
      <c r="U55" t="str">
        <f t="shared" si="22"/>
        <v>Application.GVL.stAiAll.Group2_Burn2_DamperAir_fPosition</v>
      </c>
    </row>
    <row r="56" spans="1:21" ht="15.75" x14ac:dyDescent="0.25">
      <c r="A56" s="2" t="s">
        <v>4</v>
      </c>
      <c r="B56" s="3">
        <v>55</v>
      </c>
      <c r="C56" t="s">
        <v>472</v>
      </c>
      <c r="D56" s="1" t="s">
        <v>15</v>
      </c>
      <c r="E56" s="5" t="s">
        <v>151</v>
      </c>
      <c r="G56" s="5" t="s">
        <v>235</v>
      </c>
      <c r="H56" s="5" t="s">
        <v>401</v>
      </c>
      <c r="I56" s="5" t="s">
        <v>175</v>
      </c>
      <c r="J56" s="5" t="s">
        <v>206</v>
      </c>
      <c r="K56" t="s">
        <v>233</v>
      </c>
      <c r="L56" t="str">
        <f t="shared" si="17"/>
        <v>Group2_Burn1_DamperAir_fPosition : REAL; (*Пол. РВ гор. 4*)</v>
      </c>
      <c r="M56" t="str">
        <f t="shared" si="18"/>
        <v>Group2_Burn1_DamperAir_fPosition:=( fElectricalL:=4, fElectricalH:=20, fNormL:=0, fNormH:=100, fConversion:=1, fTFilter:=1, fError:=0.001),</v>
      </c>
      <c r="N56" t="str">
        <f t="shared" si="3"/>
        <v>DataReal.Group[2].Burn[1].DamperAir.fPosition:=stAiAll.Group2_Burn1_DamperAir_fPosition;</v>
      </c>
      <c r="O56" s="13" t="str">
        <f>IF(COUNTIF(G$1:G56,G56)=1,MAX(O$1:O55)+1,"")</f>
        <v/>
      </c>
      <c r="P56" s="14" t="str">
        <f t="shared" si="19"/>
        <v/>
      </c>
      <c r="R56" t="str">
        <f t="shared" si="20"/>
        <v>Group2_Burn1_DamperAir_fPosition : WSTRING(20):="Пол. РВ гор. 4";</v>
      </c>
      <c r="S56" t="str">
        <f t="shared" si="21"/>
        <v>Burn[1].DamperAir.fPosition : REAL; (*Пол. РВ гор. 4*)</v>
      </c>
      <c r="T56" t="str">
        <f t="shared" si="7"/>
        <v>DataProg.Group[2].Burn[1].DamperAir._Position.stAiCHannelParams:=stAllAiChannelParams.Group2_Burn1_DamperAir_fPosition;</v>
      </c>
      <c r="U56" t="str">
        <f t="shared" si="22"/>
        <v>Application.GVL.stAiAll.Group2_Burn1_DamperAir_fPosition</v>
      </c>
    </row>
    <row r="57" spans="1:21" s="34" customFormat="1" ht="15.75" x14ac:dyDescent="0.25">
      <c r="A57" s="32" t="s">
        <v>4</v>
      </c>
      <c r="B57" s="35">
        <v>56</v>
      </c>
      <c r="C57" s="34" t="s">
        <v>5</v>
      </c>
      <c r="D57" s="36"/>
      <c r="E57" s="37" t="s">
        <v>151</v>
      </c>
      <c r="F57" s="37"/>
      <c r="G57" s="37" t="s">
        <v>158</v>
      </c>
      <c r="H57" s="37"/>
      <c r="I57" s="37"/>
      <c r="J57" s="37"/>
      <c r="K57" s="34" t="s">
        <v>233</v>
      </c>
      <c r="L57" s="34" t="str">
        <f t="shared" si="17"/>
        <v>Reserv_fAI56 : REAL; (*Резерв*)</v>
      </c>
      <c r="M57" s="34" t="str">
        <f t="shared" si="18"/>
        <v>Reserv_fAI56:=( fElectricalL:=4, fElectricalH:=20, fNormL:=0, fNormH:=100, fConversion:=1, fTFilter:=1, fError:=0.001),</v>
      </c>
      <c r="N57" t="str">
        <f t="shared" si="3"/>
        <v>DataReal.Reserv.fAI56:=stAiAll.Reserv_fAI56;</v>
      </c>
      <c r="O57" s="38" t="str">
        <f>IF(COUNTIF(G$1:G57,G57)=1,MAX(O$1:O56)+1,"")</f>
        <v/>
      </c>
      <c r="P57" s="39" t="str">
        <f t="shared" si="19"/>
        <v/>
      </c>
      <c r="R57" s="34" t="str">
        <f t="shared" si="20"/>
        <v>Reserv_fAI56 : WSTRING(20):="Резерв";</v>
      </c>
      <c r="S57" s="34" t="str">
        <f t="shared" si="21"/>
        <v>fAI56 : REAL; (*Резерв*)</v>
      </c>
      <c r="T57" t="str">
        <f t="shared" si="7"/>
        <v>DataProg.Reserv._AI56.stAiCHannelParams:=stAllAiChannelParams.Reserv_fAI56;</v>
      </c>
      <c r="U57" s="34" t="str">
        <f t="shared" si="22"/>
        <v>Application.GVL.stAiAll.Reserv_fAI56</v>
      </c>
    </row>
    <row r="58" spans="1:21" ht="15.75" x14ac:dyDescent="0.25">
      <c r="A58" s="2" t="s">
        <v>4</v>
      </c>
      <c r="B58" s="3">
        <v>57</v>
      </c>
      <c r="C58" t="s">
        <v>5</v>
      </c>
      <c r="E58" s="5" t="s">
        <v>151</v>
      </c>
      <c r="G58" s="5" t="s">
        <v>158</v>
      </c>
      <c r="J58" s="5"/>
      <c r="K58" t="s">
        <v>233</v>
      </c>
      <c r="L58" t="str">
        <f t="shared" si="17"/>
        <v>Reserv_fAI57 : REAL; (*Резерв*)</v>
      </c>
      <c r="M58" t="str">
        <f t="shared" si="18"/>
        <v>Reserv_fAI57:=( fElectricalL:=4, fElectricalH:=20, fNormL:=0, fNormH:=100, fConversion:=1, fTFilter:=1, fError:=0.001),</v>
      </c>
      <c r="N58" t="str">
        <f t="shared" si="3"/>
        <v>DataReal.Reserv.fAI57:=stAiAll.Reserv_fAI57;</v>
      </c>
      <c r="O58" s="13" t="str">
        <f>IF(COUNTIF(G$1:G58,G58)=1,MAX(O$1:O57)+1,"")</f>
        <v/>
      </c>
      <c r="P58" s="14" t="str">
        <f t="shared" si="19"/>
        <v/>
      </c>
      <c r="R58" t="str">
        <f t="shared" si="20"/>
        <v>Reserv_fAI57 : WSTRING(20):="Резерв";</v>
      </c>
      <c r="S58" t="str">
        <f t="shared" si="21"/>
        <v>fAI57 : REAL; (*Резерв*)</v>
      </c>
      <c r="T58" t="str">
        <f t="shared" si="7"/>
        <v>DataProg.Reserv._AI57.stAiCHannelParams:=stAllAiChannelParams.Reserv_fAI57;</v>
      </c>
      <c r="U58" t="str">
        <f t="shared" si="22"/>
        <v>Application.GVL.stAiAll.Reserv_fAI57</v>
      </c>
    </row>
    <row r="59" spans="1:21" ht="15.75" x14ac:dyDescent="0.25">
      <c r="A59" s="2" t="s">
        <v>4</v>
      </c>
      <c r="B59" s="3">
        <v>58</v>
      </c>
      <c r="C59" t="s">
        <v>5</v>
      </c>
      <c r="E59" s="5" t="s">
        <v>151</v>
      </c>
      <c r="G59" s="5" t="s">
        <v>158</v>
      </c>
      <c r="J59" s="5"/>
      <c r="K59" t="s">
        <v>233</v>
      </c>
      <c r="L59" t="str">
        <f t="shared" si="17"/>
        <v>Reserv_fAI58 : REAL; (*Резерв*)</v>
      </c>
      <c r="M59" t="str">
        <f t="shared" si="18"/>
        <v>Reserv_fAI58:=( fElectricalL:=4, fElectricalH:=20, fNormL:=0, fNormH:=100, fConversion:=1, fTFilter:=1, fError:=0.001),</v>
      </c>
      <c r="N59" t="str">
        <f t="shared" si="3"/>
        <v>DataReal.Reserv.fAI58:=stAiAll.Reserv_fAI58;</v>
      </c>
      <c r="O59" s="13" t="str">
        <f>IF(COUNTIF(G$1:G59,G59)=1,MAX(O$1:O58)+1,"")</f>
        <v/>
      </c>
      <c r="P59" s="14" t="str">
        <f t="shared" si="19"/>
        <v/>
      </c>
      <c r="R59" t="str">
        <f t="shared" si="20"/>
        <v>Reserv_fAI58 : WSTRING(20):="Резерв";</v>
      </c>
      <c r="S59" t="str">
        <f t="shared" si="21"/>
        <v>fAI58 : REAL; (*Резерв*)</v>
      </c>
      <c r="T59" t="str">
        <f t="shared" si="7"/>
        <v>DataProg.Reserv._AI58.stAiCHannelParams:=stAllAiChannelParams.Reserv_fAI58;</v>
      </c>
      <c r="U59" t="str">
        <f t="shared" si="22"/>
        <v>Application.GVL.stAiAll.Reserv_fAI58</v>
      </c>
    </row>
    <row r="60" spans="1:21" ht="15.75" x14ac:dyDescent="0.25">
      <c r="A60" s="2" t="s">
        <v>4</v>
      </c>
      <c r="B60" s="3">
        <v>59</v>
      </c>
      <c r="C60" t="s">
        <v>5</v>
      </c>
      <c r="E60" s="5" t="s">
        <v>151</v>
      </c>
      <c r="G60" s="5" t="s">
        <v>158</v>
      </c>
      <c r="J60" s="5"/>
      <c r="K60" t="s">
        <v>233</v>
      </c>
      <c r="L60" t="str">
        <f t="shared" si="17"/>
        <v>Reserv_fAI59 : REAL; (*Резерв*)</v>
      </c>
      <c r="M60" t="str">
        <f t="shared" si="18"/>
        <v>Reserv_fAI59:=( fElectricalL:=4, fElectricalH:=20, fNormL:=0, fNormH:=100, fConversion:=1, fTFilter:=1, fError:=0.001),</v>
      </c>
      <c r="N60" t="str">
        <f t="shared" si="3"/>
        <v>DataReal.Reserv.fAI59:=stAiAll.Reserv_fAI59;</v>
      </c>
      <c r="O60" s="13" t="str">
        <f>IF(COUNTIF(G$1:G60,G60)=1,MAX(O$1:O59)+1,"")</f>
        <v/>
      </c>
      <c r="P60" s="14" t="str">
        <f t="shared" si="19"/>
        <v/>
      </c>
      <c r="R60" t="str">
        <f t="shared" si="20"/>
        <v>Reserv_fAI59 : WSTRING(20):="Резерв";</v>
      </c>
      <c r="S60" t="str">
        <f t="shared" si="21"/>
        <v>fAI59 : REAL; (*Резерв*)</v>
      </c>
      <c r="T60" t="str">
        <f t="shared" si="7"/>
        <v>DataProg.Reserv._AI59.stAiCHannelParams:=stAllAiChannelParams.Reserv_fAI59;</v>
      </c>
      <c r="U60" t="str">
        <f t="shared" si="22"/>
        <v>Application.GVL.stAiAll.Reserv_fAI59</v>
      </c>
    </row>
    <row r="61" spans="1:21" ht="15.75" x14ac:dyDescent="0.25">
      <c r="A61" s="2" t="s">
        <v>4</v>
      </c>
      <c r="B61" s="3">
        <v>60</v>
      </c>
      <c r="C61" t="s">
        <v>5</v>
      </c>
      <c r="E61" s="5" t="s">
        <v>151</v>
      </c>
      <c r="G61" s="5" t="s">
        <v>158</v>
      </c>
      <c r="J61" s="5"/>
      <c r="K61" t="s">
        <v>233</v>
      </c>
      <c r="L61" t="str">
        <f t="shared" si="17"/>
        <v>Reserv_fAI60 : REAL; (*Резерв*)</v>
      </c>
      <c r="M61" t="str">
        <f t="shared" si="18"/>
        <v>Reserv_fAI60:=( fElectricalL:=4, fElectricalH:=20, fNormL:=0, fNormH:=100, fConversion:=1, fTFilter:=1, fError:=0.001),</v>
      </c>
      <c r="N61" t="str">
        <f t="shared" si="3"/>
        <v>DataReal.Reserv.fAI60:=stAiAll.Reserv_fAI60;</v>
      </c>
      <c r="O61" s="13" t="str">
        <f>IF(COUNTIF(G$1:G61,G61)=1,MAX(O$1:O60)+1,"")</f>
        <v/>
      </c>
      <c r="P61" s="14" t="str">
        <f t="shared" si="19"/>
        <v/>
      </c>
      <c r="R61" t="str">
        <f t="shared" si="20"/>
        <v>Reserv_fAI60 : WSTRING(20):="Резерв";</v>
      </c>
      <c r="S61" t="str">
        <f t="shared" si="21"/>
        <v>fAI60 : REAL; (*Резерв*)</v>
      </c>
      <c r="T61" t="str">
        <f t="shared" si="7"/>
        <v>DataProg.Reserv._AI60.stAiCHannelParams:=stAllAiChannelParams.Reserv_fAI60;</v>
      </c>
      <c r="U61" t="str">
        <f t="shared" si="22"/>
        <v>Application.GVL.stAiAll.Reserv_fAI60</v>
      </c>
    </row>
    <row r="62" spans="1:21" ht="15.75" x14ac:dyDescent="0.25">
      <c r="A62" s="2" t="s">
        <v>4</v>
      </c>
      <c r="B62" s="3">
        <v>61</v>
      </c>
      <c r="C62" t="s">
        <v>5</v>
      </c>
      <c r="E62" s="5" t="s">
        <v>151</v>
      </c>
      <c r="G62" s="5" t="s">
        <v>158</v>
      </c>
      <c r="J62" s="16"/>
      <c r="K62" t="s">
        <v>233</v>
      </c>
      <c r="L62" t="str">
        <f t="shared" si="17"/>
        <v>Reserv_fAI61 : REAL; (*Резерв*)</v>
      </c>
      <c r="M62" t="str">
        <f t="shared" si="18"/>
        <v>Reserv_fAI61:=( fElectricalL:=4, fElectricalH:=20, fNormL:=0, fNormH:=100, fConversion:=1, fTFilter:=1, fError:=0.001),</v>
      </c>
      <c r="N62" t="str">
        <f t="shared" si="3"/>
        <v>DataReal.Reserv.fAI61:=stAiAll.Reserv_fAI61;</v>
      </c>
      <c r="O62" s="13" t="str">
        <f>IF(COUNTIF(G$1:G62,G62)=1,MAX(O$1:O61)+1,"")</f>
        <v/>
      </c>
      <c r="P62" s="14" t="str">
        <f t="shared" si="19"/>
        <v/>
      </c>
      <c r="R62" t="str">
        <f t="shared" si="20"/>
        <v>Reserv_fAI61 : WSTRING(20):="Резерв";</v>
      </c>
      <c r="S62" t="str">
        <f t="shared" si="21"/>
        <v>fAI61 : REAL; (*Резерв*)</v>
      </c>
      <c r="T62" t="str">
        <f t="shared" si="7"/>
        <v>DataProg.Reserv._AI61.stAiCHannelParams:=stAllAiChannelParams.Reserv_fAI61;</v>
      </c>
      <c r="U62" t="str">
        <f t="shared" si="22"/>
        <v>Application.GVL.stAiAll.Reserv_fAI61</v>
      </c>
    </row>
    <row r="63" spans="1:21" ht="15.75" x14ac:dyDescent="0.25">
      <c r="A63" s="2" t="s">
        <v>4</v>
      </c>
      <c r="B63" s="3">
        <v>62</v>
      </c>
      <c r="C63" t="s">
        <v>5</v>
      </c>
      <c r="E63" s="5" t="s">
        <v>151</v>
      </c>
      <c r="G63" s="5" t="s">
        <v>158</v>
      </c>
      <c r="J63" s="16"/>
      <c r="K63" t="s">
        <v>233</v>
      </c>
      <c r="L63" t="str">
        <f t="shared" si="17"/>
        <v>Reserv_fAI62 : REAL; (*Резерв*)</v>
      </c>
      <c r="M63" t="str">
        <f t="shared" si="18"/>
        <v>Reserv_fAI62:=( fElectricalL:=4, fElectricalH:=20, fNormL:=0, fNormH:=100, fConversion:=1, fTFilter:=1, fError:=0.001),</v>
      </c>
      <c r="N63" t="str">
        <f t="shared" si="3"/>
        <v>DataReal.Reserv.fAI62:=stAiAll.Reserv_fAI62;</v>
      </c>
      <c r="O63" s="13" t="str">
        <f>IF(COUNTIF(G$1:G63,G63)=1,MAX(O$1:O62)+1,"")</f>
        <v/>
      </c>
      <c r="P63" s="14" t="str">
        <f t="shared" si="19"/>
        <v/>
      </c>
      <c r="R63" t="str">
        <f t="shared" si="20"/>
        <v>Reserv_fAI62 : WSTRING(20):="Резерв";</v>
      </c>
      <c r="S63" t="str">
        <f t="shared" si="21"/>
        <v>fAI62 : REAL; (*Резерв*)</v>
      </c>
      <c r="T63" t="str">
        <f t="shared" si="7"/>
        <v>DataProg.Reserv._AI62.stAiCHannelParams:=stAllAiChannelParams.Reserv_fAI62;</v>
      </c>
      <c r="U63" t="str">
        <f t="shared" si="22"/>
        <v>Application.GVL.stAiAll.Reserv_fAI62</v>
      </c>
    </row>
    <row r="64" spans="1:21" ht="15.75" x14ac:dyDescent="0.25">
      <c r="A64" s="2" t="s">
        <v>4</v>
      </c>
      <c r="B64" s="3">
        <v>63</v>
      </c>
      <c r="C64" t="s">
        <v>5</v>
      </c>
      <c r="E64" s="5" t="s">
        <v>151</v>
      </c>
      <c r="G64" s="5" t="s">
        <v>158</v>
      </c>
      <c r="J64" s="16"/>
      <c r="K64" t="s">
        <v>233</v>
      </c>
      <c r="L64" t="str">
        <f t="shared" si="17"/>
        <v>Reserv_fAI63 : REAL; (*Резерв*)</v>
      </c>
      <c r="M64" t="str">
        <f t="shared" si="18"/>
        <v>Reserv_fAI63:=( fElectricalL:=4, fElectricalH:=20, fNormL:=0, fNormH:=100, fConversion:=1, fTFilter:=1, fError:=0.001),</v>
      </c>
      <c r="N64" t="str">
        <f t="shared" si="3"/>
        <v>DataReal.Reserv.fAI63:=stAiAll.Reserv_fAI63;</v>
      </c>
      <c r="O64" s="13" t="str">
        <f>IF(COUNTIF(G$1:G64,G64)=1,MAX(O$1:O63)+1,"")</f>
        <v/>
      </c>
      <c r="P64" s="14" t="str">
        <f t="shared" si="19"/>
        <v/>
      </c>
      <c r="R64" t="str">
        <f t="shared" si="20"/>
        <v>Reserv_fAI63 : WSTRING(20):="Резерв";</v>
      </c>
      <c r="S64" t="str">
        <f t="shared" si="21"/>
        <v>fAI63 : REAL; (*Резерв*)</v>
      </c>
      <c r="T64" t="str">
        <f t="shared" si="7"/>
        <v>DataProg.Reserv._AI63.stAiCHannelParams:=stAllAiChannelParams.Reserv_fAI63;</v>
      </c>
      <c r="U64" t="str">
        <f t="shared" si="22"/>
        <v>Application.GVL.stAiAll.Reserv_fAI63</v>
      </c>
    </row>
    <row r="65" spans="1:21" s="20" customFormat="1" ht="16.5" thickBot="1" x14ac:dyDescent="0.3">
      <c r="A65" s="18" t="s">
        <v>4</v>
      </c>
      <c r="B65" s="19">
        <v>64</v>
      </c>
      <c r="C65" s="20" t="s">
        <v>5</v>
      </c>
      <c r="D65" s="21"/>
      <c r="E65" s="22" t="s">
        <v>151</v>
      </c>
      <c r="F65" s="22"/>
      <c r="G65" s="22" t="s">
        <v>158</v>
      </c>
      <c r="H65" s="22"/>
      <c r="I65" s="22"/>
      <c r="J65" s="23"/>
      <c r="K65" s="20" t="s">
        <v>233</v>
      </c>
      <c r="L65" s="20" t="str">
        <f t="shared" si="17"/>
        <v>Reserv_fAI64 : REAL; (*Резерв*)</v>
      </c>
      <c r="M65" s="20" t="str">
        <f t="shared" si="18"/>
        <v>Reserv_fAI64:=( fElectricalL:=4, fElectricalH:=20, fNormL:=0, fNormH:=100, fConversion:=1, fTFilter:=1, fError:=0.001),</v>
      </c>
      <c r="N65" t="str">
        <f t="shared" si="3"/>
        <v>DataReal.Reserv.fAI64:=stAiAll.Reserv_fAI64;</v>
      </c>
      <c r="O65" s="24" t="str">
        <f>IF(COUNTIF(G$1:G65,G65)=1,MAX(O$1:O64)+1,"")</f>
        <v/>
      </c>
      <c r="P65" s="25" t="str">
        <f t="shared" si="19"/>
        <v/>
      </c>
      <c r="R65" s="20" t="str">
        <f t="shared" si="20"/>
        <v>Reserv_fAI64 : WSTRING(20):="Резерв";</v>
      </c>
      <c r="S65" s="20" t="str">
        <f t="shared" si="21"/>
        <v>fAI64 : REAL; (*Резерв*)</v>
      </c>
      <c r="T65" t="str">
        <f t="shared" si="7"/>
        <v>DataProg.Reserv._AI64.stAiCHannelParams:=stAllAiChannelParams.Reserv_fAI64;</v>
      </c>
      <c r="U65" s="20" t="str">
        <f t="shared" si="22"/>
        <v>Application.GVL.stAiAll.Reserv_fAI64</v>
      </c>
    </row>
    <row r="66" spans="1:21" ht="15.75" x14ac:dyDescent="0.25">
      <c r="A66" s="2"/>
      <c r="B66" s="3"/>
      <c r="E66" s="5"/>
      <c r="J66" s="5"/>
      <c r="O66" s="13"/>
      <c r="P66" s="14"/>
    </row>
    <row r="67" spans="1:21" ht="15.75" x14ac:dyDescent="0.25">
      <c r="A67" s="2"/>
      <c r="B67" s="3"/>
      <c r="E67" s="5"/>
      <c r="J67" s="5"/>
      <c r="O67" s="13"/>
      <c r="P67" s="14"/>
    </row>
    <row r="68" spans="1:21" ht="15.75" x14ac:dyDescent="0.25">
      <c r="A68" s="2"/>
      <c r="B68" s="3"/>
      <c r="E68" s="5"/>
      <c r="J68" s="5"/>
      <c r="O68" s="13"/>
      <c r="P68" s="14"/>
    </row>
    <row r="69" spans="1:21" ht="15.75" x14ac:dyDescent="0.25">
      <c r="A69" s="2"/>
      <c r="B69" s="3"/>
      <c r="E69" s="5"/>
      <c r="J69" s="5"/>
      <c r="O69" s="13"/>
      <c r="P69" s="14"/>
    </row>
    <row r="70" spans="1:21" ht="15.75" x14ac:dyDescent="0.25">
      <c r="A70" s="2"/>
      <c r="B70" s="3"/>
      <c r="E70" s="5"/>
      <c r="J70" s="5"/>
      <c r="O70" s="13"/>
      <c r="P70" s="14"/>
    </row>
    <row r="71" spans="1:21" ht="15.75" x14ac:dyDescent="0.25">
      <c r="A71" s="2"/>
      <c r="B71" s="3"/>
      <c r="E71" s="5"/>
      <c r="J71" s="5"/>
      <c r="O71" s="13"/>
      <c r="P71" s="14"/>
    </row>
    <row r="72" spans="1:21" ht="15.75" x14ac:dyDescent="0.25">
      <c r="A72" s="2"/>
      <c r="B72" s="3"/>
      <c r="E72" s="5"/>
      <c r="J72" s="5"/>
      <c r="O72" s="13"/>
      <c r="P72" s="14"/>
    </row>
    <row r="73" spans="1:21" ht="15.75" x14ac:dyDescent="0.25">
      <c r="A73" s="2"/>
      <c r="B73" s="3"/>
      <c r="E73" s="5"/>
      <c r="J73" s="5"/>
      <c r="O73" s="13"/>
      <c r="P73" s="14"/>
    </row>
    <row r="74" spans="1:21" ht="15.75" x14ac:dyDescent="0.25">
      <c r="A74" s="2"/>
      <c r="B74" s="3"/>
      <c r="E74" s="5"/>
      <c r="J74" s="5"/>
      <c r="O74" s="13"/>
      <c r="P74" s="14"/>
    </row>
    <row r="75" spans="1:21" ht="15.75" x14ac:dyDescent="0.25">
      <c r="A75" s="2"/>
      <c r="B75" s="3"/>
      <c r="E75" s="5"/>
      <c r="J75" s="5"/>
      <c r="O75" s="13"/>
      <c r="P75" s="14"/>
    </row>
    <row r="76" spans="1:21" ht="15.75" x14ac:dyDescent="0.25">
      <c r="A76" s="2"/>
      <c r="B76" s="3"/>
      <c r="E76" s="5"/>
      <c r="J76" s="5"/>
      <c r="O76" s="13"/>
      <c r="P76" s="14"/>
    </row>
    <row r="77" spans="1:21" ht="15.75" x14ac:dyDescent="0.25">
      <c r="A77" s="2"/>
      <c r="B77" s="3"/>
      <c r="E77" s="5"/>
      <c r="J77" s="5"/>
      <c r="O77" s="13"/>
      <c r="P77" s="14"/>
    </row>
    <row r="78" spans="1:21" ht="15.75" x14ac:dyDescent="0.25">
      <c r="A78" s="2"/>
      <c r="B78" s="3"/>
      <c r="E78" s="5"/>
      <c r="J78" s="16"/>
      <c r="O78" s="13"/>
      <c r="P78" s="14"/>
    </row>
    <row r="79" spans="1:21" ht="15.75" x14ac:dyDescent="0.25">
      <c r="A79" s="2"/>
      <c r="B79" s="3"/>
      <c r="E79" s="5"/>
      <c r="J79" s="16"/>
      <c r="O79" s="13"/>
      <c r="P79" s="14"/>
    </row>
    <row r="80" spans="1:21" ht="15.75" x14ac:dyDescent="0.25">
      <c r="A80" s="2"/>
      <c r="B80" s="3"/>
      <c r="E80" s="5"/>
      <c r="J80" s="16"/>
      <c r="O80" s="13"/>
      <c r="P80" s="14"/>
    </row>
    <row r="81" spans="1:16" ht="15.75" x14ac:dyDescent="0.25">
      <c r="A81" s="2"/>
      <c r="B81" s="3"/>
      <c r="E81" s="5"/>
      <c r="J81" s="16"/>
      <c r="O81" s="13"/>
      <c r="P81" s="14"/>
    </row>
    <row r="82" spans="1:16" ht="15.75" x14ac:dyDescent="0.25">
      <c r="A82" s="2"/>
      <c r="B82" s="3"/>
      <c r="E82" s="5"/>
      <c r="J82" s="5"/>
      <c r="O82" s="13"/>
      <c r="P82" s="14"/>
    </row>
    <row r="83" spans="1:16" ht="15.75" x14ac:dyDescent="0.25">
      <c r="A83" s="2"/>
      <c r="B83" s="3"/>
      <c r="E83" s="5"/>
      <c r="J83" s="5"/>
      <c r="O83" s="13"/>
      <c r="P83" s="14"/>
    </row>
    <row r="84" spans="1:16" ht="15.75" x14ac:dyDescent="0.25">
      <c r="A84" s="2"/>
      <c r="B84" s="3"/>
      <c r="E84" s="5"/>
      <c r="J84" s="5"/>
      <c r="O84" s="13"/>
      <c r="P84" s="14"/>
    </row>
    <row r="85" spans="1:16" ht="15.75" x14ac:dyDescent="0.25">
      <c r="A85" s="2"/>
      <c r="B85" s="3"/>
      <c r="E85" s="5"/>
      <c r="J85" s="5"/>
      <c r="O85" s="13"/>
      <c r="P85" s="14"/>
    </row>
    <row r="86" spans="1:16" ht="15.75" x14ac:dyDescent="0.25">
      <c r="A86" s="2"/>
      <c r="B86" s="3"/>
      <c r="E86" s="5"/>
      <c r="J86" s="5"/>
      <c r="O86" s="13"/>
      <c r="P86" s="14"/>
    </row>
    <row r="87" spans="1:16" ht="15.75" x14ac:dyDescent="0.25">
      <c r="A87" s="2"/>
      <c r="B87" s="3"/>
      <c r="E87" s="5"/>
      <c r="J87" s="5"/>
      <c r="O87" s="13"/>
      <c r="P87" s="14"/>
    </row>
    <row r="88" spans="1:16" ht="15.75" x14ac:dyDescent="0.25">
      <c r="A88" s="2"/>
      <c r="B88" s="3"/>
      <c r="E88" s="5"/>
      <c r="J88" s="5"/>
      <c r="O88" s="13"/>
      <c r="P88" s="14"/>
    </row>
    <row r="89" spans="1:16" ht="15.75" x14ac:dyDescent="0.25">
      <c r="A89" s="2"/>
      <c r="B89" s="3"/>
      <c r="E89" s="5"/>
      <c r="J89" s="5"/>
      <c r="O89" s="13"/>
      <c r="P89" s="14"/>
    </row>
    <row r="90" spans="1:16" ht="15.75" x14ac:dyDescent="0.25">
      <c r="A90" s="2"/>
      <c r="B90" s="3"/>
      <c r="E90" s="5"/>
      <c r="J90" s="16"/>
      <c r="O90" s="13"/>
      <c r="P90" s="14"/>
    </row>
    <row r="91" spans="1:16" ht="15.75" x14ac:dyDescent="0.25">
      <c r="A91" s="2"/>
      <c r="B91" s="3"/>
      <c r="E91" s="5"/>
      <c r="J91" s="16"/>
      <c r="O91" s="13"/>
      <c r="P91" s="14"/>
    </row>
    <row r="92" spans="1:16" ht="15.75" x14ac:dyDescent="0.25">
      <c r="A92" s="2"/>
      <c r="B92" s="3"/>
      <c r="E92" s="5"/>
      <c r="J92" s="16"/>
      <c r="O92" s="13"/>
      <c r="P92" s="14"/>
    </row>
    <row r="93" spans="1:16" ht="15.75" x14ac:dyDescent="0.25">
      <c r="A93" s="2"/>
      <c r="B93" s="3"/>
      <c r="E93" s="5"/>
      <c r="J93" s="16"/>
      <c r="O93" s="13"/>
      <c r="P93" s="14"/>
    </row>
    <row r="94" spans="1:16" ht="15.75" x14ac:dyDescent="0.25">
      <c r="A94" s="2"/>
      <c r="B94" s="3"/>
      <c r="E94" s="5"/>
      <c r="J94" s="16"/>
      <c r="O94" s="13"/>
      <c r="P94" s="14"/>
    </row>
    <row r="95" spans="1:16" ht="15.75" x14ac:dyDescent="0.25">
      <c r="A95" s="2"/>
      <c r="B95" s="3"/>
      <c r="E95" s="5"/>
      <c r="J95" s="16"/>
      <c r="O95" s="13"/>
      <c r="P95" s="14"/>
    </row>
    <row r="96" spans="1:16" ht="15.75" x14ac:dyDescent="0.25">
      <c r="A96" s="2"/>
      <c r="B96" s="3"/>
      <c r="E96" s="5"/>
      <c r="J96" s="16"/>
      <c r="O96" s="13"/>
      <c r="P96" s="14"/>
    </row>
    <row r="97" spans="1:16" ht="15.75" x14ac:dyDescent="0.25">
      <c r="A97" s="2"/>
      <c r="B97" s="3"/>
      <c r="E97" s="5"/>
      <c r="J97" s="16"/>
      <c r="O97" s="13"/>
      <c r="P97" s="14"/>
    </row>
    <row r="98" spans="1:16" ht="15.75" x14ac:dyDescent="0.25">
      <c r="A98" s="2"/>
      <c r="B98" s="3"/>
      <c r="E98" s="5"/>
      <c r="J98" s="5"/>
      <c r="O98" s="13"/>
      <c r="P98" s="14"/>
    </row>
    <row r="99" spans="1:16" ht="15.75" x14ac:dyDescent="0.25">
      <c r="A99" s="2"/>
      <c r="B99" s="3"/>
      <c r="E99" s="5"/>
      <c r="J99" s="5"/>
      <c r="O99" s="13"/>
      <c r="P99" s="14"/>
    </row>
    <row r="100" spans="1:16" ht="15.75" x14ac:dyDescent="0.25">
      <c r="A100" s="2"/>
      <c r="B100" s="3"/>
      <c r="E100" s="5"/>
      <c r="J100" s="5"/>
      <c r="O100" s="13"/>
      <c r="P100" s="14"/>
    </row>
    <row r="101" spans="1:16" ht="15.75" x14ac:dyDescent="0.25">
      <c r="A101" s="2"/>
      <c r="B101" s="3"/>
      <c r="E101" s="5"/>
      <c r="J101" s="5"/>
      <c r="O101" s="13"/>
      <c r="P101" s="14"/>
    </row>
    <row r="102" spans="1:16" ht="15.75" x14ac:dyDescent="0.25">
      <c r="A102" s="2"/>
      <c r="B102" s="3"/>
      <c r="E102" s="5"/>
      <c r="J102" s="5"/>
      <c r="O102" s="13"/>
      <c r="P102" s="14"/>
    </row>
    <row r="103" spans="1:16" ht="15.75" x14ac:dyDescent="0.25">
      <c r="A103" s="2"/>
      <c r="B103" s="3"/>
      <c r="E103" s="5"/>
      <c r="J103" s="5"/>
      <c r="O103" s="13"/>
      <c r="P103" s="14"/>
    </row>
    <row r="104" spans="1:16" ht="15.75" x14ac:dyDescent="0.25">
      <c r="A104" s="2"/>
      <c r="B104" s="3"/>
      <c r="E104" s="5"/>
      <c r="J104" s="5"/>
      <c r="O104" s="13"/>
      <c r="P104" s="14"/>
    </row>
    <row r="105" spans="1:16" ht="15.75" x14ac:dyDescent="0.25">
      <c r="A105" s="2"/>
      <c r="B105" s="3"/>
      <c r="E105" s="5"/>
      <c r="J105" s="5"/>
      <c r="O105" s="13"/>
      <c r="P105" s="14"/>
    </row>
    <row r="106" spans="1:16" ht="15.75" x14ac:dyDescent="0.25">
      <c r="A106" s="2"/>
      <c r="B106" s="3"/>
      <c r="E106" s="5"/>
      <c r="J106" s="5"/>
      <c r="O106" s="13"/>
      <c r="P106" s="14"/>
    </row>
    <row r="107" spans="1:16" ht="15.75" x14ac:dyDescent="0.25">
      <c r="A107" s="2"/>
      <c r="B107" s="3"/>
      <c r="E107" s="5"/>
      <c r="J107" s="5"/>
      <c r="O107" s="13"/>
      <c r="P107" s="14"/>
    </row>
    <row r="108" spans="1:16" ht="15.75" x14ac:dyDescent="0.25">
      <c r="A108" s="2"/>
      <c r="B108" s="3"/>
      <c r="E108" s="5"/>
      <c r="J108" s="5"/>
      <c r="O108" s="13"/>
      <c r="P108" s="14"/>
    </row>
    <row r="109" spans="1:16" ht="15.75" x14ac:dyDescent="0.25">
      <c r="A109" s="2"/>
      <c r="B109" s="3"/>
      <c r="E109" s="5"/>
      <c r="J109" s="5"/>
      <c r="O109" s="13"/>
      <c r="P109" s="14"/>
    </row>
    <row r="110" spans="1:16" ht="15.75" x14ac:dyDescent="0.25">
      <c r="A110" s="2"/>
      <c r="B110" s="3"/>
      <c r="E110" s="5"/>
      <c r="J110" s="16"/>
      <c r="O110" s="13"/>
      <c r="P110" s="14"/>
    </row>
    <row r="111" spans="1:16" ht="15.75" x14ac:dyDescent="0.25">
      <c r="A111" s="2"/>
      <c r="B111" s="3"/>
      <c r="E111" s="5"/>
      <c r="J111" s="16"/>
      <c r="O111" s="13"/>
      <c r="P111" s="14"/>
    </row>
    <row r="112" spans="1:16" ht="15.75" x14ac:dyDescent="0.25">
      <c r="A112" s="2"/>
      <c r="B112" s="3"/>
      <c r="E112" s="5"/>
      <c r="J112" s="16"/>
      <c r="O112" s="13"/>
      <c r="P112" s="14"/>
    </row>
    <row r="113" spans="1:16" ht="15.75" x14ac:dyDescent="0.25">
      <c r="A113" s="2"/>
      <c r="B113" s="3"/>
      <c r="E113" s="5"/>
      <c r="J113" s="16"/>
      <c r="O113" s="13"/>
      <c r="P113" s="14"/>
    </row>
    <row r="114" spans="1:16" ht="15.75" x14ac:dyDescent="0.25">
      <c r="A114" s="2"/>
      <c r="B114" s="3"/>
      <c r="E114" s="5"/>
      <c r="J114" s="5"/>
      <c r="O114" s="13"/>
      <c r="P114" s="14"/>
    </row>
    <row r="115" spans="1:16" ht="15.75" x14ac:dyDescent="0.25">
      <c r="A115" s="2"/>
      <c r="B115" s="3"/>
      <c r="E115" s="5"/>
      <c r="J115" s="5"/>
      <c r="O115" s="13"/>
      <c r="P115" s="14"/>
    </row>
    <row r="116" spans="1:16" ht="15.75" x14ac:dyDescent="0.25">
      <c r="A116" s="2"/>
      <c r="B116" s="3"/>
      <c r="E116" s="5"/>
      <c r="J116" s="5"/>
      <c r="O116" s="13"/>
      <c r="P116" s="14"/>
    </row>
    <row r="117" spans="1:16" ht="15.75" x14ac:dyDescent="0.25">
      <c r="A117" s="2"/>
      <c r="B117" s="3"/>
      <c r="E117" s="5"/>
      <c r="J117" s="5"/>
      <c r="O117" s="13"/>
      <c r="P117" s="14"/>
    </row>
    <row r="118" spans="1:16" ht="15.75" x14ac:dyDescent="0.25">
      <c r="A118" s="2"/>
      <c r="B118" s="3"/>
      <c r="E118" s="5"/>
      <c r="J118" s="5"/>
      <c r="O118" s="13"/>
      <c r="P118" s="14"/>
    </row>
    <row r="119" spans="1:16" ht="15.75" x14ac:dyDescent="0.25">
      <c r="A119" s="2"/>
      <c r="B119" s="3"/>
      <c r="E119" s="5"/>
      <c r="J119" s="5"/>
      <c r="O119" s="13"/>
      <c r="P119" s="14"/>
    </row>
    <row r="120" spans="1:16" ht="15.75" x14ac:dyDescent="0.25">
      <c r="A120" s="2"/>
      <c r="B120" s="3"/>
      <c r="E120" s="5"/>
      <c r="J120" s="5"/>
      <c r="O120" s="13"/>
      <c r="P120" s="14"/>
    </row>
    <row r="121" spans="1:16" ht="15.75" x14ac:dyDescent="0.25">
      <c r="A121" s="2"/>
      <c r="B121" s="3"/>
      <c r="E121" s="5"/>
      <c r="J121" s="5"/>
      <c r="O121" s="13"/>
      <c r="P121" s="14"/>
    </row>
    <row r="122" spans="1:16" ht="15.75" x14ac:dyDescent="0.25">
      <c r="A122" s="2"/>
      <c r="B122" s="3"/>
      <c r="E122" s="5"/>
      <c r="J122" s="16"/>
      <c r="O122" s="13"/>
      <c r="P122" s="14"/>
    </row>
    <row r="123" spans="1:16" ht="15.75" x14ac:dyDescent="0.25">
      <c r="A123" s="2"/>
      <c r="B123" s="3"/>
      <c r="E123" s="5"/>
      <c r="J123" s="16"/>
      <c r="O123" s="13"/>
      <c r="P123" s="14"/>
    </row>
    <row r="124" spans="1:16" ht="15.75" x14ac:dyDescent="0.25">
      <c r="A124" s="2"/>
      <c r="B124" s="3"/>
      <c r="E124" s="5"/>
      <c r="J124" s="16"/>
      <c r="O124" s="13"/>
      <c r="P124" s="14"/>
    </row>
    <row r="125" spans="1:16" ht="15.75" x14ac:dyDescent="0.25">
      <c r="A125" s="2"/>
      <c r="B125" s="3"/>
      <c r="E125" s="5"/>
      <c r="J125" s="16"/>
      <c r="O125" s="13"/>
      <c r="P125" s="14"/>
    </row>
    <row r="126" spans="1:16" ht="15.75" x14ac:dyDescent="0.25">
      <c r="A126" s="2"/>
      <c r="B126" s="3"/>
      <c r="E126" s="5"/>
      <c r="J126" s="16"/>
      <c r="O126" s="13"/>
      <c r="P126" s="14"/>
    </row>
    <row r="127" spans="1:16" ht="15.75" x14ac:dyDescent="0.25">
      <c r="A127" s="2"/>
      <c r="B127" s="3"/>
      <c r="E127" s="5"/>
      <c r="J127" s="16"/>
      <c r="O127" s="13"/>
      <c r="P127" s="14"/>
    </row>
    <row r="128" spans="1:16" ht="15.75" x14ac:dyDescent="0.25">
      <c r="A128" s="2"/>
      <c r="B128" s="3"/>
      <c r="E128" s="5"/>
      <c r="J128" s="16"/>
      <c r="O128" s="13"/>
      <c r="P128" s="14"/>
    </row>
    <row r="129" spans="1:16" ht="15.75" x14ac:dyDescent="0.25">
      <c r="A129" s="2"/>
      <c r="B129" s="3"/>
      <c r="E129" s="5"/>
      <c r="J129" s="16"/>
      <c r="O129" s="13"/>
      <c r="P129" s="14"/>
    </row>
    <row r="130" spans="1:16" ht="15.75" x14ac:dyDescent="0.25">
      <c r="A130" s="2"/>
      <c r="B130" s="3"/>
      <c r="E130" s="5"/>
      <c r="J130" s="5"/>
      <c r="O130" s="13"/>
      <c r="P130" s="14"/>
    </row>
    <row r="131" spans="1:16" ht="15.75" x14ac:dyDescent="0.25">
      <c r="A131" s="2"/>
      <c r="B131" s="3"/>
      <c r="E131" s="5"/>
      <c r="J131" s="5"/>
      <c r="O131" s="13"/>
      <c r="P131" s="14"/>
    </row>
    <row r="132" spans="1:16" ht="15.75" x14ac:dyDescent="0.25">
      <c r="A132" s="2"/>
      <c r="B132" s="3"/>
      <c r="E132" s="5"/>
      <c r="J132" s="5"/>
      <c r="O132" s="13"/>
      <c r="P132" s="14"/>
    </row>
    <row r="133" spans="1:16" ht="15.75" x14ac:dyDescent="0.25">
      <c r="A133" s="2"/>
      <c r="B133" s="3"/>
      <c r="E133" s="5"/>
      <c r="J133" s="5"/>
      <c r="O133" s="13"/>
      <c r="P133" s="14"/>
    </row>
    <row r="134" spans="1:16" ht="15.75" x14ac:dyDescent="0.25">
      <c r="A134" s="2"/>
      <c r="B134" s="3"/>
      <c r="E134" s="5"/>
      <c r="J134" s="5"/>
      <c r="O134" s="13"/>
      <c r="P134" s="14"/>
    </row>
    <row r="135" spans="1:16" ht="15.75" x14ac:dyDescent="0.25">
      <c r="A135" s="2"/>
      <c r="B135" s="3"/>
      <c r="E135" s="5"/>
      <c r="J135" s="5"/>
      <c r="O135" s="13"/>
      <c r="P135" s="14"/>
    </row>
    <row r="136" spans="1:16" ht="15.75" x14ac:dyDescent="0.25">
      <c r="A136" s="2"/>
      <c r="B136" s="3"/>
      <c r="E136" s="5"/>
      <c r="J136" s="5"/>
      <c r="O136" s="13"/>
      <c r="P136" s="14"/>
    </row>
    <row r="137" spans="1:16" ht="15.75" x14ac:dyDescent="0.25">
      <c r="A137" s="2"/>
      <c r="B137" s="3"/>
      <c r="E137" s="5"/>
      <c r="J137" s="5"/>
      <c r="O137" s="13"/>
      <c r="P137" s="14"/>
    </row>
    <row r="138" spans="1:16" ht="15.75" x14ac:dyDescent="0.25">
      <c r="A138" s="2"/>
      <c r="B138" s="3"/>
      <c r="E138" s="5"/>
      <c r="J138" s="5"/>
      <c r="O138" s="13"/>
      <c r="P138" s="14"/>
    </row>
    <row r="139" spans="1:16" ht="15.75" x14ac:dyDescent="0.25">
      <c r="A139" s="2"/>
      <c r="B139" s="3"/>
      <c r="E139" s="5"/>
      <c r="J139" s="5"/>
      <c r="O139" s="13"/>
      <c r="P139" s="14"/>
    </row>
    <row r="140" spans="1:16" ht="15.75" x14ac:dyDescent="0.25">
      <c r="A140" s="2"/>
      <c r="B140" s="3"/>
      <c r="E140" s="5"/>
      <c r="J140" s="5"/>
      <c r="O140" s="13"/>
      <c r="P140" s="14"/>
    </row>
    <row r="141" spans="1:16" ht="15.75" x14ac:dyDescent="0.25">
      <c r="A141" s="2"/>
      <c r="B141" s="3"/>
      <c r="E141" s="5"/>
      <c r="J141" s="5"/>
      <c r="O141" s="13"/>
      <c r="P141" s="14"/>
    </row>
    <row r="142" spans="1:16" ht="15.75" x14ac:dyDescent="0.25">
      <c r="A142" s="2"/>
      <c r="B142" s="3"/>
      <c r="E142" s="5"/>
      <c r="J142" s="16"/>
      <c r="O142" s="13"/>
      <c r="P142" s="14"/>
    </row>
    <row r="143" spans="1:16" ht="15.75" x14ac:dyDescent="0.25">
      <c r="A143" s="2"/>
      <c r="B143" s="3"/>
      <c r="E143" s="5"/>
      <c r="J143" s="16"/>
      <c r="O143" s="13"/>
      <c r="P143" s="14"/>
    </row>
    <row r="144" spans="1:16" ht="15.75" x14ac:dyDescent="0.25">
      <c r="A144" s="2"/>
      <c r="B144" s="3"/>
      <c r="E144" s="5"/>
      <c r="J144" s="16"/>
      <c r="O144" s="13"/>
      <c r="P144" s="14"/>
    </row>
    <row r="145" spans="1:16" ht="15.75" x14ac:dyDescent="0.25">
      <c r="A145" s="2"/>
      <c r="B145" s="3"/>
      <c r="E145" s="5"/>
      <c r="J145" s="16"/>
      <c r="O145" s="13"/>
      <c r="P145" s="14"/>
    </row>
    <row r="146" spans="1:16" ht="15.75" x14ac:dyDescent="0.25">
      <c r="A146" s="2"/>
      <c r="B146" s="3"/>
      <c r="E146" s="5"/>
      <c r="J146" s="5"/>
      <c r="O146" s="13"/>
      <c r="P146" s="14"/>
    </row>
    <row r="147" spans="1:16" ht="15.75" x14ac:dyDescent="0.25">
      <c r="A147" s="2"/>
      <c r="B147" s="3"/>
      <c r="E147" s="5"/>
      <c r="J147" s="5"/>
      <c r="O147" s="13"/>
      <c r="P147" s="14"/>
    </row>
    <row r="148" spans="1:16" ht="15.75" x14ac:dyDescent="0.25">
      <c r="A148" s="2"/>
      <c r="B148" s="3"/>
      <c r="E148" s="5"/>
      <c r="J148" s="5"/>
      <c r="O148" s="13"/>
      <c r="P148" s="14"/>
    </row>
    <row r="149" spans="1:16" ht="15.75" x14ac:dyDescent="0.25">
      <c r="A149" s="2"/>
      <c r="B149" s="3"/>
      <c r="E149" s="5"/>
      <c r="J149" s="5"/>
      <c r="O149" s="13"/>
      <c r="P149" s="14"/>
    </row>
    <row r="150" spans="1:16" ht="15.75" x14ac:dyDescent="0.25">
      <c r="A150" s="2"/>
      <c r="B150" s="3"/>
      <c r="E150" s="5"/>
      <c r="J150" s="5"/>
      <c r="O150" s="13"/>
      <c r="P150" s="14"/>
    </row>
    <row r="151" spans="1:16" ht="15.75" x14ac:dyDescent="0.25">
      <c r="A151" s="2"/>
      <c r="B151" s="3"/>
      <c r="E151" s="5"/>
      <c r="J151" s="5"/>
      <c r="O151" s="13"/>
      <c r="P151" s="14"/>
    </row>
    <row r="152" spans="1:16" ht="15.75" x14ac:dyDescent="0.25">
      <c r="A152" s="2"/>
      <c r="B152" s="3"/>
      <c r="E152" s="5"/>
      <c r="J152" s="5"/>
      <c r="O152" s="13"/>
      <c r="P152" s="14"/>
    </row>
    <row r="153" spans="1:16" ht="15.75" x14ac:dyDescent="0.25">
      <c r="A153" s="2"/>
      <c r="B153" s="3"/>
      <c r="E153" s="5"/>
      <c r="J153" s="5"/>
      <c r="O153" s="13"/>
      <c r="P153" s="14"/>
    </row>
    <row r="154" spans="1:16" ht="15.75" x14ac:dyDescent="0.25">
      <c r="A154" s="2"/>
      <c r="B154" s="3"/>
      <c r="E154" s="5"/>
      <c r="J154" s="16"/>
      <c r="O154" s="13"/>
      <c r="P154" s="14"/>
    </row>
    <row r="155" spans="1:16" ht="15.75" x14ac:dyDescent="0.25">
      <c r="A155" s="2"/>
      <c r="B155" s="3"/>
      <c r="E155" s="5"/>
      <c r="J155" s="16"/>
      <c r="O155" s="13"/>
      <c r="P155" s="14"/>
    </row>
    <row r="156" spans="1:16" ht="15.75" x14ac:dyDescent="0.25">
      <c r="A156" s="2"/>
      <c r="B156" s="3"/>
      <c r="E156" s="5"/>
      <c r="J156" s="16"/>
      <c r="O156" s="13"/>
      <c r="P156" s="14"/>
    </row>
    <row r="157" spans="1:16" ht="15.75" x14ac:dyDescent="0.25">
      <c r="A157" s="2"/>
      <c r="B157" s="3"/>
      <c r="E157" s="5"/>
      <c r="J157" s="16"/>
      <c r="O157" s="13"/>
      <c r="P157" s="14"/>
    </row>
    <row r="158" spans="1:16" ht="15.75" x14ac:dyDescent="0.25">
      <c r="A158" s="2"/>
      <c r="B158" s="3"/>
      <c r="E158" s="5"/>
      <c r="J158" s="16"/>
      <c r="O158" s="13"/>
      <c r="P158" s="14"/>
    </row>
    <row r="159" spans="1:16" ht="15.75" x14ac:dyDescent="0.25">
      <c r="A159" s="2"/>
      <c r="B159" s="3"/>
      <c r="E159" s="5"/>
      <c r="J159" s="16"/>
      <c r="O159" s="13"/>
      <c r="P159" s="14"/>
    </row>
    <row r="160" spans="1:16" ht="15.75" x14ac:dyDescent="0.25">
      <c r="A160" s="2"/>
      <c r="B160" s="3"/>
      <c r="E160" s="5"/>
      <c r="J160" s="16"/>
      <c r="O160" s="13"/>
      <c r="P160" s="14"/>
    </row>
    <row r="161" spans="1:16" ht="15.75" x14ac:dyDescent="0.25">
      <c r="A161" s="2"/>
      <c r="B161" s="3"/>
      <c r="E161" s="5"/>
      <c r="J161" s="16"/>
      <c r="O161" s="13"/>
      <c r="P161" s="14"/>
    </row>
    <row r="167" spans="1:16" x14ac:dyDescent="0.25">
      <c r="E167" s="5"/>
      <c r="J167" s="5"/>
    </row>
    <row r="168" spans="1:16" x14ac:dyDescent="0.25">
      <c r="E168" s="5"/>
      <c r="J168" s="5"/>
    </row>
    <row r="169" spans="1:16" x14ac:dyDescent="0.25">
      <c r="E169" s="5"/>
      <c r="J169" s="5"/>
    </row>
    <row r="170" spans="1:16" x14ac:dyDescent="0.25">
      <c r="E170" s="5"/>
      <c r="J170" s="5"/>
    </row>
    <row r="171" spans="1:16" x14ac:dyDescent="0.25">
      <c r="E171" s="5"/>
      <c r="J171" s="5"/>
    </row>
    <row r="172" spans="1:16" x14ac:dyDescent="0.25">
      <c r="E172" s="5"/>
      <c r="J172" s="5"/>
    </row>
    <row r="173" spans="1:16" x14ac:dyDescent="0.25">
      <c r="E173" s="5"/>
      <c r="J173" s="5"/>
    </row>
    <row r="174" spans="1:16" x14ac:dyDescent="0.25">
      <c r="E174" s="5"/>
      <c r="J174" s="5"/>
    </row>
    <row r="175" spans="1:16" x14ac:dyDescent="0.25">
      <c r="E175" s="5"/>
      <c r="J175" s="5"/>
    </row>
    <row r="176" spans="1:16" x14ac:dyDescent="0.25">
      <c r="E176" s="5"/>
      <c r="J176" s="5"/>
    </row>
    <row r="177" spans="5:10" x14ac:dyDescent="0.25">
      <c r="E177" s="5"/>
      <c r="J177" s="5"/>
    </row>
    <row r="178" spans="5:10" x14ac:dyDescent="0.25">
      <c r="E178" s="5"/>
      <c r="J178" s="5"/>
    </row>
    <row r="179" spans="5:10" x14ac:dyDescent="0.25">
      <c r="E179" s="5"/>
      <c r="J179" s="5"/>
    </row>
    <row r="180" spans="5:10" x14ac:dyDescent="0.25">
      <c r="E180" s="5"/>
      <c r="J180" s="5"/>
    </row>
    <row r="181" spans="5:10" x14ac:dyDescent="0.25">
      <c r="E181" s="5"/>
      <c r="J181" s="5"/>
    </row>
    <row r="182" spans="5:10" x14ac:dyDescent="0.25">
      <c r="E182" s="5"/>
      <c r="J182" s="5"/>
    </row>
    <row r="183" spans="5:10" x14ac:dyDescent="0.25">
      <c r="E183" s="5"/>
      <c r="J183" s="5"/>
    </row>
    <row r="184" spans="5:10" x14ac:dyDescent="0.25">
      <c r="E184" s="5"/>
      <c r="J184" s="5"/>
    </row>
    <row r="185" spans="5:10" x14ac:dyDescent="0.25">
      <c r="E185" s="5"/>
      <c r="J185" s="5"/>
    </row>
    <row r="186" spans="5:10" x14ac:dyDescent="0.25">
      <c r="E186" s="5"/>
      <c r="J186" s="5"/>
    </row>
    <row r="187" spans="5:10" x14ac:dyDescent="0.25">
      <c r="E187" s="5"/>
      <c r="J187" s="5"/>
    </row>
    <row r="188" spans="5:10" x14ac:dyDescent="0.25">
      <c r="E188" s="5"/>
      <c r="J188" s="5"/>
    </row>
    <row r="189" spans="5:10" x14ac:dyDescent="0.25">
      <c r="E189" s="5"/>
      <c r="J189" s="5"/>
    </row>
    <row r="190" spans="5:10" x14ac:dyDescent="0.25">
      <c r="E190" s="5"/>
      <c r="J190" s="5"/>
    </row>
    <row r="191" spans="5:10" x14ac:dyDescent="0.25">
      <c r="E191" s="5"/>
      <c r="J191" s="5"/>
    </row>
    <row r="192" spans="5:10" x14ac:dyDescent="0.25">
      <c r="E192" s="5"/>
      <c r="J192" s="5"/>
    </row>
    <row r="193" spans="5:10" x14ac:dyDescent="0.25">
      <c r="E193" s="5"/>
      <c r="J193" s="5"/>
    </row>
    <row r="194" spans="5:10" x14ac:dyDescent="0.25">
      <c r="E194" s="5"/>
      <c r="J194" s="5"/>
    </row>
    <row r="195" spans="5:10" x14ac:dyDescent="0.25">
      <c r="E195" s="5"/>
      <c r="J195" s="5"/>
    </row>
    <row r="196" spans="5:10" x14ac:dyDescent="0.25">
      <c r="E196" s="5"/>
      <c r="J196" s="5"/>
    </row>
    <row r="197" spans="5:10" x14ac:dyDescent="0.25">
      <c r="E197" s="5"/>
      <c r="J197" s="5"/>
    </row>
    <row r="198" spans="5:10" x14ac:dyDescent="0.25">
      <c r="E198" s="5"/>
      <c r="J198" s="5"/>
    </row>
  </sheetData>
  <autoFilter ref="G1:H198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tabSelected="1" zoomScaleNormal="100" workbookViewId="0">
      <selection activeCell="N2" sqref="N2:N205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20.7109375" bestFit="1" customWidth="1"/>
    <col min="4" max="4" width="21.28515625" bestFit="1" customWidth="1"/>
    <col min="5" max="5" width="10.7109375" bestFit="1" customWidth="1"/>
    <col min="6" max="6" width="21.140625" bestFit="1" customWidth="1"/>
    <col min="7" max="7" width="18.5703125" bestFit="1" customWidth="1"/>
    <col min="8" max="8" width="11.5703125" bestFit="1" customWidth="1"/>
    <col min="9" max="9" width="58.28515625" bestFit="1" customWidth="1"/>
    <col min="10" max="10" width="128.28515625" bestFit="1" customWidth="1"/>
    <col min="11" max="11" width="2.85546875" bestFit="1" customWidth="1"/>
    <col min="12" max="12" width="6.140625" bestFit="1" customWidth="1"/>
    <col min="13" max="13" width="16.42578125" bestFit="1" customWidth="1"/>
    <col min="14" max="14" width="64.85546875" bestFit="1" customWidth="1"/>
    <col min="15" max="15" width="36.5703125" bestFit="1" customWidth="1"/>
    <col min="16" max="16" width="53.5703125" bestFit="1" customWidth="1"/>
  </cols>
  <sheetData>
    <row r="1" spans="1:16" s="41" customFormat="1" ht="15.75" thickBot="1" x14ac:dyDescent="0.3">
      <c r="A1" s="41" t="s">
        <v>1</v>
      </c>
      <c r="B1" s="41" t="s">
        <v>0</v>
      </c>
      <c r="C1" s="41" t="s">
        <v>2</v>
      </c>
      <c r="D1" s="41" t="s">
        <v>159</v>
      </c>
      <c r="E1" s="41" t="s">
        <v>532</v>
      </c>
      <c r="F1" s="41" t="s">
        <v>533</v>
      </c>
      <c r="G1" s="41" t="s">
        <v>137</v>
      </c>
      <c r="H1" s="41" t="s">
        <v>140</v>
      </c>
      <c r="I1" s="41" t="s">
        <v>141</v>
      </c>
      <c r="J1" s="41" t="s">
        <v>142</v>
      </c>
      <c r="K1" s="42"/>
      <c r="M1" s="41" t="s">
        <v>559</v>
      </c>
      <c r="P1" s="41" t="s">
        <v>243</v>
      </c>
    </row>
    <row r="2" spans="1:16" ht="15.75" x14ac:dyDescent="0.25">
      <c r="A2" s="2" t="s">
        <v>17</v>
      </c>
      <c r="B2" s="4" t="s">
        <v>6</v>
      </c>
      <c r="C2" t="s">
        <v>318</v>
      </c>
      <c r="D2" t="s">
        <v>153</v>
      </c>
      <c r="G2" t="s">
        <v>344</v>
      </c>
      <c r="H2" t="s">
        <v>139</v>
      </c>
      <c r="I2" t="str">
        <f>CONCATENATE(D2,"_",IF(E2&lt;&gt;"",CONCATENATE(E2,"_"),""),IF(F2&lt;&gt;"",CONCATENATE(F2,"_"),""),IF(G2&lt;&gt;"",G2,CONCATENATE("b",A2,B2)), " : ", H2, "; (*", C2, "*)")</f>
        <v>Water_bT_HH : BOOL; (*Тсв выше нормы*)</v>
      </c>
      <c r="J2" t="str">
        <f>CONCATENATE("DataReal.",IF(IFERROR(_xlfn.NUMBERVALUE(RIGHT(D2)),"")="",D2,REPLACE(D2,LEN(D2),3,CONCATENATE("[",RIGHT(D2),"]"))),".",IF(E2&lt;&gt;"",CONCATENATE(IF(IFERROR(_xlfn.NUMBERVALUE(RIGHT(E2)),"")="",E2,REPLACE(E2,LEN(E2),3,CONCATENATE("[",RIGHT(E2),"]"))),"."),""),IF(F2&lt;&gt;"",CONCATENATE(F2,"."),""),IF(G2&lt;&gt;"",G2,CONCATENATE("b",A2,B2)),":=stDiAll.",D2,"_",IF(E2&lt;&gt;"",CONCATENATE(E2,"_"),""),IF(F2&lt;&gt;"",CONCATENATE(F2,"_"),""),IF(G2&lt;&gt;"",G2,CONCATENATE("b",A2,B2))," XOR stInvertDigitalInputs.",D2,"_",IF(E2&lt;&gt;"",CONCATENATE(E2,"_"),""),IF(F2&lt;&gt;"",CONCATENATE(F2,"_"),""),IF(G2&lt;&gt;"",G2,CONCATENATE("b",A2,B2)),";")</f>
        <v>DataReal.Water.bT_HH:=stDiAll.Water_bT_HH XOR stInvertDigitalInputs.Water_bT_HH;</v>
      </c>
      <c r="K2" s="13">
        <f>IF(COUNTIF(D$1:D2,D2)=1,MAX(K$1:K1)+1,"")</f>
        <v>1</v>
      </c>
      <c r="L2" s="14" t="str">
        <f>IF(K2="","",D2)</f>
        <v>Water</v>
      </c>
      <c r="M2" t="str">
        <f t="shared" ref="M2:M19" si="0">IF(MAX(NameCountDI)&lt;ROW(1:1),"",VLOOKUP(ROW(1:1),NameListDI,2))</f>
        <v>Water</v>
      </c>
      <c r="N2" t="str">
        <f>CONCATENATE(D2, "_",IF(E2&lt;&gt;"",CONCATENATE(E2,"_"),""),IF(F2&lt;&gt;"",CONCATENATE(F2,"_"),""),IF(G2&lt;&gt;"",G2,CONCATENATE("b",A2,B2))," : WSTRING(20):=""",C2,""";",)</f>
        <v>Water_bT_HH : WSTRING(20):="Тсв выше нормы";</v>
      </c>
      <c r="O2" t="str">
        <f>CONCATENATE(D2, "_",IF(E2&lt;&gt;"",CONCATENATE(E2,"_"),""),IF(F2&lt;&gt;"",CONCATENATE(F2,"_"),""),IF(G2&lt;&gt;"",G2,CONCATENATE("b",A2,B2)),":=FALSE",IF(O3&lt;&gt;"",",",";"))</f>
        <v>Water_bT_HH:=FALSE,</v>
      </c>
      <c r="P2" t="str">
        <f>CONCATENATE(IF(E2&lt;&gt;"",CONCATENATE(IF(IFERROR(_xlfn.NUMBERVALUE(RIGHT(E2)),"")="",E2,REPLACE(E2,LEN(E2),3,CONCATENATE("[",RIGHT(E2),"]"))),"."),""),IF(F2&lt;&gt;"",CONCATENATE(F2,"."),""),IF(G2&lt;&gt;"",G2,CONCATENATE("b",A2,B2))," : ",H2,";"," (*",C2,"*)")</f>
        <v>bT_HH : BOOL; (*Тсв выше нормы*)</v>
      </c>
    </row>
    <row r="3" spans="1:16" ht="15.75" x14ac:dyDescent="0.25">
      <c r="A3" s="2" t="s">
        <v>17</v>
      </c>
      <c r="B3" s="4" t="s">
        <v>7</v>
      </c>
      <c r="C3" t="s">
        <v>319</v>
      </c>
      <c r="D3" t="s">
        <v>153</v>
      </c>
      <c r="G3" t="s">
        <v>345</v>
      </c>
      <c r="H3" t="s">
        <v>139</v>
      </c>
      <c r="I3" t="str">
        <f t="shared" ref="I3:I66" si="1">CONCATENATE(D3,"_",IF(E3&lt;&gt;"",CONCATENATE(E3,"_"),""),IF(F3&lt;&gt;"",CONCATENATE(F3,"_"),""),IF(G3&lt;&gt;"",G3,CONCATENATE("b",A3,B3)), " : ", H3, "; (*", C3, "*)")</f>
        <v>Water_bT_LL : BOOL; (*Тсв ниже нормы*)</v>
      </c>
      <c r="J3" t="str">
        <f t="shared" ref="J3:J66" si="2">CONCATENATE("DataReal.",IF(IFERROR(_xlfn.NUMBERVALUE(RIGHT(D3)),"")="",D3,REPLACE(D3,LEN(D3),3,CONCATENATE("[",RIGHT(D3),"]"))),".",IF(E3&lt;&gt;"",CONCATENATE(IF(IFERROR(_xlfn.NUMBERVALUE(RIGHT(E3)),"")="",E3,REPLACE(E3,LEN(E3),3,CONCATENATE("[",RIGHT(E3),"]"))),"."),""),IF(F3&lt;&gt;"",CONCATENATE(F3,"."),""),IF(G3&lt;&gt;"",G3,CONCATENATE("b",A3,B3)),":=stDiAll.",D3,"_",IF(E3&lt;&gt;"",CONCATENATE(E3,"_"),""),IF(F3&lt;&gt;"",CONCATENATE(F3,"_"),""),IF(G3&lt;&gt;"",G3,CONCATENATE("b",A3,B3))," XOR stInvertDigitalInputs.",D3,"_",IF(E3&lt;&gt;"",CONCATENATE(E3,"_"),""),IF(F3&lt;&gt;"",CONCATENATE(F3,"_"),""),IF(G3&lt;&gt;"",G3,CONCATENATE("b",A3,B3)),";")</f>
        <v>DataReal.Water.bT_LL:=stDiAll.Water_bT_LL XOR stInvertDigitalInputs.Water_bT_LL;</v>
      </c>
      <c r="K3" s="13" t="str">
        <f>IF(COUNTIF(D$1:D3,D3)=1,MAX(K$1:K2)+1,"")</f>
        <v/>
      </c>
      <c r="L3" s="14" t="str">
        <f t="shared" ref="L3:L66" si="3">IF(K3="","",D3)</f>
        <v/>
      </c>
      <c r="M3" t="str">
        <f t="shared" si="0"/>
        <v>Reserv</v>
      </c>
      <c r="N3" t="str">
        <f t="shared" ref="N3:N66" si="4">CONCATENATE(D3, "_",IF(E3&lt;&gt;"",CONCATENATE(E3,"_"),""),IF(F3&lt;&gt;"",CONCATENATE(F3,"_"),""),IF(G3&lt;&gt;"",G3,CONCATENATE("b",A3,B3))," : WSTRING(20):=""",C3,""";",)</f>
        <v>Water_bT_LL : WSTRING(20):="Тсв ниже нормы";</v>
      </c>
      <c r="O3" t="str">
        <f t="shared" ref="O3:O66" si="5">CONCATENATE(D3, "_",IF(E3&lt;&gt;"",CONCATENATE(E3,"_"),""),IF(F3&lt;&gt;"",CONCATENATE(F3,"_"),""),IF(G3&lt;&gt;"",G3,CONCATENATE("b",A3,B3)),":=FALSE",IF(O4&lt;&gt;"",",",";"))</f>
        <v>Water_bT_LL:=FALSE,</v>
      </c>
      <c r="P3" t="str">
        <f t="shared" ref="P3:P66" si="6">CONCATENATE(IF(E3&lt;&gt;"",CONCATENATE(IF(IFERROR(_xlfn.NUMBERVALUE(RIGHT(E3)),"")="",E3,REPLACE(E3,LEN(E3),3,CONCATENATE("[",RIGHT(E3),"]"))),"."),""),IF(F3&lt;&gt;"",CONCATENATE(F3,"."),""),IF(G3&lt;&gt;"",G3,CONCATENATE("b",A3,B3))," : ",H3,";"," (*",C3,"*)")</f>
        <v>bT_LL : BOOL; (*Тсв ниже нормы*)</v>
      </c>
    </row>
    <row r="4" spans="1:16" ht="15.75" x14ac:dyDescent="0.25">
      <c r="A4" s="2" t="s">
        <v>17</v>
      </c>
      <c r="B4" s="4" t="s">
        <v>8</v>
      </c>
      <c r="C4" t="s">
        <v>5</v>
      </c>
      <c r="D4" t="s">
        <v>158</v>
      </c>
      <c r="H4" t="s">
        <v>139</v>
      </c>
      <c r="I4" t="str">
        <f t="shared" si="1"/>
        <v>Reserv_bDI03 : BOOL; (*Резерв*)</v>
      </c>
      <c r="J4" t="str">
        <f t="shared" si="2"/>
        <v>DataReal.Reserv.bDI03:=stDiAll.Reserv_bDI03 XOR stInvertDigitalInputs.Reserv_bDI03;</v>
      </c>
      <c r="K4" s="13">
        <f>IF(COUNTIF(D$1:D4,D4)=1,MAX(K$1:K3)+1,"")</f>
        <v>2</v>
      </c>
      <c r="L4" s="14" t="str">
        <f t="shared" si="3"/>
        <v>Reserv</v>
      </c>
      <c r="M4" t="str">
        <f t="shared" si="0"/>
        <v>Smoke</v>
      </c>
      <c r="N4" t="str">
        <f t="shared" si="4"/>
        <v>Reserv_bDI03 : WSTRING(20):="Резерв";</v>
      </c>
      <c r="O4" t="str">
        <f t="shared" si="5"/>
        <v>Reserv_bDI03:=FALSE,</v>
      </c>
      <c r="P4" t="str">
        <f t="shared" si="6"/>
        <v>bDI03 : BOOL; (*Резерв*)</v>
      </c>
    </row>
    <row r="5" spans="1:16" ht="15.75" x14ac:dyDescent="0.25">
      <c r="A5" s="2" t="s">
        <v>17</v>
      </c>
      <c r="B5" s="4" t="s">
        <v>9</v>
      </c>
      <c r="C5" t="s">
        <v>320</v>
      </c>
      <c r="D5" t="s">
        <v>154</v>
      </c>
      <c r="G5" t="s">
        <v>346</v>
      </c>
      <c r="H5" t="s">
        <v>139</v>
      </c>
      <c r="I5" t="str">
        <f t="shared" si="1"/>
        <v>Smoke_bPVac_HH : BOOL; (*Разр. ниже нормы*)</v>
      </c>
      <c r="J5" t="str">
        <f t="shared" si="2"/>
        <v>DataReal.Smoke.bPVac_HH:=stDiAll.Smoke_bPVac_HH XOR stInvertDigitalInputs.Smoke_bPVac_HH;</v>
      </c>
      <c r="K5" s="13">
        <f>IF(COUNTIF(D$1:D5,D5)=1,MAX(K$1:K4)+1,"")</f>
        <v>3</v>
      </c>
      <c r="L5" s="14" t="str">
        <f t="shared" si="3"/>
        <v>Smoke</v>
      </c>
      <c r="M5" t="str">
        <f t="shared" si="0"/>
        <v>Gas</v>
      </c>
      <c r="N5" t="str">
        <f t="shared" si="4"/>
        <v>Smoke_bPVac_HH : WSTRING(20):="Разр. ниже нормы";</v>
      </c>
      <c r="O5" t="str">
        <f t="shared" si="5"/>
        <v>Smoke_bPVac_HH:=FALSE,</v>
      </c>
      <c r="P5" t="str">
        <f t="shared" si="6"/>
        <v>bPVac_HH : BOOL; (*Разр. ниже нормы*)</v>
      </c>
    </row>
    <row r="6" spans="1:16" ht="15.75" x14ac:dyDescent="0.25">
      <c r="A6" s="2" t="s">
        <v>17</v>
      </c>
      <c r="B6" s="4" t="s">
        <v>10</v>
      </c>
      <c r="C6" t="s">
        <v>5</v>
      </c>
      <c r="D6" t="s">
        <v>158</v>
      </c>
      <c r="H6" t="s">
        <v>139</v>
      </c>
      <c r="I6" t="str">
        <f t="shared" si="1"/>
        <v>Reserv_bDI05 : BOOL; (*Резерв*)</v>
      </c>
      <c r="J6" t="str">
        <f t="shared" si="2"/>
        <v>DataReal.Reserv.bDI05:=stDiAll.Reserv_bDI05 XOR stInvertDigitalInputs.Reserv_bDI05;</v>
      </c>
      <c r="K6" s="13" t="str">
        <f>IF(COUNTIF(D$1:D6,D6)=1,MAX(K$1:K5)+1,"")</f>
        <v/>
      </c>
      <c r="L6" s="14" t="str">
        <f t="shared" si="3"/>
        <v/>
      </c>
      <c r="M6" t="str">
        <f t="shared" si="0"/>
        <v>Air</v>
      </c>
      <c r="N6" t="str">
        <f t="shared" si="4"/>
        <v>Reserv_bDI05 : WSTRING(20):="Резерв";</v>
      </c>
      <c r="O6" t="str">
        <f t="shared" si="5"/>
        <v>Reserv_bDI05:=FALSE,</v>
      </c>
      <c r="P6" t="str">
        <f t="shared" si="6"/>
        <v>bDI05 : BOOL; (*Резерв*)</v>
      </c>
    </row>
    <row r="7" spans="1:16" ht="15.75" x14ac:dyDescent="0.25">
      <c r="A7" s="2" t="s">
        <v>17</v>
      </c>
      <c r="B7" s="4" t="s">
        <v>11</v>
      </c>
      <c r="C7" t="s">
        <v>482</v>
      </c>
      <c r="D7" t="s">
        <v>152</v>
      </c>
      <c r="G7" t="s">
        <v>481</v>
      </c>
      <c r="H7" t="s">
        <v>139</v>
      </c>
      <c r="I7" t="str">
        <f t="shared" si="1"/>
        <v>Gas_bP_LL : BOOL; (*Рг ниже нормы*)</v>
      </c>
      <c r="J7" t="str">
        <f t="shared" si="2"/>
        <v>DataReal.Gas.bP_LL:=stDiAll.Gas_bP_LL XOR stInvertDigitalInputs.Gas_bP_LL;</v>
      </c>
      <c r="K7" s="13">
        <f>IF(COUNTIF(D$1:D7,D7)=1,MAX(K$1:K6)+1,"")</f>
        <v>4</v>
      </c>
      <c r="L7" s="14" t="str">
        <f t="shared" si="3"/>
        <v>Gas</v>
      </c>
      <c r="M7" t="str">
        <f t="shared" si="0"/>
        <v>Other</v>
      </c>
      <c r="N7" t="str">
        <f t="shared" si="4"/>
        <v>Gas_bP_LL : WSTRING(20):="Рг ниже нормы";</v>
      </c>
      <c r="O7" t="str">
        <f t="shared" si="5"/>
        <v>Gas_bP_LL:=FALSE,</v>
      </c>
      <c r="P7" t="str">
        <f t="shared" si="6"/>
        <v>bP_LL : BOOL; (*Рг ниже нормы*)</v>
      </c>
    </row>
    <row r="8" spans="1:16" ht="15.75" x14ac:dyDescent="0.25">
      <c r="A8" s="2" t="s">
        <v>17</v>
      </c>
      <c r="B8" s="4" t="s">
        <v>12</v>
      </c>
      <c r="C8" t="s">
        <v>321</v>
      </c>
      <c r="D8" t="s">
        <v>152</v>
      </c>
      <c r="G8" t="s">
        <v>347</v>
      </c>
      <c r="H8" t="s">
        <v>139</v>
      </c>
      <c r="I8" t="str">
        <f t="shared" si="1"/>
        <v>Gas_bP_HH : BOOL; (*Рг выше нормы*)</v>
      </c>
      <c r="J8" t="str">
        <f t="shared" si="2"/>
        <v>DataReal.Gas.bP_HH:=stDiAll.Gas_bP_HH XOR stInvertDigitalInputs.Gas_bP_HH;</v>
      </c>
      <c r="K8" s="13" t="str">
        <f>IF(COUNTIF(D$1:D8,D8)=1,MAX(K$1:K7)+1,"")</f>
        <v/>
      </c>
      <c r="L8" s="14" t="str">
        <f t="shared" si="3"/>
        <v/>
      </c>
      <c r="M8" t="str">
        <f t="shared" si="0"/>
        <v>Group1</v>
      </c>
      <c r="N8" t="str">
        <f t="shared" si="4"/>
        <v>Gas_bP_HH : WSTRING(20):="Рг выше нормы";</v>
      </c>
      <c r="O8" t="str">
        <f t="shared" si="5"/>
        <v>Gas_bP_HH:=FALSE,</v>
      </c>
      <c r="P8" t="str">
        <f t="shared" si="6"/>
        <v>bP_HH : BOOL; (*Рг выше нормы*)</v>
      </c>
    </row>
    <row r="9" spans="1:16" ht="15.75" x14ac:dyDescent="0.25">
      <c r="A9" s="2" t="s">
        <v>17</v>
      </c>
      <c r="B9" s="4" t="s">
        <v>13</v>
      </c>
      <c r="C9" t="s">
        <v>5</v>
      </c>
      <c r="D9" t="s">
        <v>158</v>
      </c>
      <c r="H9" t="s">
        <v>139</v>
      </c>
      <c r="I9" t="str">
        <f t="shared" si="1"/>
        <v>Reserv_bDI08 : BOOL; (*Резерв*)</v>
      </c>
      <c r="J9" t="str">
        <f t="shared" si="2"/>
        <v>DataReal.Reserv.bDI08:=stDiAll.Reserv_bDI08 XOR stInvertDigitalInputs.Reserv_bDI08;</v>
      </c>
      <c r="K9" s="13" t="str">
        <f>IF(COUNTIF(D$1:D9,D9)=1,MAX(K$1:K8)+1,"")</f>
        <v/>
      </c>
      <c r="L9" s="14" t="str">
        <f t="shared" si="3"/>
        <v/>
      </c>
      <c r="M9" t="str">
        <f t="shared" si="0"/>
        <v>Group2</v>
      </c>
      <c r="N9" t="str">
        <f t="shared" si="4"/>
        <v>Reserv_bDI08 : WSTRING(20):="Резерв";</v>
      </c>
      <c r="O9" t="str">
        <f t="shared" si="5"/>
        <v>Reserv_bDI08:=FALSE,</v>
      </c>
      <c r="P9" t="str">
        <f t="shared" si="6"/>
        <v>bDI08 : BOOL; (*Резерв*)</v>
      </c>
    </row>
    <row r="10" spans="1:16" ht="15.75" x14ac:dyDescent="0.25">
      <c r="A10" s="2" t="s">
        <v>17</v>
      </c>
      <c r="B10" s="4" t="s">
        <v>14</v>
      </c>
      <c r="C10" t="s">
        <v>5</v>
      </c>
      <c r="D10" t="s">
        <v>158</v>
      </c>
      <c r="H10" t="s">
        <v>139</v>
      </c>
      <c r="I10" t="str">
        <f t="shared" si="1"/>
        <v>Reserv_bDI09 : BOOL; (*Резерв*)</v>
      </c>
      <c r="J10" t="str">
        <f t="shared" si="2"/>
        <v>DataReal.Reserv.bDI09:=stDiAll.Reserv_bDI09 XOR stInvertDigitalInputs.Reserv_bDI09;</v>
      </c>
      <c r="K10" s="13" t="str">
        <f>IF(COUNTIF(D$1:D10,D10)=1,MAX(K$1:K9)+1,"")</f>
        <v/>
      </c>
      <c r="L10" s="14" t="str">
        <f t="shared" si="3"/>
        <v/>
      </c>
      <c r="M10" t="str">
        <f t="shared" si="0"/>
        <v/>
      </c>
      <c r="N10" t="str">
        <f t="shared" si="4"/>
        <v>Reserv_bDI09 : WSTRING(20):="Резерв";</v>
      </c>
      <c r="O10" t="str">
        <f t="shared" si="5"/>
        <v>Reserv_bDI09:=FALSE,</v>
      </c>
      <c r="P10" t="str">
        <f t="shared" si="6"/>
        <v>bDI09 : BOOL; (*Резерв*)</v>
      </c>
    </row>
    <row r="11" spans="1:16" ht="15.75" x14ac:dyDescent="0.25">
      <c r="A11" s="2" t="s">
        <v>17</v>
      </c>
      <c r="B11" s="4" t="s">
        <v>18</v>
      </c>
      <c r="C11" t="s">
        <v>5</v>
      </c>
      <c r="D11" t="s">
        <v>158</v>
      </c>
      <c r="H11" t="s">
        <v>139</v>
      </c>
      <c r="I11" t="str">
        <f t="shared" si="1"/>
        <v>Reserv_bDI10 : BOOL; (*Резерв*)</v>
      </c>
      <c r="J11" t="str">
        <f t="shared" si="2"/>
        <v>DataReal.Reserv.bDI10:=stDiAll.Reserv_bDI10 XOR stInvertDigitalInputs.Reserv_bDI10;</v>
      </c>
      <c r="K11" s="13" t="str">
        <f>IF(COUNTIF(D$1:D11,D11)=1,MAX(K$1:K10)+1,"")</f>
        <v/>
      </c>
      <c r="L11" s="14" t="str">
        <f t="shared" si="3"/>
        <v/>
      </c>
      <c r="M11" t="str">
        <f t="shared" si="0"/>
        <v/>
      </c>
      <c r="N11" t="str">
        <f t="shared" si="4"/>
        <v>Reserv_bDI10 : WSTRING(20):="Резерв";</v>
      </c>
      <c r="O11" t="str">
        <f t="shared" si="5"/>
        <v>Reserv_bDI10:=FALSE,</v>
      </c>
      <c r="P11" t="str">
        <f t="shared" si="6"/>
        <v>bDI10 : BOOL; (*Резерв*)</v>
      </c>
    </row>
    <row r="12" spans="1:16" ht="15.75" x14ac:dyDescent="0.25">
      <c r="A12" s="2" t="s">
        <v>17</v>
      </c>
      <c r="B12" s="4" t="s">
        <v>19</v>
      </c>
      <c r="C12" t="s">
        <v>5</v>
      </c>
      <c r="D12" t="s">
        <v>158</v>
      </c>
      <c r="H12" t="s">
        <v>139</v>
      </c>
      <c r="I12" t="str">
        <f t="shared" si="1"/>
        <v>Reserv_bDI11 : BOOL; (*Резерв*)</v>
      </c>
      <c r="J12" t="str">
        <f t="shared" si="2"/>
        <v>DataReal.Reserv.bDI11:=stDiAll.Reserv_bDI11 XOR stInvertDigitalInputs.Reserv_bDI11;</v>
      </c>
      <c r="K12" s="13" t="str">
        <f>IF(COUNTIF(D$1:D12,D12)=1,MAX(K$1:K11)+1,"")</f>
        <v/>
      </c>
      <c r="L12" s="14" t="str">
        <f t="shared" si="3"/>
        <v/>
      </c>
      <c r="M12" t="str">
        <f t="shared" si="0"/>
        <v/>
      </c>
      <c r="N12" t="str">
        <f t="shared" si="4"/>
        <v>Reserv_bDI11 : WSTRING(20):="Резерв";</v>
      </c>
      <c r="O12" t="str">
        <f t="shared" si="5"/>
        <v>Reserv_bDI11:=FALSE,</v>
      </c>
      <c r="P12" t="str">
        <f t="shared" si="6"/>
        <v>bDI11 : BOOL; (*Резерв*)</v>
      </c>
    </row>
    <row r="13" spans="1:16" ht="15.75" x14ac:dyDescent="0.25">
      <c r="A13" s="2" t="s">
        <v>17</v>
      </c>
      <c r="B13" s="4" t="s">
        <v>20</v>
      </c>
      <c r="C13" t="s">
        <v>5</v>
      </c>
      <c r="D13" t="s">
        <v>158</v>
      </c>
      <c r="H13" t="s">
        <v>139</v>
      </c>
      <c r="I13" t="str">
        <f t="shared" si="1"/>
        <v>Reserv_bDI12 : BOOL; (*Резерв*)</v>
      </c>
      <c r="J13" t="str">
        <f t="shared" si="2"/>
        <v>DataReal.Reserv.bDI12:=stDiAll.Reserv_bDI12 XOR stInvertDigitalInputs.Reserv_bDI12;</v>
      </c>
      <c r="K13" s="13" t="str">
        <f>IF(COUNTIF(D$1:D13,D13)=1,MAX(K$1:K12)+1,"")</f>
        <v/>
      </c>
      <c r="L13" s="14" t="str">
        <f t="shared" si="3"/>
        <v/>
      </c>
      <c r="M13" t="str">
        <f t="shared" si="0"/>
        <v/>
      </c>
      <c r="N13" t="str">
        <f t="shared" si="4"/>
        <v>Reserv_bDI12 : WSTRING(20):="Резерв";</v>
      </c>
      <c r="O13" t="str">
        <f t="shared" si="5"/>
        <v>Reserv_bDI12:=FALSE,</v>
      </c>
      <c r="P13" t="str">
        <f t="shared" si="6"/>
        <v>bDI12 : BOOL; (*Резерв*)</v>
      </c>
    </row>
    <row r="14" spans="1:16" ht="15.75" x14ac:dyDescent="0.25">
      <c r="A14" s="2" t="s">
        <v>17</v>
      </c>
      <c r="B14" s="4" t="s">
        <v>21</v>
      </c>
      <c r="C14" t="s">
        <v>396</v>
      </c>
      <c r="D14" t="s">
        <v>152</v>
      </c>
      <c r="F14" t="s">
        <v>348</v>
      </c>
      <c r="G14" t="s">
        <v>160</v>
      </c>
      <c r="H14" t="s">
        <v>139</v>
      </c>
      <c r="I14" t="str">
        <f t="shared" si="1"/>
        <v>Gas_DamperReg_bH : BOOL; (*РГ общ. откр.*)</v>
      </c>
      <c r="J14" t="str">
        <f t="shared" si="2"/>
        <v>DataReal.Gas.DamperReg.bH:=stDiAll.Gas_DamperReg_bH XOR stInvertDigitalInputs.Gas_DamperReg_bH;</v>
      </c>
      <c r="K14" s="13" t="str">
        <f>IF(COUNTIF(D$1:D14,D14)=1,MAX(K$1:K13)+1,"")</f>
        <v/>
      </c>
      <c r="L14" s="14" t="str">
        <f t="shared" si="3"/>
        <v/>
      </c>
      <c r="M14" t="str">
        <f t="shared" si="0"/>
        <v/>
      </c>
      <c r="N14" t="str">
        <f t="shared" si="4"/>
        <v>Gas_DamperReg_bH : WSTRING(20):="РГ общ. откр.";</v>
      </c>
      <c r="O14" t="str">
        <f t="shared" si="5"/>
        <v>Gas_DamperReg_bH:=FALSE,</v>
      </c>
      <c r="P14" t="str">
        <f t="shared" si="6"/>
        <v>DamperReg.bH : BOOL; (*РГ общ. откр.*)</v>
      </c>
    </row>
    <row r="15" spans="1:16" ht="15.75" x14ac:dyDescent="0.25">
      <c r="A15" s="2" t="s">
        <v>17</v>
      </c>
      <c r="B15" s="4" t="s">
        <v>22</v>
      </c>
      <c r="C15" t="s">
        <v>397</v>
      </c>
      <c r="D15" t="s">
        <v>152</v>
      </c>
      <c r="F15" t="s">
        <v>348</v>
      </c>
      <c r="G15" t="s">
        <v>166</v>
      </c>
      <c r="H15" t="s">
        <v>139</v>
      </c>
      <c r="I15" t="str">
        <f t="shared" si="1"/>
        <v>Gas_DamperReg_bL : BOOL; (*РГ общ. закр.*)</v>
      </c>
      <c r="J15" t="str">
        <f t="shared" si="2"/>
        <v>DataReal.Gas.DamperReg.bL:=stDiAll.Gas_DamperReg_bL XOR stInvertDigitalInputs.Gas_DamperReg_bL;</v>
      </c>
      <c r="K15" s="13" t="str">
        <f>IF(COUNTIF(D$1:D15,D15)=1,MAX(K$1:K14)+1,"")</f>
        <v/>
      </c>
      <c r="L15" s="14" t="str">
        <f t="shared" si="3"/>
        <v/>
      </c>
      <c r="M15" t="str">
        <f t="shared" si="0"/>
        <v/>
      </c>
      <c r="N15" t="str">
        <f t="shared" si="4"/>
        <v>Gas_DamperReg_bL : WSTRING(20):="РГ общ. закр.";</v>
      </c>
      <c r="O15" t="str">
        <f t="shared" si="5"/>
        <v>Gas_DamperReg_bL:=FALSE,</v>
      </c>
      <c r="P15" t="str">
        <f t="shared" si="6"/>
        <v>DamperReg.bL : BOOL; (*РГ общ. закр.*)</v>
      </c>
    </row>
    <row r="16" spans="1:16" ht="15.75" x14ac:dyDescent="0.25">
      <c r="A16" s="2" t="s">
        <v>17</v>
      </c>
      <c r="B16" s="4" t="s">
        <v>23</v>
      </c>
      <c r="C16" t="s">
        <v>5</v>
      </c>
      <c r="D16" t="s">
        <v>158</v>
      </c>
      <c r="H16" t="s">
        <v>139</v>
      </c>
      <c r="I16" t="str">
        <f t="shared" si="1"/>
        <v>Reserv_bDI15 : BOOL; (*Резерв*)</v>
      </c>
      <c r="J16" t="str">
        <f t="shared" si="2"/>
        <v>DataReal.Reserv.bDI15:=stDiAll.Reserv_bDI15 XOR stInvertDigitalInputs.Reserv_bDI15;</v>
      </c>
      <c r="K16" s="13" t="str">
        <f>IF(COUNTIF(D$1:D16,D16)=1,MAX(K$1:K15)+1,"")</f>
        <v/>
      </c>
      <c r="L16" s="14" t="str">
        <f t="shared" si="3"/>
        <v/>
      </c>
      <c r="M16" t="str">
        <f t="shared" si="0"/>
        <v/>
      </c>
      <c r="N16" t="str">
        <f t="shared" si="4"/>
        <v>Reserv_bDI15 : WSTRING(20):="Резерв";</v>
      </c>
      <c r="O16" t="str">
        <f t="shared" si="5"/>
        <v>Reserv_bDI15:=FALSE,</v>
      </c>
      <c r="P16" t="str">
        <f t="shared" si="6"/>
        <v>bDI15 : BOOL; (*Резерв*)</v>
      </c>
    </row>
    <row r="17" spans="1:16" ht="15.75" x14ac:dyDescent="0.25">
      <c r="A17" s="2" t="s">
        <v>17</v>
      </c>
      <c r="B17" s="4" t="s">
        <v>24</v>
      </c>
      <c r="C17" t="s">
        <v>5</v>
      </c>
      <c r="D17" t="s">
        <v>158</v>
      </c>
      <c r="H17" t="s">
        <v>139</v>
      </c>
      <c r="I17" t="str">
        <f t="shared" si="1"/>
        <v>Reserv_bDI16 : BOOL; (*Резерв*)</v>
      </c>
      <c r="J17" t="str">
        <f t="shared" si="2"/>
        <v>DataReal.Reserv.bDI16:=stDiAll.Reserv_bDI16 XOR stInvertDigitalInputs.Reserv_bDI16;</v>
      </c>
      <c r="K17" s="13" t="str">
        <f>IF(COUNTIF(D$1:D17,D17)=1,MAX(K$1:K16)+1,"")</f>
        <v/>
      </c>
      <c r="L17" s="14" t="str">
        <f t="shared" si="3"/>
        <v/>
      </c>
      <c r="M17" t="str">
        <f t="shared" si="0"/>
        <v/>
      </c>
      <c r="N17" t="str">
        <f t="shared" si="4"/>
        <v>Reserv_bDI16 : WSTRING(20):="Резерв";</v>
      </c>
      <c r="O17" t="str">
        <f t="shared" si="5"/>
        <v>Reserv_bDI16:=FALSE,</v>
      </c>
      <c r="P17" t="str">
        <f t="shared" si="6"/>
        <v>bDI16 : BOOL; (*Резерв*)</v>
      </c>
    </row>
    <row r="18" spans="1:16" ht="15.75" x14ac:dyDescent="0.25">
      <c r="A18" s="2" t="s">
        <v>17</v>
      </c>
      <c r="B18" s="4" t="s">
        <v>25</v>
      </c>
      <c r="C18" t="s">
        <v>5</v>
      </c>
      <c r="D18" t="s">
        <v>158</v>
      </c>
      <c r="H18" t="s">
        <v>139</v>
      </c>
      <c r="I18" t="str">
        <f t="shared" si="1"/>
        <v>Reserv_bDI17 : BOOL; (*Резерв*)</v>
      </c>
      <c r="J18" t="str">
        <f t="shared" si="2"/>
        <v>DataReal.Reserv.bDI17:=stDiAll.Reserv_bDI17 XOR stInvertDigitalInputs.Reserv_bDI17;</v>
      </c>
      <c r="K18" s="13" t="str">
        <f>IF(COUNTIF(D$1:D18,D18)=1,MAX(K$1:K17)+1,"")</f>
        <v/>
      </c>
      <c r="L18" s="14" t="str">
        <f t="shared" si="3"/>
        <v/>
      </c>
      <c r="M18" t="str">
        <f t="shared" si="0"/>
        <v/>
      </c>
      <c r="N18" t="str">
        <f t="shared" si="4"/>
        <v>Reserv_bDI17 : WSTRING(20):="Резерв";</v>
      </c>
      <c r="O18" t="str">
        <f t="shared" si="5"/>
        <v>Reserv_bDI17:=FALSE,</v>
      </c>
      <c r="P18" t="str">
        <f t="shared" si="6"/>
        <v>bDI17 : BOOL; (*Резерв*)</v>
      </c>
    </row>
    <row r="19" spans="1:16" ht="15.75" x14ac:dyDescent="0.25">
      <c r="A19" s="2" t="s">
        <v>17</v>
      </c>
      <c r="B19" s="4" t="s">
        <v>26</v>
      </c>
      <c r="C19" t="s">
        <v>5</v>
      </c>
      <c r="D19" t="s">
        <v>158</v>
      </c>
      <c r="H19" t="s">
        <v>139</v>
      </c>
      <c r="I19" t="str">
        <f t="shared" si="1"/>
        <v>Reserv_bDI18 : BOOL; (*Резерв*)</v>
      </c>
      <c r="J19" t="str">
        <f t="shared" si="2"/>
        <v>DataReal.Reserv.bDI18:=stDiAll.Reserv_bDI18 XOR stInvertDigitalInputs.Reserv_bDI18;</v>
      </c>
      <c r="K19" s="13" t="str">
        <f>IF(COUNTIF(D$1:D19,D19)=1,MAX(K$1:K18)+1,"")</f>
        <v/>
      </c>
      <c r="L19" s="14" t="str">
        <f t="shared" si="3"/>
        <v/>
      </c>
      <c r="M19" t="str">
        <f t="shared" si="0"/>
        <v/>
      </c>
      <c r="N19" t="str">
        <f t="shared" si="4"/>
        <v>Reserv_bDI18 : WSTRING(20):="Резерв";</v>
      </c>
      <c r="O19" t="str">
        <f t="shared" si="5"/>
        <v>Reserv_bDI18:=FALSE,</v>
      </c>
      <c r="P19" t="str">
        <f t="shared" si="6"/>
        <v>bDI18 : BOOL; (*Резерв*)</v>
      </c>
    </row>
    <row r="20" spans="1:16" ht="15.75" x14ac:dyDescent="0.25">
      <c r="A20" s="2" t="s">
        <v>17</v>
      </c>
      <c r="B20" s="4" t="s">
        <v>27</v>
      </c>
      <c r="C20" t="s">
        <v>5</v>
      </c>
      <c r="D20" t="s">
        <v>158</v>
      </c>
      <c r="H20" t="s">
        <v>139</v>
      </c>
      <c r="I20" t="str">
        <f t="shared" si="1"/>
        <v>Reserv_bDI19 : BOOL; (*Резерв*)</v>
      </c>
      <c r="J20" t="str">
        <f t="shared" si="2"/>
        <v>DataReal.Reserv.bDI19:=stDiAll.Reserv_bDI19 XOR stInvertDigitalInputs.Reserv_bDI19;</v>
      </c>
      <c r="K20" s="13" t="str">
        <f>IF(COUNTIF(D$1:D20,D20)=1,MAX(K$1:K19)+1,"")</f>
        <v/>
      </c>
      <c r="L20" s="14" t="str">
        <f t="shared" si="3"/>
        <v/>
      </c>
      <c r="N20" t="str">
        <f t="shared" si="4"/>
        <v>Reserv_bDI19 : WSTRING(20):="Резерв";</v>
      </c>
      <c r="O20" t="str">
        <f t="shared" si="5"/>
        <v>Reserv_bDI19:=FALSE,</v>
      </c>
      <c r="P20" t="str">
        <f t="shared" si="6"/>
        <v>bDI19 : BOOL; (*Резерв*)</v>
      </c>
    </row>
    <row r="21" spans="1:16" ht="15.75" x14ac:dyDescent="0.25">
      <c r="A21" s="2" t="s">
        <v>17</v>
      </c>
      <c r="B21" s="4" t="s">
        <v>28</v>
      </c>
      <c r="C21" t="s">
        <v>5</v>
      </c>
      <c r="D21" t="s">
        <v>158</v>
      </c>
      <c r="H21" t="s">
        <v>139</v>
      </c>
      <c r="I21" t="str">
        <f t="shared" si="1"/>
        <v>Reserv_bDI20 : BOOL; (*Резерв*)</v>
      </c>
      <c r="J21" t="str">
        <f t="shared" si="2"/>
        <v>DataReal.Reserv.bDI20:=stDiAll.Reserv_bDI20 XOR stInvertDigitalInputs.Reserv_bDI20;</v>
      </c>
      <c r="K21" s="13" t="str">
        <f>IF(COUNTIF(D$1:D21,D21)=1,MAX(K$1:K20)+1,"")</f>
        <v/>
      </c>
      <c r="L21" s="14" t="str">
        <f t="shared" si="3"/>
        <v/>
      </c>
      <c r="N21" t="str">
        <f t="shared" si="4"/>
        <v>Reserv_bDI20 : WSTRING(20):="Резерв";</v>
      </c>
      <c r="O21" t="str">
        <f t="shared" si="5"/>
        <v>Reserv_bDI20:=FALSE,</v>
      </c>
      <c r="P21" t="str">
        <f t="shared" si="6"/>
        <v>bDI20 : BOOL; (*Резерв*)</v>
      </c>
    </row>
    <row r="22" spans="1:16" ht="15.75" x14ac:dyDescent="0.25">
      <c r="A22" s="2" t="s">
        <v>17</v>
      </c>
      <c r="B22" s="4" t="s">
        <v>29</v>
      </c>
      <c r="C22" t="s">
        <v>5</v>
      </c>
      <c r="D22" t="s">
        <v>158</v>
      </c>
      <c r="H22" t="s">
        <v>139</v>
      </c>
      <c r="I22" t="str">
        <f t="shared" si="1"/>
        <v>Reserv_bDI21 : BOOL; (*Резерв*)</v>
      </c>
      <c r="J22" t="str">
        <f t="shared" si="2"/>
        <v>DataReal.Reserv.bDI21:=stDiAll.Reserv_bDI21 XOR stInvertDigitalInputs.Reserv_bDI21;</v>
      </c>
      <c r="K22" s="13" t="str">
        <f>IF(COUNTIF(D$1:D22,D22)=1,MAX(K$1:K21)+1,"")</f>
        <v/>
      </c>
      <c r="L22" s="14" t="str">
        <f t="shared" si="3"/>
        <v/>
      </c>
      <c r="N22" t="str">
        <f t="shared" si="4"/>
        <v>Reserv_bDI21 : WSTRING(20):="Резерв";</v>
      </c>
      <c r="O22" t="str">
        <f t="shared" si="5"/>
        <v>Reserv_bDI21:=FALSE,</v>
      </c>
      <c r="P22" t="str">
        <f t="shared" si="6"/>
        <v>bDI21 : BOOL; (*Резерв*)</v>
      </c>
    </row>
    <row r="23" spans="1:16" ht="15.75" x14ac:dyDescent="0.25">
      <c r="A23" s="2" t="s">
        <v>17</v>
      </c>
      <c r="B23" s="4" t="s">
        <v>30</v>
      </c>
      <c r="C23" t="s">
        <v>5</v>
      </c>
      <c r="D23" t="s">
        <v>158</v>
      </c>
      <c r="H23" t="s">
        <v>139</v>
      </c>
      <c r="I23" t="str">
        <f t="shared" si="1"/>
        <v>Reserv_bDI22 : BOOL; (*Резерв*)</v>
      </c>
      <c r="J23" t="str">
        <f t="shared" si="2"/>
        <v>DataReal.Reserv.bDI22:=stDiAll.Reserv_bDI22 XOR stInvertDigitalInputs.Reserv_bDI22;</v>
      </c>
      <c r="K23" s="13" t="str">
        <f>IF(COUNTIF(D$1:D23,D23)=1,MAX(K$1:K22)+1,"")</f>
        <v/>
      </c>
      <c r="L23" s="14" t="str">
        <f t="shared" si="3"/>
        <v/>
      </c>
      <c r="N23" t="str">
        <f t="shared" si="4"/>
        <v>Reserv_bDI22 : WSTRING(20):="Резерв";</v>
      </c>
      <c r="O23" t="str">
        <f t="shared" si="5"/>
        <v>Reserv_bDI22:=FALSE,</v>
      </c>
      <c r="P23" t="str">
        <f t="shared" si="6"/>
        <v>bDI22 : BOOL; (*Резерв*)</v>
      </c>
    </row>
    <row r="24" spans="1:16" ht="15.75" x14ac:dyDescent="0.25">
      <c r="A24" s="2" t="s">
        <v>17</v>
      </c>
      <c r="B24" s="4" t="s">
        <v>31</v>
      </c>
      <c r="C24" t="s">
        <v>483</v>
      </c>
      <c r="D24" t="s">
        <v>308</v>
      </c>
      <c r="F24" t="s">
        <v>312</v>
      </c>
      <c r="G24" t="s">
        <v>188</v>
      </c>
      <c r="H24" t="s">
        <v>139</v>
      </c>
      <c r="I24" t="str">
        <f t="shared" si="1"/>
        <v>Air_Fan1_bTurnedOn : BOOL; (*ДВ1 включен*)</v>
      </c>
      <c r="J24" t="str">
        <f t="shared" si="2"/>
        <v>DataReal.Air.Fan1.bTurnedOn:=stDiAll.Air_Fan1_bTurnedOn XOR stInvertDigitalInputs.Air_Fan1_bTurnedOn;</v>
      </c>
      <c r="K24" s="13">
        <f>IF(COUNTIF(D$1:D24,D24)=1,MAX(K$1:K23)+1,"")</f>
        <v>5</v>
      </c>
      <c r="L24" s="14" t="str">
        <f t="shared" si="3"/>
        <v>Air</v>
      </c>
      <c r="N24" t="str">
        <f t="shared" si="4"/>
        <v>Air_Fan1_bTurnedOn : WSTRING(20):="ДВ1 включен";</v>
      </c>
      <c r="O24" t="str">
        <f t="shared" si="5"/>
        <v>Air_Fan1_bTurnedOn:=FALSE,</v>
      </c>
      <c r="P24" t="str">
        <f t="shared" si="6"/>
        <v>Fan1.bTurnedOn : BOOL; (*ДВ1 включен*)</v>
      </c>
    </row>
    <row r="25" spans="1:16" ht="15.75" x14ac:dyDescent="0.25">
      <c r="A25" s="2" t="s">
        <v>17</v>
      </c>
      <c r="B25" s="4" t="s">
        <v>32</v>
      </c>
      <c r="C25" t="s">
        <v>484</v>
      </c>
      <c r="D25" t="s">
        <v>308</v>
      </c>
      <c r="F25" t="s">
        <v>312</v>
      </c>
      <c r="G25" t="s">
        <v>349</v>
      </c>
      <c r="H25" t="s">
        <v>139</v>
      </c>
      <c r="I25" t="str">
        <f t="shared" si="1"/>
        <v>Air_Fan1_bAuto : BOOL; (*ДВ1 автомат*)</v>
      </c>
      <c r="J25" t="str">
        <f t="shared" si="2"/>
        <v>DataReal.Air.Fan1.bAuto:=stDiAll.Air_Fan1_bAuto XOR stInvertDigitalInputs.Air_Fan1_bAuto;</v>
      </c>
      <c r="K25" s="13" t="str">
        <f>IF(COUNTIF(D$1:D25,D25)=1,MAX(K$1:K24)+1,"")</f>
        <v/>
      </c>
      <c r="L25" s="14" t="str">
        <f t="shared" si="3"/>
        <v/>
      </c>
      <c r="N25" t="str">
        <f t="shared" si="4"/>
        <v>Air_Fan1_bAuto : WSTRING(20):="ДВ1 автомат";</v>
      </c>
      <c r="O25" t="str">
        <f t="shared" si="5"/>
        <v>Air_Fan1_bAuto:=FALSE,</v>
      </c>
      <c r="P25" t="str">
        <f t="shared" si="6"/>
        <v>Fan1.bAuto : BOOL; (*ДВ1 автомат*)</v>
      </c>
    </row>
    <row r="26" spans="1:16" ht="15.75" x14ac:dyDescent="0.25">
      <c r="A26" s="2" t="s">
        <v>17</v>
      </c>
      <c r="B26" s="4" t="s">
        <v>33</v>
      </c>
      <c r="C26" t="s">
        <v>485</v>
      </c>
      <c r="D26" t="s">
        <v>308</v>
      </c>
      <c r="F26" t="s">
        <v>313</v>
      </c>
      <c r="G26" t="s">
        <v>188</v>
      </c>
      <c r="H26" t="s">
        <v>139</v>
      </c>
      <c r="I26" t="str">
        <f t="shared" si="1"/>
        <v>Air_Fan2_bTurnedOn : BOOL; (*ДВ2 включен*)</v>
      </c>
      <c r="J26" t="str">
        <f t="shared" si="2"/>
        <v>DataReal.Air.Fan2.bTurnedOn:=stDiAll.Air_Fan2_bTurnedOn XOR stInvertDigitalInputs.Air_Fan2_bTurnedOn;</v>
      </c>
      <c r="K26" s="13" t="str">
        <f>IF(COUNTIF(D$1:D26,D26)=1,MAX(K$1:K25)+1,"")</f>
        <v/>
      </c>
      <c r="L26" s="14" t="str">
        <f t="shared" si="3"/>
        <v/>
      </c>
      <c r="N26" t="str">
        <f t="shared" si="4"/>
        <v>Air_Fan2_bTurnedOn : WSTRING(20):="ДВ2 включен";</v>
      </c>
      <c r="O26" t="str">
        <f t="shared" si="5"/>
        <v>Air_Fan2_bTurnedOn:=FALSE,</v>
      </c>
      <c r="P26" t="str">
        <f t="shared" si="6"/>
        <v>Fan2.bTurnedOn : BOOL; (*ДВ2 включен*)</v>
      </c>
    </row>
    <row r="27" spans="1:16" ht="15.75" x14ac:dyDescent="0.25">
      <c r="A27" s="2" t="s">
        <v>17</v>
      </c>
      <c r="B27" s="4" t="s">
        <v>34</v>
      </c>
      <c r="C27" t="s">
        <v>486</v>
      </c>
      <c r="D27" t="s">
        <v>308</v>
      </c>
      <c r="F27" t="s">
        <v>313</v>
      </c>
      <c r="G27" t="s">
        <v>349</v>
      </c>
      <c r="H27" t="s">
        <v>139</v>
      </c>
      <c r="I27" t="str">
        <f t="shared" si="1"/>
        <v>Air_Fan2_bAuto : BOOL; (*ДВ2 автомат*)</v>
      </c>
      <c r="J27" t="str">
        <f t="shared" si="2"/>
        <v>DataReal.Air.Fan2.bAuto:=stDiAll.Air_Fan2_bAuto XOR stInvertDigitalInputs.Air_Fan2_bAuto;</v>
      </c>
      <c r="K27" s="13" t="str">
        <f>IF(COUNTIF(D$1:D27,D27)=1,MAX(K$1:K26)+1,"")</f>
        <v/>
      </c>
      <c r="L27" s="14" t="str">
        <f t="shared" si="3"/>
        <v/>
      </c>
      <c r="N27" t="str">
        <f t="shared" si="4"/>
        <v>Air_Fan2_bAuto : WSTRING(20):="ДВ2 автомат";</v>
      </c>
      <c r="O27" t="str">
        <f t="shared" si="5"/>
        <v>Air_Fan2_bAuto:=FALSE,</v>
      </c>
      <c r="P27" t="str">
        <f t="shared" si="6"/>
        <v>Fan2.bAuto : BOOL; (*ДВ2 автомат*)</v>
      </c>
    </row>
    <row r="28" spans="1:16" ht="15.75" x14ac:dyDescent="0.25">
      <c r="A28" s="2" t="s">
        <v>17</v>
      </c>
      <c r="B28" s="4" t="s">
        <v>35</v>
      </c>
      <c r="C28" t="s">
        <v>322</v>
      </c>
      <c r="D28" t="s">
        <v>154</v>
      </c>
      <c r="F28" t="s">
        <v>165</v>
      </c>
      <c r="G28" t="s">
        <v>188</v>
      </c>
      <c r="H28" t="s">
        <v>139</v>
      </c>
      <c r="I28" t="str">
        <f t="shared" si="1"/>
        <v>Smoke_Fan_bTurnedOn : BOOL; (*ДС включен*)</v>
      </c>
      <c r="J28" t="str">
        <f t="shared" si="2"/>
        <v>DataReal.Smoke.Fan.bTurnedOn:=stDiAll.Smoke_Fan_bTurnedOn XOR stInvertDigitalInputs.Smoke_Fan_bTurnedOn;</v>
      </c>
      <c r="K28" s="13" t="str">
        <f>IF(COUNTIF(D$1:D28,D28)=1,MAX(K$1:K27)+1,"")</f>
        <v/>
      </c>
      <c r="L28" s="14" t="str">
        <f t="shared" si="3"/>
        <v/>
      </c>
      <c r="N28" t="str">
        <f t="shared" si="4"/>
        <v>Smoke_Fan_bTurnedOn : WSTRING(20):="ДС включен";</v>
      </c>
      <c r="O28" t="str">
        <f t="shared" si="5"/>
        <v>Smoke_Fan_bTurnedOn:=FALSE,</v>
      </c>
      <c r="P28" t="str">
        <f t="shared" si="6"/>
        <v>Fan.bTurnedOn : BOOL; (*ДС включен*)</v>
      </c>
    </row>
    <row r="29" spans="1:16" ht="15.75" x14ac:dyDescent="0.25">
      <c r="A29" s="2" t="s">
        <v>17</v>
      </c>
      <c r="B29" s="4" t="s">
        <v>36</v>
      </c>
      <c r="C29" t="s">
        <v>323</v>
      </c>
      <c r="D29" t="s">
        <v>154</v>
      </c>
      <c r="F29" t="s">
        <v>165</v>
      </c>
      <c r="G29" t="s">
        <v>349</v>
      </c>
      <c r="H29" t="s">
        <v>139</v>
      </c>
      <c r="I29" t="str">
        <f t="shared" si="1"/>
        <v>Smoke_Fan_bAuto : BOOL; (*ДС автомат*)</v>
      </c>
      <c r="J29" t="str">
        <f t="shared" si="2"/>
        <v>DataReal.Smoke.Fan.bAuto:=stDiAll.Smoke_Fan_bAuto XOR stInvertDigitalInputs.Smoke_Fan_bAuto;</v>
      </c>
      <c r="K29" s="13" t="str">
        <f>IF(COUNTIF(D$1:D29,D29)=1,MAX(K$1:K28)+1,"")</f>
        <v/>
      </c>
      <c r="L29" s="14" t="str">
        <f t="shared" si="3"/>
        <v/>
      </c>
      <c r="N29" t="str">
        <f t="shared" si="4"/>
        <v>Smoke_Fan_bAuto : WSTRING(20):="ДС автомат";</v>
      </c>
      <c r="O29" t="str">
        <f t="shared" si="5"/>
        <v>Smoke_Fan_bAuto:=FALSE,</v>
      </c>
      <c r="P29" t="str">
        <f t="shared" si="6"/>
        <v>Fan.bAuto : BOOL; (*ДС автомат*)</v>
      </c>
    </row>
    <row r="30" spans="1:16" ht="15.75" x14ac:dyDescent="0.25">
      <c r="A30" s="2" t="s">
        <v>17</v>
      </c>
      <c r="B30" s="4" t="s">
        <v>37</v>
      </c>
      <c r="C30" t="s">
        <v>5</v>
      </c>
      <c r="D30" t="s">
        <v>158</v>
      </c>
      <c r="H30" t="s">
        <v>139</v>
      </c>
      <c r="I30" t="str">
        <f t="shared" si="1"/>
        <v>Reserv_bDI29 : BOOL; (*Резерв*)</v>
      </c>
      <c r="J30" t="str">
        <f t="shared" si="2"/>
        <v>DataReal.Reserv.bDI29:=stDiAll.Reserv_bDI29 XOR stInvertDigitalInputs.Reserv_bDI29;</v>
      </c>
      <c r="K30" s="13" t="str">
        <f>IF(COUNTIF(D$1:D30,D30)=1,MAX(K$1:K29)+1,"")</f>
        <v/>
      </c>
      <c r="L30" s="14" t="str">
        <f t="shared" si="3"/>
        <v/>
      </c>
      <c r="N30" t="str">
        <f t="shared" si="4"/>
        <v>Reserv_bDI29 : WSTRING(20):="Резерв";</v>
      </c>
      <c r="O30" t="str">
        <f t="shared" si="5"/>
        <v>Reserv_bDI29:=FALSE,</v>
      </c>
      <c r="P30" t="str">
        <f t="shared" si="6"/>
        <v>bDI29 : BOOL; (*Резерв*)</v>
      </c>
    </row>
    <row r="31" spans="1:16" ht="15.75" x14ac:dyDescent="0.25">
      <c r="A31" s="2" t="s">
        <v>17</v>
      </c>
      <c r="B31" s="4" t="s">
        <v>38</v>
      </c>
      <c r="C31" t="s">
        <v>324</v>
      </c>
      <c r="D31" t="s">
        <v>161</v>
      </c>
      <c r="G31" t="s">
        <v>350</v>
      </c>
      <c r="H31" t="s">
        <v>139</v>
      </c>
      <c r="I31" t="str">
        <f t="shared" si="1"/>
        <v>Other_bAVRTrig : BOOL; (*Сработка АВР*)</v>
      </c>
      <c r="J31" t="str">
        <f t="shared" si="2"/>
        <v>DataReal.Other.bAVRTrig:=stDiAll.Other_bAVRTrig XOR stInvertDigitalInputs.Other_bAVRTrig;</v>
      </c>
      <c r="K31" s="13">
        <f>IF(COUNTIF(D$1:D31,D31)=1,MAX(K$1:K30)+1,"")</f>
        <v>6</v>
      </c>
      <c r="L31" s="14" t="str">
        <f t="shared" si="3"/>
        <v>Other</v>
      </c>
      <c r="N31" t="str">
        <f t="shared" si="4"/>
        <v>Other_bAVRTrig : WSTRING(20):="Сработка АВР";</v>
      </c>
      <c r="O31" t="str">
        <f t="shared" si="5"/>
        <v>Other_bAVRTrig:=FALSE,</v>
      </c>
      <c r="P31" t="str">
        <f t="shared" si="6"/>
        <v>bAVRTrig : BOOL; (*Сработка АВР*)</v>
      </c>
    </row>
    <row r="32" spans="1:16" ht="15.75" x14ac:dyDescent="0.25">
      <c r="A32" s="2" t="s">
        <v>17</v>
      </c>
      <c r="B32" s="4" t="s">
        <v>39</v>
      </c>
      <c r="C32" t="s">
        <v>325</v>
      </c>
      <c r="D32" t="s">
        <v>161</v>
      </c>
      <c r="G32" t="s">
        <v>351</v>
      </c>
      <c r="H32" t="s">
        <v>139</v>
      </c>
      <c r="I32" t="str">
        <f t="shared" si="1"/>
        <v>Other_bBattSHUK : BOOL; (*Раб. от батареи ШУК*)</v>
      </c>
      <c r="J32" t="str">
        <f t="shared" si="2"/>
        <v>DataReal.Other.bBattSHUK:=stDiAll.Other_bBattSHUK XOR stInvertDigitalInputs.Other_bBattSHUK;</v>
      </c>
      <c r="K32" s="13" t="str">
        <f>IF(COUNTIF(D$1:D32,D32)=1,MAX(K$1:K31)+1,"")</f>
        <v/>
      </c>
      <c r="L32" s="14" t="str">
        <f t="shared" si="3"/>
        <v/>
      </c>
      <c r="N32" t="str">
        <f t="shared" si="4"/>
        <v>Other_bBattSHUK : WSTRING(20):="Раб. от батареи ШУК";</v>
      </c>
      <c r="O32" t="str">
        <f t="shared" si="5"/>
        <v>Other_bBattSHUK:=FALSE,</v>
      </c>
      <c r="P32" t="str">
        <f t="shared" si="6"/>
        <v>bBattSHUK : BOOL; (*Раб. от батареи ШУК*)</v>
      </c>
    </row>
    <row r="33" spans="1:16" ht="15.75" x14ac:dyDescent="0.25">
      <c r="A33" s="2" t="s">
        <v>17</v>
      </c>
      <c r="B33" s="4" t="s">
        <v>40</v>
      </c>
      <c r="C33" t="s">
        <v>326</v>
      </c>
      <c r="D33" t="s">
        <v>161</v>
      </c>
      <c r="G33" t="s">
        <v>352</v>
      </c>
      <c r="H33" t="s">
        <v>139</v>
      </c>
      <c r="I33" t="str">
        <f t="shared" si="1"/>
        <v>Other_bBattSHUG1 : BOOL; (*Раб. от батареи ШУГ1*)</v>
      </c>
      <c r="J33" t="str">
        <f t="shared" si="2"/>
        <v>DataReal.Other.bBattSHUG1:=stDiAll.Other_bBattSHUG1 XOR stInvertDigitalInputs.Other_bBattSHUG1;</v>
      </c>
      <c r="K33" s="13" t="str">
        <f>IF(COUNTIF(D$1:D33,D33)=1,MAX(K$1:K32)+1,"")</f>
        <v/>
      </c>
      <c r="L33" s="14" t="str">
        <f t="shared" si="3"/>
        <v/>
      </c>
      <c r="N33" t="str">
        <f t="shared" si="4"/>
        <v>Other_bBattSHUG1 : WSTRING(20):="Раб. от батареи ШУГ1";</v>
      </c>
      <c r="O33" t="str">
        <f t="shared" si="5"/>
        <v>Other_bBattSHUG1:=FALSE,</v>
      </c>
      <c r="P33" t="str">
        <f t="shared" si="6"/>
        <v>bBattSHUG1 : BOOL; (*Раб. от батареи ШУГ1*)</v>
      </c>
    </row>
    <row r="34" spans="1:16" ht="15.75" x14ac:dyDescent="0.25">
      <c r="A34" s="2" t="s">
        <v>17</v>
      </c>
      <c r="B34" s="4" t="s">
        <v>41</v>
      </c>
      <c r="C34" t="s">
        <v>327</v>
      </c>
      <c r="D34" t="s">
        <v>161</v>
      </c>
      <c r="G34" t="s">
        <v>353</v>
      </c>
      <c r="H34" t="s">
        <v>139</v>
      </c>
      <c r="I34" t="str">
        <f t="shared" si="1"/>
        <v>Other_bBattSHUG2 : BOOL; (*Раб. от батареи ШУГ2*)</v>
      </c>
      <c r="J34" t="str">
        <f t="shared" si="2"/>
        <v>DataReal.Other.bBattSHUG2:=stDiAll.Other_bBattSHUG2 XOR stInvertDigitalInputs.Other_bBattSHUG2;</v>
      </c>
      <c r="K34" s="13" t="str">
        <f>IF(COUNTIF(D$1:D34,D34)=1,MAX(K$1:K33)+1,"")</f>
        <v/>
      </c>
      <c r="L34" s="14" t="str">
        <f t="shared" si="3"/>
        <v/>
      </c>
      <c r="N34" t="str">
        <f t="shared" si="4"/>
        <v>Other_bBattSHUG2 : WSTRING(20):="Раб. от батареи ШУГ2";</v>
      </c>
      <c r="O34" t="str">
        <f t="shared" si="5"/>
        <v>Other_bBattSHUG2:=FALSE,</v>
      </c>
      <c r="P34" t="str">
        <f t="shared" si="6"/>
        <v>bBattSHUG2 : BOOL; (*Раб. от батареи ШУГ2*)</v>
      </c>
    </row>
    <row r="35" spans="1:16" ht="15.75" x14ac:dyDescent="0.25">
      <c r="A35" s="2" t="s">
        <v>17</v>
      </c>
      <c r="B35" s="4" t="s">
        <v>42</v>
      </c>
      <c r="C35" t="s">
        <v>328</v>
      </c>
      <c r="D35" t="s">
        <v>152</v>
      </c>
      <c r="F35" t="s">
        <v>162</v>
      </c>
      <c r="G35" t="s">
        <v>245</v>
      </c>
      <c r="H35" t="s">
        <v>139</v>
      </c>
      <c r="I35" t="str">
        <f t="shared" si="1"/>
        <v>Gas_Gate_bNH : BOOL; (*ЗДг2 не откр.*)</v>
      </c>
      <c r="J35" t="str">
        <f t="shared" si="2"/>
        <v>DataReal.Gas.Gate.bNH:=stDiAll.Gas_Gate_bNH XOR stInvertDigitalInputs.Gas_Gate_bNH;</v>
      </c>
      <c r="K35" s="13" t="str">
        <f>IF(COUNTIF(D$1:D35,D35)=1,MAX(K$1:K34)+1,"")</f>
        <v/>
      </c>
      <c r="L35" s="14" t="str">
        <f t="shared" si="3"/>
        <v/>
      </c>
      <c r="N35" t="str">
        <f t="shared" si="4"/>
        <v>Gas_Gate_bNH : WSTRING(20):="ЗДг2 не откр.";</v>
      </c>
      <c r="O35" t="str">
        <f t="shared" si="5"/>
        <v>Gas_Gate_bNH:=FALSE,</v>
      </c>
      <c r="P35" t="str">
        <f t="shared" si="6"/>
        <v>Gate.bNH : BOOL; (*ЗДг2 не откр.*)</v>
      </c>
    </row>
    <row r="36" spans="1:16" ht="15.75" x14ac:dyDescent="0.25">
      <c r="A36" s="2" t="s">
        <v>17</v>
      </c>
      <c r="B36" s="4" t="s">
        <v>43</v>
      </c>
      <c r="C36" t="s">
        <v>329</v>
      </c>
      <c r="D36" t="s">
        <v>152</v>
      </c>
      <c r="F36" t="s">
        <v>162</v>
      </c>
      <c r="G36" t="s">
        <v>167</v>
      </c>
      <c r="H36" t="s">
        <v>139</v>
      </c>
      <c r="I36" t="str">
        <f t="shared" si="1"/>
        <v>Gas_Gate_bNL : BOOL; (*ЗДг2 не закр.*)</v>
      </c>
      <c r="J36" t="str">
        <f t="shared" si="2"/>
        <v>DataReal.Gas.Gate.bNL:=stDiAll.Gas_Gate_bNL XOR stInvertDigitalInputs.Gas_Gate_bNL;</v>
      </c>
      <c r="K36" s="13" t="str">
        <f>IF(COUNTIF(D$1:D36,D36)=1,MAX(K$1:K35)+1,"")</f>
        <v/>
      </c>
      <c r="L36" s="14" t="str">
        <f t="shared" si="3"/>
        <v/>
      </c>
      <c r="N36" t="str">
        <f t="shared" si="4"/>
        <v>Gas_Gate_bNL : WSTRING(20):="ЗДг2 не закр.";</v>
      </c>
      <c r="O36" t="str">
        <f t="shared" si="5"/>
        <v>Gas_Gate_bNL:=FALSE,</v>
      </c>
      <c r="P36" t="str">
        <f t="shared" si="6"/>
        <v>Gate.bNL : BOOL; (*ЗДг2 не закр.*)</v>
      </c>
    </row>
    <row r="37" spans="1:16" ht="15.75" x14ac:dyDescent="0.25">
      <c r="A37" s="2" t="s">
        <v>17</v>
      </c>
      <c r="B37" s="4" t="s">
        <v>44</v>
      </c>
      <c r="C37" t="s">
        <v>330</v>
      </c>
      <c r="D37" t="s">
        <v>152</v>
      </c>
      <c r="F37" t="s">
        <v>162</v>
      </c>
      <c r="G37" t="s">
        <v>244</v>
      </c>
      <c r="H37" t="s">
        <v>139</v>
      </c>
      <c r="I37" t="str">
        <f t="shared" si="1"/>
        <v>Gas_Gate_bMoving : BOOL; (*ЗДг2 ход*)</v>
      </c>
      <c r="J37" t="str">
        <f t="shared" si="2"/>
        <v>DataReal.Gas.Gate.bMoving:=stDiAll.Gas_Gate_bMoving XOR stInvertDigitalInputs.Gas_Gate_bMoving;</v>
      </c>
      <c r="K37" s="13" t="str">
        <f>IF(COUNTIF(D$1:D37,D37)=1,MAX(K$1:K36)+1,"")</f>
        <v/>
      </c>
      <c r="L37" s="14" t="str">
        <f t="shared" si="3"/>
        <v/>
      </c>
      <c r="N37" t="str">
        <f t="shared" si="4"/>
        <v>Gas_Gate_bMoving : WSTRING(20):="ЗДг2 ход";</v>
      </c>
      <c r="O37" t="str">
        <f t="shared" si="5"/>
        <v>Gas_Gate_bMoving:=FALSE,</v>
      </c>
      <c r="P37" t="str">
        <f t="shared" si="6"/>
        <v>Gate.bMoving : BOOL; (*ЗДг2 ход*)</v>
      </c>
    </row>
    <row r="38" spans="1:16" ht="15.75" x14ac:dyDescent="0.25">
      <c r="A38" s="2" t="s">
        <v>17</v>
      </c>
      <c r="B38" s="4" t="s">
        <v>45</v>
      </c>
      <c r="C38" t="s">
        <v>5</v>
      </c>
      <c r="D38" t="s">
        <v>158</v>
      </c>
      <c r="H38" t="s">
        <v>139</v>
      </c>
      <c r="I38" t="str">
        <f t="shared" si="1"/>
        <v>Reserv_bDI37 : BOOL; (*Резерв*)</v>
      </c>
      <c r="J38" t="str">
        <f t="shared" si="2"/>
        <v>DataReal.Reserv.bDI37:=stDiAll.Reserv_bDI37 XOR stInvertDigitalInputs.Reserv_bDI37;</v>
      </c>
      <c r="K38" s="13" t="str">
        <f>IF(COUNTIF(D$1:D38,D38)=1,MAX(K$1:K37)+1,"")</f>
        <v/>
      </c>
      <c r="L38" s="14" t="str">
        <f t="shared" si="3"/>
        <v/>
      </c>
      <c r="N38" t="str">
        <f t="shared" si="4"/>
        <v>Reserv_bDI37 : WSTRING(20):="Резерв";</v>
      </c>
      <c r="O38" t="str">
        <f t="shared" si="5"/>
        <v>Reserv_bDI37:=FALSE,</v>
      </c>
      <c r="P38" t="str">
        <f t="shared" si="6"/>
        <v>bDI37 : BOOL; (*Резерв*)</v>
      </c>
    </row>
    <row r="39" spans="1:16" ht="15.75" x14ac:dyDescent="0.25">
      <c r="A39" s="2" t="s">
        <v>17</v>
      </c>
      <c r="B39" s="4" t="s">
        <v>46</v>
      </c>
      <c r="C39" t="s">
        <v>5</v>
      </c>
      <c r="D39" t="s">
        <v>158</v>
      </c>
      <c r="H39" t="s">
        <v>139</v>
      </c>
      <c r="I39" t="str">
        <f t="shared" si="1"/>
        <v>Reserv_bDI38 : BOOL; (*Резерв*)</v>
      </c>
      <c r="J39" t="str">
        <f t="shared" si="2"/>
        <v>DataReal.Reserv.bDI38:=stDiAll.Reserv_bDI38 XOR stInvertDigitalInputs.Reserv_bDI38;</v>
      </c>
      <c r="K39" s="13" t="str">
        <f>IF(COUNTIF(D$1:D39,D39)=1,MAX(K$1:K38)+1,"")</f>
        <v/>
      </c>
      <c r="L39" s="14" t="str">
        <f t="shared" si="3"/>
        <v/>
      </c>
      <c r="N39" t="str">
        <f t="shared" si="4"/>
        <v>Reserv_bDI38 : WSTRING(20):="Резерв";</v>
      </c>
      <c r="O39" t="str">
        <f t="shared" si="5"/>
        <v>Reserv_bDI38:=FALSE,</v>
      </c>
      <c r="P39" t="str">
        <f t="shared" si="6"/>
        <v>bDI38 : BOOL; (*Резерв*)</v>
      </c>
    </row>
    <row r="40" spans="1:16" ht="15.75" x14ac:dyDescent="0.25">
      <c r="A40" s="2" t="s">
        <v>17</v>
      </c>
      <c r="B40" s="4" t="s">
        <v>47</v>
      </c>
      <c r="C40" t="s">
        <v>5</v>
      </c>
      <c r="D40" t="s">
        <v>158</v>
      </c>
      <c r="H40" t="s">
        <v>139</v>
      </c>
      <c r="I40" t="str">
        <f t="shared" si="1"/>
        <v>Reserv_bDI39 : BOOL; (*Резерв*)</v>
      </c>
      <c r="J40" t="str">
        <f t="shared" si="2"/>
        <v>DataReal.Reserv.bDI39:=stDiAll.Reserv_bDI39 XOR stInvertDigitalInputs.Reserv_bDI39;</v>
      </c>
      <c r="K40" s="13" t="str">
        <f>IF(COUNTIF(D$1:D40,D40)=1,MAX(K$1:K39)+1,"")</f>
        <v/>
      </c>
      <c r="L40" s="14" t="str">
        <f t="shared" si="3"/>
        <v/>
      </c>
      <c r="N40" t="str">
        <f t="shared" si="4"/>
        <v>Reserv_bDI39 : WSTRING(20):="Резерв";</v>
      </c>
      <c r="O40" t="str">
        <f t="shared" si="5"/>
        <v>Reserv_bDI39:=FALSE,</v>
      </c>
      <c r="P40" t="str">
        <f t="shared" si="6"/>
        <v>bDI39 : BOOL; (*Резерв*)</v>
      </c>
    </row>
    <row r="41" spans="1:16" ht="15.75" x14ac:dyDescent="0.25">
      <c r="A41" s="2" t="s">
        <v>17</v>
      </c>
      <c r="B41" s="4" t="s">
        <v>48</v>
      </c>
      <c r="C41" t="s">
        <v>5</v>
      </c>
      <c r="D41" t="s">
        <v>158</v>
      </c>
      <c r="H41" t="s">
        <v>139</v>
      </c>
      <c r="I41" t="str">
        <f t="shared" si="1"/>
        <v>Reserv_bDI40 : BOOL; (*Резерв*)</v>
      </c>
      <c r="J41" t="str">
        <f t="shared" si="2"/>
        <v>DataReal.Reserv.bDI40:=stDiAll.Reserv_bDI40 XOR stInvertDigitalInputs.Reserv_bDI40;</v>
      </c>
      <c r="K41" s="13" t="str">
        <f>IF(COUNTIF(D$1:D41,D41)=1,MAX(K$1:K40)+1,"")</f>
        <v/>
      </c>
      <c r="L41" s="14" t="str">
        <f t="shared" si="3"/>
        <v/>
      </c>
      <c r="N41" t="str">
        <f t="shared" si="4"/>
        <v>Reserv_bDI40 : WSTRING(20):="Резерв";</v>
      </c>
      <c r="O41" t="str">
        <f t="shared" si="5"/>
        <v>Reserv_bDI40:=FALSE,</v>
      </c>
      <c r="P41" t="str">
        <f t="shared" si="6"/>
        <v>bDI40 : BOOL; (*Резерв*)</v>
      </c>
    </row>
    <row r="42" spans="1:16" ht="15.75" x14ac:dyDescent="0.25">
      <c r="A42" s="2" t="s">
        <v>17</v>
      </c>
      <c r="B42" s="4" t="s">
        <v>49</v>
      </c>
      <c r="C42" t="s">
        <v>5</v>
      </c>
      <c r="D42" t="s">
        <v>158</v>
      </c>
      <c r="H42" t="s">
        <v>139</v>
      </c>
      <c r="I42" t="str">
        <f t="shared" si="1"/>
        <v>Reserv_bDI41 : BOOL; (*Резерв*)</v>
      </c>
      <c r="J42" t="str">
        <f t="shared" si="2"/>
        <v>DataReal.Reserv.bDI41:=stDiAll.Reserv_bDI41 XOR stInvertDigitalInputs.Reserv_bDI41;</v>
      </c>
      <c r="K42" s="13" t="str">
        <f>IF(COUNTIF(D$1:D42,D42)=1,MAX(K$1:K41)+1,"")</f>
        <v/>
      </c>
      <c r="L42" s="14" t="str">
        <f t="shared" si="3"/>
        <v/>
      </c>
      <c r="N42" t="str">
        <f t="shared" si="4"/>
        <v>Reserv_bDI41 : WSTRING(20):="Резерв";</v>
      </c>
      <c r="O42" t="str">
        <f t="shared" si="5"/>
        <v>Reserv_bDI41:=FALSE,</v>
      </c>
      <c r="P42" t="str">
        <f t="shared" si="6"/>
        <v>bDI41 : BOOL; (*Резерв*)</v>
      </c>
    </row>
    <row r="43" spans="1:16" ht="15.75" x14ac:dyDescent="0.25">
      <c r="A43" s="2" t="s">
        <v>17</v>
      </c>
      <c r="B43" s="4" t="s">
        <v>50</v>
      </c>
      <c r="C43" t="s">
        <v>5</v>
      </c>
      <c r="D43" t="s">
        <v>158</v>
      </c>
      <c r="H43" t="s">
        <v>139</v>
      </c>
      <c r="I43" t="str">
        <f t="shared" si="1"/>
        <v>Reserv_bDI42 : BOOL; (*Резерв*)</v>
      </c>
      <c r="J43" t="str">
        <f t="shared" si="2"/>
        <v>DataReal.Reserv.bDI42:=stDiAll.Reserv_bDI42 XOR stInvertDigitalInputs.Reserv_bDI42;</v>
      </c>
      <c r="K43" s="13" t="str">
        <f>IF(COUNTIF(D$1:D43,D43)=1,MAX(K$1:K42)+1,"")</f>
        <v/>
      </c>
      <c r="L43" s="14" t="str">
        <f t="shared" si="3"/>
        <v/>
      </c>
      <c r="N43" t="str">
        <f t="shared" si="4"/>
        <v>Reserv_bDI42 : WSTRING(20):="Резерв";</v>
      </c>
      <c r="O43" t="str">
        <f t="shared" si="5"/>
        <v>Reserv_bDI42:=FALSE,</v>
      </c>
      <c r="P43" t="str">
        <f t="shared" si="6"/>
        <v>bDI42 : BOOL; (*Резерв*)</v>
      </c>
    </row>
    <row r="44" spans="1:16" ht="15.75" x14ac:dyDescent="0.25">
      <c r="A44" s="2" t="s">
        <v>17</v>
      </c>
      <c r="B44" s="4" t="s">
        <v>51</v>
      </c>
      <c r="C44" t="s">
        <v>5</v>
      </c>
      <c r="D44" t="s">
        <v>158</v>
      </c>
      <c r="H44" t="s">
        <v>139</v>
      </c>
      <c r="I44" t="str">
        <f t="shared" si="1"/>
        <v>Reserv_bDI43 : BOOL; (*Резерв*)</v>
      </c>
      <c r="J44" t="str">
        <f t="shared" si="2"/>
        <v>DataReal.Reserv.bDI43:=stDiAll.Reserv_bDI43 XOR stInvertDigitalInputs.Reserv_bDI43;</v>
      </c>
      <c r="K44" s="13" t="str">
        <f>IF(COUNTIF(D$1:D44,D44)=1,MAX(K$1:K43)+1,"")</f>
        <v/>
      </c>
      <c r="L44" s="14" t="str">
        <f t="shared" si="3"/>
        <v/>
      </c>
      <c r="N44" t="str">
        <f t="shared" si="4"/>
        <v>Reserv_bDI43 : WSTRING(20):="Резерв";</v>
      </c>
      <c r="O44" t="str">
        <f t="shared" si="5"/>
        <v>Reserv_bDI43:=FALSE,</v>
      </c>
      <c r="P44" t="str">
        <f t="shared" si="6"/>
        <v>bDI43 : BOOL; (*Резерв*)</v>
      </c>
    </row>
    <row r="45" spans="1:16" ht="15.75" x14ac:dyDescent="0.25">
      <c r="A45" s="2" t="s">
        <v>17</v>
      </c>
      <c r="B45" s="4" t="s">
        <v>52</v>
      </c>
      <c r="C45" t="s">
        <v>5</v>
      </c>
      <c r="D45" t="s">
        <v>158</v>
      </c>
      <c r="H45" t="s">
        <v>139</v>
      </c>
      <c r="I45" t="str">
        <f t="shared" si="1"/>
        <v>Reserv_bDI44 : BOOL; (*Резерв*)</v>
      </c>
      <c r="J45" t="str">
        <f t="shared" si="2"/>
        <v>DataReal.Reserv.bDI44:=stDiAll.Reserv_bDI44 XOR stInvertDigitalInputs.Reserv_bDI44;</v>
      </c>
      <c r="K45" s="13" t="str">
        <f>IF(COUNTIF(D$1:D45,D45)=1,MAX(K$1:K44)+1,"")</f>
        <v/>
      </c>
      <c r="L45" s="14" t="str">
        <f t="shared" si="3"/>
        <v/>
      </c>
      <c r="N45" t="str">
        <f t="shared" si="4"/>
        <v>Reserv_bDI44 : WSTRING(20):="Резерв";</v>
      </c>
      <c r="O45" t="str">
        <f t="shared" si="5"/>
        <v>Reserv_bDI44:=FALSE,</v>
      </c>
      <c r="P45" t="str">
        <f t="shared" si="6"/>
        <v>bDI44 : BOOL; (*Резерв*)</v>
      </c>
    </row>
    <row r="46" spans="1:16" ht="15.75" x14ac:dyDescent="0.25">
      <c r="A46" s="2" t="s">
        <v>17</v>
      </c>
      <c r="B46" s="4" t="s">
        <v>53</v>
      </c>
      <c r="C46" t="s">
        <v>331</v>
      </c>
      <c r="D46" t="s">
        <v>152</v>
      </c>
      <c r="F46" t="s">
        <v>354</v>
      </c>
      <c r="G46" t="s">
        <v>160</v>
      </c>
      <c r="H46" t="s">
        <v>139</v>
      </c>
      <c r="I46" t="str">
        <f t="shared" si="1"/>
        <v>Gas_ValveMain_bH : BOOL; (*ГОК откр.*)</v>
      </c>
      <c r="J46" t="str">
        <f t="shared" si="2"/>
        <v>DataReal.Gas.ValveMain.bH:=stDiAll.Gas_ValveMain_bH XOR stInvertDigitalInputs.Gas_ValveMain_bH;</v>
      </c>
      <c r="K46" s="13" t="str">
        <f>IF(COUNTIF(D$1:D46,D46)=1,MAX(K$1:K45)+1,"")</f>
        <v/>
      </c>
      <c r="L46" s="14" t="str">
        <f t="shared" si="3"/>
        <v/>
      </c>
      <c r="N46" t="str">
        <f t="shared" si="4"/>
        <v>Gas_ValveMain_bH : WSTRING(20):="ГОК откр.";</v>
      </c>
      <c r="O46" t="str">
        <f t="shared" si="5"/>
        <v>Gas_ValveMain_bH:=FALSE,</v>
      </c>
      <c r="P46" t="str">
        <f t="shared" si="6"/>
        <v>ValveMain.bH : BOOL; (*ГОК откр.*)</v>
      </c>
    </row>
    <row r="47" spans="1:16" ht="15.75" x14ac:dyDescent="0.25">
      <c r="A47" s="2" t="s">
        <v>17</v>
      </c>
      <c r="B47" s="4" t="s">
        <v>54</v>
      </c>
      <c r="C47" t="s">
        <v>332</v>
      </c>
      <c r="D47" t="s">
        <v>152</v>
      </c>
      <c r="F47" t="s">
        <v>355</v>
      </c>
      <c r="G47" t="s">
        <v>160</v>
      </c>
      <c r="H47" t="s">
        <v>139</v>
      </c>
      <c r="I47" t="str">
        <f t="shared" si="1"/>
        <v>Gas_ValveBlowBetween_bH : BOOL; (*КП между ЗДг откр.*)</v>
      </c>
      <c r="J47" t="str">
        <f t="shared" si="2"/>
        <v>DataReal.Gas.ValveBlowBetween.bH:=stDiAll.Gas_ValveBlowBetween_bH XOR stInvertDigitalInputs.Gas_ValveBlowBetween_bH;</v>
      </c>
      <c r="K47" s="13" t="str">
        <f>IF(COUNTIF(D$1:D47,D47)=1,MAX(K$1:K46)+1,"")</f>
        <v/>
      </c>
      <c r="L47" s="14" t="str">
        <f t="shared" si="3"/>
        <v/>
      </c>
      <c r="N47" t="str">
        <f t="shared" si="4"/>
        <v>Gas_ValveBlowBetween_bH : WSTRING(20):="КП между ЗДг откр.";</v>
      </c>
      <c r="O47" t="str">
        <f t="shared" si="5"/>
        <v>Gas_ValveBlowBetween_bH:=FALSE,</v>
      </c>
      <c r="P47" t="str">
        <f t="shared" si="6"/>
        <v>ValveBlowBetween.bH : BOOL; (*КП между ЗДг откр.*)</v>
      </c>
    </row>
    <row r="48" spans="1:16" ht="15.75" x14ac:dyDescent="0.25">
      <c r="A48" s="2" t="s">
        <v>17</v>
      </c>
      <c r="B48" s="4" t="s">
        <v>55</v>
      </c>
      <c r="C48" t="s">
        <v>333</v>
      </c>
      <c r="D48" t="s">
        <v>152</v>
      </c>
      <c r="F48" t="s">
        <v>356</v>
      </c>
      <c r="G48" t="s">
        <v>160</v>
      </c>
      <c r="H48" t="s">
        <v>139</v>
      </c>
      <c r="I48" t="str">
        <f t="shared" si="1"/>
        <v>Gas_ValveBlowBeforeMain_bH : BOOL; (*КП перед ГОК откр.*)</v>
      </c>
      <c r="J48" t="str">
        <f t="shared" si="2"/>
        <v>DataReal.Gas.ValveBlowBeforeMain.bH:=stDiAll.Gas_ValveBlowBeforeMain_bH XOR stInvertDigitalInputs.Gas_ValveBlowBeforeMain_bH;</v>
      </c>
      <c r="K48" s="13" t="str">
        <f>IF(COUNTIF(D$1:D48,D48)=1,MAX(K$1:K47)+1,"")</f>
        <v/>
      </c>
      <c r="L48" s="14" t="str">
        <f t="shared" si="3"/>
        <v/>
      </c>
      <c r="N48" t="str">
        <f t="shared" si="4"/>
        <v>Gas_ValveBlowBeforeMain_bH : WSTRING(20):="КП перед ГОК откр.";</v>
      </c>
      <c r="O48" t="str">
        <f t="shared" si="5"/>
        <v>Gas_ValveBlowBeforeMain_bH:=FALSE,</v>
      </c>
      <c r="P48" t="str">
        <f t="shared" si="6"/>
        <v>ValveBlowBeforeMain.bH : BOOL; (*КП перед ГОК откр.*)</v>
      </c>
    </row>
    <row r="49" spans="1:16" ht="15.75" x14ac:dyDescent="0.25">
      <c r="A49" s="2" t="s">
        <v>17</v>
      </c>
      <c r="B49" s="4" t="s">
        <v>56</v>
      </c>
      <c r="C49" t="s">
        <v>334</v>
      </c>
      <c r="D49" t="s">
        <v>152</v>
      </c>
      <c r="F49" t="s">
        <v>357</v>
      </c>
      <c r="G49" t="s">
        <v>160</v>
      </c>
      <c r="H49" t="s">
        <v>139</v>
      </c>
      <c r="I49" t="str">
        <f t="shared" si="1"/>
        <v>Gas_ValveBlowEnd_bH : BOOL; (*КП из тупика откр.*)</v>
      </c>
      <c r="J49" t="str">
        <f t="shared" si="2"/>
        <v>DataReal.Gas.ValveBlowEnd.bH:=stDiAll.Gas_ValveBlowEnd_bH XOR stInvertDigitalInputs.Gas_ValveBlowEnd_bH;</v>
      </c>
      <c r="K49" s="13" t="str">
        <f>IF(COUNTIF(D$1:D49,D49)=1,MAX(K$1:K48)+1,"")</f>
        <v/>
      </c>
      <c r="L49" s="14" t="str">
        <f t="shared" si="3"/>
        <v/>
      </c>
      <c r="N49" t="str">
        <f t="shared" si="4"/>
        <v>Gas_ValveBlowEnd_bH : WSTRING(20):="КП из тупика откр.";</v>
      </c>
      <c r="O49" t="str">
        <f t="shared" si="5"/>
        <v>Gas_ValveBlowEnd_bH:=FALSE,</v>
      </c>
      <c r="P49" t="str">
        <f t="shared" si="6"/>
        <v>ValveBlowEnd.bH : BOOL; (*КП из тупика откр.*)</v>
      </c>
    </row>
    <row r="50" spans="1:16" ht="15.75" x14ac:dyDescent="0.25">
      <c r="A50" s="2" t="s">
        <v>17</v>
      </c>
      <c r="B50" s="4" t="s">
        <v>57</v>
      </c>
      <c r="C50" t="s">
        <v>487</v>
      </c>
      <c r="D50" t="s">
        <v>308</v>
      </c>
      <c r="F50" t="s">
        <v>309</v>
      </c>
      <c r="G50" t="s">
        <v>160</v>
      </c>
      <c r="H50" t="s">
        <v>139</v>
      </c>
      <c r="I50" t="str">
        <f t="shared" si="1"/>
        <v>Air_Damper1_bH : BOOL; (*Шибер ДВ1 откр.*)</v>
      </c>
      <c r="J50" t="str">
        <f t="shared" si="2"/>
        <v>DataReal.Air.Damper1.bH:=stDiAll.Air_Damper1_bH XOR stInvertDigitalInputs.Air_Damper1_bH;</v>
      </c>
      <c r="K50" s="13" t="str">
        <f>IF(COUNTIF(D$1:D50,D50)=1,MAX(K$1:K49)+1,"")</f>
        <v/>
      </c>
      <c r="L50" s="14" t="str">
        <f t="shared" si="3"/>
        <v/>
      </c>
      <c r="N50" t="str">
        <f t="shared" si="4"/>
        <v>Air_Damper1_bH : WSTRING(20):="Шибер ДВ1 откр.";</v>
      </c>
      <c r="O50" t="str">
        <f t="shared" si="5"/>
        <v>Air_Damper1_bH:=FALSE,</v>
      </c>
      <c r="P50" t="str">
        <f t="shared" si="6"/>
        <v>Damper1.bH : BOOL; (*Шибер ДВ1 откр.*)</v>
      </c>
    </row>
    <row r="51" spans="1:16" ht="15.75" x14ac:dyDescent="0.25">
      <c r="A51" s="2" t="s">
        <v>17</v>
      </c>
      <c r="B51" s="4" t="s">
        <v>58</v>
      </c>
      <c r="C51" t="s">
        <v>488</v>
      </c>
      <c r="D51" t="s">
        <v>308</v>
      </c>
      <c r="F51" t="s">
        <v>309</v>
      </c>
      <c r="G51" t="s">
        <v>166</v>
      </c>
      <c r="H51" t="s">
        <v>139</v>
      </c>
      <c r="I51" t="str">
        <f t="shared" si="1"/>
        <v>Air_Damper1_bL : BOOL; (*Шибер ДВ1 закр.*)</v>
      </c>
      <c r="J51" t="str">
        <f t="shared" si="2"/>
        <v>DataReal.Air.Damper1.bL:=stDiAll.Air_Damper1_bL XOR stInvertDigitalInputs.Air_Damper1_bL;</v>
      </c>
      <c r="K51" s="13" t="str">
        <f>IF(COUNTIF(D$1:D51,D51)=1,MAX(K$1:K50)+1,"")</f>
        <v/>
      </c>
      <c r="L51" s="14" t="str">
        <f t="shared" si="3"/>
        <v/>
      </c>
      <c r="N51" t="str">
        <f t="shared" si="4"/>
        <v>Air_Damper1_bL : WSTRING(20):="Шибер ДВ1 закр.";</v>
      </c>
      <c r="O51" t="str">
        <f t="shared" si="5"/>
        <v>Air_Damper1_bL:=FALSE,</v>
      </c>
      <c r="P51" t="str">
        <f t="shared" si="6"/>
        <v>Damper1.bL : BOOL; (*Шибер ДВ1 закр.*)</v>
      </c>
    </row>
    <row r="52" spans="1:16" ht="15.75" x14ac:dyDescent="0.25">
      <c r="A52" s="2" t="s">
        <v>17</v>
      </c>
      <c r="B52" s="4" t="s">
        <v>59</v>
      </c>
      <c r="C52" t="s">
        <v>489</v>
      </c>
      <c r="D52" t="s">
        <v>308</v>
      </c>
      <c r="F52" t="s">
        <v>309</v>
      </c>
      <c r="G52" t="s">
        <v>358</v>
      </c>
      <c r="H52" t="s">
        <v>139</v>
      </c>
      <c r="I52" t="str">
        <f t="shared" si="1"/>
        <v>Air_Damper1_bVent : BOOL; (*Шибер ДВ1 вент.*)</v>
      </c>
      <c r="J52" t="str">
        <f t="shared" si="2"/>
        <v>DataReal.Air.Damper1.bVent:=stDiAll.Air_Damper1_bVent XOR stInvertDigitalInputs.Air_Damper1_bVent;</v>
      </c>
      <c r="K52" s="13" t="str">
        <f>IF(COUNTIF(D$1:D52,D52)=1,MAX(K$1:K51)+1,"")</f>
        <v/>
      </c>
      <c r="L52" s="14" t="str">
        <f t="shared" si="3"/>
        <v/>
      </c>
      <c r="N52" t="str">
        <f t="shared" si="4"/>
        <v>Air_Damper1_bVent : WSTRING(20):="Шибер ДВ1 вент.";</v>
      </c>
      <c r="O52" t="str">
        <f t="shared" si="5"/>
        <v>Air_Damper1_bVent:=FALSE,</v>
      </c>
      <c r="P52" t="str">
        <f t="shared" si="6"/>
        <v>Damper1.bVent : BOOL; (*Шибер ДВ1 вент.*)</v>
      </c>
    </row>
    <row r="53" spans="1:16" ht="15.75" x14ac:dyDescent="0.25">
      <c r="A53" s="2" t="s">
        <v>17</v>
      </c>
      <c r="B53" s="4" t="s">
        <v>60</v>
      </c>
      <c r="C53" t="s">
        <v>490</v>
      </c>
      <c r="D53" t="s">
        <v>308</v>
      </c>
      <c r="F53" t="s">
        <v>310</v>
      </c>
      <c r="G53" t="s">
        <v>160</v>
      </c>
      <c r="H53" t="s">
        <v>139</v>
      </c>
      <c r="I53" t="str">
        <f t="shared" si="1"/>
        <v>Air_Damper2_bH : BOOL; (*Шибер ДВ2 откр.*)</v>
      </c>
      <c r="J53" t="str">
        <f t="shared" si="2"/>
        <v>DataReal.Air.Damper2.bH:=stDiAll.Air_Damper2_bH XOR stInvertDigitalInputs.Air_Damper2_bH;</v>
      </c>
      <c r="K53" s="13" t="str">
        <f>IF(COUNTIF(D$1:D53,D53)=1,MAX(K$1:K52)+1,"")</f>
        <v/>
      </c>
      <c r="L53" s="14" t="str">
        <f t="shared" si="3"/>
        <v/>
      </c>
      <c r="N53" t="str">
        <f t="shared" si="4"/>
        <v>Air_Damper2_bH : WSTRING(20):="Шибер ДВ2 откр.";</v>
      </c>
      <c r="O53" t="str">
        <f t="shared" si="5"/>
        <v>Air_Damper2_bH:=FALSE,</v>
      </c>
      <c r="P53" t="str">
        <f t="shared" si="6"/>
        <v>Damper2.bH : BOOL; (*Шибер ДВ2 откр.*)</v>
      </c>
    </row>
    <row r="54" spans="1:16" ht="15.75" x14ac:dyDescent="0.25">
      <c r="A54" s="2" t="s">
        <v>17</v>
      </c>
      <c r="B54" s="4" t="s">
        <v>61</v>
      </c>
      <c r="C54" t="s">
        <v>491</v>
      </c>
      <c r="D54" t="s">
        <v>308</v>
      </c>
      <c r="F54" t="s">
        <v>310</v>
      </c>
      <c r="G54" t="s">
        <v>166</v>
      </c>
      <c r="H54" t="s">
        <v>139</v>
      </c>
      <c r="I54" t="str">
        <f t="shared" si="1"/>
        <v>Air_Damper2_bL : BOOL; (*Шибер ДВ2 закр.*)</v>
      </c>
      <c r="J54" t="str">
        <f t="shared" si="2"/>
        <v>DataReal.Air.Damper2.bL:=stDiAll.Air_Damper2_bL XOR stInvertDigitalInputs.Air_Damper2_bL;</v>
      </c>
      <c r="K54" s="13" t="str">
        <f>IF(COUNTIF(D$1:D54,D54)=1,MAX(K$1:K53)+1,"")</f>
        <v/>
      </c>
      <c r="L54" s="14" t="str">
        <f t="shared" si="3"/>
        <v/>
      </c>
      <c r="N54" t="str">
        <f t="shared" si="4"/>
        <v>Air_Damper2_bL : WSTRING(20):="Шибер ДВ2 закр.";</v>
      </c>
      <c r="O54" t="str">
        <f t="shared" si="5"/>
        <v>Air_Damper2_bL:=FALSE,</v>
      </c>
      <c r="P54" t="str">
        <f t="shared" si="6"/>
        <v>Damper2.bL : BOOL; (*Шибер ДВ2 закр.*)</v>
      </c>
    </row>
    <row r="55" spans="1:16" ht="15.75" x14ac:dyDescent="0.25">
      <c r="A55" s="2" t="s">
        <v>17</v>
      </c>
      <c r="B55" s="4" t="s">
        <v>62</v>
      </c>
      <c r="C55" t="s">
        <v>492</v>
      </c>
      <c r="D55" t="s">
        <v>308</v>
      </c>
      <c r="F55" t="s">
        <v>310</v>
      </c>
      <c r="G55" t="s">
        <v>358</v>
      </c>
      <c r="H55" t="s">
        <v>139</v>
      </c>
      <c r="I55" t="str">
        <f t="shared" si="1"/>
        <v>Air_Damper2_bVent : BOOL; (*Шибер ДВ2 вент.*)</v>
      </c>
      <c r="J55" t="str">
        <f t="shared" si="2"/>
        <v>DataReal.Air.Damper2.bVent:=stDiAll.Air_Damper2_bVent XOR stInvertDigitalInputs.Air_Damper2_bVent;</v>
      </c>
      <c r="K55" s="13" t="str">
        <f>IF(COUNTIF(D$1:D55,D55)=1,MAX(K$1:K54)+1,"")</f>
        <v/>
      </c>
      <c r="L55" s="14" t="str">
        <f t="shared" si="3"/>
        <v/>
      </c>
      <c r="N55" t="str">
        <f t="shared" si="4"/>
        <v>Air_Damper2_bVent : WSTRING(20):="Шибер ДВ2 вент.";</v>
      </c>
      <c r="O55" t="str">
        <f t="shared" si="5"/>
        <v>Air_Damper2_bVent:=FALSE,</v>
      </c>
      <c r="P55" t="str">
        <f t="shared" si="6"/>
        <v>Damper2.bVent : BOOL; (*Шибер ДВ2 вент.*)</v>
      </c>
    </row>
    <row r="56" spans="1:16" ht="15.75" x14ac:dyDescent="0.25">
      <c r="A56" s="2" t="s">
        <v>17</v>
      </c>
      <c r="B56" s="4" t="s">
        <v>63</v>
      </c>
      <c r="C56" t="s">
        <v>335</v>
      </c>
      <c r="D56" t="s">
        <v>154</v>
      </c>
      <c r="F56" t="s">
        <v>164</v>
      </c>
      <c r="G56" t="s">
        <v>160</v>
      </c>
      <c r="H56" t="s">
        <v>139</v>
      </c>
      <c r="I56" t="str">
        <f t="shared" si="1"/>
        <v>Smoke_Damper_bH : BOOL; (*Шибер ДС откр.*)</v>
      </c>
      <c r="J56" t="str">
        <f t="shared" si="2"/>
        <v>DataReal.Smoke.Damper.bH:=stDiAll.Smoke_Damper_bH XOR stInvertDigitalInputs.Smoke_Damper_bH;</v>
      </c>
      <c r="K56" s="13" t="str">
        <f>IF(COUNTIF(D$1:D56,D56)=1,MAX(K$1:K55)+1,"")</f>
        <v/>
      </c>
      <c r="L56" s="14" t="str">
        <f t="shared" si="3"/>
        <v/>
      </c>
      <c r="N56" t="str">
        <f t="shared" si="4"/>
        <v>Smoke_Damper_bH : WSTRING(20):="Шибер ДС откр.";</v>
      </c>
      <c r="O56" t="str">
        <f t="shared" si="5"/>
        <v>Smoke_Damper_bH:=FALSE,</v>
      </c>
      <c r="P56" t="str">
        <f t="shared" si="6"/>
        <v>Damper.bH : BOOL; (*Шибер ДС откр.*)</v>
      </c>
    </row>
    <row r="57" spans="1:16" ht="15.75" x14ac:dyDescent="0.25">
      <c r="A57" s="2" t="s">
        <v>17</v>
      </c>
      <c r="B57" s="4" t="s">
        <v>64</v>
      </c>
      <c r="C57" t="s">
        <v>336</v>
      </c>
      <c r="D57" t="s">
        <v>154</v>
      </c>
      <c r="F57" t="s">
        <v>164</v>
      </c>
      <c r="G57" t="s">
        <v>166</v>
      </c>
      <c r="H57" t="s">
        <v>139</v>
      </c>
      <c r="I57" t="str">
        <f t="shared" si="1"/>
        <v>Smoke_Damper_bL : BOOL; (*Шибер ДС закр.*)</v>
      </c>
      <c r="J57" t="str">
        <f t="shared" si="2"/>
        <v>DataReal.Smoke.Damper.bL:=stDiAll.Smoke_Damper_bL XOR stInvertDigitalInputs.Smoke_Damper_bL;</v>
      </c>
      <c r="K57" s="13" t="str">
        <f>IF(COUNTIF(D$1:D57,D57)=1,MAX(K$1:K56)+1,"")</f>
        <v/>
      </c>
      <c r="L57" s="14" t="str">
        <f t="shared" si="3"/>
        <v/>
      </c>
      <c r="N57" t="str">
        <f t="shared" si="4"/>
        <v>Smoke_Damper_bL : WSTRING(20):="Шибер ДС закр.";</v>
      </c>
      <c r="O57" t="str">
        <f t="shared" si="5"/>
        <v>Smoke_Damper_bL:=FALSE,</v>
      </c>
      <c r="P57" t="str">
        <f t="shared" si="6"/>
        <v>Damper.bL : BOOL; (*Шибер ДС закр.*)</v>
      </c>
    </row>
    <row r="58" spans="1:16" ht="15.75" x14ac:dyDescent="0.25">
      <c r="A58" s="2" t="s">
        <v>17</v>
      </c>
      <c r="B58" s="4" t="s">
        <v>65</v>
      </c>
      <c r="C58" t="s">
        <v>5</v>
      </c>
      <c r="D58" t="s">
        <v>158</v>
      </c>
      <c r="H58" t="s">
        <v>139</v>
      </c>
      <c r="I58" t="str">
        <f t="shared" si="1"/>
        <v>Reserv_bDI57 : BOOL; (*Резерв*)</v>
      </c>
      <c r="J58" t="str">
        <f t="shared" si="2"/>
        <v>DataReal.Reserv.bDI57:=stDiAll.Reserv_bDI57 XOR stInvertDigitalInputs.Reserv_bDI57;</v>
      </c>
      <c r="K58" s="13" t="str">
        <f>IF(COUNTIF(D$1:D58,D58)=1,MAX(K$1:K57)+1,"")</f>
        <v/>
      </c>
      <c r="L58" s="14" t="str">
        <f t="shared" si="3"/>
        <v/>
      </c>
      <c r="N58" t="str">
        <f t="shared" si="4"/>
        <v>Reserv_bDI57 : WSTRING(20):="Резерв";</v>
      </c>
      <c r="O58" t="str">
        <f t="shared" si="5"/>
        <v>Reserv_bDI57:=FALSE,</v>
      </c>
      <c r="P58" t="str">
        <f t="shared" si="6"/>
        <v>bDI57 : BOOL; (*Резерв*)</v>
      </c>
    </row>
    <row r="59" spans="1:16" ht="15.75" x14ac:dyDescent="0.25">
      <c r="A59" s="2" t="s">
        <v>17</v>
      </c>
      <c r="B59" s="4" t="s">
        <v>66</v>
      </c>
      <c r="C59" t="s">
        <v>5</v>
      </c>
      <c r="D59" t="s">
        <v>158</v>
      </c>
      <c r="H59" t="s">
        <v>139</v>
      </c>
      <c r="I59" t="str">
        <f t="shared" si="1"/>
        <v>Reserv_bDI58 : BOOL; (*Резерв*)</v>
      </c>
      <c r="J59" t="str">
        <f t="shared" si="2"/>
        <v>DataReal.Reserv.bDI58:=stDiAll.Reserv_bDI58 XOR stInvertDigitalInputs.Reserv_bDI58;</v>
      </c>
      <c r="K59" s="13" t="str">
        <f>IF(COUNTIF(D$1:D59,D59)=1,MAX(K$1:K58)+1,"")</f>
        <v/>
      </c>
      <c r="L59" s="14" t="str">
        <f t="shared" si="3"/>
        <v/>
      </c>
      <c r="N59" t="str">
        <f t="shared" si="4"/>
        <v>Reserv_bDI58 : WSTRING(20):="Резерв";</v>
      </c>
      <c r="O59" t="str">
        <f t="shared" si="5"/>
        <v>Reserv_bDI58:=FALSE,</v>
      </c>
      <c r="P59" t="str">
        <f t="shared" si="6"/>
        <v>bDI58 : BOOL; (*Резерв*)</v>
      </c>
    </row>
    <row r="60" spans="1:16" ht="15.75" x14ac:dyDescent="0.25">
      <c r="A60" s="2" t="s">
        <v>17</v>
      </c>
      <c r="B60" s="4" t="s">
        <v>67</v>
      </c>
      <c r="C60" t="s">
        <v>5</v>
      </c>
      <c r="D60" t="s">
        <v>158</v>
      </c>
      <c r="H60" t="s">
        <v>139</v>
      </c>
      <c r="I60" t="str">
        <f t="shared" si="1"/>
        <v>Reserv_bDI59 : BOOL; (*Резерв*)</v>
      </c>
      <c r="J60" t="str">
        <f t="shared" si="2"/>
        <v>DataReal.Reserv.bDI59:=stDiAll.Reserv_bDI59 XOR stInvertDigitalInputs.Reserv_bDI59;</v>
      </c>
      <c r="K60" s="13" t="str">
        <f>IF(COUNTIF(D$1:D60,D60)=1,MAX(K$1:K59)+1,"")</f>
        <v/>
      </c>
      <c r="L60" s="14" t="str">
        <f t="shared" si="3"/>
        <v/>
      </c>
      <c r="N60" t="str">
        <f t="shared" si="4"/>
        <v>Reserv_bDI59 : WSTRING(20):="Резерв";</v>
      </c>
      <c r="O60" t="str">
        <f t="shared" si="5"/>
        <v>Reserv_bDI59:=FALSE,</v>
      </c>
      <c r="P60" t="str">
        <f t="shared" si="6"/>
        <v>bDI59 : BOOL; (*Резерв*)</v>
      </c>
    </row>
    <row r="61" spans="1:16" ht="15.75" x14ac:dyDescent="0.25">
      <c r="A61" s="2" t="s">
        <v>17</v>
      </c>
      <c r="B61" s="4" t="s">
        <v>68</v>
      </c>
      <c r="C61" t="s">
        <v>5</v>
      </c>
      <c r="D61" t="s">
        <v>158</v>
      </c>
      <c r="H61" t="s">
        <v>139</v>
      </c>
      <c r="I61" t="str">
        <f t="shared" si="1"/>
        <v>Reserv_bDI60 : BOOL; (*Резерв*)</v>
      </c>
      <c r="J61" t="str">
        <f t="shared" si="2"/>
        <v>DataReal.Reserv.bDI60:=stDiAll.Reserv_bDI60 XOR stInvertDigitalInputs.Reserv_bDI60;</v>
      </c>
      <c r="K61" s="13" t="str">
        <f>IF(COUNTIF(D$1:D61,D61)=1,MAX(K$1:K60)+1,"")</f>
        <v/>
      </c>
      <c r="L61" s="14" t="str">
        <f t="shared" si="3"/>
        <v/>
      </c>
      <c r="N61" t="str">
        <f t="shared" si="4"/>
        <v>Reserv_bDI60 : WSTRING(20):="Резерв";</v>
      </c>
      <c r="O61" t="str">
        <f t="shared" si="5"/>
        <v>Reserv_bDI60:=FALSE,</v>
      </c>
      <c r="P61" t="str">
        <f t="shared" si="6"/>
        <v>bDI60 : BOOL; (*Резерв*)</v>
      </c>
    </row>
    <row r="62" spans="1:16" ht="15.75" x14ac:dyDescent="0.25">
      <c r="A62" s="2" t="s">
        <v>17</v>
      </c>
      <c r="B62" s="4" t="s">
        <v>69</v>
      </c>
      <c r="C62" t="s">
        <v>339</v>
      </c>
      <c r="D62" t="s">
        <v>161</v>
      </c>
      <c r="G62" t="s">
        <v>359</v>
      </c>
      <c r="H62" t="s">
        <v>139</v>
      </c>
      <c r="I62" t="str">
        <f t="shared" si="1"/>
        <v>Other_bStartVent : BOOL; (*Вкл. вентил.*)</v>
      </c>
      <c r="J62" t="str">
        <f t="shared" si="2"/>
        <v>DataReal.Other.bStartVent:=stDiAll.Other_bStartVent XOR stInvertDigitalInputs.Other_bStartVent;</v>
      </c>
      <c r="K62" s="13" t="str">
        <f>IF(COUNTIF(D$1:D62,D62)=1,MAX(K$1:K61)+1,"")</f>
        <v/>
      </c>
      <c r="L62" s="14" t="str">
        <f t="shared" si="3"/>
        <v/>
      </c>
      <c r="N62" t="str">
        <f t="shared" si="4"/>
        <v>Other_bStartVent : WSTRING(20):="Вкл. вентил.";</v>
      </c>
      <c r="O62" t="str">
        <f t="shared" si="5"/>
        <v>Other_bStartVent:=FALSE,</v>
      </c>
      <c r="P62" t="str">
        <f t="shared" si="6"/>
        <v>bStartVent : BOOL; (*Вкл. вентил.*)</v>
      </c>
    </row>
    <row r="63" spans="1:16" ht="15.75" x14ac:dyDescent="0.25">
      <c r="A63" s="2" t="s">
        <v>17</v>
      </c>
      <c r="B63" s="4" t="s">
        <v>70</v>
      </c>
      <c r="C63" t="s">
        <v>338</v>
      </c>
      <c r="D63" t="s">
        <v>161</v>
      </c>
      <c r="G63" t="s">
        <v>360</v>
      </c>
      <c r="H63" t="s">
        <v>139</v>
      </c>
      <c r="I63" t="str">
        <f t="shared" si="1"/>
        <v>Other_bStartPress : BOOL; (*Вкл. опресс.*)</v>
      </c>
      <c r="J63" t="str">
        <f t="shared" si="2"/>
        <v>DataReal.Other.bStartPress:=stDiAll.Other_bStartPress XOR stInvertDigitalInputs.Other_bStartPress;</v>
      </c>
      <c r="K63" s="13" t="str">
        <f>IF(COUNTIF(D$1:D63,D63)=1,MAX(K$1:K62)+1,"")</f>
        <v/>
      </c>
      <c r="L63" s="14" t="str">
        <f t="shared" si="3"/>
        <v/>
      </c>
      <c r="N63" t="str">
        <f t="shared" si="4"/>
        <v>Other_bStartPress : WSTRING(20):="Вкл. опресс.";</v>
      </c>
      <c r="O63" t="str">
        <f t="shared" si="5"/>
        <v>Other_bStartPress:=FALSE,</v>
      </c>
      <c r="P63" t="str">
        <f t="shared" si="6"/>
        <v>bStartPress : BOOL; (*Вкл. опресс.*)</v>
      </c>
    </row>
    <row r="64" spans="1:16" ht="15.75" x14ac:dyDescent="0.25">
      <c r="A64" s="2" t="s">
        <v>17</v>
      </c>
      <c r="B64" s="4" t="s">
        <v>71</v>
      </c>
      <c r="C64" t="s">
        <v>343</v>
      </c>
      <c r="D64" t="s">
        <v>161</v>
      </c>
      <c r="G64" t="s">
        <v>361</v>
      </c>
      <c r="H64" t="s">
        <v>139</v>
      </c>
      <c r="I64" t="str">
        <f t="shared" si="1"/>
        <v>Other_bStopGas : BOOL; (*Стоп газ*)</v>
      </c>
      <c r="J64" t="str">
        <f t="shared" si="2"/>
        <v>DataReal.Other.bStopGas:=stDiAll.Other_bStopGas XOR stInvertDigitalInputs.Other_bStopGas;</v>
      </c>
      <c r="K64" s="13" t="str">
        <f>IF(COUNTIF(D$1:D64,D64)=1,MAX(K$1:K63)+1,"")</f>
        <v/>
      </c>
      <c r="L64" s="14" t="str">
        <f t="shared" si="3"/>
        <v/>
      </c>
      <c r="N64" t="str">
        <f t="shared" si="4"/>
        <v>Other_bStopGas : WSTRING(20):="Стоп газ";</v>
      </c>
      <c r="O64" t="str">
        <f t="shared" si="5"/>
        <v>Other_bStopGas:=FALSE,</v>
      </c>
      <c r="P64" t="str">
        <f t="shared" si="6"/>
        <v>bStopGas : BOOL; (*Стоп газ*)</v>
      </c>
    </row>
    <row r="65" spans="1:16" ht="15.75" x14ac:dyDescent="0.25">
      <c r="A65" s="2" t="s">
        <v>17</v>
      </c>
      <c r="B65" s="4" t="s">
        <v>72</v>
      </c>
      <c r="C65" t="s">
        <v>340</v>
      </c>
      <c r="D65" t="s">
        <v>161</v>
      </c>
      <c r="G65" t="s">
        <v>362</v>
      </c>
      <c r="H65" t="s">
        <v>139</v>
      </c>
      <c r="I65" t="str">
        <f t="shared" si="1"/>
        <v>Other_bCheckAlarmLight : BOOL; (*Пров. сигнал.*)</v>
      </c>
      <c r="J65" t="str">
        <f t="shared" si="2"/>
        <v>DataReal.Other.bCheckAlarmLight:=stDiAll.Other_bCheckAlarmLight XOR stInvertDigitalInputs.Other_bCheckAlarmLight;</v>
      </c>
      <c r="K65" s="13" t="str">
        <f>IF(COUNTIF(D$1:D65,D65)=1,MAX(K$1:K64)+1,"")</f>
        <v/>
      </c>
      <c r="L65" s="14" t="str">
        <f t="shared" si="3"/>
        <v/>
      </c>
      <c r="N65" t="str">
        <f t="shared" si="4"/>
        <v>Other_bCheckAlarmLight : WSTRING(20):="Пров. сигнал.";</v>
      </c>
      <c r="O65" t="str">
        <f t="shared" si="5"/>
        <v>Other_bCheckAlarmLight:=FALSE,</v>
      </c>
      <c r="P65" t="str">
        <f t="shared" si="6"/>
        <v>bCheckAlarmLight : BOOL; (*Пров. сигнал.*)</v>
      </c>
    </row>
    <row r="66" spans="1:16" ht="15.75" x14ac:dyDescent="0.25">
      <c r="A66" s="2" t="s">
        <v>17</v>
      </c>
      <c r="B66" s="4" t="s">
        <v>73</v>
      </c>
      <c r="C66" t="s">
        <v>341</v>
      </c>
      <c r="D66" t="s">
        <v>161</v>
      </c>
      <c r="G66" t="s">
        <v>363</v>
      </c>
      <c r="H66" t="s">
        <v>139</v>
      </c>
      <c r="I66" t="str">
        <f t="shared" si="1"/>
        <v>Other_bCheckAlarmSound : BOOL; (*Пров. звук. сигнал.*)</v>
      </c>
      <c r="J66" t="str">
        <f t="shared" si="2"/>
        <v>DataReal.Other.bCheckAlarmSound:=stDiAll.Other_bCheckAlarmSound XOR stInvertDigitalInputs.Other_bCheckAlarmSound;</v>
      </c>
      <c r="K66" s="13" t="str">
        <f>IF(COUNTIF(D$1:D66,D66)=1,MAX(K$1:K65)+1,"")</f>
        <v/>
      </c>
      <c r="L66" s="14" t="str">
        <f t="shared" si="3"/>
        <v/>
      </c>
      <c r="N66" t="str">
        <f t="shared" si="4"/>
        <v>Other_bCheckAlarmSound : WSTRING(20):="Пров. звук. сигнал.";</v>
      </c>
      <c r="O66" t="str">
        <f t="shared" si="5"/>
        <v>Other_bCheckAlarmSound:=FALSE,</v>
      </c>
      <c r="P66" t="str">
        <f t="shared" si="6"/>
        <v>bCheckAlarmSound : BOOL; (*Пров. звук. сигнал.*)</v>
      </c>
    </row>
    <row r="67" spans="1:16" ht="15.75" x14ac:dyDescent="0.25">
      <c r="A67" s="2" t="s">
        <v>17</v>
      </c>
      <c r="B67" s="4" t="s">
        <v>74</v>
      </c>
      <c r="C67" t="s">
        <v>342</v>
      </c>
      <c r="D67" t="s">
        <v>161</v>
      </c>
      <c r="G67" t="s">
        <v>561</v>
      </c>
      <c r="H67" t="s">
        <v>139</v>
      </c>
      <c r="I67" t="str">
        <f t="shared" ref="I67:I77" si="7">CONCATENATE(D67,"_",IF(E67&lt;&gt;"",CONCATENATE(E67,"_"),""),IF(F67&lt;&gt;"",CONCATENATE(F67,"_"),""),IF(G67&lt;&gt;"",G67,CONCATENATE("b",A67,B67)), " : ", H67, "; (*", C67, "*)")</f>
        <v>Other_bStopOil : BOOL; (*Стоп мазут*)</v>
      </c>
      <c r="J67" t="str">
        <f t="shared" ref="J67:J130" si="8">CONCATENATE("DataReal.",IF(IFERROR(_xlfn.NUMBERVALUE(RIGHT(D67)),"")="",D67,REPLACE(D67,LEN(D67),3,CONCATENATE("[",RIGHT(D67),"]"))),".",IF(E67&lt;&gt;"",CONCATENATE(IF(IFERROR(_xlfn.NUMBERVALUE(RIGHT(E67)),"")="",E67,REPLACE(E67,LEN(E67),3,CONCATENATE("[",RIGHT(E67),"]"))),"."),""),IF(F67&lt;&gt;"",CONCATENATE(F67,"."),""),IF(G67&lt;&gt;"",G67,CONCATENATE("b",A67,B67)),":=stDiAll.",D67,"_",IF(E67&lt;&gt;"",CONCATENATE(E67,"_"),""),IF(F67&lt;&gt;"",CONCATENATE(F67,"_"),""),IF(G67&lt;&gt;"",G67,CONCATENATE("b",A67,B67))," XOR stInvertDigitalInputs.",D67,"_",IF(E67&lt;&gt;"",CONCATENATE(E67,"_"),""),IF(F67&lt;&gt;"",CONCATENATE(F67,"_"),""),IF(G67&lt;&gt;"",G67,CONCATENATE("b",A67,B67)),";")</f>
        <v>DataReal.Other.bStopOil:=stDiAll.Other_bStopOil XOR stInvertDigitalInputs.Other_bStopOil;</v>
      </c>
      <c r="K67" s="13" t="str">
        <f>IF(COUNTIF(D$1:D67,D67)=1,MAX(K$1:K66)+1,"")</f>
        <v/>
      </c>
      <c r="L67" s="14" t="str">
        <f t="shared" ref="L67:L129" si="9">IF(K67="","",D67)</f>
        <v/>
      </c>
      <c r="N67" t="str">
        <f t="shared" ref="N67:N130" si="10">CONCATENATE(D67, "_",IF(E67&lt;&gt;"",CONCATENATE(E67,"_"),""),IF(F67&lt;&gt;"",CONCATENATE(F67,"_"),""),IF(G67&lt;&gt;"",G67,CONCATENATE("b",A67,B67))," : WSTRING(20):=""",C67,""";",)</f>
        <v>Other_bStopOil : WSTRING(20):="Стоп мазут";</v>
      </c>
      <c r="O67" t="str">
        <f t="shared" ref="O67:O77" si="11">CONCATENATE(D67, "_",IF(E67&lt;&gt;"",CONCATENATE(E67,"_"),""),IF(F67&lt;&gt;"",CONCATENATE(F67,"_"),""),IF(G67&lt;&gt;"",G67,CONCATENATE("b",A67,B67)),":=FALSE",IF(O68&lt;&gt;"",",",";"))</f>
        <v>Other_bStopOil:=FALSE,</v>
      </c>
      <c r="P67" t="str">
        <f t="shared" ref="P67:P77" si="12">CONCATENATE(IF(E67&lt;&gt;"",CONCATENATE(IF(IFERROR(_xlfn.NUMBERVALUE(RIGHT(E67)),"")="",E67,REPLACE(E67,LEN(E67),3,CONCATENATE("[",RIGHT(E67),"]"))),"."),""),IF(F67&lt;&gt;"",CONCATENATE(F67,"."),""),IF(G67&lt;&gt;"",G67,CONCATENATE("b",A67,B67))," : ",H67,";"," (*",C67,"*)")</f>
        <v>bStopOil : BOOL; (*Стоп мазут*)</v>
      </c>
    </row>
    <row r="68" spans="1:16" ht="15.75" x14ac:dyDescent="0.25">
      <c r="A68" s="2" t="s">
        <v>17</v>
      </c>
      <c r="B68" s="4" t="s">
        <v>75</v>
      </c>
      <c r="C68" t="s">
        <v>5</v>
      </c>
      <c r="D68" t="s">
        <v>158</v>
      </c>
      <c r="H68" t="s">
        <v>139</v>
      </c>
      <c r="I68" t="str">
        <f t="shared" si="7"/>
        <v>Reserv_bDI67 : BOOL; (*Резерв*)</v>
      </c>
      <c r="J68" t="str">
        <f t="shared" si="8"/>
        <v>DataReal.Reserv.bDI67:=stDiAll.Reserv_bDI67 XOR stInvertDigitalInputs.Reserv_bDI67;</v>
      </c>
      <c r="K68" s="13" t="str">
        <f>IF(COUNTIF(D$1:D68,D68)=1,MAX(K$1:K67)+1,"")</f>
        <v/>
      </c>
      <c r="L68" s="14" t="str">
        <f t="shared" si="9"/>
        <v/>
      </c>
      <c r="N68" t="str">
        <f t="shared" si="10"/>
        <v>Reserv_bDI67 : WSTRING(20):="Резерв";</v>
      </c>
      <c r="O68" t="str">
        <f t="shared" si="11"/>
        <v>Reserv_bDI67:=FALSE,</v>
      </c>
      <c r="P68" t="str">
        <f t="shared" si="12"/>
        <v>bDI67 : BOOL; (*Резерв*)</v>
      </c>
    </row>
    <row r="69" spans="1:16" ht="15.75" x14ac:dyDescent="0.25">
      <c r="A69" s="2" t="s">
        <v>17</v>
      </c>
      <c r="B69" s="4" t="s">
        <v>76</v>
      </c>
      <c r="C69" t="s">
        <v>5</v>
      </c>
      <c r="D69" t="s">
        <v>158</v>
      </c>
      <c r="H69" t="s">
        <v>139</v>
      </c>
      <c r="I69" t="str">
        <f t="shared" si="7"/>
        <v>Reserv_bDI68 : BOOL; (*Резерв*)</v>
      </c>
      <c r="J69" t="str">
        <f t="shared" si="8"/>
        <v>DataReal.Reserv.bDI68:=stDiAll.Reserv_bDI68 XOR stInvertDigitalInputs.Reserv_bDI68;</v>
      </c>
      <c r="K69" s="13" t="str">
        <f>IF(COUNTIF(D$1:D69,D69)=1,MAX(K$1:K68)+1,"")</f>
        <v/>
      </c>
      <c r="L69" s="14" t="str">
        <f t="shared" si="9"/>
        <v/>
      </c>
      <c r="N69" t="str">
        <f t="shared" si="10"/>
        <v>Reserv_bDI68 : WSTRING(20):="Резерв";</v>
      </c>
      <c r="O69" t="str">
        <f t="shared" si="11"/>
        <v>Reserv_bDI68:=FALSE,</v>
      </c>
      <c r="P69" t="str">
        <f t="shared" si="12"/>
        <v>bDI68 : BOOL; (*Резерв*)</v>
      </c>
    </row>
    <row r="70" spans="1:16" ht="15.75" x14ac:dyDescent="0.25">
      <c r="A70" s="2" t="s">
        <v>17</v>
      </c>
      <c r="B70" s="4" t="s">
        <v>77</v>
      </c>
      <c r="C70" t="s">
        <v>5</v>
      </c>
      <c r="D70" t="s">
        <v>158</v>
      </c>
      <c r="H70" t="s">
        <v>139</v>
      </c>
      <c r="I70" t="str">
        <f t="shared" si="7"/>
        <v>Reserv_bDI69 : BOOL; (*Резерв*)</v>
      </c>
      <c r="J70" t="str">
        <f t="shared" si="8"/>
        <v>DataReal.Reserv.bDI69:=stDiAll.Reserv_bDI69 XOR stInvertDigitalInputs.Reserv_bDI69;</v>
      </c>
      <c r="K70" s="13" t="str">
        <f>IF(COUNTIF(D$1:D70,D70)=1,MAX(K$1:K69)+1,"")</f>
        <v/>
      </c>
      <c r="L70" s="14" t="str">
        <f t="shared" si="9"/>
        <v/>
      </c>
      <c r="N70" t="str">
        <f t="shared" si="10"/>
        <v>Reserv_bDI69 : WSTRING(20):="Резерв";</v>
      </c>
      <c r="O70" t="str">
        <f t="shared" si="11"/>
        <v>Reserv_bDI69:=FALSE,</v>
      </c>
      <c r="P70" t="str">
        <f t="shared" si="12"/>
        <v>bDI69 : BOOL; (*Резерв*)</v>
      </c>
    </row>
    <row r="71" spans="1:16" ht="15.75" x14ac:dyDescent="0.25">
      <c r="A71" s="2" t="s">
        <v>17</v>
      </c>
      <c r="B71" s="4" t="s">
        <v>78</v>
      </c>
      <c r="C71" t="s">
        <v>5</v>
      </c>
      <c r="D71" t="s">
        <v>158</v>
      </c>
      <c r="H71" t="s">
        <v>139</v>
      </c>
      <c r="I71" t="str">
        <f t="shared" si="7"/>
        <v>Reserv_bDI70 : BOOL; (*Резерв*)</v>
      </c>
      <c r="J71" t="str">
        <f t="shared" si="8"/>
        <v>DataReal.Reserv.bDI70:=stDiAll.Reserv_bDI70 XOR stInvertDigitalInputs.Reserv_bDI70;</v>
      </c>
      <c r="K71" s="13" t="str">
        <f>IF(COUNTIF(D$1:D71,D71)=1,MAX(K$1:K70)+1,"")</f>
        <v/>
      </c>
      <c r="L71" s="14" t="str">
        <f t="shared" si="9"/>
        <v/>
      </c>
      <c r="N71" t="str">
        <f t="shared" si="10"/>
        <v>Reserv_bDI70 : WSTRING(20):="Резерв";</v>
      </c>
      <c r="O71" t="str">
        <f t="shared" si="11"/>
        <v>Reserv_bDI70:=FALSE,</v>
      </c>
      <c r="P71" t="str">
        <f t="shared" si="12"/>
        <v>bDI70 : BOOL; (*Резерв*)</v>
      </c>
    </row>
    <row r="72" spans="1:16" ht="15.75" x14ac:dyDescent="0.25">
      <c r="A72" s="2" t="s">
        <v>17</v>
      </c>
      <c r="B72" s="4" t="s">
        <v>79</v>
      </c>
      <c r="C72" t="s">
        <v>5</v>
      </c>
      <c r="D72" t="s">
        <v>158</v>
      </c>
      <c r="H72" t="s">
        <v>139</v>
      </c>
      <c r="I72" t="str">
        <f t="shared" si="7"/>
        <v>Reserv_bDI71 : BOOL; (*Резерв*)</v>
      </c>
      <c r="J72" t="str">
        <f t="shared" si="8"/>
        <v>DataReal.Reserv.bDI71:=stDiAll.Reserv_bDI71 XOR stInvertDigitalInputs.Reserv_bDI71;</v>
      </c>
      <c r="K72" s="13" t="str">
        <f>IF(COUNTIF(D$1:D72,D72)=1,MAX(K$1:K71)+1,"")</f>
        <v/>
      </c>
      <c r="L72" s="14" t="str">
        <f t="shared" si="9"/>
        <v/>
      </c>
      <c r="N72" t="str">
        <f t="shared" si="10"/>
        <v>Reserv_bDI71 : WSTRING(20):="Резерв";</v>
      </c>
      <c r="O72" t="str">
        <f t="shared" si="11"/>
        <v>Reserv_bDI71:=FALSE,</v>
      </c>
      <c r="P72" t="str">
        <f t="shared" si="12"/>
        <v>bDI71 : BOOL; (*Резерв*)</v>
      </c>
    </row>
    <row r="73" spans="1:16" ht="15.75" x14ac:dyDescent="0.25">
      <c r="A73" s="2" t="s">
        <v>17</v>
      </c>
      <c r="B73" s="4" t="s">
        <v>80</v>
      </c>
      <c r="C73" t="s">
        <v>5</v>
      </c>
      <c r="D73" t="s">
        <v>158</v>
      </c>
      <c r="H73" t="s">
        <v>139</v>
      </c>
      <c r="I73" t="str">
        <f t="shared" si="7"/>
        <v>Reserv_bDI72 : BOOL; (*Резерв*)</v>
      </c>
      <c r="J73" t="str">
        <f t="shared" si="8"/>
        <v>DataReal.Reserv.bDI72:=stDiAll.Reserv_bDI72 XOR stInvertDigitalInputs.Reserv_bDI72;</v>
      </c>
      <c r="K73" s="13" t="str">
        <f>IF(COUNTIF(D$1:D73,D73)=1,MAX(K$1:K72)+1,"")</f>
        <v/>
      </c>
      <c r="L73" s="14" t="str">
        <f t="shared" si="9"/>
        <v/>
      </c>
      <c r="N73" t="str">
        <f t="shared" si="10"/>
        <v>Reserv_bDI72 : WSTRING(20):="Резерв";</v>
      </c>
      <c r="O73" t="str">
        <f t="shared" si="11"/>
        <v>Reserv_bDI72:=FALSE,</v>
      </c>
      <c r="P73" t="str">
        <f t="shared" si="12"/>
        <v>bDI72 : BOOL; (*Резерв*)</v>
      </c>
    </row>
    <row r="74" spans="1:16" ht="15.75" x14ac:dyDescent="0.25">
      <c r="A74" s="2" t="s">
        <v>17</v>
      </c>
      <c r="B74" s="4" t="s">
        <v>81</v>
      </c>
      <c r="C74" t="s">
        <v>5</v>
      </c>
      <c r="D74" t="s">
        <v>158</v>
      </c>
      <c r="H74" t="s">
        <v>139</v>
      </c>
      <c r="I74" t="str">
        <f t="shared" si="7"/>
        <v>Reserv_bDI73 : BOOL; (*Резерв*)</v>
      </c>
      <c r="J74" t="str">
        <f t="shared" si="8"/>
        <v>DataReal.Reserv.bDI73:=stDiAll.Reserv_bDI73 XOR stInvertDigitalInputs.Reserv_bDI73;</v>
      </c>
      <c r="K74" s="13" t="str">
        <f>IF(COUNTIF(D$1:D74,D74)=1,MAX(K$1:K73)+1,"")</f>
        <v/>
      </c>
      <c r="L74" s="14" t="str">
        <f t="shared" si="9"/>
        <v/>
      </c>
      <c r="N74" t="str">
        <f t="shared" si="10"/>
        <v>Reserv_bDI73 : WSTRING(20):="Резерв";</v>
      </c>
      <c r="O74" t="str">
        <f t="shared" si="11"/>
        <v>Reserv_bDI73:=FALSE,</v>
      </c>
      <c r="P74" t="str">
        <f t="shared" si="12"/>
        <v>bDI73 : BOOL; (*Резерв*)</v>
      </c>
    </row>
    <row r="75" spans="1:16" ht="15.75" x14ac:dyDescent="0.25">
      <c r="A75" s="2" t="s">
        <v>17</v>
      </c>
      <c r="B75" s="4" t="s">
        <v>82</v>
      </c>
      <c r="C75" t="s">
        <v>5</v>
      </c>
      <c r="D75" t="s">
        <v>158</v>
      </c>
      <c r="H75" t="s">
        <v>139</v>
      </c>
      <c r="I75" t="str">
        <f t="shared" si="7"/>
        <v>Reserv_bDI74 : BOOL; (*Резерв*)</v>
      </c>
      <c r="J75" t="str">
        <f t="shared" si="8"/>
        <v>DataReal.Reserv.bDI74:=stDiAll.Reserv_bDI74 XOR stInvertDigitalInputs.Reserv_bDI74;</v>
      </c>
      <c r="K75" s="13" t="str">
        <f>IF(COUNTIF(D$1:D75,D75)=1,MAX(K$1:K74)+1,"")</f>
        <v/>
      </c>
      <c r="L75" s="14" t="str">
        <f t="shared" si="9"/>
        <v/>
      </c>
      <c r="N75" t="str">
        <f t="shared" si="10"/>
        <v>Reserv_bDI74 : WSTRING(20):="Резерв";</v>
      </c>
      <c r="O75" t="str">
        <f t="shared" si="11"/>
        <v>Reserv_bDI74:=FALSE,</v>
      </c>
      <c r="P75" t="str">
        <f t="shared" si="12"/>
        <v>bDI74 : BOOL; (*Резерв*)</v>
      </c>
    </row>
    <row r="76" spans="1:16" ht="15.75" x14ac:dyDescent="0.25">
      <c r="A76" s="2" t="s">
        <v>17</v>
      </c>
      <c r="B76" s="4" t="s">
        <v>83</v>
      </c>
      <c r="C76" t="s">
        <v>5</v>
      </c>
      <c r="D76" t="s">
        <v>158</v>
      </c>
      <c r="H76" t="s">
        <v>139</v>
      </c>
      <c r="I76" t="str">
        <f t="shared" si="7"/>
        <v>Reserv_bDI75 : BOOL; (*Резерв*)</v>
      </c>
      <c r="J76" t="str">
        <f t="shared" si="8"/>
        <v>DataReal.Reserv.bDI75:=stDiAll.Reserv_bDI75 XOR stInvertDigitalInputs.Reserv_bDI75;</v>
      </c>
      <c r="K76" s="13" t="str">
        <f>IF(COUNTIF(D$1:D76,D76)=1,MAX(K$1:K75)+1,"")</f>
        <v/>
      </c>
      <c r="L76" s="14" t="str">
        <f t="shared" si="9"/>
        <v/>
      </c>
      <c r="N76" t="str">
        <f t="shared" si="10"/>
        <v>Reserv_bDI75 : WSTRING(20):="Резерв";</v>
      </c>
      <c r="O76" t="str">
        <f t="shared" si="11"/>
        <v>Reserv_bDI75:=FALSE,</v>
      </c>
      <c r="P76" t="str">
        <f t="shared" si="12"/>
        <v>bDI75 : BOOL; (*Резерв*)</v>
      </c>
    </row>
    <row r="77" spans="1:16" s="20" customFormat="1" ht="16.5" thickBot="1" x14ac:dyDescent="0.3">
      <c r="A77" s="18" t="s">
        <v>17</v>
      </c>
      <c r="B77" s="26" t="s">
        <v>84</v>
      </c>
      <c r="C77" s="20" t="s">
        <v>5</v>
      </c>
      <c r="D77" s="20" t="s">
        <v>158</v>
      </c>
      <c r="H77" s="20" t="s">
        <v>139</v>
      </c>
      <c r="I77" s="20" t="str">
        <f t="shared" si="7"/>
        <v>Reserv_bDI76 : BOOL; (*Резерв*)</v>
      </c>
      <c r="J77" t="str">
        <f t="shared" si="8"/>
        <v>DataReal.Reserv.bDI76:=stDiAll.Reserv_bDI76 XOR stInvertDigitalInputs.Reserv_bDI76;</v>
      </c>
      <c r="K77" s="24" t="str">
        <f>IF(COUNTIF(D$1:D77,D77)=1,MAX(K$1:K76)+1,"")</f>
        <v/>
      </c>
      <c r="L77" s="25" t="str">
        <f t="shared" si="9"/>
        <v/>
      </c>
      <c r="N77" s="20" t="str">
        <f t="shared" si="10"/>
        <v>Reserv_bDI76 : WSTRING(20):="Резерв";</v>
      </c>
      <c r="O77" s="20" t="str">
        <f t="shared" si="11"/>
        <v>Reserv_bDI76:=FALSE,</v>
      </c>
      <c r="P77" s="20" t="str">
        <f t="shared" si="12"/>
        <v>bDI76 : BOOL; (*Резерв*)</v>
      </c>
    </row>
    <row r="78" spans="1:16" ht="15.75" x14ac:dyDescent="0.25">
      <c r="A78" s="2" t="s">
        <v>17</v>
      </c>
      <c r="B78" s="4" t="s">
        <v>85</v>
      </c>
      <c r="C78" t="s">
        <v>429</v>
      </c>
      <c r="D78" t="s">
        <v>234</v>
      </c>
      <c r="E78" t="s">
        <v>401</v>
      </c>
      <c r="G78" t="s">
        <v>435</v>
      </c>
      <c r="H78" t="s">
        <v>139</v>
      </c>
      <c r="I78" t="str">
        <f t="shared" ref="I78:I128" si="13">CONCATENATE(D78,"_",IF(E78&lt;&gt;"",CONCATENATE(E78,"_"),""),IF(F78&lt;&gt;"",CONCATENATE(F78,"_"),""),IF(G78&lt;&gt;"",G78,CONCATENATE("b",A78,B78)), " : ", H78, "; (*", C78, "*)")</f>
        <v>Group1_Burn1_bFireBurnErr : BOOL; (*Фак. гор. отказ гор.1*)</v>
      </c>
      <c r="J78" t="str">
        <f t="shared" si="8"/>
        <v>DataReal.Group[1].Burn[1].bFireBurnErr:=stDiAll.Group1_Burn1_bFireBurnErr XOR stInvertDigitalInputs.Group1_Burn1_bFireBurnErr;</v>
      </c>
      <c r="K78" s="13">
        <f>IF(COUNTIF(D$1:D78,D78)=1,MAX(K$1:K77)+1,"")</f>
        <v>7</v>
      </c>
      <c r="L78" s="14" t="str">
        <f t="shared" ref="L78:L128" si="14">IF(K78="","",D78)</f>
        <v>Group1</v>
      </c>
      <c r="N78" t="str">
        <f t="shared" si="10"/>
        <v>Group1_Burn1_bFireBurnErr : WSTRING(20):="Фак. гор. отказ гор.1";</v>
      </c>
      <c r="O78" t="str">
        <f t="shared" ref="O78:O128" si="15">CONCATENATE(D78, "_",IF(E78&lt;&gt;"",CONCATENATE(E78,"_"),""),IF(F78&lt;&gt;"",CONCATENATE(F78,"_"),""),IF(G78&lt;&gt;"",G78,CONCATENATE("b",A78,B78)),":=FALSE",IF(O79&lt;&gt;"",",",";"))</f>
        <v>Group1_Burn1_bFireBurnErr:=FALSE,</v>
      </c>
      <c r="P78" t="str">
        <f t="shared" ref="P78:P128" si="16">CONCATENATE(IF(E78&lt;&gt;"",CONCATENATE(IF(IFERROR(_xlfn.NUMBERVALUE(RIGHT(E78)),"")="",E78,REPLACE(E78,LEN(E78),3,CONCATENATE("[",RIGHT(E78),"]"))),"."),""),IF(F78&lt;&gt;"",CONCATENATE(F78,"."),""),IF(G78&lt;&gt;"",G78,CONCATENATE("b",A78,B78))," : ",H78,";"," (*",C78,"*)")</f>
        <v>Burn[1].bFireBurnErr : BOOL; (*Фак. гор. отказ гор.1*)</v>
      </c>
    </row>
    <row r="79" spans="1:16" ht="15.75" x14ac:dyDescent="0.25">
      <c r="A79" s="2" t="s">
        <v>17</v>
      </c>
      <c r="B79" s="4" t="s">
        <v>86</v>
      </c>
      <c r="C79" t="s">
        <v>430</v>
      </c>
      <c r="D79" t="s">
        <v>234</v>
      </c>
      <c r="E79" t="s">
        <v>401</v>
      </c>
      <c r="G79" t="s">
        <v>224</v>
      </c>
      <c r="H79" t="s">
        <v>139</v>
      </c>
      <c r="I79" t="str">
        <f t="shared" si="13"/>
        <v>Group1_Burn1_bFireBurn : BOOL; (*Фак. гор. есть гор.1*)</v>
      </c>
      <c r="J79" t="str">
        <f t="shared" si="8"/>
        <v>DataReal.Group[1].Burn[1].bFireBurn:=stDiAll.Group1_Burn1_bFireBurn XOR stInvertDigitalInputs.Group1_Burn1_bFireBurn;</v>
      </c>
      <c r="K79" s="13" t="str">
        <f>IF(COUNTIF(D$1:D79,D79)=1,MAX(K$1:K78)+1,"")</f>
        <v/>
      </c>
      <c r="L79" s="14" t="str">
        <f t="shared" si="14"/>
        <v/>
      </c>
      <c r="N79" t="str">
        <f t="shared" si="10"/>
        <v>Group1_Burn1_bFireBurn : WSTRING(20):="Фак. гор. есть гор.1";</v>
      </c>
      <c r="O79" t="str">
        <f t="shared" si="15"/>
        <v>Group1_Burn1_bFireBurn:=FALSE,</v>
      </c>
      <c r="P79" t="str">
        <f t="shared" si="16"/>
        <v>Burn[1].bFireBurn : BOOL; (*Фак. гор. есть гор.1*)</v>
      </c>
    </row>
    <row r="80" spans="1:16" ht="15.75" x14ac:dyDescent="0.25">
      <c r="A80" s="2" t="s">
        <v>17</v>
      </c>
      <c r="B80" s="4" t="s">
        <v>87</v>
      </c>
      <c r="C80" t="s">
        <v>404</v>
      </c>
      <c r="D80" t="s">
        <v>234</v>
      </c>
      <c r="E80" t="s">
        <v>401</v>
      </c>
      <c r="G80" t="s">
        <v>436</v>
      </c>
      <c r="H80" t="s">
        <v>139</v>
      </c>
      <c r="I80" t="str">
        <f t="shared" si="13"/>
        <v>Group1_Burn1_bPgNorm : BOOL; (*Рг в норме гор.1*)</v>
      </c>
      <c r="J80" t="str">
        <f t="shared" si="8"/>
        <v>DataReal.Group[1].Burn[1].bPgNorm:=stDiAll.Group1_Burn1_bPgNorm XOR stInvertDigitalInputs.Group1_Burn1_bPgNorm;</v>
      </c>
      <c r="K80" s="13" t="str">
        <f>IF(COUNTIF(D$1:D80,D80)=1,MAX(K$1:K79)+1,"")</f>
        <v/>
      </c>
      <c r="L80" s="14" t="str">
        <f t="shared" si="14"/>
        <v/>
      </c>
      <c r="N80" t="str">
        <f t="shared" si="10"/>
        <v>Group1_Burn1_bPgNorm : WSTRING(20):="Рг в норме гор.1";</v>
      </c>
      <c r="O80" t="str">
        <f t="shared" si="15"/>
        <v>Group1_Burn1_bPgNorm:=FALSE,</v>
      </c>
      <c r="P80" t="str">
        <f t="shared" si="16"/>
        <v>Burn[1].bPgNorm : BOOL; (*Рг в норме гор.1*)</v>
      </c>
    </row>
    <row r="81" spans="1:16" ht="15.75" x14ac:dyDescent="0.25">
      <c r="A81" s="2" t="s">
        <v>17</v>
      </c>
      <c r="B81" s="4" t="s">
        <v>88</v>
      </c>
      <c r="C81" t="s">
        <v>405</v>
      </c>
      <c r="D81" t="s">
        <v>234</v>
      </c>
      <c r="E81" t="s">
        <v>402</v>
      </c>
      <c r="G81" t="s">
        <v>436</v>
      </c>
      <c r="H81" t="s">
        <v>139</v>
      </c>
      <c r="I81" t="str">
        <f t="shared" si="13"/>
        <v>Group1_Burn2_bPgNorm : BOOL; (*Рг в норме гор.2*)</v>
      </c>
      <c r="J81" t="str">
        <f t="shared" si="8"/>
        <v>DataReal.Group[1].Burn[2].bPgNorm:=stDiAll.Group1_Burn2_bPgNorm XOR stInvertDigitalInputs.Group1_Burn2_bPgNorm;</v>
      </c>
      <c r="K81" s="13" t="str">
        <f>IF(COUNTIF(D$1:D81,D81)=1,MAX(K$1:K80)+1,"")</f>
        <v/>
      </c>
      <c r="L81" s="14" t="str">
        <f t="shared" si="14"/>
        <v/>
      </c>
      <c r="N81" t="str">
        <f t="shared" si="10"/>
        <v>Group1_Burn2_bPgNorm : WSTRING(20):="Рг в норме гор.2";</v>
      </c>
      <c r="O81" t="str">
        <f t="shared" si="15"/>
        <v>Group1_Burn2_bPgNorm:=FALSE,</v>
      </c>
      <c r="P81" t="str">
        <f t="shared" si="16"/>
        <v>Burn[2].bPgNorm : BOOL; (*Рг в норме гор.2*)</v>
      </c>
    </row>
    <row r="82" spans="1:16" ht="15.75" x14ac:dyDescent="0.25">
      <c r="A82" s="2" t="s">
        <v>17</v>
      </c>
      <c r="B82" s="4" t="s">
        <v>89</v>
      </c>
      <c r="C82" t="s">
        <v>406</v>
      </c>
      <c r="D82" t="s">
        <v>234</v>
      </c>
      <c r="E82" t="s">
        <v>403</v>
      </c>
      <c r="G82" t="s">
        <v>436</v>
      </c>
      <c r="H82" t="s">
        <v>139</v>
      </c>
      <c r="I82" t="str">
        <f t="shared" si="13"/>
        <v>Group1_Burn3_bPgNorm : BOOL; (*Рг в норме гор.3*)</v>
      </c>
      <c r="J82" t="str">
        <f t="shared" si="8"/>
        <v>DataReal.Group[1].Burn[3].bPgNorm:=stDiAll.Group1_Burn3_bPgNorm XOR stInvertDigitalInputs.Group1_Burn3_bPgNorm;</v>
      </c>
      <c r="K82" s="13" t="str">
        <f>IF(COUNTIF(D$1:D82,D82)=1,MAX(K$1:K81)+1,"")</f>
        <v/>
      </c>
      <c r="L82" s="14" t="str">
        <f t="shared" si="14"/>
        <v/>
      </c>
      <c r="N82" t="str">
        <f t="shared" si="10"/>
        <v>Group1_Burn3_bPgNorm : WSTRING(20):="Рг в норме гор.3";</v>
      </c>
      <c r="O82" t="str">
        <f t="shared" si="15"/>
        <v>Group1_Burn3_bPgNorm:=FALSE,</v>
      </c>
      <c r="P82" t="str">
        <f t="shared" si="16"/>
        <v>Burn[3].bPgNorm : BOOL; (*Рг в норме гор.3*)</v>
      </c>
    </row>
    <row r="83" spans="1:16" ht="15.75" x14ac:dyDescent="0.25">
      <c r="A83" s="2" t="s">
        <v>17</v>
      </c>
      <c r="B83" s="4" t="s">
        <v>90</v>
      </c>
      <c r="C83" t="s">
        <v>407</v>
      </c>
      <c r="D83" t="s">
        <v>234</v>
      </c>
      <c r="E83" t="s">
        <v>401</v>
      </c>
      <c r="G83" t="s">
        <v>437</v>
      </c>
      <c r="H83" t="s">
        <v>139</v>
      </c>
      <c r="I83" t="str">
        <f t="shared" si="13"/>
        <v>Group1_Burn1_bPaNorm : BOOL; (*Рв в норме гор.1*)</v>
      </c>
      <c r="J83" t="str">
        <f t="shared" si="8"/>
        <v>DataReal.Group[1].Burn[1].bPaNorm:=stDiAll.Group1_Burn1_bPaNorm XOR stInvertDigitalInputs.Group1_Burn1_bPaNorm;</v>
      </c>
      <c r="K83" s="13" t="str">
        <f>IF(COUNTIF(D$1:D83,D83)=1,MAX(K$1:K82)+1,"")</f>
        <v/>
      </c>
      <c r="L83" s="14" t="str">
        <f t="shared" si="14"/>
        <v/>
      </c>
      <c r="N83" t="str">
        <f t="shared" si="10"/>
        <v>Group1_Burn1_bPaNorm : WSTRING(20):="Рв в норме гор.1";</v>
      </c>
      <c r="O83" t="str">
        <f t="shared" si="15"/>
        <v>Group1_Burn1_bPaNorm:=FALSE,</v>
      </c>
      <c r="P83" t="str">
        <f t="shared" si="16"/>
        <v>Burn[1].bPaNorm : BOOL; (*Рв в норме гор.1*)</v>
      </c>
    </row>
    <row r="84" spans="1:16" ht="15.75" x14ac:dyDescent="0.25">
      <c r="A84" s="2" t="s">
        <v>17</v>
      </c>
      <c r="B84" s="4" t="s">
        <v>91</v>
      </c>
      <c r="C84" t="s">
        <v>408</v>
      </c>
      <c r="D84" t="s">
        <v>234</v>
      </c>
      <c r="E84" t="s">
        <v>402</v>
      </c>
      <c r="G84" t="s">
        <v>437</v>
      </c>
      <c r="H84" t="s">
        <v>139</v>
      </c>
      <c r="I84" t="str">
        <f t="shared" si="13"/>
        <v>Group1_Burn2_bPaNorm : BOOL; (*Рв в норме гор.2*)</v>
      </c>
      <c r="J84" t="str">
        <f t="shared" si="8"/>
        <v>DataReal.Group[1].Burn[2].bPaNorm:=stDiAll.Group1_Burn2_bPaNorm XOR stInvertDigitalInputs.Group1_Burn2_bPaNorm;</v>
      </c>
      <c r="K84" s="13" t="str">
        <f>IF(COUNTIF(D$1:D84,D84)=1,MAX(K$1:K83)+1,"")</f>
        <v/>
      </c>
      <c r="L84" s="14" t="str">
        <f t="shared" si="14"/>
        <v/>
      </c>
      <c r="N84" t="str">
        <f t="shared" si="10"/>
        <v>Group1_Burn2_bPaNorm : WSTRING(20):="Рв в норме гор.2";</v>
      </c>
      <c r="O84" t="str">
        <f t="shared" si="15"/>
        <v>Group1_Burn2_bPaNorm:=FALSE,</v>
      </c>
      <c r="P84" t="str">
        <f t="shared" si="16"/>
        <v>Burn[2].bPaNorm : BOOL; (*Рв в норме гор.2*)</v>
      </c>
    </row>
    <row r="85" spans="1:16" ht="15.75" x14ac:dyDescent="0.25">
      <c r="A85" s="2" t="s">
        <v>17</v>
      </c>
      <c r="B85" s="4" t="s">
        <v>92</v>
      </c>
      <c r="C85" t="s">
        <v>409</v>
      </c>
      <c r="D85" t="s">
        <v>234</v>
      </c>
      <c r="E85" t="s">
        <v>403</v>
      </c>
      <c r="G85" t="s">
        <v>437</v>
      </c>
      <c r="H85" t="s">
        <v>139</v>
      </c>
      <c r="I85" t="str">
        <f t="shared" si="13"/>
        <v>Group1_Burn3_bPaNorm : BOOL; (*Рв в норме гор.3*)</v>
      </c>
      <c r="J85" t="str">
        <f t="shared" si="8"/>
        <v>DataReal.Group[1].Burn[3].bPaNorm:=stDiAll.Group1_Burn3_bPaNorm XOR stInvertDigitalInputs.Group1_Burn3_bPaNorm;</v>
      </c>
      <c r="K85" s="13" t="str">
        <f>IF(COUNTIF(D$1:D85,D85)=1,MAX(K$1:K84)+1,"")</f>
        <v/>
      </c>
      <c r="L85" s="14" t="str">
        <f t="shared" si="14"/>
        <v/>
      </c>
      <c r="N85" t="str">
        <f t="shared" si="10"/>
        <v>Group1_Burn3_bPaNorm : WSTRING(20):="Рв в норме гор.3";</v>
      </c>
      <c r="O85" t="str">
        <f t="shared" si="15"/>
        <v>Group1_Burn3_bPaNorm:=FALSE,</v>
      </c>
      <c r="P85" t="str">
        <f t="shared" si="16"/>
        <v>Burn[3].bPaNorm : BOOL; (*Рв в норме гор.3*)</v>
      </c>
    </row>
    <row r="86" spans="1:16" ht="15.75" x14ac:dyDescent="0.25">
      <c r="A86" s="2" t="s">
        <v>17</v>
      </c>
      <c r="B86" s="4" t="s">
        <v>93</v>
      </c>
      <c r="C86" t="s">
        <v>5</v>
      </c>
      <c r="D86" t="s">
        <v>158</v>
      </c>
      <c r="H86" t="s">
        <v>139</v>
      </c>
      <c r="I86" t="str">
        <f t="shared" si="13"/>
        <v>Reserv_bDI85 : BOOL; (*Резерв*)</v>
      </c>
      <c r="J86" t="str">
        <f t="shared" si="8"/>
        <v>DataReal.Reserv.bDI85:=stDiAll.Reserv_bDI85 XOR stInvertDigitalInputs.Reserv_bDI85;</v>
      </c>
      <c r="K86" s="13" t="str">
        <f>IF(COUNTIF(D$1:D86,D86)=1,MAX(K$1:K85)+1,"")</f>
        <v/>
      </c>
      <c r="L86" s="14" t="str">
        <f t="shared" si="14"/>
        <v/>
      </c>
      <c r="N86" t="str">
        <f t="shared" si="10"/>
        <v>Reserv_bDI85 : WSTRING(20):="Резерв";</v>
      </c>
      <c r="O86" t="str">
        <f t="shared" si="15"/>
        <v>Reserv_bDI85:=FALSE,</v>
      </c>
      <c r="P86" t="str">
        <f t="shared" si="16"/>
        <v>bDI85 : BOOL; (*Резерв*)</v>
      </c>
    </row>
    <row r="87" spans="1:16" ht="15.75" x14ac:dyDescent="0.25">
      <c r="A87" s="2" t="s">
        <v>17</v>
      </c>
      <c r="B87" s="4" t="s">
        <v>94</v>
      </c>
      <c r="C87" t="s">
        <v>5</v>
      </c>
      <c r="D87" t="s">
        <v>158</v>
      </c>
      <c r="H87" t="s">
        <v>139</v>
      </c>
      <c r="I87" t="str">
        <f t="shared" si="13"/>
        <v>Reserv_bDI86 : BOOL; (*Резерв*)</v>
      </c>
      <c r="J87" t="str">
        <f t="shared" si="8"/>
        <v>DataReal.Reserv.bDI86:=stDiAll.Reserv_bDI86 XOR stInvertDigitalInputs.Reserv_bDI86;</v>
      </c>
      <c r="K87" s="13" t="str">
        <f>IF(COUNTIF(D$1:D87,D87)=1,MAX(K$1:K86)+1,"")</f>
        <v/>
      </c>
      <c r="L87" s="14" t="str">
        <f t="shared" si="14"/>
        <v/>
      </c>
      <c r="N87" t="str">
        <f t="shared" si="10"/>
        <v>Reserv_bDI86 : WSTRING(20):="Резерв";</v>
      </c>
      <c r="O87" t="str">
        <f t="shared" si="15"/>
        <v>Reserv_bDI86:=FALSE,</v>
      </c>
      <c r="P87" t="str">
        <f t="shared" si="16"/>
        <v>bDI86 : BOOL; (*Резерв*)</v>
      </c>
    </row>
    <row r="88" spans="1:16" ht="15.75" x14ac:dyDescent="0.25">
      <c r="A88" s="2" t="s">
        <v>17</v>
      </c>
      <c r="B88" s="4" t="s">
        <v>95</v>
      </c>
      <c r="C88" t="s">
        <v>5</v>
      </c>
      <c r="D88" t="s">
        <v>158</v>
      </c>
      <c r="H88" t="s">
        <v>139</v>
      </c>
      <c r="I88" t="str">
        <f t="shared" si="13"/>
        <v>Reserv_bDI87 : BOOL; (*Резерв*)</v>
      </c>
      <c r="J88" t="str">
        <f t="shared" si="8"/>
        <v>DataReal.Reserv.bDI87:=stDiAll.Reserv_bDI87 XOR stInvertDigitalInputs.Reserv_bDI87;</v>
      </c>
      <c r="K88" s="13" t="str">
        <f>IF(COUNTIF(D$1:D88,D88)=1,MAX(K$1:K87)+1,"")</f>
        <v/>
      </c>
      <c r="L88" s="14" t="str">
        <f t="shared" si="14"/>
        <v/>
      </c>
      <c r="N88" t="str">
        <f t="shared" si="10"/>
        <v>Reserv_bDI87 : WSTRING(20):="Резерв";</v>
      </c>
      <c r="O88" t="str">
        <f t="shared" si="15"/>
        <v>Reserv_bDI87:=FALSE,</v>
      </c>
      <c r="P88" t="str">
        <f t="shared" si="16"/>
        <v>bDI87 : BOOL; (*Резерв*)</v>
      </c>
    </row>
    <row r="89" spans="1:16" ht="15.75" x14ac:dyDescent="0.25">
      <c r="A89" s="2" t="s">
        <v>17</v>
      </c>
      <c r="B89" s="4" t="s">
        <v>96</v>
      </c>
      <c r="C89" t="s">
        <v>5</v>
      </c>
      <c r="D89" t="s">
        <v>158</v>
      </c>
      <c r="H89" t="s">
        <v>139</v>
      </c>
      <c r="I89" t="str">
        <f t="shared" si="13"/>
        <v>Reserv_bDI88 : BOOL; (*Резерв*)</v>
      </c>
      <c r="J89" t="str">
        <f t="shared" si="8"/>
        <v>DataReal.Reserv.bDI88:=stDiAll.Reserv_bDI88 XOR stInvertDigitalInputs.Reserv_bDI88;</v>
      </c>
      <c r="K89" s="13" t="str">
        <f>IF(COUNTIF(D$1:D89,D89)=1,MAX(K$1:K88)+1,"")</f>
        <v/>
      </c>
      <c r="L89" s="14" t="str">
        <f t="shared" si="14"/>
        <v/>
      </c>
      <c r="N89" t="str">
        <f t="shared" si="10"/>
        <v>Reserv_bDI88 : WSTRING(20):="Резерв";</v>
      </c>
      <c r="O89" t="str">
        <f t="shared" si="15"/>
        <v>Reserv_bDI88:=FALSE,</v>
      </c>
      <c r="P89" t="str">
        <f t="shared" si="16"/>
        <v>bDI88 : BOOL; (*Резерв*)</v>
      </c>
    </row>
    <row r="90" spans="1:16" ht="15.75" x14ac:dyDescent="0.25">
      <c r="A90" s="2" t="s">
        <v>17</v>
      </c>
      <c r="B90" s="4" t="s">
        <v>97</v>
      </c>
      <c r="C90" t="s">
        <v>5</v>
      </c>
      <c r="D90" t="s">
        <v>158</v>
      </c>
      <c r="H90" t="s">
        <v>139</v>
      </c>
      <c r="I90" t="str">
        <f t="shared" si="13"/>
        <v>Reserv_bDI89 : BOOL; (*Резерв*)</v>
      </c>
      <c r="J90" t="str">
        <f t="shared" si="8"/>
        <v>DataReal.Reserv.bDI89:=stDiAll.Reserv_bDI89 XOR stInvertDigitalInputs.Reserv_bDI89;</v>
      </c>
      <c r="K90" s="13" t="str">
        <f>IF(COUNTIF(D$1:D90,D90)=1,MAX(K$1:K89)+1,"")</f>
        <v/>
      </c>
      <c r="L90" s="14" t="str">
        <f t="shared" si="14"/>
        <v/>
      </c>
      <c r="N90" t="str">
        <f t="shared" si="10"/>
        <v>Reserv_bDI89 : WSTRING(20):="Резерв";</v>
      </c>
      <c r="O90" t="str">
        <f t="shared" si="15"/>
        <v>Reserv_bDI89:=FALSE,</v>
      </c>
      <c r="P90" t="str">
        <f t="shared" si="16"/>
        <v>bDI89 : BOOL; (*Резерв*)</v>
      </c>
    </row>
    <row r="91" spans="1:16" ht="15.75" x14ac:dyDescent="0.25">
      <c r="A91" s="2" t="s">
        <v>17</v>
      </c>
      <c r="B91" s="4" t="s">
        <v>98</v>
      </c>
      <c r="C91" t="s">
        <v>5</v>
      </c>
      <c r="D91" t="s">
        <v>158</v>
      </c>
      <c r="H91" t="s">
        <v>139</v>
      </c>
      <c r="I91" t="str">
        <f t="shared" si="13"/>
        <v>Reserv_bDI90 : BOOL; (*Резерв*)</v>
      </c>
      <c r="J91" t="str">
        <f t="shared" si="8"/>
        <v>DataReal.Reserv.bDI90:=stDiAll.Reserv_bDI90 XOR stInvertDigitalInputs.Reserv_bDI90;</v>
      </c>
      <c r="K91" s="13" t="str">
        <f>IF(COUNTIF(D$1:D91,D91)=1,MAX(K$1:K90)+1,"")</f>
        <v/>
      </c>
      <c r="L91" s="14" t="str">
        <f t="shared" si="14"/>
        <v/>
      </c>
      <c r="N91" t="str">
        <f t="shared" si="10"/>
        <v>Reserv_bDI90 : WSTRING(20):="Резерв";</v>
      </c>
      <c r="O91" t="str">
        <f t="shared" si="15"/>
        <v>Reserv_bDI90:=FALSE,</v>
      </c>
      <c r="P91" t="str">
        <f t="shared" si="16"/>
        <v>bDI90 : BOOL; (*Резерв*)</v>
      </c>
    </row>
    <row r="92" spans="1:16" ht="15.75" x14ac:dyDescent="0.25">
      <c r="A92" s="2" t="s">
        <v>17</v>
      </c>
      <c r="B92" s="4" t="s">
        <v>99</v>
      </c>
      <c r="C92" t="s">
        <v>5</v>
      </c>
      <c r="D92" t="s">
        <v>158</v>
      </c>
      <c r="H92" t="s">
        <v>139</v>
      </c>
      <c r="I92" t="str">
        <f t="shared" si="13"/>
        <v>Reserv_bDI91 : BOOL; (*Резерв*)</v>
      </c>
      <c r="J92" t="str">
        <f t="shared" si="8"/>
        <v>DataReal.Reserv.bDI91:=stDiAll.Reserv_bDI91 XOR stInvertDigitalInputs.Reserv_bDI91;</v>
      </c>
      <c r="K92" s="13" t="str">
        <f>IF(COUNTIF(D$1:D92,D92)=1,MAX(K$1:K91)+1,"")</f>
        <v/>
      </c>
      <c r="L92" s="14" t="str">
        <f t="shared" si="14"/>
        <v/>
      </c>
      <c r="N92" t="str">
        <f t="shared" si="10"/>
        <v>Reserv_bDI91 : WSTRING(20):="Резерв";</v>
      </c>
      <c r="O92" t="str">
        <f t="shared" si="15"/>
        <v>Reserv_bDI91:=FALSE,</v>
      </c>
      <c r="P92" t="str">
        <f t="shared" si="16"/>
        <v>bDI91 : BOOL; (*Резерв*)</v>
      </c>
    </row>
    <row r="93" spans="1:16" ht="15.75" x14ac:dyDescent="0.25">
      <c r="A93" s="2" t="s">
        <v>17</v>
      </c>
      <c r="B93" s="4" t="s">
        <v>100</v>
      </c>
      <c r="C93" t="s">
        <v>5</v>
      </c>
      <c r="D93" t="s">
        <v>158</v>
      </c>
      <c r="H93" t="s">
        <v>139</v>
      </c>
      <c r="I93" t="str">
        <f t="shared" si="13"/>
        <v>Reserv_bDI92 : BOOL; (*Резерв*)</v>
      </c>
      <c r="J93" t="str">
        <f t="shared" si="8"/>
        <v>DataReal.Reserv.bDI92:=stDiAll.Reserv_bDI92 XOR stInvertDigitalInputs.Reserv_bDI92;</v>
      </c>
      <c r="K93" s="13" t="str">
        <f>IF(COUNTIF(D$1:D93,D93)=1,MAX(K$1:K92)+1,"")</f>
        <v/>
      </c>
      <c r="L93" s="14" t="str">
        <f t="shared" si="14"/>
        <v/>
      </c>
      <c r="N93" t="str">
        <f t="shared" si="10"/>
        <v>Reserv_bDI92 : WSTRING(20):="Резерв";</v>
      </c>
      <c r="O93" t="str">
        <f t="shared" si="15"/>
        <v>Reserv_bDI92:=FALSE,</v>
      </c>
      <c r="P93" t="str">
        <f t="shared" si="16"/>
        <v>bDI92 : BOOL; (*Резерв*)</v>
      </c>
    </row>
    <row r="94" spans="1:16" ht="15.75" x14ac:dyDescent="0.25">
      <c r="A94" s="2" t="s">
        <v>17</v>
      </c>
      <c r="B94" s="4" t="s">
        <v>101</v>
      </c>
      <c r="C94" t="s">
        <v>451</v>
      </c>
      <c r="D94" t="s">
        <v>234</v>
      </c>
      <c r="F94" t="s">
        <v>178</v>
      </c>
      <c r="G94" t="s">
        <v>166</v>
      </c>
      <c r="H94" t="s">
        <v>139</v>
      </c>
      <c r="I94" t="str">
        <f t="shared" si="13"/>
        <v>Group1_ValveSafety_bL : BOOL; (*КБ закр. гр.1*)</v>
      </c>
      <c r="J94" t="str">
        <f t="shared" si="8"/>
        <v>DataReal.Group[1].ValveSafety.bL:=stDiAll.Group1_ValveSafety_bL XOR stInvertDigitalInputs.Group1_ValveSafety_bL;</v>
      </c>
      <c r="K94" s="13" t="str">
        <f>IF(COUNTIF(D$1:D94,D94)=1,MAX(K$1:K93)+1,"")</f>
        <v/>
      </c>
      <c r="L94" s="14" t="str">
        <f t="shared" si="14"/>
        <v/>
      </c>
      <c r="N94" t="str">
        <f t="shared" si="10"/>
        <v>Group1_ValveSafety_bL : WSTRING(20):="КБ закр. гр.1";</v>
      </c>
      <c r="O94" t="str">
        <f t="shared" si="15"/>
        <v>Group1_ValveSafety_bL:=FALSE,</v>
      </c>
      <c r="P94" t="str">
        <f t="shared" si="16"/>
        <v>ValveSafety.bL : BOOL; (*КБ закр. гр.1*)</v>
      </c>
    </row>
    <row r="95" spans="1:16" ht="15.75" x14ac:dyDescent="0.25">
      <c r="A95" s="2" t="s">
        <v>17</v>
      </c>
      <c r="B95" s="4" t="s">
        <v>102</v>
      </c>
      <c r="C95" t="s">
        <v>493</v>
      </c>
      <c r="D95" t="s">
        <v>234</v>
      </c>
      <c r="F95" t="s">
        <v>438</v>
      </c>
      <c r="G95" t="s">
        <v>160</v>
      </c>
      <c r="H95" t="s">
        <v>139</v>
      </c>
      <c r="I95" t="str">
        <f t="shared" si="13"/>
        <v>Group1_ValvePress_bH : BOOL; (*КО откр. гр.1*)</v>
      </c>
      <c r="J95" t="str">
        <f t="shared" si="8"/>
        <v>DataReal.Group[1].ValvePress.bH:=stDiAll.Group1_ValvePress_bH XOR stInvertDigitalInputs.Group1_ValvePress_bH;</v>
      </c>
      <c r="K95" s="13" t="str">
        <f>IF(COUNTIF(D$1:D95,D95)=1,MAX(K$1:K94)+1,"")</f>
        <v/>
      </c>
      <c r="L95" s="14" t="str">
        <f t="shared" si="14"/>
        <v/>
      </c>
      <c r="N95" t="str">
        <f t="shared" si="10"/>
        <v>Group1_ValvePress_bH : WSTRING(20):="КО откр. гр.1";</v>
      </c>
      <c r="O95" t="str">
        <f t="shared" si="15"/>
        <v>Group1_ValvePress_bH:=FALSE,</v>
      </c>
      <c r="P95" t="str">
        <f t="shared" si="16"/>
        <v>ValvePress.bH : BOOL; (*КО откр. гр.1*)</v>
      </c>
    </row>
    <row r="96" spans="1:16" ht="15.75" x14ac:dyDescent="0.25">
      <c r="A96" s="2" t="s">
        <v>17</v>
      </c>
      <c r="B96" s="4" t="s">
        <v>103</v>
      </c>
      <c r="C96" t="s">
        <v>410</v>
      </c>
      <c r="D96" t="s">
        <v>234</v>
      </c>
      <c r="F96" t="s">
        <v>172</v>
      </c>
      <c r="G96" t="s">
        <v>160</v>
      </c>
      <c r="H96" t="s">
        <v>139</v>
      </c>
      <c r="I96" t="str">
        <f t="shared" si="13"/>
        <v>Group1_Valve1_bH : BOOL; (*ПЗК-1 откр. гр.1 *)</v>
      </c>
      <c r="J96" t="str">
        <f t="shared" si="8"/>
        <v>DataReal.Group[1].Valve1.bH:=stDiAll.Group1_Valve1_bH XOR stInvertDigitalInputs.Group1_Valve1_bH;</v>
      </c>
      <c r="K96" s="13" t="str">
        <f>IF(COUNTIF(D$1:D96,D96)=1,MAX(K$1:K95)+1,"")</f>
        <v/>
      </c>
      <c r="L96" s="14" t="str">
        <f t="shared" si="14"/>
        <v/>
      </c>
      <c r="N96" t="str">
        <f t="shared" si="10"/>
        <v>Group1_Valve1_bH : WSTRING(20):="ПЗК-1 откр. гр.1 ";</v>
      </c>
      <c r="O96" t="str">
        <f t="shared" si="15"/>
        <v>Group1_Valve1_bH:=FALSE,</v>
      </c>
      <c r="P96" t="str">
        <f t="shared" si="16"/>
        <v>Valve1.bH : BOOL; (*ПЗК-1 откр. гр.1 *)</v>
      </c>
    </row>
    <row r="97" spans="1:16" ht="15.75" x14ac:dyDescent="0.25">
      <c r="A97" s="2" t="s">
        <v>17</v>
      </c>
      <c r="B97" s="4" t="s">
        <v>104</v>
      </c>
      <c r="C97" t="s">
        <v>416</v>
      </c>
      <c r="D97" t="s">
        <v>234</v>
      </c>
      <c r="E97" t="s">
        <v>401</v>
      </c>
      <c r="F97" t="s">
        <v>176</v>
      </c>
      <c r="G97" t="s">
        <v>160</v>
      </c>
      <c r="H97" t="s">
        <v>139</v>
      </c>
      <c r="I97" t="str">
        <f t="shared" si="13"/>
        <v>Group1_Burn1_Valve2_bH : BOOL; (*ПЗК-2 откр. гор.1*)</v>
      </c>
      <c r="J97" t="str">
        <f t="shared" si="8"/>
        <v>DataReal.Group[1].Burn[1].Valve2.bH:=stDiAll.Group1_Burn1_Valve2_bH XOR stInvertDigitalInputs.Group1_Burn1_Valve2_bH;</v>
      </c>
      <c r="K97" s="13" t="str">
        <f>IF(COUNTIF(D$1:D97,D97)=1,MAX(K$1:K96)+1,"")</f>
        <v/>
      </c>
      <c r="L97" s="14" t="str">
        <f t="shared" si="14"/>
        <v/>
      </c>
      <c r="N97" t="str">
        <f t="shared" si="10"/>
        <v>Group1_Burn1_Valve2_bH : WSTRING(20):="ПЗК-2 откр. гор.1";</v>
      </c>
      <c r="O97" t="str">
        <f t="shared" si="15"/>
        <v>Group1_Burn1_Valve2_bH:=FALSE,</v>
      </c>
      <c r="P97" t="str">
        <f t="shared" si="16"/>
        <v>Burn[1].Valve2.bH : BOOL; (*ПЗК-2 откр. гор.1*)</v>
      </c>
    </row>
    <row r="98" spans="1:16" ht="15.75" x14ac:dyDescent="0.25">
      <c r="A98" s="2" t="s">
        <v>17</v>
      </c>
      <c r="B98" s="4" t="s">
        <v>105</v>
      </c>
      <c r="C98" t="s">
        <v>5</v>
      </c>
      <c r="D98" t="s">
        <v>158</v>
      </c>
      <c r="H98" t="s">
        <v>139</v>
      </c>
      <c r="I98" t="str">
        <f t="shared" si="13"/>
        <v>Reserv_bDI97 : BOOL; (*Резерв*)</v>
      </c>
      <c r="J98" t="str">
        <f t="shared" si="8"/>
        <v>DataReal.Reserv.bDI97:=stDiAll.Reserv_bDI97 XOR stInvertDigitalInputs.Reserv_bDI97;</v>
      </c>
      <c r="K98" s="13" t="str">
        <f>IF(COUNTIF(D$1:D98,D98)=1,MAX(K$1:K97)+1,"")</f>
        <v/>
      </c>
      <c r="L98" s="14" t="str">
        <f t="shared" si="14"/>
        <v/>
      </c>
      <c r="N98" t="str">
        <f t="shared" si="10"/>
        <v>Reserv_bDI97 : WSTRING(20):="Резерв";</v>
      </c>
      <c r="O98" t="str">
        <f t="shared" si="15"/>
        <v>Reserv_bDI97:=FALSE,</v>
      </c>
      <c r="P98" t="str">
        <f t="shared" si="16"/>
        <v>bDI97 : BOOL; (*Резерв*)</v>
      </c>
    </row>
    <row r="99" spans="1:16" ht="15.75" x14ac:dyDescent="0.25">
      <c r="A99" s="2" t="s">
        <v>17</v>
      </c>
      <c r="B99" s="4" t="s">
        <v>106</v>
      </c>
      <c r="C99" t="s">
        <v>417</v>
      </c>
      <c r="D99" t="s">
        <v>234</v>
      </c>
      <c r="E99" t="s">
        <v>402</v>
      </c>
      <c r="F99" t="s">
        <v>176</v>
      </c>
      <c r="G99" t="s">
        <v>160</v>
      </c>
      <c r="H99" t="s">
        <v>139</v>
      </c>
      <c r="I99" t="str">
        <f t="shared" si="13"/>
        <v>Group1_Burn2_Valve2_bH : BOOL; (*ПЗК-2 откр. гор.2*)</v>
      </c>
      <c r="J99" t="str">
        <f t="shared" si="8"/>
        <v>DataReal.Group[1].Burn[2].Valve2.bH:=stDiAll.Group1_Burn2_Valve2_bH XOR stInvertDigitalInputs.Group1_Burn2_Valve2_bH;</v>
      </c>
      <c r="K99" s="13" t="str">
        <f>IF(COUNTIF(D$1:D99,D99)=1,MAX(K$1:K98)+1,"")</f>
        <v/>
      </c>
      <c r="L99" s="14" t="str">
        <f t="shared" si="14"/>
        <v/>
      </c>
      <c r="N99" t="str">
        <f t="shared" si="10"/>
        <v>Group1_Burn2_Valve2_bH : WSTRING(20):="ПЗК-2 откр. гор.2";</v>
      </c>
      <c r="O99" t="str">
        <f t="shared" si="15"/>
        <v>Group1_Burn2_Valve2_bH:=FALSE,</v>
      </c>
      <c r="P99" t="str">
        <f t="shared" si="16"/>
        <v>Burn[2].Valve2.bH : BOOL; (*ПЗК-2 откр. гор.2*)</v>
      </c>
    </row>
    <row r="100" spans="1:16" ht="15.75" x14ac:dyDescent="0.25">
      <c r="A100" s="2" t="s">
        <v>17</v>
      </c>
      <c r="B100" s="4" t="s">
        <v>107</v>
      </c>
      <c r="C100" t="s">
        <v>5</v>
      </c>
      <c r="D100" t="s">
        <v>158</v>
      </c>
      <c r="H100" t="s">
        <v>139</v>
      </c>
      <c r="I100" t="str">
        <f t="shared" si="13"/>
        <v>Reserv_bDI99 : BOOL; (*Резерв*)</v>
      </c>
      <c r="J100" t="str">
        <f t="shared" si="8"/>
        <v>DataReal.Reserv.bDI99:=stDiAll.Reserv_bDI99 XOR stInvertDigitalInputs.Reserv_bDI99;</v>
      </c>
      <c r="K100" s="13" t="str">
        <f>IF(COUNTIF(D$1:D100,D100)=1,MAX(K$1:K99)+1,"")</f>
        <v/>
      </c>
      <c r="L100" s="14" t="str">
        <f t="shared" si="14"/>
        <v/>
      </c>
      <c r="N100" t="str">
        <f t="shared" si="10"/>
        <v>Reserv_bDI99 : WSTRING(20):="Резерв";</v>
      </c>
      <c r="O100" t="str">
        <f t="shared" si="15"/>
        <v>Reserv_bDI99:=FALSE,</v>
      </c>
      <c r="P100" t="str">
        <f t="shared" si="16"/>
        <v>bDI99 : BOOL; (*Резерв*)</v>
      </c>
    </row>
    <row r="101" spans="1:16" ht="15.75" x14ac:dyDescent="0.25">
      <c r="A101" s="2" t="s">
        <v>17</v>
      </c>
      <c r="B101" s="4" t="s">
        <v>108</v>
      </c>
      <c r="C101" t="s">
        <v>418</v>
      </c>
      <c r="D101" t="s">
        <v>234</v>
      </c>
      <c r="E101" t="s">
        <v>403</v>
      </c>
      <c r="F101" t="s">
        <v>176</v>
      </c>
      <c r="G101" t="s">
        <v>160</v>
      </c>
      <c r="H101" t="s">
        <v>139</v>
      </c>
      <c r="I101" t="str">
        <f t="shared" si="13"/>
        <v>Group1_Burn3_Valve2_bH : BOOL; (*ПЗК-2 откр. гор.3*)</v>
      </c>
      <c r="J101" t="str">
        <f t="shared" si="8"/>
        <v>DataReal.Group[1].Burn[3].Valve2.bH:=stDiAll.Group1_Burn3_Valve2_bH XOR stInvertDigitalInputs.Group1_Burn3_Valve2_bH;</v>
      </c>
      <c r="K101" s="13" t="str">
        <f>IF(COUNTIF(D$1:D101,D101)=1,MAX(K$1:K100)+1,"")</f>
        <v/>
      </c>
      <c r="L101" s="14" t="str">
        <f t="shared" si="14"/>
        <v/>
      </c>
      <c r="N101" t="str">
        <f t="shared" si="10"/>
        <v>Group1_Burn3_Valve2_bH : WSTRING(20):="ПЗК-2 откр. гор.3";</v>
      </c>
      <c r="O101" t="str">
        <f t="shared" si="15"/>
        <v>Group1_Burn3_Valve2_bH:=FALSE,</v>
      </c>
      <c r="P101" t="str">
        <f t="shared" si="16"/>
        <v>Burn[3].Valve2.bH : BOOL; (*ПЗК-2 откр. гор.3*)</v>
      </c>
    </row>
    <row r="102" spans="1:16" ht="15.75" x14ac:dyDescent="0.25">
      <c r="A102" s="2" t="s">
        <v>17</v>
      </c>
      <c r="B102" s="4" t="s">
        <v>109</v>
      </c>
      <c r="C102" t="s">
        <v>5</v>
      </c>
      <c r="D102" t="s">
        <v>158</v>
      </c>
      <c r="H102" t="s">
        <v>139</v>
      </c>
      <c r="I102" t="str">
        <f t="shared" si="13"/>
        <v>Reserv_bDI101 : BOOL; (*Резерв*)</v>
      </c>
      <c r="J102" t="str">
        <f t="shared" si="8"/>
        <v>DataReal.Reserv.bDI101:=stDiAll.Reserv_bDI101 XOR stInvertDigitalInputs.Reserv_bDI101;</v>
      </c>
      <c r="K102" s="13" t="str">
        <f>IF(COUNTIF(D$1:D102,D102)=1,MAX(K$1:K101)+1,"")</f>
        <v/>
      </c>
      <c r="L102" s="14" t="str">
        <f t="shared" si="14"/>
        <v/>
      </c>
      <c r="N102" t="str">
        <f t="shared" si="10"/>
        <v>Reserv_bDI101 : WSTRING(20):="Резерв";</v>
      </c>
      <c r="O102" t="str">
        <f t="shared" si="15"/>
        <v>Reserv_bDI101:=FALSE,</v>
      </c>
      <c r="P102" t="str">
        <f t="shared" si="16"/>
        <v>bDI101 : BOOL; (*Резерв*)</v>
      </c>
    </row>
    <row r="103" spans="1:16" ht="15.75" x14ac:dyDescent="0.25">
      <c r="A103" s="2" t="s">
        <v>17</v>
      </c>
      <c r="B103" s="4" t="s">
        <v>110</v>
      </c>
      <c r="C103" t="s">
        <v>411</v>
      </c>
      <c r="D103" t="s">
        <v>234</v>
      </c>
      <c r="E103" t="s">
        <v>401</v>
      </c>
      <c r="F103" t="s">
        <v>174</v>
      </c>
      <c r="G103" t="s">
        <v>160</v>
      </c>
      <c r="H103" t="s">
        <v>139</v>
      </c>
      <c r="I103" t="str">
        <f t="shared" si="13"/>
        <v>Group1_Burn1_ValveIgn_bH : BOOL; (*КЗ откр. гор.1*)</v>
      </c>
      <c r="J103" t="str">
        <f t="shared" si="8"/>
        <v>DataReal.Group[1].Burn[1].ValveIgn.bH:=stDiAll.Group1_Burn1_ValveIgn_bH XOR stInvertDigitalInputs.Group1_Burn1_ValveIgn_bH;</v>
      </c>
      <c r="K103" s="13" t="str">
        <f>IF(COUNTIF(D$1:D103,D103)=1,MAX(K$1:K102)+1,"")</f>
        <v/>
      </c>
      <c r="L103" s="14" t="str">
        <f t="shared" si="14"/>
        <v/>
      </c>
      <c r="N103" t="str">
        <f t="shared" si="10"/>
        <v>Group1_Burn1_ValveIgn_bH : WSTRING(20):="КЗ откр. гор.1";</v>
      </c>
      <c r="O103" t="str">
        <f t="shared" si="15"/>
        <v>Group1_Burn1_ValveIgn_bH:=FALSE,</v>
      </c>
      <c r="P103" t="str">
        <f t="shared" si="16"/>
        <v>Burn[1].ValveIgn.bH : BOOL; (*КЗ откр. гор.1*)</v>
      </c>
    </row>
    <row r="104" spans="1:16" ht="15.75" x14ac:dyDescent="0.25">
      <c r="A104" s="2" t="s">
        <v>17</v>
      </c>
      <c r="B104" s="4" t="s">
        <v>111</v>
      </c>
      <c r="C104" t="s">
        <v>412</v>
      </c>
      <c r="D104" t="s">
        <v>234</v>
      </c>
      <c r="E104" t="s">
        <v>402</v>
      </c>
      <c r="F104" t="s">
        <v>174</v>
      </c>
      <c r="G104" t="s">
        <v>160</v>
      </c>
      <c r="H104" t="s">
        <v>139</v>
      </c>
      <c r="I104" t="str">
        <f t="shared" si="13"/>
        <v>Group1_Burn2_ValveIgn_bH : BOOL; (*КЗ откр. гор.2*)</v>
      </c>
      <c r="J104" t="str">
        <f t="shared" si="8"/>
        <v>DataReal.Group[1].Burn[2].ValveIgn.bH:=stDiAll.Group1_Burn2_ValveIgn_bH XOR stInvertDigitalInputs.Group1_Burn2_ValveIgn_bH;</v>
      </c>
      <c r="K104" s="13" t="str">
        <f>IF(COUNTIF(D$1:D104,D104)=1,MAX(K$1:K103)+1,"")</f>
        <v/>
      </c>
      <c r="L104" s="14" t="str">
        <f t="shared" si="14"/>
        <v/>
      </c>
      <c r="N104" t="str">
        <f t="shared" si="10"/>
        <v>Group1_Burn2_ValveIgn_bH : WSTRING(20):="КЗ откр. гор.2";</v>
      </c>
      <c r="O104" t="str">
        <f t="shared" si="15"/>
        <v>Group1_Burn2_ValveIgn_bH:=FALSE,</v>
      </c>
      <c r="P104" t="str">
        <f t="shared" si="16"/>
        <v>Burn[2].ValveIgn.bH : BOOL; (*КЗ откр. гор.2*)</v>
      </c>
    </row>
    <row r="105" spans="1:16" ht="15.75" x14ac:dyDescent="0.25">
      <c r="A105" s="2" t="s">
        <v>17</v>
      </c>
      <c r="B105" s="4" t="s">
        <v>112</v>
      </c>
      <c r="C105" t="s">
        <v>413</v>
      </c>
      <c r="D105" t="s">
        <v>234</v>
      </c>
      <c r="E105" t="s">
        <v>403</v>
      </c>
      <c r="F105" t="s">
        <v>174</v>
      </c>
      <c r="G105" t="s">
        <v>160</v>
      </c>
      <c r="H105" t="s">
        <v>139</v>
      </c>
      <c r="I105" t="str">
        <f t="shared" si="13"/>
        <v>Group1_Burn3_ValveIgn_bH : BOOL; (*КЗ откр. гор.3*)</v>
      </c>
      <c r="J105" t="str">
        <f t="shared" si="8"/>
        <v>DataReal.Group[1].Burn[3].ValveIgn.bH:=stDiAll.Group1_Burn3_ValveIgn_bH XOR stInvertDigitalInputs.Group1_Burn3_ValveIgn_bH;</v>
      </c>
      <c r="K105" s="13" t="str">
        <f>IF(COUNTIF(D$1:D105,D105)=1,MAX(K$1:K104)+1,"")</f>
        <v/>
      </c>
      <c r="L105" s="14" t="str">
        <f t="shared" si="14"/>
        <v/>
      </c>
      <c r="N105" t="str">
        <f t="shared" si="10"/>
        <v>Group1_Burn3_ValveIgn_bH : WSTRING(20):="КЗ откр. гор.3";</v>
      </c>
      <c r="O105" t="str">
        <f t="shared" si="15"/>
        <v>Group1_Burn3_ValveIgn_bH:=FALSE,</v>
      </c>
      <c r="P105" t="str">
        <f t="shared" si="16"/>
        <v>Burn[3].ValveIgn.bH : BOOL; (*КЗ откр. гор.3*)</v>
      </c>
    </row>
    <row r="106" spans="1:16" ht="15.75" x14ac:dyDescent="0.25">
      <c r="A106" s="2" t="s">
        <v>17</v>
      </c>
      <c r="B106" s="4" t="s">
        <v>113</v>
      </c>
      <c r="C106" t="s">
        <v>5</v>
      </c>
      <c r="D106" t="s">
        <v>158</v>
      </c>
      <c r="H106" t="s">
        <v>139</v>
      </c>
      <c r="I106" t="str">
        <f t="shared" si="13"/>
        <v>Reserv_bDI105 : BOOL; (*Резерв*)</v>
      </c>
      <c r="J106" t="str">
        <f t="shared" si="8"/>
        <v>DataReal.Reserv.bDI105:=stDiAll.Reserv_bDI105 XOR stInvertDigitalInputs.Reserv_bDI105;</v>
      </c>
      <c r="K106" s="13" t="str">
        <f>IF(COUNTIF(D$1:D106,D106)=1,MAX(K$1:K105)+1,"")</f>
        <v/>
      </c>
      <c r="L106" s="14" t="str">
        <f t="shared" si="14"/>
        <v/>
      </c>
      <c r="N106" t="str">
        <f t="shared" si="10"/>
        <v>Reserv_bDI105 : WSTRING(20):="Резерв";</v>
      </c>
      <c r="O106" t="str">
        <f t="shared" si="15"/>
        <v>Reserv_bDI105:=FALSE,</v>
      </c>
      <c r="P106" t="str">
        <f t="shared" si="16"/>
        <v>bDI105 : BOOL; (*Резерв*)</v>
      </c>
    </row>
    <row r="107" spans="1:16" ht="15.75" x14ac:dyDescent="0.25">
      <c r="A107" s="2" t="s">
        <v>17</v>
      </c>
      <c r="B107" s="4" t="s">
        <v>114</v>
      </c>
      <c r="C107" t="s">
        <v>5</v>
      </c>
      <c r="D107" t="s">
        <v>158</v>
      </c>
      <c r="H107" t="s">
        <v>139</v>
      </c>
      <c r="I107" t="str">
        <f t="shared" si="13"/>
        <v>Reserv_bDI106 : BOOL; (*Резерв*)</v>
      </c>
      <c r="J107" t="str">
        <f t="shared" si="8"/>
        <v>DataReal.Reserv.bDI106:=stDiAll.Reserv_bDI106 XOR stInvertDigitalInputs.Reserv_bDI106;</v>
      </c>
      <c r="K107" s="13" t="str">
        <f>IF(COUNTIF(D$1:D107,D107)=1,MAX(K$1:K106)+1,"")</f>
        <v/>
      </c>
      <c r="L107" s="14" t="str">
        <f t="shared" si="14"/>
        <v/>
      </c>
      <c r="N107" t="str">
        <f t="shared" si="10"/>
        <v>Reserv_bDI106 : WSTRING(20):="Резерв";</v>
      </c>
      <c r="O107" t="str">
        <f t="shared" si="15"/>
        <v>Reserv_bDI106:=FALSE,</v>
      </c>
      <c r="P107" t="str">
        <f t="shared" si="16"/>
        <v>bDI106 : BOOL; (*Резерв*)</v>
      </c>
    </row>
    <row r="108" spans="1:16" ht="15.75" x14ac:dyDescent="0.25">
      <c r="A108" s="2" t="s">
        <v>17</v>
      </c>
      <c r="B108" s="4" t="s">
        <v>115</v>
      </c>
      <c r="C108" t="s">
        <v>5</v>
      </c>
      <c r="D108" t="s">
        <v>158</v>
      </c>
      <c r="H108" t="s">
        <v>139</v>
      </c>
      <c r="I108" t="str">
        <f t="shared" si="13"/>
        <v>Reserv_bDI107 : BOOL; (*Резерв*)</v>
      </c>
      <c r="J108" t="str">
        <f t="shared" si="8"/>
        <v>DataReal.Reserv.bDI107:=stDiAll.Reserv_bDI107 XOR stInvertDigitalInputs.Reserv_bDI107;</v>
      </c>
      <c r="K108" s="13" t="str">
        <f>IF(COUNTIF(D$1:D108,D108)=1,MAX(K$1:K107)+1,"")</f>
        <v/>
      </c>
      <c r="L108" s="14" t="str">
        <f t="shared" si="14"/>
        <v/>
      </c>
      <c r="N108" t="str">
        <f t="shared" si="10"/>
        <v>Reserv_bDI107 : WSTRING(20):="Резерв";</v>
      </c>
      <c r="O108" t="str">
        <f t="shared" si="15"/>
        <v>Reserv_bDI107:=FALSE,</v>
      </c>
      <c r="P108" t="str">
        <f t="shared" si="16"/>
        <v>bDI107 : BOOL; (*Резерв*)</v>
      </c>
    </row>
    <row r="109" spans="1:16" ht="15.75" x14ac:dyDescent="0.25">
      <c r="A109" s="2" t="s">
        <v>17</v>
      </c>
      <c r="B109" s="4" t="s">
        <v>116</v>
      </c>
      <c r="C109" t="s">
        <v>5</v>
      </c>
      <c r="D109" t="s">
        <v>158</v>
      </c>
      <c r="H109" t="s">
        <v>139</v>
      </c>
      <c r="I109" t="str">
        <f t="shared" si="13"/>
        <v>Reserv_bDI108 : BOOL; (*Резерв*)</v>
      </c>
      <c r="J109" t="str">
        <f t="shared" si="8"/>
        <v>DataReal.Reserv.bDI108:=stDiAll.Reserv_bDI108 XOR stInvertDigitalInputs.Reserv_bDI108;</v>
      </c>
      <c r="K109" s="13" t="str">
        <f>IF(COUNTIF(D$1:D109,D109)=1,MAX(K$1:K108)+1,"")</f>
        <v/>
      </c>
      <c r="L109" s="14" t="str">
        <f t="shared" si="14"/>
        <v/>
      </c>
      <c r="N109" t="str">
        <f t="shared" si="10"/>
        <v>Reserv_bDI108 : WSTRING(20):="Резерв";</v>
      </c>
      <c r="O109" t="str">
        <f t="shared" si="15"/>
        <v>Reserv_bDI108:=FALSE,</v>
      </c>
      <c r="P109" t="str">
        <f t="shared" si="16"/>
        <v>bDI108 : BOOL; (*Резерв*)</v>
      </c>
    </row>
    <row r="110" spans="1:16" ht="15.75" x14ac:dyDescent="0.25">
      <c r="A110" s="2" t="s">
        <v>17</v>
      </c>
      <c r="B110" s="4" t="s">
        <v>117</v>
      </c>
      <c r="C110" t="s">
        <v>414</v>
      </c>
      <c r="D110" t="s">
        <v>234</v>
      </c>
      <c r="E110" t="s">
        <v>401</v>
      </c>
      <c r="F110" t="s">
        <v>173</v>
      </c>
      <c r="G110" t="s">
        <v>160</v>
      </c>
      <c r="H110" t="s">
        <v>139</v>
      </c>
      <c r="I110" t="str">
        <f t="shared" si="13"/>
        <v>Group1_Burn1_DamperGas_bH : BOOL; (*РГ откр. гор.1*)</v>
      </c>
      <c r="J110" t="str">
        <f t="shared" si="8"/>
        <v>DataReal.Group[1].Burn[1].DamperGas.bH:=stDiAll.Group1_Burn1_DamperGas_bH XOR stInvertDigitalInputs.Group1_Burn1_DamperGas_bH;</v>
      </c>
      <c r="K110" s="13" t="str">
        <f>IF(COUNTIF(D$1:D110,D110)=1,MAX(K$1:K109)+1,"")</f>
        <v/>
      </c>
      <c r="L110" s="14" t="str">
        <f t="shared" si="14"/>
        <v/>
      </c>
      <c r="N110" t="str">
        <f t="shared" si="10"/>
        <v>Group1_Burn1_DamperGas_bH : WSTRING(20):="РГ откр. гор.1";</v>
      </c>
      <c r="O110" t="str">
        <f t="shared" si="15"/>
        <v>Group1_Burn1_DamperGas_bH:=FALSE,</v>
      </c>
      <c r="P110" t="str">
        <f t="shared" si="16"/>
        <v>Burn[1].DamperGas.bH : BOOL; (*РГ откр. гор.1*)</v>
      </c>
    </row>
    <row r="111" spans="1:16" ht="15.75" x14ac:dyDescent="0.25">
      <c r="A111" s="2" t="s">
        <v>17</v>
      </c>
      <c r="B111" s="4" t="s">
        <v>118</v>
      </c>
      <c r="C111" t="s">
        <v>415</v>
      </c>
      <c r="D111" t="s">
        <v>234</v>
      </c>
      <c r="E111" t="s">
        <v>401</v>
      </c>
      <c r="F111" t="s">
        <v>173</v>
      </c>
      <c r="G111" t="s">
        <v>166</v>
      </c>
      <c r="H111" t="s">
        <v>139</v>
      </c>
      <c r="I111" t="str">
        <f t="shared" si="13"/>
        <v>Group1_Burn1_DamperGas_bL : BOOL; (*РГ закр. гор.1*)</v>
      </c>
      <c r="J111" t="str">
        <f t="shared" si="8"/>
        <v>DataReal.Group[1].Burn[1].DamperGas.bL:=stDiAll.Group1_Burn1_DamperGas_bL XOR stInvertDigitalInputs.Group1_Burn1_DamperGas_bL;</v>
      </c>
      <c r="K111" s="13" t="str">
        <f>IF(COUNTIF(D$1:D111,D111)=1,MAX(K$1:K110)+1,"")</f>
        <v/>
      </c>
      <c r="L111" s="14" t="str">
        <f t="shared" si="14"/>
        <v/>
      </c>
      <c r="N111" t="str">
        <f t="shared" si="10"/>
        <v>Group1_Burn1_DamperGas_bL : WSTRING(20):="РГ закр. гор.1";</v>
      </c>
      <c r="O111" t="str">
        <f t="shared" si="15"/>
        <v>Group1_Burn1_DamperGas_bL:=FALSE,</v>
      </c>
      <c r="P111" t="str">
        <f t="shared" si="16"/>
        <v>Burn[1].DamperGas.bL : BOOL; (*РГ закр. гор.1*)</v>
      </c>
    </row>
    <row r="112" spans="1:16" ht="15.75" x14ac:dyDescent="0.25">
      <c r="A112" s="2" t="s">
        <v>17</v>
      </c>
      <c r="B112" s="4" t="s">
        <v>119</v>
      </c>
      <c r="C112" t="s">
        <v>419</v>
      </c>
      <c r="D112" t="s">
        <v>234</v>
      </c>
      <c r="E112" t="s">
        <v>402</v>
      </c>
      <c r="F112" t="s">
        <v>173</v>
      </c>
      <c r="G112" t="s">
        <v>160</v>
      </c>
      <c r="H112" t="s">
        <v>139</v>
      </c>
      <c r="I112" t="str">
        <f t="shared" si="13"/>
        <v>Group1_Burn2_DamperGas_bH : BOOL; (*РГ откр. гор.2*)</v>
      </c>
      <c r="J112" t="str">
        <f t="shared" si="8"/>
        <v>DataReal.Group[1].Burn[2].DamperGas.bH:=stDiAll.Group1_Burn2_DamperGas_bH XOR stInvertDigitalInputs.Group1_Burn2_DamperGas_bH;</v>
      </c>
      <c r="K112" s="13" t="str">
        <f>IF(COUNTIF(D$1:D112,D112)=1,MAX(K$1:K111)+1,"")</f>
        <v/>
      </c>
      <c r="L112" s="14" t="str">
        <f t="shared" si="14"/>
        <v/>
      </c>
      <c r="N112" t="str">
        <f t="shared" si="10"/>
        <v>Group1_Burn2_DamperGas_bH : WSTRING(20):="РГ откр. гор.2";</v>
      </c>
      <c r="O112" t="str">
        <f t="shared" si="15"/>
        <v>Group1_Burn2_DamperGas_bH:=FALSE,</v>
      </c>
      <c r="P112" t="str">
        <f t="shared" si="16"/>
        <v>Burn[2].DamperGas.bH : BOOL; (*РГ откр. гор.2*)</v>
      </c>
    </row>
    <row r="113" spans="1:16" ht="15.75" x14ac:dyDescent="0.25">
      <c r="A113" s="2" t="s">
        <v>17</v>
      </c>
      <c r="B113" s="4" t="s">
        <v>120</v>
      </c>
      <c r="C113" t="s">
        <v>420</v>
      </c>
      <c r="D113" t="s">
        <v>234</v>
      </c>
      <c r="E113" t="s">
        <v>402</v>
      </c>
      <c r="F113" t="s">
        <v>173</v>
      </c>
      <c r="G113" t="s">
        <v>166</v>
      </c>
      <c r="H113" t="s">
        <v>139</v>
      </c>
      <c r="I113" t="str">
        <f t="shared" si="13"/>
        <v>Group1_Burn2_DamperGas_bL : BOOL; (*РГ закр. гор.2*)</v>
      </c>
      <c r="J113" t="str">
        <f t="shared" si="8"/>
        <v>DataReal.Group[1].Burn[2].DamperGas.bL:=stDiAll.Group1_Burn2_DamperGas_bL XOR stInvertDigitalInputs.Group1_Burn2_DamperGas_bL;</v>
      </c>
      <c r="K113" s="13" t="str">
        <f>IF(COUNTIF(D$1:D113,D113)=1,MAX(K$1:K112)+1,"")</f>
        <v/>
      </c>
      <c r="L113" s="14" t="str">
        <f t="shared" si="14"/>
        <v/>
      </c>
      <c r="N113" t="str">
        <f t="shared" si="10"/>
        <v>Group1_Burn2_DamperGas_bL : WSTRING(20):="РГ закр. гор.2";</v>
      </c>
      <c r="O113" t="str">
        <f t="shared" si="15"/>
        <v>Group1_Burn2_DamperGas_bL:=FALSE,</v>
      </c>
      <c r="P113" t="str">
        <f t="shared" si="16"/>
        <v>Burn[2].DamperGas.bL : BOOL; (*РГ закр. гор.2*)</v>
      </c>
    </row>
    <row r="114" spans="1:16" ht="15.75" x14ac:dyDescent="0.25">
      <c r="A114" s="2" t="s">
        <v>17</v>
      </c>
      <c r="B114" s="4" t="s">
        <v>121</v>
      </c>
      <c r="C114" t="s">
        <v>421</v>
      </c>
      <c r="D114" t="s">
        <v>234</v>
      </c>
      <c r="E114" t="s">
        <v>403</v>
      </c>
      <c r="F114" t="s">
        <v>173</v>
      </c>
      <c r="G114" t="s">
        <v>160</v>
      </c>
      <c r="H114" t="s">
        <v>139</v>
      </c>
      <c r="I114" t="str">
        <f t="shared" si="13"/>
        <v>Group1_Burn3_DamperGas_bH : BOOL; (*РГ откр. гор.3*)</v>
      </c>
      <c r="J114" t="str">
        <f t="shared" si="8"/>
        <v>DataReal.Group[1].Burn[3].DamperGas.bH:=stDiAll.Group1_Burn3_DamperGas_bH XOR stInvertDigitalInputs.Group1_Burn3_DamperGas_bH;</v>
      </c>
      <c r="K114" s="13" t="str">
        <f>IF(COUNTIF(D$1:D114,D114)=1,MAX(K$1:K113)+1,"")</f>
        <v/>
      </c>
      <c r="L114" s="14" t="str">
        <f t="shared" si="14"/>
        <v/>
      </c>
      <c r="N114" t="str">
        <f t="shared" si="10"/>
        <v>Group1_Burn3_DamperGas_bH : WSTRING(20):="РГ откр. гор.3";</v>
      </c>
      <c r="O114" t="str">
        <f t="shared" si="15"/>
        <v>Group1_Burn3_DamperGas_bH:=FALSE,</v>
      </c>
      <c r="P114" t="str">
        <f t="shared" si="16"/>
        <v>Burn[3].DamperGas.bH : BOOL; (*РГ откр. гор.3*)</v>
      </c>
    </row>
    <row r="115" spans="1:16" ht="15.75" x14ac:dyDescent="0.25">
      <c r="A115" s="2" t="s">
        <v>17</v>
      </c>
      <c r="B115" s="4" t="s">
        <v>122</v>
      </c>
      <c r="C115" t="s">
        <v>422</v>
      </c>
      <c r="D115" t="s">
        <v>234</v>
      </c>
      <c r="E115" t="s">
        <v>403</v>
      </c>
      <c r="F115" t="s">
        <v>173</v>
      </c>
      <c r="G115" t="s">
        <v>166</v>
      </c>
      <c r="H115" t="s">
        <v>139</v>
      </c>
      <c r="I115" t="str">
        <f t="shared" si="13"/>
        <v>Group1_Burn3_DamperGas_bL : BOOL; (*РГ закр. гор.3*)</v>
      </c>
      <c r="J115" t="str">
        <f t="shared" si="8"/>
        <v>DataReal.Group[1].Burn[3].DamperGas.bL:=stDiAll.Group1_Burn3_DamperGas_bL XOR stInvertDigitalInputs.Group1_Burn3_DamperGas_bL;</v>
      </c>
      <c r="K115" s="13" t="str">
        <f>IF(COUNTIF(D$1:D115,D115)=1,MAX(K$1:K114)+1,"")</f>
        <v/>
      </c>
      <c r="L115" s="14" t="str">
        <f t="shared" si="14"/>
        <v/>
      </c>
      <c r="N115" t="str">
        <f t="shared" si="10"/>
        <v>Group1_Burn3_DamperGas_bL : WSTRING(20):="РГ закр. гор.3";</v>
      </c>
      <c r="O115" t="str">
        <f t="shared" si="15"/>
        <v>Group1_Burn3_DamperGas_bL:=FALSE,</v>
      </c>
      <c r="P115" t="str">
        <f t="shared" si="16"/>
        <v>Burn[3].DamperGas.bL : BOOL; (*РГ закр. гор.3*)</v>
      </c>
    </row>
    <row r="116" spans="1:16" ht="15.75" x14ac:dyDescent="0.25">
      <c r="A116" s="2" t="s">
        <v>17</v>
      </c>
      <c r="B116" s="4" t="s">
        <v>123</v>
      </c>
      <c r="C116" t="s">
        <v>423</v>
      </c>
      <c r="D116" t="s">
        <v>234</v>
      </c>
      <c r="E116" t="s">
        <v>401</v>
      </c>
      <c r="F116" t="s">
        <v>175</v>
      </c>
      <c r="G116" t="s">
        <v>160</v>
      </c>
      <c r="H116" t="s">
        <v>139</v>
      </c>
      <c r="I116" t="str">
        <f t="shared" si="13"/>
        <v>Group1_Burn1_DamperAir_bH : BOOL; (*РВ откр. гор.1*)</v>
      </c>
      <c r="J116" t="str">
        <f t="shared" si="8"/>
        <v>DataReal.Group[1].Burn[1].DamperAir.bH:=stDiAll.Group1_Burn1_DamperAir_bH XOR stInvertDigitalInputs.Group1_Burn1_DamperAir_bH;</v>
      </c>
      <c r="K116" s="13" t="str">
        <f>IF(COUNTIF(D$1:D116,D116)=1,MAX(K$1:K115)+1,"")</f>
        <v/>
      </c>
      <c r="L116" s="14" t="str">
        <f t="shared" si="14"/>
        <v/>
      </c>
      <c r="N116" t="str">
        <f t="shared" si="10"/>
        <v>Group1_Burn1_DamperAir_bH : WSTRING(20):="РВ откр. гор.1";</v>
      </c>
      <c r="O116" t="str">
        <f t="shared" si="15"/>
        <v>Group1_Burn1_DamperAir_bH:=FALSE,</v>
      </c>
      <c r="P116" t="str">
        <f t="shared" si="16"/>
        <v>Burn[1].DamperAir.bH : BOOL; (*РВ откр. гор.1*)</v>
      </c>
    </row>
    <row r="117" spans="1:16" ht="15.75" x14ac:dyDescent="0.25">
      <c r="A117" s="2" t="s">
        <v>17</v>
      </c>
      <c r="B117" s="4" t="s">
        <v>124</v>
      </c>
      <c r="C117" t="s">
        <v>424</v>
      </c>
      <c r="D117" t="s">
        <v>234</v>
      </c>
      <c r="E117" t="s">
        <v>401</v>
      </c>
      <c r="F117" t="s">
        <v>175</v>
      </c>
      <c r="G117" t="s">
        <v>166</v>
      </c>
      <c r="H117" t="s">
        <v>139</v>
      </c>
      <c r="I117" t="str">
        <f t="shared" si="13"/>
        <v>Group1_Burn1_DamperAir_bL : BOOL; (*РВ закр. гор.1*)</v>
      </c>
      <c r="J117" t="str">
        <f t="shared" si="8"/>
        <v>DataReal.Group[1].Burn[1].DamperAir.bL:=stDiAll.Group1_Burn1_DamperAir_bL XOR stInvertDigitalInputs.Group1_Burn1_DamperAir_bL;</v>
      </c>
      <c r="K117" s="13" t="str">
        <f>IF(COUNTIF(D$1:D117,D117)=1,MAX(K$1:K116)+1,"")</f>
        <v/>
      </c>
      <c r="L117" s="14" t="str">
        <f t="shared" si="14"/>
        <v/>
      </c>
      <c r="N117" t="str">
        <f t="shared" si="10"/>
        <v>Group1_Burn1_DamperAir_bL : WSTRING(20):="РВ закр. гор.1";</v>
      </c>
      <c r="O117" t="str">
        <f t="shared" si="15"/>
        <v>Group1_Burn1_DamperAir_bL:=FALSE,</v>
      </c>
      <c r="P117" t="str">
        <f t="shared" si="16"/>
        <v>Burn[1].DamperAir.bL : BOOL; (*РВ закр. гор.1*)</v>
      </c>
    </row>
    <row r="118" spans="1:16" ht="15.75" x14ac:dyDescent="0.25">
      <c r="A118" s="2" t="s">
        <v>17</v>
      </c>
      <c r="B118" s="4" t="s">
        <v>125</v>
      </c>
      <c r="C118" t="s">
        <v>425</v>
      </c>
      <c r="D118" t="s">
        <v>234</v>
      </c>
      <c r="E118" t="s">
        <v>402</v>
      </c>
      <c r="F118" t="s">
        <v>175</v>
      </c>
      <c r="G118" t="s">
        <v>160</v>
      </c>
      <c r="H118" t="s">
        <v>139</v>
      </c>
      <c r="I118" t="str">
        <f t="shared" si="13"/>
        <v>Group1_Burn2_DamperAir_bH : BOOL; (*РВ откр. гор.2*)</v>
      </c>
      <c r="J118" t="str">
        <f t="shared" si="8"/>
        <v>DataReal.Group[1].Burn[2].DamperAir.bH:=stDiAll.Group1_Burn2_DamperAir_bH XOR stInvertDigitalInputs.Group1_Burn2_DamperAir_bH;</v>
      </c>
      <c r="K118" s="13" t="str">
        <f>IF(COUNTIF(D$1:D118,D118)=1,MAX(K$1:K117)+1,"")</f>
        <v/>
      </c>
      <c r="L118" s="14" t="str">
        <f t="shared" si="14"/>
        <v/>
      </c>
      <c r="N118" t="str">
        <f t="shared" si="10"/>
        <v>Group1_Burn2_DamperAir_bH : WSTRING(20):="РВ откр. гор.2";</v>
      </c>
      <c r="O118" t="str">
        <f t="shared" si="15"/>
        <v>Group1_Burn2_DamperAir_bH:=FALSE,</v>
      </c>
      <c r="P118" t="str">
        <f t="shared" si="16"/>
        <v>Burn[2].DamperAir.bH : BOOL; (*РВ откр. гор.2*)</v>
      </c>
    </row>
    <row r="119" spans="1:16" ht="15.75" x14ac:dyDescent="0.25">
      <c r="A119" s="2" t="s">
        <v>17</v>
      </c>
      <c r="B119" s="4" t="s">
        <v>126</v>
      </c>
      <c r="C119" t="s">
        <v>426</v>
      </c>
      <c r="D119" t="s">
        <v>234</v>
      </c>
      <c r="E119" t="s">
        <v>402</v>
      </c>
      <c r="F119" t="s">
        <v>175</v>
      </c>
      <c r="G119" t="s">
        <v>166</v>
      </c>
      <c r="H119" t="s">
        <v>139</v>
      </c>
      <c r="I119" t="str">
        <f t="shared" si="13"/>
        <v>Group1_Burn2_DamperAir_bL : BOOL; (*РВ закр. гор.2*)</v>
      </c>
      <c r="J119" t="str">
        <f t="shared" si="8"/>
        <v>DataReal.Group[1].Burn[2].DamperAir.bL:=stDiAll.Group1_Burn2_DamperAir_bL XOR stInvertDigitalInputs.Group1_Burn2_DamperAir_bL;</v>
      </c>
      <c r="K119" s="13" t="str">
        <f>IF(COUNTIF(D$1:D119,D119)=1,MAX(K$1:K118)+1,"")</f>
        <v/>
      </c>
      <c r="L119" s="14" t="str">
        <f t="shared" si="14"/>
        <v/>
      </c>
      <c r="N119" t="str">
        <f t="shared" si="10"/>
        <v>Group1_Burn2_DamperAir_bL : WSTRING(20):="РВ закр. гор.2";</v>
      </c>
      <c r="O119" t="str">
        <f t="shared" si="15"/>
        <v>Group1_Burn2_DamperAir_bL:=FALSE,</v>
      </c>
      <c r="P119" t="str">
        <f t="shared" si="16"/>
        <v>Burn[2].DamperAir.bL : BOOL; (*РВ закр. гор.2*)</v>
      </c>
    </row>
    <row r="120" spans="1:16" ht="15.75" x14ac:dyDescent="0.25">
      <c r="A120" s="2" t="s">
        <v>17</v>
      </c>
      <c r="B120" s="4" t="s">
        <v>127</v>
      </c>
      <c r="C120" t="s">
        <v>427</v>
      </c>
      <c r="D120" t="s">
        <v>234</v>
      </c>
      <c r="E120" t="s">
        <v>403</v>
      </c>
      <c r="F120" t="s">
        <v>175</v>
      </c>
      <c r="G120" t="s">
        <v>160</v>
      </c>
      <c r="H120" t="s">
        <v>139</v>
      </c>
      <c r="I120" t="str">
        <f t="shared" si="13"/>
        <v>Group1_Burn3_DamperAir_bH : BOOL; (*РВ откр. гор.3*)</v>
      </c>
      <c r="J120" t="str">
        <f t="shared" si="8"/>
        <v>DataReal.Group[1].Burn[3].DamperAir.bH:=stDiAll.Group1_Burn3_DamperAir_bH XOR stInvertDigitalInputs.Group1_Burn3_DamperAir_bH;</v>
      </c>
      <c r="K120" s="13" t="str">
        <f>IF(COUNTIF(D$1:D120,D120)=1,MAX(K$1:K119)+1,"")</f>
        <v/>
      </c>
      <c r="L120" s="14" t="str">
        <f t="shared" si="14"/>
        <v/>
      </c>
      <c r="N120" t="str">
        <f t="shared" si="10"/>
        <v>Group1_Burn3_DamperAir_bH : WSTRING(20):="РВ откр. гор.3";</v>
      </c>
      <c r="O120" t="str">
        <f t="shared" si="15"/>
        <v>Group1_Burn3_DamperAir_bH:=FALSE,</v>
      </c>
      <c r="P120" t="str">
        <f t="shared" si="16"/>
        <v>Burn[3].DamperAir.bH : BOOL; (*РВ откр. гор.3*)</v>
      </c>
    </row>
    <row r="121" spans="1:16" ht="15.75" x14ac:dyDescent="0.25">
      <c r="A121" s="2" t="s">
        <v>17</v>
      </c>
      <c r="B121" s="4" t="s">
        <v>128</v>
      </c>
      <c r="C121" t="s">
        <v>428</v>
      </c>
      <c r="D121" t="s">
        <v>234</v>
      </c>
      <c r="E121" t="s">
        <v>403</v>
      </c>
      <c r="F121" t="s">
        <v>175</v>
      </c>
      <c r="G121" t="s">
        <v>166</v>
      </c>
      <c r="H121" t="s">
        <v>139</v>
      </c>
      <c r="I121" t="str">
        <f t="shared" si="13"/>
        <v>Group1_Burn3_DamperAir_bL : BOOL; (*РВ закр. гор.3*)</v>
      </c>
      <c r="J121" t="str">
        <f t="shared" si="8"/>
        <v>DataReal.Group[1].Burn[3].DamperAir.bL:=stDiAll.Group1_Burn3_DamperAir_bL XOR stInvertDigitalInputs.Group1_Burn3_DamperAir_bL;</v>
      </c>
      <c r="K121" s="13" t="str">
        <f>IF(COUNTIF(D$1:D121,D121)=1,MAX(K$1:K120)+1,"")</f>
        <v/>
      </c>
      <c r="L121" s="14" t="str">
        <f t="shared" si="14"/>
        <v/>
      </c>
      <c r="N121" t="str">
        <f t="shared" si="10"/>
        <v>Group1_Burn3_DamperAir_bL : WSTRING(20):="РВ закр. гор.3";</v>
      </c>
      <c r="O121" t="str">
        <f t="shared" si="15"/>
        <v>Group1_Burn3_DamperAir_bL:=FALSE,</v>
      </c>
      <c r="P121" t="str">
        <f t="shared" si="16"/>
        <v>Burn[3].DamperAir.bL : BOOL; (*РВ закр. гор.3*)</v>
      </c>
    </row>
    <row r="122" spans="1:16" ht="15.75" x14ac:dyDescent="0.25">
      <c r="A122" s="2" t="s">
        <v>17</v>
      </c>
      <c r="B122" s="4" t="s">
        <v>129</v>
      </c>
      <c r="C122" t="s">
        <v>431</v>
      </c>
      <c r="D122" t="s">
        <v>234</v>
      </c>
      <c r="E122" t="s">
        <v>401</v>
      </c>
      <c r="G122" t="s">
        <v>223</v>
      </c>
      <c r="H122" t="s">
        <v>139</v>
      </c>
      <c r="I122" t="str">
        <f t="shared" si="13"/>
        <v>Group1_Burn1_bFireIgn : BOOL; (*Фак. зап. есть гор.1*)</v>
      </c>
      <c r="J122" t="str">
        <f t="shared" si="8"/>
        <v>DataReal.Group[1].Burn[1].bFireIgn:=stDiAll.Group1_Burn1_bFireIgn XOR stInvertDigitalInputs.Group1_Burn1_bFireIgn;</v>
      </c>
      <c r="K122" s="13" t="str">
        <f>IF(COUNTIF(D$1:D122,D122)=1,MAX(K$1:K121)+1,"")</f>
        <v/>
      </c>
      <c r="L122" s="14" t="str">
        <f t="shared" si="14"/>
        <v/>
      </c>
      <c r="N122" t="str">
        <f t="shared" si="10"/>
        <v>Group1_Burn1_bFireIgn : WSTRING(20):="Фак. зап. есть гор.1";</v>
      </c>
      <c r="O122" t="str">
        <f t="shared" si="15"/>
        <v>Group1_Burn1_bFireIgn:=FALSE,</v>
      </c>
      <c r="P122" t="str">
        <f t="shared" si="16"/>
        <v>Burn[1].bFireIgn : BOOL; (*Фак. зап. есть гор.1*)</v>
      </c>
    </row>
    <row r="123" spans="1:16" ht="15.75" x14ac:dyDescent="0.25">
      <c r="A123" s="2" t="s">
        <v>17</v>
      </c>
      <c r="B123" s="4" t="s">
        <v>130</v>
      </c>
      <c r="C123" t="s">
        <v>432</v>
      </c>
      <c r="D123" t="s">
        <v>234</v>
      </c>
      <c r="E123" t="s">
        <v>402</v>
      </c>
      <c r="G123" t="s">
        <v>223</v>
      </c>
      <c r="H123" t="s">
        <v>139</v>
      </c>
      <c r="I123" t="str">
        <f t="shared" si="13"/>
        <v>Group1_Burn2_bFireIgn : BOOL; (*Фак. зап. есть гор.2*)</v>
      </c>
      <c r="J123" t="str">
        <f t="shared" si="8"/>
        <v>DataReal.Group[1].Burn[2].bFireIgn:=stDiAll.Group1_Burn2_bFireIgn XOR stInvertDigitalInputs.Group1_Burn2_bFireIgn;</v>
      </c>
      <c r="K123" s="13" t="str">
        <f>IF(COUNTIF(D$1:D123,D123)=1,MAX(K$1:K122)+1,"")</f>
        <v/>
      </c>
      <c r="L123" s="14" t="str">
        <f t="shared" si="14"/>
        <v/>
      </c>
      <c r="N123" t="str">
        <f t="shared" si="10"/>
        <v>Group1_Burn2_bFireIgn : WSTRING(20):="Фак. зап. есть гор.2";</v>
      </c>
      <c r="O123" t="str">
        <f t="shared" si="15"/>
        <v>Group1_Burn2_bFireIgn:=FALSE,</v>
      </c>
      <c r="P123" t="str">
        <f t="shared" si="16"/>
        <v>Burn[2].bFireIgn : BOOL; (*Фак. зап. есть гор.2*)</v>
      </c>
    </row>
    <row r="124" spans="1:16" ht="15.75" x14ac:dyDescent="0.25">
      <c r="A124" s="2" t="s">
        <v>17</v>
      </c>
      <c r="B124" s="4" t="s">
        <v>131</v>
      </c>
      <c r="C124" t="s">
        <v>433</v>
      </c>
      <c r="D124" t="s">
        <v>234</v>
      </c>
      <c r="E124" t="s">
        <v>403</v>
      </c>
      <c r="G124" t="s">
        <v>223</v>
      </c>
      <c r="H124" t="s">
        <v>139</v>
      </c>
      <c r="I124" t="str">
        <f t="shared" si="13"/>
        <v>Group1_Burn3_bFireIgn : BOOL; (*Фак. зап. есть гор.3*)</v>
      </c>
      <c r="J124" t="str">
        <f t="shared" si="8"/>
        <v>DataReal.Group[1].Burn[3].bFireIgn:=stDiAll.Group1_Burn3_bFireIgn XOR stInvertDigitalInputs.Group1_Burn3_bFireIgn;</v>
      </c>
      <c r="K124" s="13" t="str">
        <f>IF(COUNTIF(D$1:D124,D124)=1,MAX(K$1:K123)+1,"")</f>
        <v/>
      </c>
      <c r="L124" s="14" t="str">
        <f t="shared" si="14"/>
        <v/>
      </c>
      <c r="N124" t="str">
        <f t="shared" si="10"/>
        <v>Group1_Burn3_bFireIgn : WSTRING(20):="Фак. зап. есть гор.3";</v>
      </c>
      <c r="O124" t="str">
        <f t="shared" si="15"/>
        <v>Group1_Burn3_bFireIgn:=FALSE,</v>
      </c>
      <c r="P124" t="str">
        <f t="shared" si="16"/>
        <v>Burn[3].bFireIgn : BOOL; (*Фак. зап. есть гор.3*)</v>
      </c>
    </row>
    <row r="125" spans="1:16" ht="15.75" x14ac:dyDescent="0.25">
      <c r="A125" s="2" t="s">
        <v>17</v>
      </c>
      <c r="B125" s="4" t="s">
        <v>132</v>
      </c>
      <c r="C125" t="s">
        <v>5</v>
      </c>
      <c r="D125" t="s">
        <v>158</v>
      </c>
      <c r="H125" t="s">
        <v>139</v>
      </c>
      <c r="I125" t="str">
        <f t="shared" si="13"/>
        <v>Reserv_bDI124 : BOOL; (*Резерв*)</v>
      </c>
      <c r="J125" t="str">
        <f t="shared" si="8"/>
        <v>DataReal.Reserv.bDI124:=stDiAll.Reserv_bDI124 XOR stInvertDigitalInputs.Reserv_bDI124;</v>
      </c>
      <c r="K125" s="13" t="str">
        <f>IF(COUNTIF(D$1:D125,D125)=1,MAX(K$1:K124)+1,"")</f>
        <v/>
      </c>
      <c r="L125" s="14" t="str">
        <f t="shared" si="14"/>
        <v/>
      </c>
      <c r="N125" t="str">
        <f t="shared" si="10"/>
        <v>Reserv_bDI124 : WSTRING(20):="Резерв";</v>
      </c>
      <c r="O125" t="str">
        <f t="shared" si="15"/>
        <v>Reserv_bDI124:=FALSE,</v>
      </c>
      <c r="P125" t="str">
        <f t="shared" si="16"/>
        <v>bDI124 : BOOL; (*Резерв*)</v>
      </c>
    </row>
    <row r="126" spans="1:16" ht="15.75" x14ac:dyDescent="0.25">
      <c r="A126" s="2" t="s">
        <v>17</v>
      </c>
      <c r="B126" s="4" t="s">
        <v>133</v>
      </c>
      <c r="C126" t="s">
        <v>529</v>
      </c>
      <c r="D126" t="s">
        <v>234</v>
      </c>
      <c r="G126" t="s">
        <v>434</v>
      </c>
      <c r="H126" t="s">
        <v>139</v>
      </c>
      <c r="I126" t="str">
        <f t="shared" si="13"/>
        <v>Group1_bStartIgn : BOOL; (*Розжиг гр.1*)</v>
      </c>
      <c r="J126" t="str">
        <f t="shared" si="8"/>
        <v>DataReal.Group[1].bStartIgn:=stDiAll.Group1_bStartIgn XOR stInvertDigitalInputs.Group1_bStartIgn;</v>
      </c>
      <c r="K126" s="13" t="str">
        <f>IF(COUNTIF(D$1:D126,D126)=1,MAX(K$1:K125)+1,"")</f>
        <v/>
      </c>
      <c r="L126" s="14" t="str">
        <f t="shared" si="14"/>
        <v/>
      </c>
      <c r="N126" t="str">
        <f t="shared" si="10"/>
        <v>Group1_bStartIgn : WSTRING(20):="Розжиг гр.1";</v>
      </c>
      <c r="O126" t="str">
        <f t="shared" si="15"/>
        <v>Group1_bStartIgn:=FALSE,</v>
      </c>
      <c r="P126" t="str">
        <f t="shared" si="16"/>
        <v>bStartIgn : BOOL; (*Розжиг гр.1*)</v>
      </c>
    </row>
    <row r="127" spans="1:16" ht="15.75" x14ac:dyDescent="0.25">
      <c r="A127" s="2" t="s">
        <v>17</v>
      </c>
      <c r="B127" s="4" t="s">
        <v>134</v>
      </c>
      <c r="C127" t="s">
        <v>530</v>
      </c>
      <c r="D127" t="s">
        <v>234</v>
      </c>
      <c r="G127" t="s">
        <v>170</v>
      </c>
      <c r="H127" t="s">
        <v>139</v>
      </c>
      <c r="I127" t="str">
        <f t="shared" si="13"/>
        <v>Group1_bStop : BOOL; (*Стоп гр.1*)</v>
      </c>
      <c r="J127" t="str">
        <f t="shared" si="8"/>
        <v>DataReal.Group[1].bStop:=stDiAll.Group1_bStop XOR stInvertDigitalInputs.Group1_bStop;</v>
      </c>
      <c r="K127" s="13" t="str">
        <f>IF(COUNTIF(D$1:D127,D127)=1,MAX(K$1:K126)+1,"")</f>
        <v/>
      </c>
      <c r="L127" s="14" t="str">
        <f t="shared" si="14"/>
        <v/>
      </c>
      <c r="N127" t="str">
        <f t="shared" si="10"/>
        <v>Group1_bStop : WSTRING(20):="Стоп гр.1";</v>
      </c>
      <c r="O127" t="str">
        <f t="shared" si="15"/>
        <v>Group1_bStop:=FALSE,</v>
      </c>
      <c r="P127" t="str">
        <f t="shared" si="16"/>
        <v>bStop : BOOL; (*Стоп гр.1*)</v>
      </c>
    </row>
    <row r="128" spans="1:16" ht="15.75" x14ac:dyDescent="0.25">
      <c r="A128" s="2" t="s">
        <v>17</v>
      </c>
      <c r="B128" s="4" t="s">
        <v>135</v>
      </c>
      <c r="C128" t="s">
        <v>531</v>
      </c>
      <c r="D128" t="s">
        <v>234</v>
      </c>
      <c r="G128" t="s">
        <v>360</v>
      </c>
      <c r="H128" t="s">
        <v>139</v>
      </c>
      <c r="I128" t="str">
        <f t="shared" si="13"/>
        <v>Group1_bStartPress : BOOL; (*Опрессовка гр.1*)</v>
      </c>
      <c r="J128" t="str">
        <f t="shared" si="8"/>
        <v>DataReal.Group[1].bStartPress:=stDiAll.Group1_bStartPress XOR stInvertDigitalInputs.Group1_bStartPress;</v>
      </c>
      <c r="K128" s="13" t="str">
        <f>IF(COUNTIF(D$1:D128,D128)=1,MAX(K$1:K127)+1,"")</f>
        <v/>
      </c>
      <c r="L128" s="14" t="str">
        <f t="shared" si="14"/>
        <v/>
      </c>
      <c r="N128" t="str">
        <f t="shared" si="10"/>
        <v>Group1_bStartPress : WSTRING(20):="Опрессовка гр.1";</v>
      </c>
      <c r="O128" t="str">
        <f t="shared" si="15"/>
        <v>Group1_bStartPress:=FALSE,</v>
      </c>
      <c r="P128" t="str">
        <f t="shared" si="16"/>
        <v>bStartPress : BOOL; (*Опрессовка гр.1*)</v>
      </c>
    </row>
    <row r="129" spans="1:16" ht="15.75" x14ac:dyDescent="0.25">
      <c r="A129" s="2" t="s">
        <v>17</v>
      </c>
      <c r="B129" s="4" t="s">
        <v>136</v>
      </c>
      <c r="C129" t="s">
        <v>5</v>
      </c>
      <c r="D129" t="s">
        <v>158</v>
      </c>
      <c r="H129" t="s">
        <v>139</v>
      </c>
      <c r="I129" t="str">
        <f t="shared" ref="I129:I141" si="17">CONCATENATE(D129,"_",IF(E129&lt;&gt;"",CONCATENATE(E129,"_"),""),IF(F129&lt;&gt;"",CONCATENATE(F129,"_"),""),IF(G129&lt;&gt;"",G129,CONCATENATE("b",A129,B129)), " : ", H129, "; (*", C129, "*)")</f>
        <v>Reserv_bDI128 : BOOL; (*Резерв*)</v>
      </c>
      <c r="J129" t="str">
        <f t="shared" si="8"/>
        <v>DataReal.Reserv.bDI128:=stDiAll.Reserv_bDI128 XOR stInvertDigitalInputs.Reserv_bDI128;</v>
      </c>
      <c r="K129" s="13" t="str">
        <f>IF(COUNTIF(D$1:D129,D129)=1,MAX(K$1:K128)+1,"")</f>
        <v/>
      </c>
      <c r="L129" s="14" t="str">
        <f t="shared" ref="L129:L141" si="18">IF(K129="","",D129)</f>
        <v/>
      </c>
      <c r="N129" t="str">
        <f t="shared" si="10"/>
        <v>Reserv_bDI128 : WSTRING(20):="Резерв";</v>
      </c>
      <c r="O129" t="str">
        <f t="shared" ref="O129:O141" si="19">CONCATENATE(D129, "_",IF(E129&lt;&gt;"",CONCATENATE(E129,"_"),""),IF(F129&lt;&gt;"",CONCATENATE(F129,"_"),""),IF(G129&lt;&gt;"",G129,CONCATENATE("b",A129,B129)),":=FALSE",IF(O130&lt;&gt;"",",",";"))</f>
        <v>Reserv_bDI128:=FALSE,</v>
      </c>
      <c r="P129" t="str">
        <f t="shared" ref="P129:P141" si="20">CONCATENATE(IF(E129&lt;&gt;"",CONCATENATE(IF(IFERROR(_xlfn.NUMBERVALUE(RIGHT(E129)),"")="",E129,REPLACE(E129,LEN(E129),3,CONCATENATE("[",RIGHT(E129),"]"))),"."),""),IF(F129&lt;&gt;"",CONCATENATE(F129,"."),""),IF(G129&lt;&gt;"",G129,CONCATENATE("b",A129,B129))," : ",H129,";"," (*",C129,"*)")</f>
        <v>bDI128 : BOOL; (*Резерв*)</v>
      </c>
    </row>
    <row r="130" spans="1:16" ht="15.75" x14ac:dyDescent="0.25">
      <c r="A130" s="2" t="s">
        <v>17</v>
      </c>
      <c r="B130" s="4" t="s">
        <v>190</v>
      </c>
      <c r="C130" t="s">
        <v>5</v>
      </c>
      <c r="D130" t="s">
        <v>158</v>
      </c>
      <c r="H130" t="s">
        <v>139</v>
      </c>
      <c r="I130" t="str">
        <f t="shared" si="17"/>
        <v>Reserv_bDI129 : BOOL; (*Резерв*)</v>
      </c>
      <c r="J130" t="str">
        <f t="shared" si="8"/>
        <v>DataReal.Reserv.bDI129:=stDiAll.Reserv_bDI129 XOR stInvertDigitalInputs.Reserv_bDI129;</v>
      </c>
      <c r="K130" s="13" t="str">
        <f>IF(COUNTIF(D$1:D130,D130)=1,MAX(K$1:K129)+1,"")</f>
        <v/>
      </c>
      <c r="L130" s="14" t="str">
        <f t="shared" si="18"/>
        <v/>
      </c>
      <c r="N130" t="str">
        <f t="shared" si="10"/>
        <v>Reserv_bDI129 : WSTRING(20):="Резерв";</v>
      </c>
      <c r="O130" t="str">
        <f t="shared" si="19"/>
        <v>Reserv_bDI129:=FALSE,</v>
      </c>
      <c r="P130" t="str">
        <f t="shared" si="20"/>
        <v>bDI129 : BOOL; (*Резерв*)</v>
      </c>
    </row>
    <row r="131" spans="1:16" ht="15.75" x14ac:dyDescent="0.25">
      <c r="A131" s="2" t="s">
        <v>17</v>
      </c>
      <c r="B131" s="4" t="s">
        <v>191</v>
      </c>
      <c r="C131" t="s">
        <v>5</v>
      </c>
      <c r="D131" t="s">
        <v>158</v>
      </c>
      <c r="H131" t="s">
        <v>139</v>
      </c>
      <c r="I131" t="str">
        <f t="shared" si="17"/>
        <v>Reserv_bDI130 : BOOL; (*Резерв*)</v>
      </c>
      <c r="J131" t="str">
        <f t="shared" ref="J131:J194" si="21">CONCATENATE("DataReal.",IF(IFERROR(_xlfn.NUMBERVALUE(RIGHT(D131)),"")="",D131,REPLACE(D131,LEN(D131),3,CONCATENATE("[",RIGHT(D131),"]"))),".",IF(E131&lt;&gt;"",CONCATENATE(IF(IFERROR(_xlfn.NUMBERVALUE(RIGHT(E131)),"")="",E131,REPLACE(E131,LEN(E131),3,CONCATENATE("[",RIGHT(E131),"]"))),"."),""),IF(F131&lt;&gt;"",CONCATENATE(F131,"."),""),IF(G131&lt;&gt;"",G131,CONCATENATE("b",A131,B131)),":=stDiAll.",D131,"_",IF(E131&lt;&gt;"",CONCATENATE(E131,"_"),""),IF(F131&lt;&gt;"",CONCATENATE(F131,"_"),""),IF(G131&lt;&gt;"",G131,CONCATENATE("b",A131,B131))," XOR stInvertDigitalInputs.",D131,"_",IF(E131&lt;&gt;"",CONCATENATE(E131,"_"),""),IF(F131&lt;&gt;"",CONCATENATE(F131,"_"),""),IF(G131&lt;&gt;"",G131,CONCATENATE("b",A131,B131)),";")</f>
        <v>DataReal.Reserv.bDI130:=stDiAll.Reserv_bDI130 XOR stInvertDigitalInputs.Reserv_bDI130;</v>
      </c>
      <c r="K131" s="13" t="str">
        <f>IF(COUNTIF(D$1:D131,D131)=1,MAX(K$1:K130)+1,"")</f>
        <v/>
      </c>
      <c r="L131" s="14" t="str">
        <f t="shared" si="18"/>
        <v/>
      </c>
      <c r="N131" t="str">
        <f t="shared" ref="N131:N194" si="22">CONCATENATE(D131, "_",IF(E131&lt;&gt;"",CONCATENATE(E131,"_"),""),IF(F131&lt;&gt;"",CONCATENATE(F131,"_"),""),IF(G131&lt;&gt;"",G131,CONCATENATE("b",A131,B131))," : WSTRING(20):=""",C131,""";",)</f>
        <v>Reserv_bDI130 : WSTRING(20):="Резерв";</v>
      </c>
      <c r="O131" t="str">
        <f t="shared" si="19"/>
        <v>Reserv_bDI130:=FALSE,</v>
      </c>
      <c r="P131" t="str">
        <f t="shared" si="20"/>
        <v>bDI130 : BOOL; (*Резерв*)</v>
      </c>
    </row>
    <row r="132" spans="1:16" ht="15.75" x14ac:dyDescent="0.25">
      <c r="A132" s="2" t="s">
        <v>17</v>
      </c>
      <c r="B132" s="4" t="s">
        <v>192</v>
      </c>
      <c r="C132" t="s">
        <v>5</v>
      </c>
      <c r="D132" t="s">
        <v>158</v>
      </c>
      <c r="H132" t="s">
        <v>139</v>
      </c>
      <c r="I132" t="str">
        <f t="shared" si="17"/>
        <v>Reserv_bDI131 : BOOL; (*Резерв*)</v>
      </c>
      <c r="J132" t="str">
        <f t="shared" si="21"/>
        <v>DataReal.Reserv.bDI131:=stDiAll.Reserv_bDI131 XOR stInvertDigitalInputs.Reserv_bDI131;</v>
      </c>
      <c r="K132" s="13" t="str">
        <f>IF(COUNTIF(D$1:D132,D132)=1,MAX(K$1:K131)+1,"")</f>
        <v/>
      </c>
      <c r="L132" s="14" t="str">
        <f t="shared" si="18"/>
        <v/>
      </c>
      <c r="N132" t="str">
        <f t="shared" si="22"/>
        <v>Reserv_bDI131 : WSTRING(20):="Резерв";</v>
      </c>
      <c r="O132" t="str">
        <f t="shared" si="19"/>
        <v>Reserv_bDI131:=FALSE,</v>
      </c>
      <c r="P132" t="str">
        <f t="shared" si="20"/>
        <v>bDI131 : BOOL; (*Резерв*)</v>
      </c>
    </row>
    <row r="133" spans="1:16" ht="15.75" x14ac:dyDescent="0.25">
      <c r="A133" s="2" t="s">
        <v>17</v>
      </c>
      <c r="B133" s="4" t="s">
        <v>193</v>
      </c>
      <c r="C133" t="s">
        <v>5</v>
      </c>
      <c r="D133" t="s">
        <v>158</v>
      </c>
      <c r="H133" t="s">
        <v>139</v>
      </c>
      <c r="I133" t="str">
        <f t="shared" si="17"/>
        <v>Reserv_bDI132 : BOOL; (*Резерв*)</v>
      </c>
      <c r="J133" t="str">
        <f t="shared" si="21"/>
        <v>DataReal.Reserv.bDI132:=stDiAll.Reserv_bDI132 XOR stInvertDigitalInputs.Reserv_bDI132;</v>
      </c>
      <c r="K133" s="13" t="str">
        <f>IF(COUNTIF(D$1:D133,D133)=1,MAX(K$1:K132)+1,"")</f>
        <v/>
      </c>
      <c r="L133" s="14" t="str">
        <f t="shared" si="18"/>
        <v/>
      </c>
      <c r="N133" t="str">
        <f t="shared" si="22"/>
        <v>Reserv_bDI132 : WSTRING(20):="Резерв";</v>
      </c>
      <c r="O133" t="str">
        <f t="shared" si="19"/>
        <v>Reserv_bDI132:=FALSE,</v>
      </c>
      <c r="P133" t="str">
        <f t="shared" si="20"/>
        <v>bDI132 : BOOL; (*Резерв*)</v>
      </c>
    </row>
    <row r="134" spans="1:16" ht="15.75" x14ac:dyDescent="0.25">
      <c r="A134" s="2" t="s">
        <v>17</v>
      </c>
      <c r="B134" s="4" t="s">
        <v>194</v>
      </c>
      <c r="C134" t="s">
        <v>5</v>
      </c>
      <c r="D134" t="s">
        <v>158</v>
      </c>
      <c r="H134" t="s">
        <v>139</v>
      </c>
      <c r="I134" t="str">
        <f t="shared" si="17"/>
        <v>Reserv_bDI133 : BOOL; (*Резерв*)</v>
      </c>
      <c r="J134" t="str">
        <f t="shared" si="21"/>
        <v>DataReal.Reserv.bDI133:=stDiAll.Reserv_bDI133 XOR stInvertDigitalInputs.Reserv_bDI133;</v>
      </c>
      <c r="K134" s="13" t="str">
        <f>IF(COUNTIF(D$1:D134,D134)=1,MAX(K$1:K133)+1,"")</f>
        <v/>
      </c>
      <c r="L134" s="14" t="str">
        <f t="shared" si="18"/>
        <v/>
      </c>
      <c r="N134" t="str">
        <f t="shared" si="22"/>
        <v>Reserv_bDI133 : WSTRING(20):="Резерв";</v>
      </c>
      <c r="O134" t="str">
        <f t="shared" si="19"/>
        <v>Reserv_bDI133:=FALSE,</v>
      </c>
      <c r="P134" t="str">
        <f t="shared" si="20"/>
        <v>bDI133 : BOOL; (*Резерв*)</v>
      </c>
    </row>
    <row r="135" spans="1:16" ht="15.75" x14ac:dyDescent="0.25">
      <c r="A135" s="2" t="s">
        <v>17</v>
      </c>
      <c r="B135" s="4" t="s">
        <v>195</v>
      </c>
      <c r="C135" t="s">
        <v>5</v>
      </c>
      <c r="D135" t="s">
        <v>158</v>
      </c>
      <c r="H135" t="s">
        <v>139</v>
      </c>
      <c r="I135" t="str">
        <f t="shared" si="17"/>
        <v>Reserv_bDI134 : BOOL; (*Резерв*)</v>
      </c>
      <c r="J135" t="str">
        <f t="shared" si="21"/>
        <v>DataReal.Reserv.bDI134:=stDiAll.Reserv_bDI134 XOR stInvertDigitalInputs.Reserv_bDI134;</v>
      </c>
      <c r="K135" s="13" t="str">
        <f>IF(COUNTIF(D$1:D135,D135)=1,MAX(K$1:K134)+1,"")</f>
        <v/>
      </c>
      <c r="L135" s="14" t="str">
        <f t="shared" si="18"/>
        <v/>
      </c>
      <c r="N135" t="str">
        <f t="shared" si="22"/>
        <v>Reserv_bDI134 : WSTRING(20):="Резерв";</v>
      </c>
      <c r="O135" t="str">
        <f t="shared" si="19"/>
        <v>Reserv_bDI134:=FALSE,</v>
      </c>
      <c r="P135" t="str">
        <f t="shared" si="20"/>
        <v>bDI134 : BOOL; (*Резерв*)</v>
      </c>
    </row>
    <row r="136" spans="1:16" ht="15.75" x14ac:dyDescent="0.25">
      <c r="A136" s="2" t="s">
        <v>17</v>
      </c>
      <c r="B136" s="4" t="s">
        <v>196</v>
      </c>
      <c r="C136" t="s">
        <v>5</v>
      </c>
      <c r="D136" t="s">
        <v>158</v>
      </c>
      <c r="H136" t="s">
        <v>139</v>
      </c>
      <c r="I136" t="str">
        <f t="shared" si="17"/>
        <v>Reserv_bDI135 : BOOL; (*Резерв*)</v>
      </c>
      <c r="J136" t="str">
        <f t="shared" si="21"/>
        <v>DataReal.Reserv.bDI135:=stDiAll.Reserv_bDI135 XOR stInvertDigitalInputs.Reserv_bDI135;</v>
      </c>
      <c r="K136" s="13" t="str">
        <f>IF(COUNTIF(D$1:D136,D136)=1,MAX(K$1:K135)+1,"")</f>
        <v/>
      </c>
      <c r="L136" s="14" t="str">
        <f t="shared" si="18"/>
        <v/>
      </c>
      <c r="N136" t="str">
        <f t="shared" si="22"/>
        <v>Reserv_bDI135 : WSTRING(20):="Резерв";</v>
      </c>
      <c r="O136" t="str">
        <f t="shared" si="19"/>
        <v>Reserv_bDI135:=FALSE,</v>
      </c>
      <c r="P136" t="str">
        <f t="shared" si="20"/>
        <v>bDI135 : BOOL; (*Резерв*)</v>
      </c>
    </row>
    <row r="137" spans="1:16" ht="15.75" x14ac:dyDescent="0.25">
      <c r="A137" s="2" t="s">
        <v>17</v>
      </c>
      <c r="B137" s="4" t="s">
        <v>197</v>
      </c>
      <c r="C137" t="s">
        <v>5</v>
      </c>
      <c r="D137" t="s">
        <v>158</v>
      </c>
      <c r="H137" t="s">
        <v>139</v>
      </c>
      <c r="I137" t="str">
        <f t="shared" si="17"/>
        <v>Reserv_bDI136 : BOOL; (*Резерв*)</v>
      </c>
      <c r="J137" t="str">
        <f t="shared" si="21"/>
        <v>DataReal.Reserv.bDI136:=stDiAll.Reserv_bDI136 XOR stInvertDigitalInputs.Reserv_bDI136;</v>
      </c>
      <c r="K137" s="13" t="str">
        <f>IF(COUNTIF(D$1:D137,D137)=1,MAX(K$1:K136)+1,"")</f>
        <v/>
      </c>
      <c r="L137" s="14" t="str">
        <f t="shared" si="18"/>
        <v/>
      </c>
      <c r="N137" t="str">
        <f t="shared" si="22"/>
        <v>Reserv_bDI136 : WSTRING(20):="Резерв";</v>
      </c>
      <c r="O137" t="str">
        <f t="shared" si="19"/>
        <v>Reserv_bDI136:=FALSE,</v>
      </c>
      <c r="P137" t="str">
        <f t="shared" si="20"/>
        <v>bDI136 : BOOL; (*Резерв*)</v>
      </c>
    </row>
    <row r="138" spans="1:16" ht="15.75" x14ac:dyDescent="0.25">
      <c r="A138" s="2" t="s">
        <v>17</v>
      </c>
      <c r="B138" s="4" t="s">
        <v>198</v>
      </c>
      <c r="C138" t="s">
        <v>5</v>
      </c>
      <c r="D138" t="s">
        <v>158</v>
      </c>
      <c r="H138" t="s">
        <v>139</v>
      </c>
      <c r="I138" t="str">
        <f t="shared" si="17"/>
        <v>Reserv_bDI137 : BOOL; (*Резерв*)</v>
      </c>
      <c r="J138" t="str">
        <f t="shared" si="21"/>
        <v>DataReal.Reserv.bDI137:=stDiAll.Reserv_bDI137 XOR stInvertDigitalInputs.Reserv_bDI137;</v>
      </c>
      <c r="K138" s="13" t="str">
        <f>IF(COUNTIF(D$1:D138,D138)=1,MAX(K$1:K137)+1,"")</f>
        <v/>
      </c>
      <c r="L138" s="14" t="str">
        <f t="shared" si="18"/>
        <v/>
      </c>
      <c r="N138" t="str">
        <f t="shared" si="22"/>
        <v>Reserv_bDI137 : WSTRING(20):="Резерв";</v>
      </c>
      <c r="O138" t="str">
        <f t="shared" si="19"/>
        <v>Reserv_bDI137:=FALSE,</v>
      </c>
      <c r="P138" t="str">
        <f t="shared" si="20"/>
        <v>bDI137 : BOOL; (*Резерв*)</v>
      </c>
    </row>
    <row r="139" spans="1:16" ht="15.75" x14ac:dyDescent="0.25">
      <c r="A139" s="2" t="s">
        <v>17</v>
      </c>
      <c r="B139" s="4" t="s">
        <v>199</v>
      </c>
      <c r="C139" t="s">
        <v>5</v>
      </c>
      <c r="D139" t="s">
        <v>158</v>
      </c>
      <c r="H139" t="s">
        <v>139</v>
      </c>
      <c r="I139" t="str">
        <f t="shared" si="17"/>
        <v>Reserv_bDI138 : BOOL; (*Резерв*)</v>
      </c>
      <c r="J139" t="str">
        <f t="shared" si="21"/>
        <v>DataReal.Reserv.bDI138:=stDiAll.Reserv_bDI138 XOR stInvertDigitalInputs.Reserv_bDI138;</v>
      </c>
      <c r="K139" s="13" t="str">
        <f>IF(COUNTIF(D$1:D139,D139)=1,MAX(K$1:K138)+1,"")</f>
        <v/>
      </c>
      <c r="L139" s="14" t="str">
        <f t="shared" si="18"/>
        <v/>
      </c>
      <c r="N139" t="str">
        <f t="shared" si="22"/>
        <v>Reserv_bDI138 : WSTRING(20):="Резерв";</v>
      </c>
      <c r="O139" t="str">
        <f t="shared" si="19"/>
        <v>Reserv_bDI138:=FALSE,</v>
      </c>
      <c r="P139" t="str">
        <f t="shared" si="20"/>
        <v>bDI138 : BOOL; (*Резерв*)</v>
      </c>
    </row>
    <row r="140" spans="1:16" ht="15.75" x14ac:dyDescent="0.25">
      <c r="A140" s="2" t="s">
        <v>17</v>
      </c>
      <c r="B140" s="4" t="s">
        <v>200</v>
      </c>
      <c r="C140" t="s">
        <v>5</v>
      </c>
      <c r="D140" t="s">
        <v>158</v>
      </c>
      <c r="H140" t="s">
        <v>139</v>
      </c>
      <c r="I140" t="str">
        <f t="shared" si="17"/>
        <v>Reserv_bDI139 : BOOL; (*Резерв*)</v>
      </c>
      <c r="J140" t="str">
        <f t="shared" si="21"/>
        <v>DataReal.Reserv.bDI139:=stDiAll.Reserv_bDI139 XOR stInvertDigitalInputs.Reserv_bDI139;</v>
      </c>
      <c r="K140" s="13" t="str">
        <f>IF(COUNTIF(D$1:D140,D140)=1,MAX(K$1:K139)+1,"")</f>
        <v/>
      </c>
      <c r="L140" s="14" t="str">
        <f t="shared" si="18"/>
        <v/>
      </c>
      <c r="N140" t="str">
        <f t="shared" si="22"/>
        <v>Reserv_bDI139 : WSTRING(20):="Резерв";</v>
      </c>
      <c r="O140" t="str">
        <f t="shared" si="19"/>
        <v>Reserv_bDI139:=FALSE,</v>
      </c>
      <c r="P140" t="str">
        <f t="shared" si="20"/>
        <v>bDI139 : BOOL; (*Резерв*)</v>
      </c>
    </row>
    <row r="141" spans="1:16" s="20" customFormat="1" ht="16.5" thickBot="1" x14ac:dyDescent="0.3">
      <c r="A141" s="18" t="s">
        <v>17</v>
      </c>
      <c r="B141" s="26" t="s">
        <v>201</v>
      </c>
      <c r="C141" s="20" t="s">
        <v>5</v>
      </c>
      <c r="D141" s="20" t="s">
        <v>158</v>
      </c>
      <c r="H141" s="20" t="s">
        <v>139</v>
      </c>
      <c r="I141" s="20" t="str">
        <f t="shared" si="17"/>
        <v>Reserv_bDI140 : BOOL; (*Резерв*)</v>
      </c>
      <c r="J141" t="str">
        <f t="shared" si="21"/>
        <v>DataReal.Reserv.bDI140:=stDiAll.Reserv_bDI140 XOR stInvertDigitalInputs.Reserv_bDI140;</v>
      </c>
      <c r="K141" s="24" t="str">
        <f>IF(COUNTIF(D$1:D141,D141)=1,MAX(K$1:K140)+1,"")</f>
        <v/>
      </c>
      <c r="L141" s="25" t="str">
        <f t="shared" si="18"/>
        <v/>
      </c>
      <c r="N141" s="20" t="str">
        <f t="shared" si="22"/>
        <v>Reserv_bDI140 : WSTRING(20):="Резерв";</v>
      </c>
      <c r="O141" s="20" t="str">
        <f t="shared" si="19"/>
        <v>Reserv_bDI140:=FALSE,</v>
      </c>
      <c r="P141" s="20" t="str">
        <f t="shared" si="20"/>
        <v>bDI140 : BOOL; (*Резерв*)</v>
      </c>
    </row>
    <row r="142" spans="1:16" ht="15.75" x14ac:dyDescent="0.25">
      <c r="A142" s="2" t="s">
        <v>17</v>
      </c>
      <c r="B142" s="4" t="s">
        <v>202</v>
      </c>
      <c r="C142" t="s">
        <v>494</v>
      </c>
      <c r="D142" t="s">
        <v>235</v>
      </c>
      <c r="E142" t="s">
        <v>403</v>
      </c>
      <c r="G142" t="s">
        <v>435</v>
      </c>
      <c r="H142" t="s">
        <v>139</v>
      </c>
      <c r="I142" t="str">
        <f t="shared" ref="I142:I205" si="23">CONCATENATE(D142,"_",IF(E142&lt;&gt;"",CONCATENATE(E142,"_"),""),IF(F142&lt;&gt;"",CONCATENATE(F142,"_"),""),IF(G142&lt;&gt;"",G142,CONCATENATE("b",A142,B142)), " : ", H142, "; (*", C142, "*)")</f>
        <v>Group2_Burn3_bFireBurnErr : BOOL; (*Фак. гор. отказ гор.6*)</v>
      </c>
      <c r="J142" t="str">
        <f t="shared" si="21"/>
        <v>DataReal.Group[2].Burn[3].bFireBurnErr:=stDiAll.Group2_Burn3_bFireBurnErr XOR stInvertDigitalInputs.Group2_Burn3_bFireBurnErr;</v>
      </c>
      <c r="K142" s="13">
        <f>IF(COUNTIF(D$1:D142,D142)=1,MAX(K$1:K141)+1,"")</f>
        <v>8</v>
      </c>
      <c r="L142" s="14" t="str">
        <f t="shared" ref="L142:L205" si="24">IF(K142="","",D142)</f>
        <v>Group2</v>
      </c>
      <c r="N142" t="str">
        <f t="shared" si="22"/>
        <v>Group2_Burn3_bFireBurnErr : WSTRING(20):="Фак. гор. отказ гор.6";</v>
      </c>
      <c r="O142" t="str">
        <f t="shared" ref="O142:O205" si="25">CONCATENATE(D142, "_",IF(E142&lt;&gt;"",CONCATENATE(E142,"_"),""),IF(F142&lt;&gt;"",CONCATENATE(F142,"_"),""),IF(G142&lt;&gt;"",G142,CONCATENATE("b",A142,B142)),":=FALSE",IF(O143&lt;&gt;"",",",";"))</f>
        <v>Group2_Burn3_bFireBurnErr:=FALSE,</v>
      </c>
      <c r="P142" t="str">
        <f t="shared" ref="P142:P205" si="26">CONCATENATE(IF(E142&lt;&gt;"",CONCATENATE(IF(IFERROR(_xlfn.NUMBERVALUE(RIGHT(E142)),"")="",E142,REPLACE(E142,LEN(E142),3,CONCATENATE("[",RIGHT(E142),"]"))),"."),""),IF(F142&lt;&gt;"",CONCATENATE(F142,"."),""),IF(G142&lt;&gt;"",G142,CONCATENATE("b",A142,B142))," : ",H142,";"," (*",C142,"*)")</f>
        <v>Burn[3].bFireBurnErr : BOOL; (*Фак. гор. отказ гор.6*)</v>
      </c>
    </row>
    <row r="143" spans="1:16" ht="15.75" x14ac:dyDescent="0.25">
      <c r="A143" s="2" t="s">
        <v>17</v>
      </c>
      <c r="B143" s="4" t="s">
        <v>203</v>
      </c>
      <c r="C143" t="s">
        <v>495</v>
      </c>
      <c r="D143" t="s">
        <v>235</v>
      </c>
      <c r="E143" t="s">
        <v>403</v>
      </c>
      <c r="G143" t="s">
        <v>224</v>
      </c>
      <c r="H143" t="s">
        <v>139</v>
      </c>
      <c r="I143" t="str">
        <f t="shared" si="23"/>
        <v>Group2_Burn3_bFireBurn : BOOL; (*Фак. гор. есть гор.6*)</v>
      </c>
      <c r="J143" t="str">
        <f t="shared" si="21"/>
        <v>DataReal.Group[2].Burn[3].bFireBurn:=stDiAll.Group2_Burn3_bFireBurn XOR stInvertDigitalInputs.Group2_Burn3_bFireBurn;</v>
      </c>
      <c r="K143" s="13" t="str">
        <f>IF(COUNTIF(D$1:D143,D143)=1,MAX(K$1:K142)+1,"")</f>
        <v/>
      </c>
      <c r="L143" s="14" t="str">
        <f t="shared" si="24"/>
        <v/>
      </c>
      <c r="N143" t="str">
        <f t="shared" si="22"/>
        <v>Group2_Burn3_bFireBurn : WSTRING(20):="Фак. гор. есть гор.6";</v>
      </c>
      <c r="O143" t="str">
        <f t="shared" si="25"/>
        <v>Group2_Burn3_bFireBurn:=FALSE,</v>
      </c>
      <c r="P143" t="str">
        <f t="shared" si="26"/>
        <v>Burn[3].bFireBurn : BOOL; (*Фак. гор. есть гор.6*)</v>
      </c>
    </row>
    <row r="144" spans="1:16" ht="15.75" x14ac:dyDescent="0.25">
      <c r="A144" s="2" t="s">
        <v>17</v>
      </c>
      <c r="B144" s="4" t="s">
        <v>204</v>
      </c>
      <c r="C144" t="s">
        <v>496</v>
      </c>
      <c r="D144" t="s">
        <v>235</v>
      </c>
      <c r="E144" t="s">
        <v>401</v>
      </c>
      <c r="G144" t="s">
        <v>436</v>
      </c>
      <c r="H144" t="s">
        <v>139</v>
      </c>
      <c r="I144" t="str">
        <f t="shared" si="23"/>
        <v>Group2_Burn1_bPgNorm : BOOL; (*Рг в норме гор.4*)</v>
      </c>
      <c r="J144" t="str">
        <f t="shared" si="21"/>
        <v>DataReal.Group[2].Burn[1].bPgNorm:=stDiAll.Group2_Burn1_bPgNorm XOR stInvertDigitalInputs.Group2_Burn1_bPgNorm;</v>
      </c>
      <c r="K144" s="13" t="str">
        <f>IF(COUNTIF(D$1:D144,D144)=1,MAX(K$1:K143)+1,"")</f>
        <v/>
      </c>
      <c r="L144" s="14" t="str">
        <f t="shared" si="24"/>
        <v/>
      </c>
      <c r="N144" t="str">
        <f t="shared" si="22"/>
        <v>Group2_Burn1_bPgNorm : WSTRING(20):="Рг в норме гор.4";</v>
      </c>
      <c r="O144" t="str">
        <f t="shared" si="25"/>
        <v>Group2_Burn1_bPgNorm:=FALSE,</v>
      </c>
      <c r="P144" t="str">
        <f t="shared" si="26"/>
        <v>Burn[1].bPgNorm : BOOL; (*Рг в норме гор.4*)</v>
      </c>
    </row>
    <row r="145" spans="1:16" ht="15.75" x14ac:dyDescent="0.25">
      <c r="A145" s="2" t="s">
        <v>17</v>
      </c>
      <c r="B145" s="4" t="s">
        <v>205</v>
      </c>
      <c r="C145" t="s">
        <v>497</v>
      </c>
      <c r="D145" t="s">
        <v>235</v>
      </c>
      <c r="E145" t="s">
        <v>402</v>
      </c>
      <c r="G145" t="s">
        <v>436</v>
      </c>
      <c r="H145" t="s">
        <v>139</v>
      </c>
      <c r="I145" t="str">
        <f t="shared" si="23"/>
        <v>Group2_Burn2_bPgNorm : BOOL; (*Рг в норме гор.5*)</v>
      </c>
      <c r="J145" t="str">
        <f t="shared" si="21"/>
        <v>DataReal.Group[2].Burn[2].bPgNorm:=stDiAll.Group2_Burn2_bPgNorm XOR stInvertDigitalInputs.Group2_Burn2_bPgNorm;</v>
      </c>
      <c r="K145" s="13" t="str">
        <f>IF(COUNTIF(D$1:D145,D145)=1,MAX(K$1:K144)+1,"")</f>
        <v/>
      </c>
      <c r="L145" s="14" t="str">
        <f t="shared" si="24"/>
        <v/>
      </c>
      <c r="N145" t="str">
        <f t="shared" si="22"/>
        <v>Group2_Burn2_bPgNorm : WSTRING(20):="Рг в норме гор.5";</v>
      </c>
      <c r="O145" t="str">
        <f t="shared" si="25"/>
        <v>Group2_Burn2_bPgNorm:=FALSE,</v>
      </c>
      <c r="P145" t="str">
        <f t="shared" si="26"/>
        <v>Burn[2].bPgNorm : BOOL; (*Рг в норме гор.5*)</v>
      </c>
    </row>
    <row r="146" spans="1:16" ht="15.75" x14ac:dyDescent="0.25">
      <c r="A146" s="2" t="s">
        <v>17</v>
      </c>
      <c r="B146" s="4" t="s">
        <v>207</v>
      </c>
      <c r="C146" t="s">
        <v>498</v>
      </c>
      <c r="D146" t="s">
        <v>235</v>
      </c>
      <c r="E146" t="s">
        <v>403</v>
      </c>
      <c r="G146" t="s">
        <v>436</v>
      </c>
      <c r="H146" t="s">
        <v>139</v>
      </c>
      <c r="I146" t="str">
        <f t="shared" si="23"/>
        <v>Group2_Burn3_bPgNorm : BOOL; (*Рг в норме гор.6*)</v>
      </c>
      <c r="J146" t="str">
        <f t="shared" si="21"/>
        <v>DataReal.Group[2].Burn[3].bPgNorm:=stDiAll.Group2_Burn3_bPgNorm XOR stInvertDigitalInputs.Group2_Burn3_bPgNorm;</v>
      </c>
      <c r="K146" s="13" t="str">
        <f>IF(COUNTIF(D$1:D146,D146)=1,MAX(K$1:K145)+1,"")</f>
        <v/>
      </c>
      <c r="L146" s="14" t="str">
        <f t="shared" si="24"/>
        <v/>
      </c>
      <c r="N146" t="str">
        <f t="shared" si="22"/>
        <v>Group2_Burn3_bPgNorm : WSTRING(20):="Рг в норме гор.6";</v>
      </c>
      <c r="O146" t="str">
        <f t="shared" si="25"/>
        <v>Group2_Burn3_bPgNorm:=FALSE,</v>
      </c>
      <c r="P146" t="str">
        <f t="shared" si="26"/>
        <v>Burn[3].bPgNorm : BOOL; (*Рг в норме гор.6*)</v>
      </c>
    </row>
    <row r="147" spans="1:16" ht="15.75" x14ac:dyDescent="0.25">
      <c r="A147" s="2" t="s">
        <v>17</v>
      </c>
      <c r="B147" s="4" t="s">
        <v>208</v>
      </c>
      <c r="C147" t="s">
        <v>499</v>
      </c>
      <c r="D147" t="s">
        <v>235</v>
      </c>
      <c r="E147" t="s">
        <v>401</v>
      </c>
      <c r="G147" t="s">
        <v>437</v>
      </c>
      <c r="H147" t="s">
        <v>139</v>
      </c>
      <c r="I147" t="str">
        <f t="shared" si="23"/>
        <v>Group2_Burn1_bPaNorm : BOOL; (*Рв в норме гор.4*)</v>
      </c>
      <c r="J147" t="str">
        <f t="shared" si="21"/>
        <v>DataReal.Group[2].Burn[1].bPaNorm:=stDiAll.Group2_Burn1_bPaNorm XOR stInvertDigitalInputs.Group2_Burn1_bPaNorm;</v>
      </c>
      <c r="K147" s="13" t="str">
        <f>IF(COUNTIF(D$1:D147,D147)=1,MAX(K$1:K146)+1,"")</f>
        <v/>
      </c>
      <c r="L147" s="14" t="str">
        <f t="shared" si="24"/>
        <v/>
      </c>
      <c r="N147" t="str">
        <f t="shared" si="22"/>
        <v>Group2_Burn1_bPaNorm : WSTRING(20):="Рв в норме гор.4";</v>
      </c>
      <c r="O147" t="str">
        <f t="shared" si="25"/>
        <v>Group2_Burn1_bPaNorm:=FALSE,</v>
      </c>
      <c r="P147" t="str">
        <f t="shared" si="26"/>
        <v>Burn[1].bPaNorm : BOOL; (*Рв в норме гор.4*)</v>
      </c>
    </row>
    <row r="148" spans="1:16" ht="15.75" x14ac:dyDescent="0.25">
      <c r="A148" s="2" t="s">
        <v>17</v>
      </c>
      <c r="B148" s="4" t="s">
        <v>209</v>
      </c>
      <c r="C148" t="s">
        <v>500</v>
      </c>
      <c r="D148" t="s">
        <v>235</v>
      </c>
      <c r="E148" t="s">
        <v>402</v>
      </c>
      <c r="G148" t="s">
        <v>437</v>
      </c>
      <c r="H148" t="s">
        <v>139</v>
      </c>
      <c r="I148" t="str">
        <f t="shared" si="23"/>
        <v>Group2_Burn2_bPaNorm : BOOL; (*Рв в норме гор.5*)</v>
      </c>
      <c r="J148" t="str">
        <f t="shared" si="21"/>
        <v>DataReal.Group[2].Burn[2].bPaNorm:=stDiAll.Group2_Burn2_bPaNorm XOR stInvertDigitalInputs.Group2_Burn2_bPaNorm;</v>
      </c>
      <c r="K148" s="13" t="str">
        <f>IF(COUNTIF(D$1:D148,D148)=1,MAX(K$1:K147)+1,"")</f>
        <v/>
      </c>
      <c r="L148" s="14" t="str">
        <f t="shared" si="24"/>
        <v/>
      </c>
      <c r="N148" t="str">
        <f t="shared" si="22"/>
        <v>Group2_Burn2_bPaNorm : WSTRING(20):="Рв в норме гор.5";</v>
      </c>
      <c r="O148" t="str">
        <f t="shared" si="25"/>
        <v>Group2_Burn2_bPaNorm:=FALSE,</v>
      </c>
      <c r="P148" t="str">
        <f t="shared" si="26"/>
        <v>Burn[2].bPaNorm : BOOL; (*Рв в норме гор.5*)</v>
      </c>
    </row>
    <row r="149" spans="1:16" ht="15.75" x14ac:dyDescent="0.25">
      <c r="A149" s="2" t="s">
        <v>17</v>
      </c>
      <c r="B149" s="4" t="s">
        <v>210</v>
      </c>
      <c r="C149" t="s">
        <v>501</v>
      </c>
      <c r="D149" t="s">
        <v>235</v>
      </c>
      <c r="E149" t="s">
        <v>403</v>
      </c>
      <c r="G149" t="s">
        <v>437</v>
      </c>
      <c r="H149" t="s">
        <v>139</v>
      </c>
      <c r="I149" t="str">
        <f t="shared" si="23"/>
        <v>Group2_Burn3_bPaNorm : BOOL; (*Рв в норме гор.6*)</v>
      </c>
      <c r="J149" t="str">
        <f t="shared" si="21"/>
        <v>DataReal.Group[2].Burn[3].bPaNorm:=stDiAll.Group2_Burn3_bPaNorm XOR stInvertDigitalInputs.Group2_Burn3_bPaNorm;</v>
      </c>
      <c r="K149" s="13" t="str">
        <f>IF(COUNTIF(D$1:D149,D149)=1,MAX(K$1:K148)+1,"")</f>
        <v/>
      </c>
      <c r="L149" s="14" t="str">
        <f t="shared" si="24"/>
        <v/>
      </c>
      <c r="N149" t="str">
        <f t="shared" si="22"/>
        <v>Group2_Burn3_bPaNorm : WSTRING(20):="Рв в норме гор.6";</v>
      </c>
      <c r="O149" t="str">
        <f t="shared" si="25"/>
        <v>Group2_Burn3_bPaNorm:=FALSE,</v>
      </c>
      <c r="P149" t="str">
        <f t="shared" si="26"/>
        <v>Burn[3].bPaNorm : BOOL; (*Рв в норме гор.6*)</v>
      </c>
    </row>
    <row r="150" spans="1:16" ht="15.75" x14ac:dyDescent="0.25">
      <c r="A150" s="2" t="s">
        <v>17</v>
      </c>
      <c r="B150" s="4" t="s">
        <v>211</v>
      </c>
      <c r="C150" t="s">
        <v>5</v>
      </c>
      <c r="D150" t="s">
        <v>158</v>
      </c>
      <c r="H150" t="s">
        <v>139</v>
      </c>
      <c r="I150" t="str">
        <f t="shared" si="23"/>
        <v>Reserv_bDI149 : BOOL; (*Резерв*)</v>
      </c>
      <c r="J150" t="str">
        <f t="shared" si="21"/>
        <v>DataReal.Reserv.bDI149:=stDiAll.Reserv_bDI149 XOR stInvertDigitalInputs.Reserv_bDI149;</v>
      </c>
      <c r="K150" s="13" t="str">
        <f>IF(COUNTIF(D$1:D150,D150)=1,MAX(K$1:K149)+1,"")</f>
        <v/>
      </c>
      <c r="L150" s="14" t="str">
        <f t="shared" si="24"/>
        <v/>
      </c>
      <c r="N150" t="str">
        <f t="shared" si="22"/>
        <v>Reserv_bDI149 : WSTRING(20):="Резерв";</v>
      </c>
      <c r="O150" t="str">
        <f t="shared" si="25"/>
        <v>Reserv_bDI149:=FALSE,</v>
      </c>
      <c r="P150" t="str">
        <f t="shared" si="26"/>
        <v>bDI149 : BOOL; (*Резерв*)</v>
      </c>
    </row>
    <row r="151" spans="1:16" ht="15.75" x14ac:dyDescent="0.25">
      <c r="A151" s="2" t="s">
        <v>17</v>
      </c>
      <c r="B151" s="4" t="s">
        <v>212</v>
      </c>
      <c r="C151" t="s">
        <v>5</v>
      </c>
      <c r="D151" t="s">
        <v>158</v>
      </c>
      <c r="H151" t="s">
        <v>139</v>
      </c>
      <c r="I151" t="str">
        <f t="shared" si="23"/>
        <v>Reserv_bDI150 : BOOL; (*Резерв*)</v>
      </c>
      <c r="J151" t="str">
        <f t="shared" si="21"/>
        <v>DataReal.Reserv.bDI150:=stDiAll.Reserv_bDI150 XOR stInvertDigitalInputs.Reserv_bDI150;</v>
      </c>
      <c r="K151" s="13" t="str">
        <f>IF(COUNTIF(D$1:D151,D151)=1,MAX(K$1:K150)+1,"")</f>
        <v/>
      </c>
      <c r="L151" s="14" t="str">
        <f t="shared" si="24"/>
        <v/>
      </c>
      <c r="N151" t="str">
        <f t="shared" si="22"/>
        <v>Reserv_bDI150 : WSTRING(20):="Резерв";</v>
      </c>
      <c r="O151" t="str">
        <f t="shared" si="25"/>
        <v>Reserv_bDI150:=FALSE,</v>
      </c>
      <c r="P151" t="str">
        <f t="shared" si="26"/>
        <v>bDI150 : BOOL; (*Резерв*)</v>
      </c>
    </row>
    <row r="152" spans="1:16" ht="15.75" x14ac:dyDescent="0.25">
      <c r="A152" s="2" t="s">
        <v>17</v>
      </c>
      <c r="B152" s="4" t="s">
        <v>213</v>
      </c>
      <c r="C152" t="s">
        <v>5</v>
      </c>
      <c r="D152" t="s">
        <v>158</v>
      </c>
      <c r="H152" t="s">
        <v>139</v>
      </c>
      <c r="I152" t="str">
        <f t="shared" si="23"/>
        <v>Reserv_bDI151 : BOOL; (*Резерв*)</v>
      </c>
      <c r="J152" t="str">
        <f t="shared" si="21"/>
        <v>DataReal.Reserv.bDI151:=stDiAll.Reserv_bDI151 XOR stInvertDigitalInputs.Reserv_bDI151;</v>
      </c>
      <c r="K152" s="13" t="str">
        <f>IF(COUNTIF(D$1:D152,D152)=1,MAX(K$1:K151)+1,"")</f>
        <v/>
      </c>
      <c r="L152" s="14" t="str">
        <f t="shared" si="24"/>
        <v/>
      </c>
      <c r="N152" t="str">
        <f t="shared" si="22"/>
        <v>Reserv_bDI151 : WSTRING(20):="Резерв";</v>
      </c>
      <c r="O152" t="str">
        <f t="shared" si="25"/>
        <v>Reserv_bDI151:=FALSE,</v>
      </c>
      <c r="P152" t="str">
        <f t="shared" si="26"/>
        <v>bDI151 : BOOL; (*Резерв*)</v>
      </c>
    </row>
    <row r="153" spans="1:16" ht="15.75" x14ac:dyDescent="0.25">
      <c r="A153" s="2" t="s">
        <v>17</v>
      </c>
      <c r="B153" s="4" t="s">
        <v>214</v>
      </c>
      <c r="C153" t="s">
        <v>5</v>
      </c>
      <c r="D153" t="s">
        <v>158</v>
      </c>
      <c r="H153" t="s">
        <v>139</v>
      </c>
      <c r="I153" t="str">
        <f t="shared" si="23"/>
        <v>Reserv_bDI152 : BOOL; (*Резерв*)</v>
      </c>
      <c r="J153" t="str">
        <f t="shared" si="21"/>
        <v>DataReal.Reserv.bDI152:=stDiAll.Reserv_bDI152 XOR stInvertDigitalInputs.Reserv_bDI152;</v>
      </c>
      <c r="K153" s="13" t="str">
        <f>IF(COUNTIF(D$1:D153,D153)=1,MAX(K$1:K152)+1,"")</f>
        <v/>
      </c>
      <c r="L153" s="14" t="str">
        <f t="shared" si="24"/>
        <v/>
      </c>
      <c r="N153" t="str">
        <f t="shared" si="22"/>
        <v>Reserv_bDI152 : WSTRING(20):="Резерв";</v>
      </c>
      <c r="O153" t="str">
        <f t="shared" si="25"/>
        <v>Reserv_bDI152:=FALSE,</v>
      </c>
      <c r="P153" t="str">
        <f t="shared" si="26"/>
        <v>bDI152 : BOOL; (*Резерв*)</v>
      </c>
    </row>
    <row r="154" spans="1:16" ht="15.75" x14ac:dyDescent="0.25">
      <c r="A154" s="2" t="s">
        <v>17</v>
      </c>
      <c r="B154" s="4" t="s">
        <v>215</v>
      </c>
      <c r="C154" t="s">
        <v>5</v>
      </c>
      <c r="D154" t="s">
        <v>158</v>
      </c>
      <c r="H154" t="s">
        <v>139</v>
      </c>
      <c r="I154" t="str">
        <f t="shared" si="23"/>
        <v>Reserv_bDI153 : BOOL; (*Резерв*)</v>
      </c>
      <c r="J154" t="str">
        <f t="shared" si="21"/>
        <v>DataReal.Reserv.bDI153:=stDiAll.Reserv_bDI153 XOR stInvertDigitalInputs.Reserv_bDI153;</v>
      </c>
      <c r="K154" s="13" t="str">
        <f>IF(COUNTIF(D$1:D154,D154)=1,MAX(K$1:K153)+1,"")</f>
        <v/>
      </c>
      <c r="L154" s="14" t="str">
        <f t="shared" si="24"/>
        <v/>
      </c>
      <c r="N154" t="str">
        <f t="shared" si="22"/>
        <v>Reserv_bDI153 : WSTRING(20):="Резерв";</v>
      </c>
      <c r="O154" t="str">
        <f t="shared" si="25"/>
        <v>Reserv_bDI153:=FALSE,</v>
      </c>
      <c r="P154" t="str">
        <f t="shared" si="26"/>
        <v>bDI153 : BOOL; (*Резерв*)</v>
      </c>
    </row>
    <row r="155" spans="1:16" ht="15.75" x14ac:dyDescent="0.25">
      <c r="A155" s="2" t="s">
        <v>17</v>
      </c>
      <c r="B155" s="4" t="s">
        <v>216</v>
      </c>
      <c r="C155" t="s">
        <v>5</v>
      </c>
      <c r="D155" t="s">
        <v>158</v>
      </c>
      <c r="H155" t="s">
        <v>139</v>
      </c>
      <c r="I155" t="str">
        <f t="shared" si="23"/>
        <v>Reserv_bDI154 : BOOL; (*Резерв*)</v>
      </c>
      <c r="J155" t="str">
        <f t="shared" si="21"/>
        <v>DataReal.Reserv.bDI154:=stDiAll.Reserv_bDI154 XOR stInvertDigitalInputs.Reserv_bDI154;</v>
      </c>
      <c r="K155" s="13" t="str">
        <f>IF(COUNTIF(D$1:D155,D155)=1,MAX(K$1:K154)+1,"")</f>
        <v/>
      </c>
      <c r="L155" s="14" t="str">
        <f t="shared" si="24"/>
        <v/>
      </c>
      <c r="N155" t="str">
        <f t="shared" si="22"/>
        <v>Reserv_bDI154 : WSTRING(20):="Резерв";</v>
      </c>
      <c r="O155" t="str">
        <f t="shared" si="25"/>
        <v>Reserv_bDI154:=FALSE,</v>
      </c>
      <c r="P155" t="str">
        <f t="shared" si="26"/>
        <v>bDI154 : BOOL; (*Резерв*)</v>
      </c>
    </row>
    <row r="156" spans="1:16" ht="15.75" x14ac:dyDescent="0.25">
      <c r="A156" s="2" t="s">
        <v>17</v>
      </c>
      <c r="B156" s="4" t="s">
        <v>217</v>
      </c>
      <c r="C156" t="s">
        <v>5</v>
      </c>
      <c r="D156" t="s">
        <v>158</v>
      </c>
      <c r="H156" t="s">
        <v>139</v>
      </c>
      <c r="I156" t="str">
        <f t="shared" si="23"/>
        <v>Reserv_bDI155 : BOOL; (*Резерв*)</v>
      </c>
      <c r="J156" t="str">
        <f t="shared" si="21"/>
        <v>DataReal.Reserv.bDI155:=stDiAll.Reserv_bDI155 XOR stInvertDigitalInputs.Reserv_bDI155;</v>
      </c>
      <c r="K156" s="13" t="str">
        <f>IF(COUNTIF(D$1:D156,D156)=1,MAX(K$1:K155)+1,"")</f>
        <v/>
      </c>
      <c r="L156" s="14" t="str">
        <f t="shared" si="24"/>
        <v/>
      </c>
      <c r="N156" t="str">
        <f t="shared" si="22"/>
        <v>Reserv_bDI155 : WSTRING(20):="Резерв";</v>
      </c>
      <c r="O156" t="str">
        <f t="shared" si="25"/>
        <v>Reserv_bDI155:=FALSE,</v>
      </c>
      <c r="P156" t="str">
        <f t="shared" si="26"/>
        <v>bDI155 : BOOL; (*Резерв*)</v>
      </c>
    </row>
    <row r="157" spans="1:16" ht="15.75" x14ac:dyDescent="0.25">
      <c r="A157" s="2" t="s">
        <v>17</v>
      </c>
      <c r="B157" s="4" t="s">
        <v>218</v>
      </c>
      <c r="C157" t="s">
        <v>5</v>
      </c>
      <c r="D157" t="s">
        <v>158</v>
      </c>
      <c r="H157" t="s">
        <v>139</v>
      </c>
      <c r="I157" t="str">
        <f t="shared" si="23"/>
        <v>Reserv_bDI156 : BOOL; (*Резерв*)</v>
      </c>
      <c r="J157" t="str">
        <f t="shared" si="21"/>
        <v>DataReal.Reserv.bDI156:=stDiAll.Reserv_bDI156 XOR stInvertDigitalInputs.Reserv_bDI156;</v>
      </c>
      <c r="K157" s="13" t="str">
        <f>IF(COUNTIF(D$1:D157,D157)=1,MAX(K$1:K156)+1,"")</f>
        <v/>
      </c>
      <c r="L157" s="14" t="str">
        <f t="shared" si="24"/>
        <v/>
      </c>
      <c r="N157" t="str">
        <f t="shared" si="22"/>
        <v>Reserv_bDI156 : WSTRING(20):="Резерв";</v>
      </c>
      <c r="O157" t="str">
        <f t="shared" si="25"/>
        <v>Reserv_bDI156:=FALSE,</v>
      </c>
      <c r="P157" t="str">
        <f t="shared" si="26"/>
        <v>bDI156 : BOOL; (*Резерв*)</v>
      </c>
    </row>
    <row r="158" spans="1:16" ht="15.75" x14ac:dyDescent="0.25">
      <c r="A158" s="2" t="s">
        <v>17</v>
      </c>
      <c r="B158" s="4" t="s">
        <v>219</v>
      </c>
      <c r="C158" t="s">
        <v>502</v>
      </c>
      <c r="D158" t="s">
        <v>235</v>
      </c>
      <c r="F158" t="s">
        <v>178</v>
      </c>
      <c r="G158" t="s">
        <v>166</v>
      </c>
      <c r="H158" t="s">
        <v>139</v>
      </c>
      <c r="I158" t="str">
        <f t="shared" si="23"/>
        <v>Group2_ValveSafety_bL : BOOL; (*КБ закр. гр.2*)</v>
      </c>
      <c r="J158" t="str">
        <f t="shared" si="21"/>
        <v>DataReal.Group[2].ValveSafety.bL:=stDiAll.Group2_ValveSafety_bL XOR stInvertDigitalInputs.Group2_ValveSafety_bL;</v>
      </c>
      <c r="K158" s="13" t="str">
        <f>IF(COUNTIF(D$1:D158,D158)=1,MAX(K$1:K157)+1,"")</f>
        <v/>
      </c>
      <c r="L158" s="14" t="str">
        <f t="shared" si="24"/>
        <v/>
      </c>
      <c r="N158" t="str">
        <f t="shared" si="22"/>
        <v>Group2_ValveSafety_bL : WSTRING(20):="КБ закр. гр.2";</v>
      </c>
      <c r="O158" t="str">
        <f t="shared" si="25"/>
        <v>Group2_ValveSafety_bL:=FALSE,</v>
      </c>
      <c r="P158" t="str">
        <f t="shared" si="26"/>
        <v>ValveSafety.bL : BOOL; (*КБ закр. гр.2*)</v>
      </c>
    </row>
    <row r="159" spans="1:16" ht="15.75" x14ac:dyDescent="0.25">
      <c r="A159" s="2" t="s">
        <v>17</v>
      </c>
      <c r="B159" s="4" t="s">
        <v>220</v>
      </c>
      <c r="C159" t="s">
        <v>503</v>
      </c>
      <c r="D159" t="s">
        <v>235</v>
      </c>
      <c r="F159" t="s">
        <v>438</v>
      </c>
      <c r="G159" t="s">
        <v>160</v>
      </c>
      <c r="H159" t="s">
        <v>139</v>
      </c>
      <c r="I159" t="str">
        <f t="shared" si="23"/>
        <v>Group2_ValvePress_bH : BOOL; (*КО откр. гр.2*)</v>
      </c>
      <c r="J159" t="str">
        <f t="shared" si="21"/>
        <v>DataReal.Group[2].ValvePress.bH:=stDiAll.Group2_ValvePress_bH XOR stInvertDigitalInputs.Group2_ValvePress_bH;</v>
      </c>
      <c r="K159" s="13" t="str">
        <f>IF(COUNTIF(D$1:D159,D159)=1,MAX(K$1:K158)+1,"")</f>
        <v/>
      </c>
      <c r="L159" s="14" t="str">
        <f t="shared" si="24"/>
        <v/>
      </c>
      <c r="N159" t="str">
        <f t="shared" si="22"/>
        <v>Group2_ValvePress_bH : WSTRING(20):="КО откр. гр.2";</v>
      </c>
      <c r="O159" t="str">
        <f t="shared" si="25"/>
        <v>Group2_ValvePress_bH:=FALSE,</v>
      </c>
      <c r="P159" t="str">
        <f t="shared" si="26"/>
        <v>ValvePress.bH : BOOL; (*КО откр. гр.2*)</v>
      </c>
    </row>
    <row r="160" spans="1:16" ht="15.75" x14ac:dyDescent="0.25">
      <c r="A160" s="2" t="s">
        <v>17</v>
      </c>
      <c r="B160" s="4" t="s">
        <v>221</v>
      </c>
      <c r="C160" t="s">
        <v>504</v>
      </c>
      <c r="D160" t="s">
        <v>235</v>
      </c>
      <c r="F160" t="s">
        <v>172</v>
      </c>
      <c r="G160" t="s">
        <v>160</v>
      </c>
      <c r="H160" t="s">
        <v>139</v>
      </c>
      <c r="I160" t="str">
        <f t="shared" si="23"/>
        <v>Group2_Valve1_bH : BOOL; (*ПЗК-1 откр. гр.2*)</v>
      </c>
      <c r="J160" t="str">
        <f t="shared" si="21"/>
        <v>DataReal.Group[2].Valve1.bH:=stDiAll.Group2_Valve1_bH XOR stInvertDigitalInputs.Group2_Valve1_bH;</v>
      </c>
      <c r="K160" s="13" t="str">
        <f>IF(COUNTIF(D$1:D160,D160)=1,MAX(K$1:K159)+1,"")</f>
        <v/>
      </c>
      <c r="L160" s="14" t="str">
        <f t="shared" si="24"/>
        <v/>
      </c>
      <c r="N160" t="str">
        <f t="shared" si="22"/>
        <v>Group2_Valve1_bH : WSTRING(20):="ПЗК-1 откр. гр.2";</v>
      </c>
      <c r="O160" t="str">
        <f t="shared" si="25"/>
        <v>Group2_Valve1_bH:=FALSE,</v>
      </c>
      <c r="P160" t="str">
        <f t="shared" si="26"/>
        <v>Valve1.bH : BOOL; (*ПЗК-1 откр. гр.2*)</v>
      </c>
    </row>
    <row r="161" spans="1:16" ht="15.75" x14ac:dyDescent="0.25">
      <c r="A161" s="2" t="s">
        <v>17</v>
      </c>
      <c r="B161" s="4" t="s">
        <v>222</v>
      </c>
      <c r="C161" t="s">
        <v>505</v>
      </c>
      <c r="D161" t="s">
        <v>235</v>
      </c>
      <c r="E161" t="s">
        <v>401</v>
      </c>
      <c r="F161" t="s">
        <v>176</v>
      </c>
      <c r="G161" t="s">
        <v>160</v>
      </c>
      <c r="H161" t="s">
        <v>139</v>
      </c>
      <c r="I161" t="str">
        <f t="shared" si="23"/>
        <v>Group2_Burn1_Valve2_bH : BOOL; (*ПЗК-2 откр. гор.4*)</v>
      </c>
      <c r="J161" t="str">
        <f t="shared" si="21"/>
        <v>DataReal.Group[2].Burn[1].Valve2.bH:=stDiAll.Group2_Burn1_Valve2_bH XOR stInvertDigitalInputs.Group2_Burn1_Valve2_bH;</v>
      </c>
      <c r="K161" s="13" t="str">
        <f>IF(COUNTIF(D$1:D161,D161)=1,MAX(K$1:K160)+1,"")</f>
        <v/>
      </c>
      <c r="L161" s="14" t="str">
        <f t="shared" si="24"/>
        <v/>
      </c>
      <c r="N161" t="str">
        <f t="shared" si="22"/>
        <v>Group2_Burn1_Valve2_bH : WSTRING(20):="ПЗК-2 откр. гор.4";</v>
      </c>
      <c r="O161" t="str">
        <f t="shared" si="25"/>
        <v>Group2_Burn1_Valve2_bH:=FALSE,</v>
      </c>
      <c r="P161" t="str">
        <f t="shared" si="26"/>
        <v>Burn[1].Valve2.bH : BOOL; (*ПЗК-2 откр. гор.4*)</v>
      </c>
    </row>
    <row r="162" spans="1:16" ht="15.75" x14ac:dyDescent="0.25">
      <c r="A162" s="2" t="s">
        <v>17</v>
      </c>
      <c r="B162" s="4" t="s">
        <v>246</v>
      </c>
      <c r="C162" t="s">
        <v>5</v>
      </c>
      <c r="D162" t="s">
        <v>158</v>
      </c>
      <c r="H162" t="s">
        <v>139</v>
      </c>
      <c r="I162" t="str">
        <f t="shared" si="23"/>
        <v>Reserv_bDI161 : BOOL; (*Резерв*)</v>
      </c>
      <c r="J162" t="str">
        <f t="shared" si="21"/>
        <v>DataReal.Reserv.bDI161:=stDiAll.Reserv_bDI161 XOR stInvertDigitalInputs.Reserv_bDI161;</v>
      </c>
      <c r="K162" s="13" t="str">
        <f>IF(COUNTIF(D$1:D162,D162)=1,MAX(K$1:K161)+1,"")</f>
        <v/>
      </c>
      <c r="L162" s="14" t="str">
        <f t="shared" si="24"/>
        <v/>
      </c>
      <c r="N162" t="str">
        <f t="shared" si="22"/>
        <v>Reserv_bDI161 : WSTRING(20):="Резерв";</v>
      </c>
      <c r="O162" t="str">
        <f t="shared" si="25"/>
        <v>Reserv_bDI161:=FALSE,</v>
      </c>
      <c r="P162" t="str">
        <f t="shared" si="26"/>
        <v>bDI161 : BOOL; (*Резерв*)</v>
      </c>
    </row>
    <row r="163" spans="1:16" ht="15.75" x14ac:dyDescent="0.25">
      <c r="A163" s="2" t="s">
        <v>17</v>
      </c>
      <c r="B163" s="4" t="s">
        <v>247</v>
      </c>
      <c r="C163" t="s">
        <v>506</v>
      </c>
      <c r="D163" t="s">
        <v>235</v>
      </c>
      <c r="E163" t="s">
        <v>402</v>
      </c>
      <c r="F163" t="s">
        <v>176</v>
      </c>
      <c r="G163" t="s">
        <v>160</v>
      </c>
      <c r="H163" t="s">
        <v>139</v>
      </c>
      <c r="I163" t="str">
        <f t="shared" si="23"/>
        <v>Group2_Burn2_Valve2_bH : BOOL; (*ПЗК-2 откр. гор.5*)</v>
      </c>
      <c r="J163" t="str">
        <f t="shared" si="21"/>
        <v>DataReal.Group[2].Burn[2].Valve2.bH:=stDiAll.Group2_Burn2_Valve2_bH XOR stInvertDigitalInputs.Group2_Burn2_Valve2_bH;</v>
      </c>
      <c r="K163" s="13" t="str">
        <f>IF(COUNTIF(D$1:D163,D163)=1,MAX(K$1:K162)+1,"")</f>
        <v/>
      </c>
      <c r="L163" s="14" t="str">
        <f t="shared" si="24"/>
        <v/>
      </c>
      <c r="N163" t="str">
        <f t="shared" si="22"/>
        <v>Group2_Burn2_Valve2_bH : WSTRING(20):="ПЗК-2 откр. гор.5";</v>
      </c>
      <c r="O163" t="str">
        <f t="shared" si="25"/>
        <v>Group2_Burn2_Valve2_bH:=FALSE,</v>
      </c>
      <c r="P163" t="str">
        <f t="shared" si="26"/>
        <v>Burn[2].Valve2.bH : BOOL; (*ПЗК-2 откр. гор.5*)</v>
      </c>
    </row>
    <row r="164" spans="1:16" ht="15.75" x14ac:dyDescent="0.25">
      <c r="A164" s="2" t="s">
        <v>17</v>
      </c>
      <c r="B164" s="4" t="s">
        <v>248</v>
      </c>
      <c r="C164" t="s">
        <v>5</v>
      </c>
      <c r="D164" t="s">
        <v>158</v>
      </c>
      <c r="H164" t="s">
        <v>139</v>
      </c>
      <c r="I164" t="str">
        <f t="shared" si="23"/>
        <v>Reserv_bDI163 : BOOL; (*Резерв*)</v>
      </c>
      <c r="J164" t="str">
        <f t="shared" si="21"/>
        <v>DataReal.Reserv.bDI163:=stDiAll.Reserv_bDI163 XOR stInvertDigitalInputs.Reserv_bDI163;</v>
      </c>
      <c r="K164" s="13" t="str">
        <f>IF(COUNTIF(D$1:D164,D164)=1,MAX(K$1:K163)+1,"")</f>
        <v/>
      </c>
      <c r="L164" s="14" t="str">
        <f t="shared" si="24"/>
        <v/>
      </c>
      <c r="N164" t="str">
        <f t="shared" si="22"/>
        <v>Reserv_bDI163 : WSTRING(20):="Резерв";</v>
      </c>
      <c r="O164" t="str">
        <f t="shared" si="25"/>
        <v>Reserv_bDI163:=FALSE,</v>
      </c>
      <c r="P164" t="str">
        <f t="shared" si="26"/>
        <v>bDI163 : BOOL; (*Резерв*)</v>
      </c>
    </row>
    <row r="165" spans="1:16" ht="15.75" x14ac:dyDescent="0.25">
      <c r="A165" s="2" t="s">
        <v>17</v>
      </c>
      <c r="B165" s="4" t="s">
        <v>249</v>
      </c>
      <c r="C165" t="s">
        <v>507</v>
      </c>
      <c r="D165" t="s">
        <v>235</v>
      </c>
      <c r="E165" t="s">
        <v>403</v>
      </c>
      <c r="F165" t="s">
        <v>176</v>
      </c>
      <c r="G165" t="s">
        <v>160</v>
      </c>
      <c r="H165" t="s">
        <v>139</v>
      </c>
      <c r="I165" t="str">
        <f t="shared" si="23"/>
        <v>Group2_Burn3_Valve2_bH : BOOL; (*ПЗК-2 откр. гор.6*)</v>
      </c>
      <c r="J165" t="str">
        <f t="shared" si="21"/>
        <v>DataReal.Group[2].Burn[3].Valve2.bH:=stDiAll.Group2_Burn3_Valve2_bH XOR stInvertDigitalInputs.Group2_Burn3_Valve2_bH;</v>
      </c>
      <c r="K165" s="13" t="str">
        <f>IF(COUNTIF(D$1:D165,D165)=1,MAX(K$1:K164)+1,"")</f>
        <v/>
      </c>
      <c r="L165" s="14" t="str">
        <f t="shared" si="24"/>
        <v/>
      </c>
      <c r="N165" t="str">
        <f t="shared" si="22"/>
        <v>Group2_Burn3_Valve2_bH : WSTRING(20):="ПЗК-2 откр. гор.6";</v>
      </c>
      <c r="O165" t="str">
        <f t="shared" si="25"/>
        <v>Group2_Burn3_Valve2_bH:=FALSE,</v>
      </c>
      <c r="P165" t="str">
        <f t="shared" si="26"/>
        <v>Burn[3].Valve2.bH : BOOL; (*ПЗК-2 откр. гор.6*)</v>
      </c>
    </row>
    <row r="166" spans="1:16" ht="15.75" x14ac:dyDescent="0.25">
      <c r="A166" s="2" t="s">
        <v>17</v>
      </c>
      <c r="B166" s="4" t="s">
        <v>250</v>
      </c>
      <c r="C166" t="s">
        <v>5</v>
      </c>
      <c r="D166" t="s">
        <v>158</v>
      </c>
      <c r="H166" t="s">
        <v>139</v>
      </c>
      <c r="I166" t="str">
        <f t="shared" si="23"/>
        <v>Reserv_bDI165 : BOOL; (*Резерв*)</v>
      </c>
      <c r="J166" t="str">
        <f t="shared" si="21"/>
        <v>DataReal.Reserv.bDI165:=stDiAll.Reserv_bDI165 XOR stInvertDigitalInputs.Reserv_bDI165;</v>
      </c>
      <c r="K166" s="13" t="str">
        <f>IF(COUNTIF(D$1:D166,D166)=1,MAX(K$1:K165)+1,"")</f>
        <v/>
      </c>
      <c r="L166" s="14" t="str">
        <f t="shared" si="24"/>
        <v/>
      </c>
      <c r="N166" t="str">
        <f t="shared" si="22"/>
        <v>Reserv_bDI165 : WSTRING(20):="Резерв";</v>
      </c>
      <c r="O166" t="str">
        <f t="shared" si="25"/>
        <v>Reserv_bDI165:=FALSE,</v>
      </c>
      <c r="P166" t="str">
        <f t="shared" si="26"/>
        <v>bDI165 : BOOL; (*Резерв*)</v>
      </c>
    </row>
    <row r="167" spans="1:16" ht="15.75" x14ac:dyDescent="0.25">
      <c r="A167" s="2" t="s">
        <v>17</v>
      </c>
      <c r="B167" s="4" t="s">
        <v>251</v>
      </c>
      <c r="C167" t="s">
        <v>508</v>
      </c>
      <c r="D167" t="s">
        <v>235</v>
      </c>
      <c r="E167" t="s">
        <v>401</v>
      </c>
      <c r="F167" t="s">
        <v>174</v>
      </c>
      <c r="G167" t="s">
        <v>160</v>
      </c>
      <c r="H167" t="s">
        <v>139</v>
      </c>
      <c r="I167" t="str">
        <f t="shared" si="23"/>
        <v>Group2_Burn1_ValveIgn_bH : BOOL; (*КЗ откр. гор.4*)</v>
      </c>
      <c r="J167" t="str">
        <f t="shared" si="21"/>
        <v>DataReal.Group[2].Burn[1].ValveIgn.bH:=stDiAll.Group2_Burn1_ValveIgn_bH XOR stInvertDigitalInputs.Group2_Burn1_ValveIgn_bH;</v>
      </c>
      <c r="K167" s="13" t="str">
        <f>IF(COUNTIF(D$1:D167,D167)=1,MAX(K$1:K166)+1,"")</f>
        <v/>
      </c>
      <c r="L167" s="14" t="str">
        <f t="shared" si="24"/>
        <v/>
      </c>
      <c r="N167" t="str">
        <f t="shared" si="22"/>
        <v>Group2_Burn1_ValveIgn_bH : WSTRING(20):="КЗ откр. гор.4";</v>
      </c>
      <c r="O167" t="str">
        <f t="shared" si="25"/>
        <v>Group2_Burn1_ValveIgn_bH:=FALSE,</v>
      </c>
      <c r="P167" t="str">
        <f t="shared" si="26"/>
        <v>Burn[1].ValveIgn.bH : BOOL; (*КЗ откр. гор.4*)</v>
      </c>
    </row>
    <row r="168" spans="1:16" ht="15.75" x14ac:dyDescent="0.25">
      <c r="A168" s="2" t="s">
        <v>17</v>
      </c>
      <c r="B168" s="4" t="s">
        <v>252</v>
      </c>
      <c r="C168" t="s">
        <v>509</v>
      </c>
      <c r="D168" t="s">
        <v>235</v>
      </c>
      <c r="E168" t="s">
        <v>402</v>
      </c>
      <c r="F168" t="s">
        <v>174</v>
      </c>
      <c r="G168" t="s">
        <v>160</v>
      </c>
      <c r="H168" t="s">
        <v>139</v>
      </c>
      <c r="I168" t="str">
        <f t="shared" si="23"/>
        <v>Group2_Burn2_ValveIgn_bH : BOOL; (*КЗ откр. гор.5*)</v>
      </c>
      <c r="J168" t="str">
        <f t="shared" si="21"/>
        <v>DataReal.Group[2].Burn[2].ValveIgn.bH:=stDiAll.Group2_Burn2_ValveIgn_bH XOR stInvertDigitalInputs.Group2_Burn2_ValveIgn_bH;</v>
      </c>
      <c r="K168" s="13" t="str">
        <f>IF(COUNTIF(D$1:D168,D168)=1,MAX(K$1:K167)+1,"")</f>
        <v/>
      </c>
      <c r="L168" s="14" t="str">
        <f t="shared" si="24"/>
        <v/>
      </c>
      <c r="N168" t="str">
        <f t="shared" si="22"/>
        <v>Group2_Burn2_ValveIgn_bH : WSTRING(20):="КЗ откр. гор.5";</v>
      </c>
      <c r="O168" t="str">
        <f t="shared" si="25"/>
        <v>Group2_Burn2_ValveIgn_bH:=FALSE,</v>
      </c>
      <c r="P168" t="str">
        <f t="shared" si="26"/>
        <v>Burn[2].ValveIgn.bH : BOOL; (*КЗ откр. гор.5*)</v>
      </c>
    </row>
    <row r="169" spans="1:16" ht="15.75" x14ac:dyDescent="0.25">
      <c r="A169" s="2" t="s">
        <v>17</v>
      </c>
      <c r="B169" s="4" t="s">
        <v>253</v>
      </c>
      <c r="C169" t="s">
        <v>510</v>
      </c>
      <c r="D169" t="s">
        <v>235</v>
      </c>
      <c r="E169" t="s">
        <v>403</v>
      </c>
      <c r="F169" t="s">
        <v>174</v>
      </c>
      <c r="G169" t="s">
        <v>160</v>
      </c>
      <c r="H169" t="s">
        <v>139</v>
      </c>
      <c r="I169" t="str">
        <f t="shared" si="23"/>
        <v>Group2_Burn3_ValveIgn_bH : BOOL; (*КЗ откр. гор.6*)</v>
      </c>
      <c r="J169" t="str">
        <f t="shared" si="21"/>
        <v>DataReal.Group[2].Burn[3].ValveIgn.bH:=stDiAll.Group2_Burn3_ValveIgn_bH XOR stInvertDigitalInputs.Group2_Burn3_ValveIgn_bH;</v>
      </c>
      <c r="K169" s="13" t="str">
        <f>IF(COUNTIF(D$1:D169,D169)=1,MAX(K$1:K168)+1,"")</f>
        <v/>
      </c>
      <c r="L169" s="14" t="str">
        <f t="shared" si="24"/>
        <v/>
      </c>
      <c r="N169" t="str">
        <f t="shared" si="22"/>
        <v>Group2_Burn3_ValveIgn_bH : WSTRING(20):="КЗ откр. гор.6";</v>
      </c>
      <c r="O169" t="str">
        <f t="shared" si="25"/>
        <v>Group2_Burn3_ValveIgn_bH:=FALSE,</v>
      </c>
      <c r="P169" t="str">
        <f t="shared" si="26"/>
        <v>Burn[3].ValveIgn.bH : BOOL; (*КЗ откр. гор.6*)</v>
      </c>
    </row>
    <row r="170" spans="1:16" ht="15.75" x14ac:dyDescent="0.25">
      <c r="A170" s="2" t="s">
        <v>17</v>
      </c>
      <c r="B170" s="4" t="s">
        <v>254</v>
      </c>
      <c r="C170" t="s">
        <v>5</v>
      </c>
      <c r="D170" t="s">
        <v>158</v>
      </c>
      <c r="H170" t="s">
        <v>139</v>
      </c>
      <c r="I170" t="str">
        <f t="shared" si="23"/>
        <v>Reserv_bDI169 : BOOL; (*Резерв*)</v>
      </c>
      <c r="J170" t="str">
        <f t="shared" si="21"/>
        <v>DataReal.Reserv.bDI169:=stDiAll.Reserv_bDI169 XOR stInvertDigitalInputs.Reserv_bDI169;</v>
      </c>
      <c r="K170" s="13" t="str">
        <f>IF(COUNTIF(D$1:D170,D170)=1,MAX(K$1:K169)+1,"")</f>
        <v/>
      </c>
      <c r="L170" s="14" t="str">
        <f t="shared" si="24"/>
        <v/>
      </c>
      <c r="N170" t="str">
        <f t="shared" si="22"/>
        <v>Reserv_bDI169 : WSTRING(20):="Резерв";</v>
      </c>
      <c r="O170" t="str">
        <f t="shared" si="25"/>
        <v>Reserv_bDI169:=FALSE,</v>
      </c>
      <c r="P170" t="str">
        <f t="shared" si="26"/>
        <v>bDI169 : BOOL; (*Резерв*)</v>
      </c>
    </row>
    <row r="171" spans="1:16" ht="15.75" x14ac:dyDescent="0.25">
      <c r="A171" s="2" t="s">
        <v>17</v>
      </c>
      <c r="B171" s="4" t="s">
        <v>255</v>
      </c>
      <c r="C171" t="s">
        <v>5</v>
      </c>
      <c r="D171" t="s">
        <v>158</v>
      </c>
      <c r="H171" t="s">
        <v>139</v>
      </c>
      <c r="I171" t="str">
        <f t="shared" si="23"/>
        <v>Reserv_bDI170 : BOOL; (*Резерв*)</v>
      </c>
      <c r="J171" t="str">
        <f t="shared" si="21"/>
        <v>DataReal.Reserv.bDI170:=stDiAll.Reserv_bDI170 XOR stInvertDigitalInputs.Reserv_bDI170;</v>
      </c>
      <c r="K171" s="13" t="str">
        <f>IF(COUNTIF(D$1:D171,D171)=1,MAX(K$1:K170)+1,"")</f>
        <v/>
      </c>
      <c r="L171" s="14" t="str">
        <f t="shared" si="24"/>
        <v/>
      </c>
      <c r="N171" t="str">
        <f t="shared" si="22"/>
        <v>Reserv_bDI170 : WSTRING(20):="Резерв";</v>
      </c>
      <c r="O171" t="str">
        <f t="shared" si="25"/>
        <v>Reserv_bDI170:=FALSE,</v>
      </c>
      <c r="P171" t="str">
        <f t="shared" si="26"/>
        <v>bDI170 : BOOL; (*Резерв*)</v>
      </c>
    </row>
    <row r="172" spans="1:16" ht="15.75" x14ac:dyDescent="0.25">
      <c r="A172" s="2" t="s">
        <v>17</v>
      </c>
      <c r="B172" s="4" t="s">
        <v>256</v>
      </c>
      <c r="C172" t="s">
        <v>5</v>
      </c>
      <c r="D172" t="s">
        <v>158</v>
      </c>
      <c r="H172" t="s">
        <v>139</v>
      </c>
      <c r="I172" t="str">
        <f t="shared" si="23"/>
        <v>Reserv_bDI171 : BOOL; (*Резерв*)</v>
      </c>
      <c r="J172" t="str">
        <f t="shared" si="21"/>
        <v>DataReal.Reserv.bDI171:=stDiAll.Reserv_bDI171 XOR stInvertDigitalInputs.Reserv_bDI171;</v>
      </c>
      <c r="K172" s="13" t="str">
        <f>IF(COUNTIF(D$1:D172,D172)=1,MAX(K$1:K171)+1,"")</f>
        <v/>
      </c>
      <c r="L172" s="14" t="str">
        <f t="shared" si="24"/>
        <v/>
      </c>
      <c r="N172" t="str">
        <f t="shared" si="22"/>
        <v>Reserv_bDI171 : WSTRING(20):="Резерв";</v>
      </c>
      <c r="O172" t="str">
        <f t="shared" si="25"/>
        <v>Reserv_bDI171:=FALSE,</v>
      </c>
      <c r="P172" t="str">
        <f t="shared" si="26"/>
        <v>bDI171 : BOOL; (*Резерв*)</v>
      </c>
    </row>
    <row r="173" spans="1:16" ht="15.75" x14ac:dyDescent="0.25">
      <c r="A173" s="2" t="s">
        <v>17</v>
      </c>
      <c r="B173" s="4" t="s">
        <v>257</v>
      </c>
      <c r="C173" t="s">
        <v>5</v>
      </c>
      <c r="D173" t="s">
        <v>158</v>
      </c>
      <c r="H173" t="s">
        <v>139</v>
      </c>
      <c r="I173" t="str">
        <f t="shared" si="23"/>
        <v>Reserv_bDI172 : BOOL; (*Резерв*)</v>
      </c>
      <c r="J173" t="str">
        <f t="shared" si="21"/>
        <v>DataReal.Reserv.bDI172:=stDiAll.Reserv_bDI172 XOR stInvertDigitalInputs.Reserv_bDI172;</v>
      </c>
      <c r="K173" s="13" t="str">
        <f>IF(COUNTIF(D$1:D173,D173)=1,MAX(K$1:K172)+1,"")</f>
        <v/>
      </c>
      <c r="L173" s="14" t="str">
        <f t="shared" si="24"/>
        <v/>
      </c>
      <c r="N173" t="str">
        <f t="shared" si="22"/>
        <v>Reserv_bDI172 : WSTRING(20):="Резерв";</v>
      </c>
      <c r="O173" t="str">
        <f t="shared" si="25"/>
        <v>Reserv_bDI172:=FALSE,</v>
      </c>
      <c r="P173" t="str">
        <f t="shared" si="26"/>
        <v>bDI172 : BOOL; (*Резерв*)</v>
      </c>
    </row>
    <row r="174" spans="1:16" ht="15.75" x14ac:dyDescent="0.25">
      <c r="A174" s="2" t="s">
        <v>17</v>
      </c>
      <c r="B174" s="4" t="s">
        <v>258</v>
      </c>
      <c r="C174" t="s">
        <v>513</v>
      </c>
      <c r="D174" t="s">
        <v>235</v>
      </c>
      <c r="E174" t="s">
        <v>401</v>
      </c>
      <c r="F174" t="s">
        <v>173</v>
      </c>
      <c r="G174" t="s">
        <v>160</v>
      </c>
      <c r="H174" t="s">
        <v>139</v>
      </c>
      <c r="I174" t="str">
        <f t="shared" si="23"/>
        <v>Group2_Burn1_DamperGas_bH : BOOL; (*РГ откр. гор.4*)</v>
      </c>
      <c r="J174" t="str">
        <f t="shared" si="21"/>
        <v>DataReal.Group[2].Burn[1].DamperGas.bH:=stDiAll.Group2_Burn1_DamperGas_bH XOR stInvertDigitalInputs.Group2_Burn1_DamperGas_bH;</v>
      </c>
      <c r="K174" s="13" t="str">
        <f>IF(COUNTIF(D$1:D174,D174)=1,MAX(K$1:K173)+1,"")</f>
        <v/>
      </c>
      <c r="L174" s="14" t="str">
        <f t="shared" si="24"/>
        <v/>
      </c>
      <c r="N174" t="str">
        <f t="shared" si="22"/>
        <v>Group2_Burn1_DamperGas_bH : WSTRING(20):="РГ откр. гор.4";</v>
      </c>
      <c r="O174" t="str">
        <f t="shared" si="25"/>
        <v>Group2_Burn1_DamperGas_bH:=FALSE,</v>
      </c>
      <c r="P174" t="str">
        <f t="shared" si="26"/>
        <v>Burn[1].DamperGas.bH : BOOL; (*РГ откр. гор.4*)</v>
      </c>
    </row>
    <row r="175" spans="1:16" ht="15.75" x14ac:dyDescent="0.25">
      <c r="A175" s="2" t="s">
        <v>17</v>
      </c>
      <c r="B175" s="4" t="s">
        <v>259</v>
      </c>
      <c r="C175" t="s">
        <v>512</v>
      </c>
      <c r="D175" t="s">
        <v>235</v>
      </c>
      <c r="E175" t="s">
        <v>401</v>
      </c>
      <c r="F175" t="s">
        <v>173</v>
      </c>
      <c r="G175" t="s">
        <v>166</v>
      </c>
      <c r="H175" t="s">
        <v>139</v>
      </c>
      <c r="I175" t="str">
        <f t="shared" si="23"/>
        <v>Group2_Burn1_DamperGas_bL : BOOL; (*РГ закр. гор.4*)</v>
      </c>
      <c r="J175" t="str">
        <f t="shared" si="21"/>
        <v>DataReal.Group[2].Burn[1].DamperGas.bL:=stDiAll.Group2_Burn1_DamperGas_bL XOR stInvertDigitalInputs.Group2_Burn1_DamperGas_bL;</v>
      </c>
      <c r="K175" s="13" t="str">
        <f>IF(COUNTIF(D$1:D175,D175)=1,MAX(K$1:K174)+1,"")</f>
        <v/>
      </c>
      <c r="L175" s="14" t="str">
        <f t="shared" si="24"/>
        <v/>
      </c>
      <c r="N175" t="str">
        <f t="shared" si="22"/>
        <v>Group2_Burn1_DamperGas_bL : WSTRING(20):="РГ закр. гор.4";</v>
      </c>
      <c r="O175" t="str">
        <f t="shared" si="25"/>
        <v>Group2_Burn1_DamperGas_bL:=FALSE,</v>
      </c>
      <c r="P175" t="str">
        <f t="shared" si="26"/>
        <v>Burn[1].DamperGas.bL : BOOL; (*РГ закр. гор.4*)</v>
      </c>
    </row>
    <row r="176" spans="1:16" ht="15.75" x14ac:dyDescent="0.25">
      <c r="A176" s="2" t="s">
        <v>17</v>
      </c>
      <c r="B176" s="4" t="s">
        <v>260</v>
      </c>
      <c r="C176" t="s">
        <v>511</v>
      </c>
      <c r="D176" t="s">
        <v>235</v>
      </c>
      <c r="E176" t="s">
        <v>402</v>
      </c>
      <c r="F176" t="s">
        <v>173</v>
      </c>
      <c r="G176" t="s">
        <v>160</v>
      </c>
      <c r="H176" t="s">
        <v>139</v>
      </c>
      <c r="I176" t="str">
        <f t="shared" si="23"/>
        <v>Group2_Burn2_DamperGas_bH : BOOL; (*РГ откр. гор.5*)</v>
      </c>
      <c r="J176" t="str">
        <f t="shared" si="21"/>
        <v>DataReal.Group[2].Burn[2].DamperGas.bH:=stDiAll.Group2_Burn2_DamperGas_bH XOR stInvertDigitalInputs.Group2_Burn2_DamperGas_bH;</v>
      </c>
      <c r="K176" s="13" t="str">
        <f>IF(COUNTIF(D$1:D176,D176)=1,MAX(K$1:K175)+1,"")</f>
        <v/>
      </c>
      <c r="L176" s="14" t="str">
        <f t="shared" si="24"/>
        <v/>
      </c>
      <c r="N176" t="str">
        <f t="shared" si="22"/>
        <v>Group2_Burn2_DamperGas_bH : WSTRING(20):="РГ откр. гор.5";</v>
      </c>
      <c r="O176" t="str">
        <f t="shared" si="25"/>
        <v>Group2_Burn2_DamperGas_bH:=FALSE,</v>
      </c>
      <c r="P176" t="str">
        <f t="shared" si="26"/>
        <v>Burn[2].DamperGas.bH : BOOL; (*РГ откр. гор.5*)</v>
      </c>
    </row>
    <row r="177" spans="1:16" ht="15.75" x14ac:dyDescent="0.25">
      <c r="A177" s="2" t="s">
        <v>17</v>
      </c>
      <c r="B177" s="4" t="s">
        <v>261</v>
      </c>
      <c r="C177" t="s">
        <v>514</v>
      </c>
      <c r="D177" t="s">
        <v>235</v>
      </c>
      <c r="E177" t="s">
        <v>402</v>
      </c>
      <c r="F177" t="s">
        <v>173</v>
      </c>
      <c r="G177" t="s">
        <v>166</v>
      </c>
      <c r="H177" t="s">
        <v>139</v>
      </c>
      <c r="I177" t="str">
        <f t="shared" si="23"/>
        <v>Group2_Burn2_DamperGas_bL : BOOL; (*РГ закр. гор.5*)</v>
      </c>
      <c r="J177" t="str">
        <f t="shared" si="21"/>
        <v>DataReal.Group[2].Burn[2].DamperGas.bL:=stDiAll.Group2_Burn2_DamperGas_bL XOR stInvertDigitalInputs.Group2_Burn2_DamperGas_bL;</v>
      </c>
      <c r="K177" s="13" t="str">
        <f>IF(COUNTIF(D$1:D177,D177)=1,MAX(K$1:K176)+1,"")</f>
        <v/>
      </c>
      <c r="L177" s="14" t="str">
        <f t="shared" si="24"/>
        <v/>
      </c>
      <c r="N177" t="str">
        <f t="shared" si="22"/>
        <v>Group2_Burn2_DamperGas_bL : WSTRING(20):="РГ закр. гор.5";</v>
      </c>
      <c r="O177" t="str">
        <f t="shared" si="25"/>
        <v>Group2_Burn2_DamperGas_bL:=FALSE,</v>
      </c>
      <c r="P177" t="str">
        <f t="shared" si="26"/>
        <v>Burn[2].DamperGas.bL : BOOL; (*РГ закр. гор.5*)</v>
      </c>
    </row>
    <row r="178" spans="1:16" ht="15.75" x14ac:dyDescent="0.25">
      <c r="A178" s="2" t="s">
        <v>17</v>
      </c>
      <c r="B178" s="4" t="s">
        <v>262</v>
      </c>
      <c r="C178" t="s">
        <v>515</v>
      </c>
      <c r="D178" t="s">
        <v>235</v>
      </c>
      <c r="E178" t="s">
        <v>403</v>
      </c>
      <c r="F178" t="s">
        <v>173</v>
      </c>
      <c r="G178" t="s">
        <v>160</v>
      </c>
      <c r="H178" t="s">
        <v>139</v>
      </c>
      <c r="I178" t="str">
        <f t="shared" si="23"/>
        <v>Group2_Burn3_DamperGas_bH : BOOL; (*РГ откр. гор.6*)</v>
      </c>
      <c r="J178" t="str">
        <f t="shared" si="21"/>
        <v>DataReal.Group[2].Burn[3].DamperGas.bH:=stDiAll.Group2_Burn3_DamperGas_bH XOR stInvertDigitalInputs.Group2_Burn3_DamperGas_bH;</v>
      </c>
      <c r="K178" s="13" t="str">
        <f>IF(COUNTIF(D$1:D178,D178)=1,MAX(K$1:K177)+1,"")</f>
        <v/>
      </c>
      <c r="L178" s="14" t="str">
        <f t="shared" si="24"/>
        <v/>
      </c>
      <c r="N178" t="str">
        <f t="shared" si="22"/>
        <v>Group2_Burn3_DamperGas_bH : WSTRING(20):="РГ откр. гор.6";</v>
      </c>
      <c r="O178" t="str">
        <f t="shared" si="25"/>
        <v>Group2_Burn3_DamperGas_bH:=FALSE,</v>
      </c>
      <c r="P178" t="str">
        <f t="shared" si="26"/>
        <v>Burn[3].DamperGas.bH : BOOL; (*РГ откр. гор.6*)</v>
      </c>
    </row>
    <row r="179" spans="1:16" ht="15.75" x14ac:dyDescent="0.25">
      <c r="A179" s="2" t="s">
        <v>17</v>
      </c>
      <c r="B179" s="4" t="s">
        <v>263</v>
      </c>
      <c r="C179" t="s">
        <v>516</v>
      </c>
      <c r="D179" t="s">
        <v>235</v>
      </c>
      <c r="E179" t="s">
        <v>403</v>
      </c>
      <c r="F179" t="s">
        <v>173</v>
      </c>
      <c r="G179" t="s">
        <v>166</v>
      </c>
      <c r="H179" t="s">
        <v>139</v>
      </c>
      <c r="I179" t="str">
        <f t="shared" si="23"/>
        <v>Group2_Burn3_DamperGas_bL : BOOL; (*РГ закр. гор.6*)</v>
      </c>
      <c r="J179" t="str">
        <f t="shared" si="21"/>
        <v>DataReal.Group[2].Burn[3].DamperGas.bL:=stDiAll.Group2_Burn3_DamperGas_bL XOR stInvertDigitalInputs.Group2_Burn3_DamperGas_bL;</v>
      </c>
      <c r="K179" s="13" t="str">
        <f>IF(COUNTIF(D$1:D179,D179)=1,MAX(K$1:K178)+1,"")</f>
        <v/>
      </c>
      <c r="L179" s="14" t="str">
        <f t="shared" si="24"/>
        <v/>
      </c>
      <c r="N179" t="str">
        <f t="shared" si="22"/>
        <v>Group2_Burn3_DamperGas_bL : WSTRING(20):="РГ закр. гор.6";</v>
      </c>
      <c r="O179" t="str">
        <f t="shared" si="25"/>
        <v>Group2_Burn3_DamperGas_bL:=FALSE,</v>
      </c>
      <c r="P179" t="str">
        <f t="shared" si="26"/>
        <v>Burn[3].DamperGas.bL : BOOL; (*РГ закр. гор.6*)</v>
      </c>
    </row>
    <row r="180" spans="1:16" ht="15.75" x14ac:dyDescent="0.25">
      <c r="A180" s="2" t="s">
        <v>17</v>
      </c>
      <c r="B180" s="4" t="s">
        <v>264</v>
      </c>
      <c r="C180" t="s">
        <v>517</v>
      </c>
      <c r="D180" t="s">
        <v>235</v>
      </c>
      <c r="E180" t="s">
        <v>401</v>
      </c>
      <c r="F180" t="s">
        <v>175</v>
      </c>
      <c r="G180" t="s">
        <v>160</v>
      </c>
      <c r="H180" t="s">
        <v>139</v>
      </c>
      <c r="I180" t="str">
        <f t="shared" si="23"/>
        <v>Group2_Burn1_DamperAir_bH : BOOL; (*РВ откр. гор.4*)</v>
      </c>
      <c r="J180" t="str">
        <f t="shared" si="21"/>
        <v>DataReal.Group[2].Burn[1].DamperAir.bH:=stDiAll.Group2_Burn1_DamperAir_bH XOR stInvertDigitalInputs.Group2_Burn1_DamperAir_bH;</v>
      </c>
      <c r="K180" s="13" t="str">
        <f>IF(COUNTIF(D$1:D180,D180)=1,MAX(K$1:K179)+1,"")</f>
        <v/>
      </c>
      <c r="L180" s="14" t="str">
        <f t="shared" si="24"/>
        <v/>
      </c>
      <c r="N180" t="str">
        <f t="shared" si="22"/>
        <v>Group2_Burn1_DamperAir_bH : WSTRING(20):="РВ откр. гор.4";</v>
      </c>
      <c r="O180" t="str">
        <f t="shared" si="25"/>
        <v>Group2_Burn1_DamperAir_bH:=FALSE,</v>
      </c>
      <c r="P180" t="str">
        <f t="shared" si="26"/>
        <v>Burn[1].DamperAir.bH : BOOL; (*РВ откр. гор.4*)</v>
      </c>
    </row>
    <row r="181" spans="1:16" ht="15.75" x14ac:dyDescent="0.25">
      <c r="A181" s="2" t="s">
        <v>17</v>
      </c>
      <c r="B181" s="4" t="s">
        <v>265</v>
      </c>
      <c r="C181" t="s">
        <v>518</v>
      </c>
      <c r="D181" t="s">
        <v>235</v>
      </c>
      <c r="E181" t="s">
        <v>401</v>
      </c>
      <c r="F181" t="s">
        <v>175</v>
      </c>
      <c r="G181" t="s">
        <v>166</v>
      </c>
      <c r="H181" t="s">
        <v>139</v>
      </c>
      <c r="I181" t="str">
        <f t="shared" si="23"/>
        <v>Group2_Burn1_DamperAir_bL : BOOL; (*РВ закр. гор.4*)</v>
      </c>
      <c r="J181" t="str">
        <f t="shared" si="21"/>
        <v>DataReal.Group[2].Burn[1].DamperAir.bL:=stDiAll.Group2_Burn1_DamperAir_bL XOR stInvertDigitalInputs.Group2_Burn1_DamperAir_bL;</v>
      </c>
      <c r="K181" s="13" t="str">
        <f>IF(COUNTIF(D$1:D181,D181)=1,MAX(K$1:K180)+1,"")</f>
        <v/>
      </c>
      <c r="L181" s="14" t="str">
        <f t="shared" si="24"/>
        <v/>
      </c>
      <c r="N181" t="str">
        <f t="shared" si="22"/>
        <v>Group2_Burn1_DamperAir_bL : WSTRING(20):="РВ закр. гор.4";</v>
      </c>
      <c r="O181" t="str">
        <f t="shared" si="25"/>
        <v>Group2_Burn1_DamperAir_bL:=FALSE,</v>
      </c>
      <c r="P181" t="str">
        <f t="shared" si="26"/>
        <v>Burn[1].DamperAir.bL : BOOL; (*РВ закр. гор.4*)</v>
      </c>
    </row>
    <row r="182" spans="1:16" ht="15.75" x14ac:dyDescent="0.25">
      <c r="A182" s="2" t="s">
        <v>17</v>
      </c>
      <c r="B182" s="4" t="s">
        <v>266</v>
      </c>
      <c r="C182" t="s">
        <v>519</v>
      </c>
      <c r="D182" t="s">
        <v>235</v>
      </c>
      <c r="E182" t="s">
        <v>402</v>
      </c>
      <c r="F182" t="s">
        <v>175</v>
      </c>
      <c r="G182" t="s">
        <v>160</v>
      </c>
      <c r="H182" t="s">
        <v>139</v>
      </c>
      <c r="I182" t="str">
        <f t="shared" si="23"/>
        <v>Group2_Burn2_DamperAir_bH : BOOL; (*РВ откр. гор.5*)</v>
      </c>
      <c r="J182" t="str">
        <f t="shared" si="21"/>
        <v>DataReal.Group[2].Burn[2].DamperAir.bH:=stDiAll.Group2_Burn2_DamperAir_bH XOR stInvertDigitalInputs.Group2_Burn2_DamperAir_bH;</v>
      </c>
      <c r="K182" s="13" t="str">
        <f>IF(COUNTIF(D$1:D182,D182)=1,MAX(K$1:K181)+1,"")</f>
        <v/>
      </c>
      <c r="L182" s="14" t="str">
        <f t="shared" si="24"/>
        <v/>
      </c>
      <c r="N182" t="str">
        <f t="shared" si="22"/>
        <v>Group2_Burn2_DamperAir_bH : WSTRING(20):="РВ откр. гор.5";</v>
      </c>
      <c r="O182" t="str">
        <f t="shared" si="25"/>
        <v>Group2_Burn2_DamperAir_bH:=FALSE,</v>
      </c>
      <c r="P182" t="str">
        <f t="shared" si="26"/>
        <v>Burn[2].DamperAir.bH : BOOL; (*РВ откр. гор.5*)</v>
      </c>
    </row>
    <row r="183" spans="1:16" ht="15.75" x14ac:dyDescent="0.25">
      <c r="A183" s="2" t="s">
        <v>17</v>
      </c>
      <c r="B183" s="4" t="s">
        <v>267</v>
      </c>
      <c r="C183" t="s">
        <v>520</v>
      </c>
      <c r="D183" t="s">
        <v>235</v>
      </c>
      <c r="E183" t="s">
        <v>402</v>
      </c>
      <c r="F183" t="s">
        <v>175</v>
      </c>
      <c r="G183" t="s">
        <v>166</v>
      </c>
      <c r="H183" t="s">
        <v>139</v>
      </c>
      <c r="I183" t="str">
        <f t="shared" si="23"/>
        <v>Group2_Burn2_DamperAir_bL : BOOL; (*РВ закр. гор.5*)</v>
      </c>
      <c r="J183" t="str">
        <f t="shared" si="21"/>
        <v>DataReal.Group[2].Burn[2].DamperAir.bL:=stDiAll.Group2_Burn2_DamperAir_bL XOR stInvertDigitalInputs.Group2_Burn2_DamperAir_bL;</v>
      </c>
      <c r="K183" s="13" t="str">
        <f>IF(COUNTIF(D$1:D183,D183)=1,MAX(K$1:K182)+1,"")</f>
        <v/>
      </c>
      <c r="L183" s="14" t="str">
        <f t="shared" si="24"/>
        <v/>
      </c>
      <c r="N183" t="str">
        <f t="shared" si="22"/>
        <v>Group2_Burn2_DamperAir_bL : WSTRING(20):="РВ закр. гор.5";</v>
      </c>
      <c r="O183" t="str">
        <f t="shared" si="25"/>
        <v>Group2_Burn2_DamperAir_bL:=FALSE,</v>
      </c>
      <c r="P183" t="str">
        <f t="shared" si="26"/>
        <v>Burn[2].DamperAir.bL : BOOL; (*РВ закр. гор.5*)</v>
      </c>
    </row>
    <row r="184" spans="1:16" ht="15.75" x14ac:dyDescent="0.25">
      <c r="A184" s="2" t="s">
        <v>17</v>
      </c>
      <c r="B184" s="4" t="s">
        <v>268</v>
      </c>
      <c r="C184" t="s">
        <v>521</v>
      </c>
      <c r="D184" t="s">
        <v>235</v>
      </c>
      <c r="E184" t="s">
        <v>403</v>
      </c>
      <c r="F184" t="s">
        <v>175</v>
      </c>
      <c r="G184" t="s">
        <v>160</v>
      </c>
      <c r="H184" t="s">
        <v>139</v>
      </c>
      <c r="I184" t="str">
        <f t="shared" si="23"/>
        <v>Group2_Burn3_DamperAir_bH : BOOL; (*РВ откр. гор.6*)</v>
      </c>
      <c r="J184" t="str">
        <f t="shared" si="21"/>
        <v>DataReal.Group[2].Burn[3].DamperAir.bH:=stDiAll.Group2_Burn3_DamperAir_bH XOR stInvertDigitalInputs.Group2_Burn3_DamperAir_bH;</v>
      </c>
      <c r="K184" s="13" t="str">
        <f>IF(COUNTIF(D$1:D184,D184)=1,MAX(K$1:K183)+1,"")</f>
        <v/>
      </c>
      <c r="L184" s="14" t="str">
        <f t="shared" si="24"/>
        <v/>
      </c>
      <c r="N184" t="str">
        <f t="shared" si="22"/>
        <v>Group2_Burn3_DamperAir_bH : WSTRING(20):="РВ откр. гор.6";</v>
      </c>
      <c r="O184" t="str">
        <f t="shared" si="25"/>
        <v>Group2_Burn3_DamperAir_bH:=FALSE,</v>
      </c>
      <c r="P184" t="str">
        <f t="shared" si="26"/>
        <v>Burn[3].DamperAir.bH : BOOL; (*РВ откр. гор.6*)</v>
      </c>
    </row>
    <row r="185" spans="1:16" ht="15.75" x14ac:dyDescent="0.25">
      <c r="A185" s="2" t="s">
        <v>17</v>
      </c>
      <c r="B185" s="4" t="s">
        <v>269</v>
      </c>
      <c r="C185" t="s">
        <v>522</v>
      </c>
      <c r="D185" t="s">
        <v>235</v>
      </c>
      <c r="E185" t="s">
        <v>403</v>
      </c>
      <c r="F185" t="s">
        <v>175</v>
      </c>
      <c r="G185" t="s">
        <v>166</v>
      </c>
      <c r="H185" t="s">
        <v>139</v>
      </c>
      <c r="I185" t="str">
        <f t="shared" si="23"/>
        <v>Group2_Burn3_DamperAir_bL : BOOL; (*РВ закр. гор.6*)</v>
      </c>
      <c r="J185" t="str">
        <f t="shared" si="21"/>
        <v>DataReal.Group[2].Burn[3].DamperAir.bL:=stDiAll.Group2_Burn3_DamperAir_bL XOR stInvertDigitalInputs.Group2_Burn3_DamperAir_bL;</v>
      </c>
      <c r="K185" s="13" t="str">
        <f>IF(COUNTIF(D$1:D185,D185)=1,MAX(K$1:K184)+1,"")</f>
        <v/>
      </c>
      <c r="L185" s="14" t="str">
        <f t="shared" si="24"/>
        <v/>
      </c>
      <c r="N185" t="str">
        <f t="shared" si="22"/>
        <v>Group2_Burn3_DamperAir_bL : WSTRING(20):="РВ закр. гор.6";</v>
      </c>
      <c r="O185" t="str">
        <f t="shared" si="25"/>
        <v>Group2_Burn3_DamperAir_bL:=FALSE,</v>
      </c>
      <c r="P185" t="str">
        <f t="shared" si="26"/>
        <v>Burn[3].DamperAir.bL : BOOL; (*РВ закр. гор.6*)</v>
      </c>
    </row>
    <row r="186" spans="1:16" ht="15.75" x14ac:dyDescent="0.25">
      <c r="A186" s="2" t="s">
        <v>17</v>
      </c>
      <c r="B186" s="4" t="s">
        <v>270</v>
      </c>
      <c r="C186" t="s">
        <v>523</v>
      </c>
      <c r="D186" t="s">
        <v>235</v>
      </c>
      <c r="E186" t="s">
        <v>401</v>
      </c>
      <c r="G186" t="s">
        <v>223</v>
      </c>
      <c r="H186" t="s">
        <v>139</v>
      </c>
      <c r="I186" t="str">
        <f t="shared" si="23"/>
        <v>Group2_Burn1_bFireIgn : BOOL; (*Фак. зап. есть гор.4*)</v>
      </c>
      <c r="J186" t="str">
        <f t="shared" si="21"/>
        <v>DataReal.Group[2].Burn[1].bFireIgn:=stDiAll.Group2_Burn1_bFireIgn XOR stInvertDigitalInputs.Group2_Burn1_bFireIgn;</v>
      </c>
      <c r="K186" s="13" t="str">
        <f>IF(COUNTIF(D$1:D186,D186)=1,MAX(K$1:K185)+1,"")</f>
        <v/>
      </c>
      <c r="L186" s="14" t="str">
        <f t="shared" si="24"/>
        <v/>
      </c>
      <c r="N186" t="str">
        <f t="shared" si="22"/>
        <v>Group2_Burn1_bFireIgn : WSTRING(20):="Фак. зап. есть гор.4";</v>
      </c>
      <c r="O186" t="str">
        <f t="shared" si="25"/>
        <v>Group2_Burn1_bFireIgn:=FALSE,</v>
      </c>
      <c r="P186" t="str">
        <f t="shared" si="26"/>
        <v>Burn[1].bFireIgn : BOOL; (*Фак. зап. есть гор.4*)</v>
      </c>
    </row>
    <row r="187" spans="1:16" ht="15.75" x14ac:dyDescent="0.25">
      <c r="A187" s="2" t="s">
        <v>17</v>
      </c>
      <c r="B187" s="4" t="s">
        <v>271</v>
      </c>
      <c r="C187" t="s">
        <v>524</v>
      </c>
      <c r="D187" t="s">
        <v>235</v>
      </c>
      <c r="E187" t="s">
        <v>402</v>
      </c>
      <c r="G187" t="s">
        <v>223</v>
      </c>
      <c r="H187" t="s">
        <v>139</v>
      </c>
      <c r="I187" t="str">
        <f t="shared" si="23"/>
        <v>Group2_Burn2_bFireIgn : BOOL; (*Фак. зап. есть гор.5*)</v>
      </c>
      <c r="J187" t="str">
        <f t="shared" si="21"/>
        <v>DataReal.Group[2].Burn[2].bFireIgn:=stDiAll.Group2_Burn2_bFireIgn XOR stInvertDigitalInputs.Group2_Burn2_bFireIgn;</v>
      </c>
      <c r="K187" s="13" t="str">
        <f>IF(COUNTIF(D$1:D187,D187)=1,MAX(K$1:K186)+1,"")</f>
        <v/>
      </c>
      <c r="L187" s="14" t="str">
        <f t="shared" si="24"/>
        <v/>
      </c>
      <c r="N187" t="str">
        <f t="shared" si="22"/>
        <v>Group2_Burn2_bFireIgn : WSTRING(20):="Фак. зап. есть гор.5";</v>
      </c>
      <c r="O187" t="str">
        <f t="shared" si="25"/>
        <v>Group2_Burn2_bFireIgn:=FALSE,</v>
      </c>
      <c r="P187" t="str">
        <f t="shared" si="26"/>
        <v>Burn[2].bFireIgn : BOOL; (*Фак. зап. есть гор.5*)</v>
      </c>
    </row>
    <row r="188" spans="1:16" ht="15.75" x14ac:dyDescent="0.25">
      <c r="A188" s="2" t="s">
        <v>17</v>
      </c>
      <c r="B188" s="4" t="s">
        <v>272</v>
      </c>
      <c r="C188" t="s">
        <v>525</v>
      </c>
      <c r="D188" t="s">
        <v>235</v>
      </c>
      <c r="E188" t="s">
        <v>403</v>
      </c>
      <c r="G188" t="s">
        <v>223</v>
      </c>
      <c r="H188" t="s">
        <v>139</v>
      </c>
      <c r="I188" t="str">
        <f t="shared" si="23"/>
        <v>Group2_Burn3_bFireIgn : BOOL; (*Фак. зап. есть гор.6*)</v>
      </c>
      <c r="J188" t="str">
        <f t="shared" si="21"/>
        <v>DataReal.Group[2].Burn[3].bFireIgn:=stDiAll.Group2_Burn3_bFireIgn XOR stInvertDigitalInputs.Group2_Burn3_bFireIgn;</v>
      </c>
      <c r="K188" s="13" t="str">
        <f>IF(COUNTIF(D$1:D188,D188)=1,MAX(K$1:K187)+1,"")</f>
        <v/>
      </c>
      <c r="L188" s="14" t="str">
        <f t="shared" si="24"/>
        <v/>
      </c>
      <c r="N188" t="str">
        <f t="shared" si="22"/>
        <v>Group2_Burn3_bFireIgn : WSTRING(20):="Фак. зап. есть гор.6";</v>
      </c>
      <c r="O188" t="str">
        <f t="shared" si="25"/>
        <v>Group2_Burn3_bFireIgn:=FALSE,</v>
      </c>
      <c r="P188" t="str">
        <f t="shared" si="26"/>
        <v>Burn[3].bFireIgn : BOOL; (*Фак. зап. есть гор.6*)</v>
      </c>
    </row>
    <row r="189" spans="1:16" ht="15.75" x14ac:dyDescent="0.25">
      <c r="A189" s="2" t="s">
        <v>17</v>
      </c>
      <c r="B189" s="4" t="s">
        <v>273</v>
      </c>
      <c r="C189" t="s">
        <v>5</v>
      </c>
      <c r="D189" t="s">
        <v>158</v>
      </c>
      <c r="H189" t="s">
        <v>139</v>
      </c>
      <c r="I189" t="str">
        <f t="shared" si="23"/>
        <v>Reserv_bDI188 : BOOL; (*Резерв*)</v>
      </c>
      <c r="J189" t="str">
        <f t="shared" si="21"/>
        <v>DataReal.Reserv.bDI188:=stDiAll.Reserv_bDI188 XOR stInvertDigitalInputs.Reserv_bDI188;</v>
      </c>
      <c r="K189" s="13" t="str">
        <f>IF(COUNTIF(D$1:D189,D189)=1,MAX(K$1:K188)+1,"")</f>
        <v/>
      </c>
      <c r="L189" s="14" t="str">
        <f t="shared" si="24"/>
        <v/>
      </c>
      <c r="N189" t="str">
        <f t="shared" si="22"/>
        <v>Reserv_bDI188 : WSTRING(20):="Резерв";</v>
      </c>
      <c r="O189" t="str">
        <f t="shared" si="25"/>
        <v>Reserv_bDI188:=FALSE,</v>
      </c>
      <c r="P189" t="str">
        <f t="shared" si="26"/>
        <v>bDI188 : BOOL; (*Резерв*)</v>
      </c>
    </row>
    <row r="190" spans="1:16" ht="15.75" x14ac:dyDescent="0.25">
      <c r="A190" s="2" t="s">
        <v>17</v>
      </c>
      <c r="B190" s="4" t="s">
        <v>274</v>
      </c>
      <c r="C190" t="s">
        <v>526</v>
      </c>
      <c r="D190" t="s">
        <v>235</v>
      </c>
      <c r="G190" t="s">
        <v>434</v>
      </c>
      <c r="H190" t="s">
        <v>139</v>
      </c>
      <c r="I190" t="str">
        <f t="shared" si="23"/>
        <v>Group2_bStartIgn : BOOL; (*Розжиг гр.2*)</v>
      </c>
      <c r="J190" t="str">
        <f t="shared" si="21"/>
        <v>DataReal.Group[2].bStartIgn:=stDiAll.Group2_bStartIgn XOR stInvertDigitalInputs.Group2_bStartIgn;</v>
      </c>
      <c r="K190" s="13" t="str">
        <f>IF(COUNTIF(D$1:D190,D190)=1,MAX(K$1:K189)+1,"")</f>
        <v/>
      </c>
      <c r="L190" s="14" t="str">
        <f t="shared" si="24"/>
        <v/>
      </c>
      <c r="N190" t="str">
        <f t="shared" si="22"/>
        <v>Group2_bStartIgn : WSTRING(20):="Розжиг гр.2";</v>
      </c>
      <c r="O190" t="str">
        <f t="shared" si="25"/>
        <v>Group2_bStartIgn:=FALSE,</v>
      </c>
      <c r="P190" t="str">
        <f t="shared" si="26"/>
        <v>bStartIgn : BOOL; (*Розжиг гр.2*)</v>
      </c>
    </row>
    <row r="191" spans="1:16" ht="15.75" x14ac:dyDescent="0.25">
      <c r="A191" s="2" t="s">
        <v>17</v>
      </c>
      <c r="B191" s="4" t="s">
        <v>275</v>
      </c>
      <c r="C191" t="s">
        <v>527</v>
      </c>
      <c r="D191" t="s">
        <v>235</v>
      </c>
      <c r="G191" t="s">
        <v>170</v>
      </c>
      <c r="H191" t="s">
        <v>139</v>
      </c>
      <c r="I191" t="str">
        <f t="shared" si="23"/>
        <v>Group2_bStop : BOOL; (*Стоп гр.2*)</v>
      </c>
      <c r="J191" t="str">
        <f t="shared" si="21"/>
        <v>DataReal.Group[2].bStop:=stDiAll.Group2_bStop XOR stInvertDigitalInputs.Group2_bStop;</v>
      </c>
      <c r="K191" s="13" t="str">
        <f>IF(COUNTIF(D$1:D191,D191)=1,MAX(K$1:K190)+1,"")</f>
        <v/>
      </c>
      <c r="L191" s="14" t="str">
        <f t="shared" si="24"/>
        <v/>
      </c>
      <c r="N191" t="str">
        <f t="shared" si="22"/>
        <v>Group2_bStop : WSTRING(20):="Стоп гр.2";</v>
      </c>
      <c r="O191" t="str">
        <f t="shared" si="25"/>
        <v>Group2_bStop:=FALSE,</v>
      </c>
      <c r="P191" t="str">
        <f t="shared" si="26"/>
        <v>bStop : BOOL; (*Стоп гр.2*)</v>
      </c>
    </row>
    <row r="192" spans="1:16" ht="15.75" x14ac:dyDescent="0.25">
      <c r="A192" s="2" t="s">
        <v>17</v>
      </c>
      <c r="B192" s="4" t="s">
        <v>276</v>
      </c>
      <c r="C192" t="s">
        <v>528</v>
      </c>
      <c r="D192" t="s">
        <v>235</v>
      </c>
      <c r="G192" t="s">
        <v>360</v>
      </c>
      <c r="H192" t="s">
        <v>139</v>
      </c>
      <c r="I192" t="str">
        <f t="shared" si="23"/>
        <v>Group2_bStartPress : BOOL; (*Опрессовка гр.2*)</v>
      </c>
      <c r="J192" t="str">
        <f t="shared" si="21"/>
        <v>DataReal.Group[2].bStartPress:=stDiAll.Group2_bStartPress XOR stInvertDigitalInputs.Group2_bStartPress;</v>
      </c>
      <c r="K192" s="13" t="str">
        <f>IF(COUNTIF(D$1:D192,D192)=1,MAX(K$1:K191)+1,"")</f>
        <v/>
      </c>
      <c r="L192" s="14" t="str">
        <f t="shared" si="24"/>
        <v/>
      </c>
      <c r="N192" t="str">
        <f t="shared" si="22"/>
        <v>Group2_bStartPress : WSTRING(20):="Опрессовка гр.2";</v>
      </c>
      <c r="O192" t="str">
        <f t="shared" si="25"/>
        <v>Group2_bStartPress:=FALSE,</v>
      </c>
      <c r="P192" t="str">
        <f t="shared" si="26"/>
        <v>bStartPress : BOOL; (*Опрессовка гр.2*)</v>
      </c>
    </row>
    <row r="193" spans="1:16" ht="15.75" x14ac:dyDescent="0.25">
      <c r="A193" s="2" t="s">
        <v>17</v>
      </c>
      <c r="B193" s="4" t="s">
        <v>277</v>
      </c>
      <c r="C193" t="s">
        <v>5</v>
      </c>
      <c r="D193" t="s">
        <v>158</v>
      </c>
      <c r="H193" t="s">
        <v>139</v>
      </c>
      <c r="I193" t="str">
        <f t="shared" si="23"/>
        <v>Reserv_bDI192 : BOOL; (*Резерв*)</v>
      </c>
      <c r="J193" t="str">
        <f t="shared" si="21"/>
        <v>DataReal.Reserv.bDI192:=stDiAll.Reserv_bDI192 XOR stInvertDigitalInputs.Reserv_bDI192;</v>
      </c>
      <c r="K193" s="13" t="str">
        <f>IF(COUNTIF(D$1:D193,D193)=1,MAX(K$1:K192)+1,"")</f>
        <v/>
      </c>
      <c r="L193" s="14" t="str">
        <f t="shared" si="24"/>
        <v/>
      </c>
      <c r="N193" t="str">
        <f t="shared" si="22"/>
        <v>Reserv_bDI192 : WSTRING(20):="Резерв";</v>
      </c>
      <c r="O193" t="str">
        <f t="shared" si="25"/>
        <v>Reserv_bDI192:=FALSE,</v>
      </c>
      <c r="P193" t="str">
        <f t="shared" si="26"/>
        <v>bDI192 : BOOL; (*Резерв*)</v>
      </c>
    </row>
    <row r="194" spans="1:16" ht="15.75" x14ac:dyDescent="0.25">
      <c r="A194" s="2" t="s">
        <v>17</v>
      </c>
      <c r="B194" s="4" t="s">
        <v>278</v>
      </c>
      <c r="C194" t="s">
        <v>5</v>
      </c>
      <c r="D194" t="s">
        <v>158</v>
      </c>
      <c r="H194" t="s">
        <v>139</v>
      </c>
      <c r="I194" t="str">
        <f t="shared" si="23"/>
        <v>Reserv_bDI193 : BOOL; (*Резерв*)</v>
      </c>
      <c r="J194" t="str">
        <f t="shared" si="21"/>
        <v>DataReal.Reserv.bDI193:=stDiAll.Reserv_bDI193 XOR stInvertDigitalInputs.Reserv_bDI193;</v>
      </c>
      <c r="K194" s="13" t="str">
        <f>IF(COUNTIF(D$1:D194,D194)=1,MAX(K$1:K193)+1,"")</f>
        <v/>
      </c>
      <c r="L194" s="14" t="str">
        <f t="shared" si="24"/>
        <v/>
      </c>
      <c r="N194" t="str">
        <f t="shared" si="22"/>
        <v>Reserv_bDI193 : WSTRING(20):="Резерв";</v>
      </c>
      <c r="O194" t="str">
        <f t="shared" si="25"/>
        <v>Reserv_bDI193:=FALSE,</v>
      </c>
      <c r="P194" t="str">
        <f t="shared" si="26"/>
        <v>bDI193 : BOOL; (*Резерв*)</v>
      </c>
    </row>
    <row r="195" spans="1:16" ht="15.75" x14ac:dyDescent="0.25">
      <c r="A195" s="2" t="s">
        <v>17</v>
      </c>
      <c r="B195" s="4" t="s">
        <v>279</v>
      </c>
      <c r="C195" t="s">
        <v>5</v>
      </c>
      <c r="D195" t="s">
        <v>158</v>
      </c>
      <c r="H195" t="s">
        <v>139</v>
      </c>
      <c r="I195" t="str">
        <f t="shared" si="23"/>
        <v>Reserv_bDI194 : BOOL; (*Резерв*)</v>
      </c>
      <c r="J195" t="str">
        <f t="shared" ref="J195:J205" si="27">CONCATENATE("DataReal.",IF(IFERROR(_xlfn.NUMBERVALUE(RIGHT(D195)),"")="",D195,REPLACE(D195,LEN(D195),3,CONCATENATE("[",RIGHT(D195),"]"))),".",IF(E195&lt;&gt;"",CONCATENATE(IF(IFERROR(_xlfn.NUMBERVALUE(RIGHT(E195)),"")="",E195,REPLACE(E195,LEN(E195),3,CONCATENATE("[",RIGHT(E195),"]"))),"."),""),IF(F195&lt;&gt;"",CONCATENATE(F195,"."),""),IF(G195&lt;&gt;"",G195,CONCATENATE("b",A195,B195)),":=stDiAll.",D195,"_",IF(E195&lt;&gt;"",CONCATENATE(E195,"_"),""),IF(F195&lt;&gt;"",CONCATENATE(F195,"_"),""),IF(G195&lt;&gt;"",G195,CONCATENATE("b",A195,B195))," XOR stInvertDigitalInputs.",D195,"_",IF(E195&lt;&gt;"",CONCATENATE(E195,"_"),""),IF(F195&lt;&gt;"",CONCATENATE(F195,"_"),""),IF(G195&lt;&gt;"",G195,CONCATENATE("b",A195,B195)),";")</f>
        <v>DataReal.Reserv.bDI194:=stDiAll.Reserv_bDI194 XOR stInvertDigitalInputs.Reserv_bDI194;</v>
      </c>
      <c r="K195" s="13" t="str">
        <f>IF(COUNTIF(D$1:D195,D195)=1,MAX(K$1:K194)+1,"")</f>
        <v/>
      </c>
      <c r="L195" s="14" t="str">
        <f t="shared" si="24"/>
        <v/>
      </c>
      <c r="N195" t="str">
        <f t="shared" ref="N195:N205" si="28">CONCATENATE(D195, "_",IF(E195&lt;&gt;"",CONCATENATE(E195,"_"),""),IF(F195&lt;&gt;"",CONCATENATE(F195,"_"),""),IF(G195&lt;&gt;"",G195,CONCATENATE("b",A195,B195))," : WSTRING(20):=""",C195,""";",)</f>
        <v>Reserv_bDI194 : WSTRING(20):="Резерв";</v>
      </c>
      <c r="O195" t="str">
        <f t="shared" si="25"/>
        <v>Reserv_bDI194:=FALSE,</v>
      </c>
      <c r="P195" t="str">
        <f t="shared" si="26"/>
        <v>bDI194 : BOOL; (*Резерв*)</v>
      </c>
    </row>
    <row r="196" spans="1:16" ht="15.75" x14ac:dyDescent="0.25">
      <c r="A196" s="2" t="s">
        <v>17</v>
      </c>
      <c r="B196" s="4" t="s">
        <v>280</v>
      </c>
      <c r="C196" t="s">
        <v>5</v>
      </c>
      <c r="D196" t="s">
        <v>158</v>
      </c>
      <c r="H196" t="s">
        <v>139</v>
      </c>
      <c r="I196" t="str">
        <f t="shared" si="23"/>
        <v>Reserv_bDI195 : BOOL; (*Резерв*)</v>
      </c>
      <c r="J196" t="str">
        <f t="shared" si="27"/>
        <v>DataReal.Reserv.bDI195:=stDiAll.Reserv_bDI195 XOR stInvertDigitalInputs.Reserv_bDI195;</v>
      </c>
      <c r="K196" s="13" t="str">
        <f>IF(COUNTIF(D$1:D196,D196)=1,MAX(K$1:K195)+1,"")</f>
        <v/>
      </c>
      <c r="L196" s="14" t="str">
        <f t="shared" si="24"/>
        <v/>
      </c>
      <c r="N196" t="str">
        <f t="shared" si="28"/>
        <v>Reserv_bDI195 : WSTRING(20):="Резерв";</v>
      </c>
      <c r="O196" t="str">
        <f t="shared" si="25"/>
        <v>Reserv_bDI195:=FALSE,</v>
      </c>
      <c r="P196" t="str">
        <f t="shared" si="26"/>
        <v>bDI195 : BOOL; (*Резерв*)</v>
      </c>
    </row>
    <row r="197" spans="1:16" ht="15.75" x14ac:dyDescent="0.25">
      <c r="A197" s="2" t="s">
        <v>17</v>
      </c>
      <c r="B197" s="4" t="s">
        <v>281</v>
      </c>
      <c r="C197" t="s">
        <v>5</v>
      </c>
      <c r="D197" t="s">
        <v>158</v>
      </c>
      <c r="H197" t="s">
        <v>139</v>
      </c>
      <c r="I197" t="str">
        <f t="shared" si="23"/>
        <v>Reserv_bDI196 : BOOL; (*Резерв*)</v>
      </c>
      <c r="J197" t="str">
        <f t="shared" si="27"/>
        <v>DataReal.Reserv.bDI196:=stDiAll.Reserv_bDI196 XOR stInvertDigitalInputs.Reserv_bDI196;</v>
      </c>
      <c r="K197" s="13" t="str">
        <f>IF(COUNTIF(D$1:D197,D197)=1,MAX(K$1:K196)+1,"")</f>
        <v/>
      </c>
      <c r="L197" s="14" t="str">
        <f t="shared" si="24"/>
        <v/>
      </c>
      <c r="N197" t="str">
        <f t="shared" si="28"/>
        <v>Reserv_bDI196 : WSTRING(20):="Резерв";</v>
      </c>
      <c r="O197" t="str">
        <f t="shared" si="25"/>
        <v>Reserv_bDI196:=FALSE,</v>
      </c>
      <c r="P197" t="str">
        <f t="shared" si="26"/>
        <v>bDI196 : BOOL; (*Резерв*)</v>
      </c>
    </row>
    <row r="198" spans="1:16" ht="15.75" x14ac:dyDescent="0.25">
      <c r="A198" s="2" t="s">
        <v>17</v>
      </c>
      <c r="B198" s="4" t="s">
        <v>282</v>
      </c>
      <c r="C198" t="s">
        <v>5</v>
      </c>
      <c r="D198" t="s">
        <v>158</v>
      </c>
      <c r="H198" t="s">
        <v>139</v>
      </c>
      <c r="I198" t="str">
        <f t="shared" si="23"/>
        <v>Reserv_bDI197 : BOOL; (*Резерв*)</v>
      </c>
      <c r="J198" t="str">
        <f t="shared" si="27"/>
        <v>DataReal.Reserv.bDI197:=stDiAll.Reserv_bDI197 XOR stInvertDigitalInputs.Reserv_bDI197;</v>
      </c>
      <c r="K198" s="13" t="str">
        <f>IF(COUNTIF(D$1:D198,D198)=1,MAX(K$1:K197)+1,"")</f>
        <v/>
      </c>
      <c r="L198" s="14" t="str">
        <f t="shared" si="24"/>
        <v/>
      </c>
      <c r="N198" t="str">
        <f t="shared" si="28"/>
        <v>Reserv_bDI197 : WSTRING(20):="Резерв";</v>
      </c>
      <c r="O198" t="str">
        <f t="shared" si="25"/>
        <v>Reserv_bDI197:=FALSE,</v>
      </c>
      <c r="P198" t="str">
        <f t="shared" si="26"/>
        <v>bDI197 : BOOL; (*Резерв*)</v>
      </c>
    </row>
    <row r="199" spans="1:16" ht="15.75" x14ac:dyDescent="0.25">
      <c r="A199" s="2" t="s">
        <v>17</v>
      </c>
      <c r="B199" s="4" t="s">
        <v>283</v>
      </c>
      <c r="C199" t="s">
        <v>5</v>
      </c>
      <c r="D199" t="s">
        <v>158</v>
      </c>
      <c r="H199" t="s">
        <v>139</v>
      </c>
      <c r="I199" t="str">
        <f t="shared" si="23"/>
        <v>Reserv_bDI198 : BOOL; (*Резерв*)</v>
      </c>
      <c r="J199" t="str">
        <f t="shared" si="27"/>
        <v>DataReal.Reserv.bDI198:=stDiAll.Reserv_bDI198 XOR stInvertDigitalInputs.Reserv_bDI198;</v>
      </c>
      <c r="K199" s="13" t="str">
        <f>IF(COUNTIF(D$1:D199,D199)=1,MAX(K$1:K198)+1,"")</f>
        <v/>
      </c>
      <c r="L199" s="14" t="str">
        <f t="shared" si="24"/>
        <v/>
      </c>
      <c r="N199" t="str">
        <f t="shared" si="28"/>
        <v>Reserv_bDI198 : WSTRING(20):="Резерв";</v>
      </c>
      <c r="O199" t="str">
        <f t="shared" si="25"/>
        <v>Reserv_bDI198:=FALSE,</v>
      </c>
      <c r="P199" t="str">
        <f t="shared" si="26"/>
        <v>bDI198 : BOOL; (*Резерв*)</v>
      </c>
    </row>
    <row r="200" spans="1:16" ht="15.75" x14ac:dyDescent="0.25">
      <c r="A200" s="2" t="s">
        <v>17</v>
      </c>
      <c r="B200" s="4" t="s">
        <v>284</v>
      </c>
      <c r="C200" t="s">
        <v>5</v>
      </c>
      <c r="D200" t="s">
        <v>158</v>
      </c>
      <c r="H200" t="s">
        <v>139</v>
      </c>
      <c r="I200" t="str">
        <f t="shared" si="23"/>
        <v>Reserv_bDI199 : BOOL; (*Резерв*)</v>
      </c>
      <c r="J200" t="str">
        <f t="shared" si="27"/>
        <v>DataReal.Reserv.bDI199:=stDiAll.Reserv_bDI199 XOR stInvertDigitalInputs.Reserv_bDI199;</v>
      </c>
      <c r="K200" s="13" t="str">
        <f>IF(COUNTIF(D$1:D200,D200)=1,MAX(K$1:K199)+1,"")</f>
        <v/>
      </c>
      <c r="L200" s="14" t="str">
        <f t="shared" si="24"/>
        <v/>
      </c>
      <c r="N200" t="str">
        <f t="shared" si="28"/>
        <v>Reserv_bDI199 : WSTRING(20):="Резерв";</v>
      </c>
      <c r="O200" t="str">
        <f t="shared" si="25"/>
        <v>Reserv_bDI199:=FALSE,</v>
      </c>
      <c r="P200" t="str">
        <f t="shared" si="26"/>
        <v>bDI199 : BOOL; (*Резерв*)</v>
      </c>
    </row>
    <row r="201" spans="1:16" ht="15.75" x14ac:dyDescent="0.25">
      <c r="A201" s="2" t="s">
        <v>17</v>
      </c>
      <c r="B201" s="4" t="s">
        <v>285</v>
      </c>
      <c r="C201" t="s">
        <v>5</v>
      </c>
      <c r="D201" t="s">
        <v>158</v>
      </c>
      <c r="H201" t="s">
        <v>139</v>
      </c>
      <c r="I201" t="str">
        <f t="shared" si="23"/>
        <v>Reserv_bDI200 : BOOL; (*Резерв*)</v>
      </c>
      <c r="J201" t="str">
        <f t="shared" si="27"/>
        <v>DataReal.Reserv.bDI200:=stDiAll.Reserv_bDI200 XOR stInvertDigitalInputs.Reserv_bDI200;</v>
      </c>
      <c r="K201" s="13" t="str">
        <f>IF(COUNTIF(D$1:D201,D201)=1,MAX(K$1:K200)+1,"")</f>
        <v/>
      </c>
      <c r="L201" s="14" t="str">
        <f t="shared" si="24"/>
        <v/>
      </c>
      <c r="N201" t="str">
        <f t="shared" si="28"/>
        <v>Reserv_bDI200 : WSTRING(20):="Резерв";</v>
      </c>
      <c r="O201" t="str">
        <f t="shared" si="25"/>
        <v>Reserv_bDI200:=FALSE,</v>
      </c>
      <c r="P201" t="str">
        <f t="shared" si="26"/>
        <v>bDI200 : BOOL; (*Резерв*)</v>
      </c>
    </row>
    <row r="202" spans="1:16" ht="15.75" x14ac:dyDescent="0.25">
      <c r="A202" s="2" t="s">
        <v>17</v>
      </c>
      <c r="B202" s="4" t="s">
        <v>286</v>
      </c>
      <c r="C202" t="s">
        <v>5</v>
      </c>
      <c r="D202" t="s">
        <v>158</v>
      </c>
      <c r="H202" t="s">
        <v>139</v>
      </c>
      <c r="I202" t="str">
        <f t="shared" si="23"/>
        <v>Reserv_bDI201 : BOOL; (*Резерв*)</v>
      </c>
      <c r="J202" t="str">
        <f t="shared" si="27"/>
        <v>DataReal.Reserv.bDI201:=stDiAll.Reserv_bDI201 XOR stInvertDigitalInputs.Reserv_bDI201;</v>
      </c>
      <c r="K202" s="13" t="str">
        <f>IF(COUNTIF(D$1:D202,D202)=1,MAX(K$1:K201)+1,"")</f>
        <v/>
      </c>
      <c r="L202" s="14" t="str">
        <f t="shared" si="24"/>
        <v/>
      </c>
      <c r="N202" t="str">
        <f t="shared" si="28"/>
        <v>Reserv_bDI201 : WSTRING(20):="Резерв";</v>
      </c>
      <c r="O202" t="str">
        <f t="shared" si="25"/>
        <v>Reserv_bDI201:=FALSE,</v>
      </c>
      <c r="P202" t="str">
        <f t="shared" si="26"/>
        <v>bDI201 : BOOL; (*Резерв*)</v>
      </c>
    </row>
    <row r="203" spans="1:16" ht="15.75" x14ac:dyDescent="0.25">
      <c r="A203" s="2" t="s">
        <v>17</v>
      </c>
      <c r="B203" s="4" t="s">
        <v>287</v>
      </c>
      <c r="C203" t="s">
        <v>5</v>
      </c>
      <c r="D203" t="s">
        <v>158</v>
      </c>
      <c r="H203" t="s">
        <v>139</v>
      </c>
      <c r="I203" t="str">
        <f t="shared" si="23"/>
        <v>Reserv_bDI202 : BOOL; (*Резерв*)</v>
      </c>
      <c r="J203" t="str">
        <f t="shared" si="27"/>
        <v>DataReal.Reserv.bDI202:=stDiAll.Reserv_bDI202 XOR stInvertDigitalInputs.Reserv_bDI202;</v>
      </c>
      <c r="K203" s="13" t="str">
        <f>IF(COUNTIF(D$1:D203,D203)=1,MAX(K$1:K202)+1,"")</f>
        <v/>
      </c>
      <c r="L203" s="14" t="str">
        <f t="shared" si="24"/>
        <v/>
      </c>
      <c r="N203" t="str">
        <f t="shared" si="28"/>
        <v>Reserv_bDI202 : WSTRING(20):="Резерв";</v>
      </c>
      <c r="O203" t="str">
        <f t="shared" si="25"/>
        <v>Reserv_bDI202:=FALSE,</v>
      </c>
      <c r="P203" t="str">
        <f t="shared" si="26"/>
        <v>bDI202 : BOOL; (*Резерв*)</v>
      </c>
    </row>
    <row r="204" spans="1:16" ht="15.75" x14ac:dyDescent="0.25">
      <c r="A204" s="2" t="s">
        <v>17</v>
      </c>
      <c r="B204" s="4" t="s">
        <v>288</v>
      </c>
      <c r="C204" t="s">
        <v>5</v>
      </c>
      <c r="D204" t="s">
        <v>158</v>
      </c>
      <c r="H204" t="s">
        <v>139</v>
      </c>
      <c r="I204" t="str">
        <f t="shared" si="23"/>
        <v>Reserv_bDI203 : BOOL; (*Резерв*)</v>
      </c>
      <c r="J204" t="str">
        <f t="shared" si="27"/>
        <v>DataReal.Reserv.bDI203:=stDiAll.Reserv_bDI203 XOR stInvertDigitalInputs.Reserv_bDI203;</v>
      </c>
      <c r="K204" s="13" t="str">
        <f>IF(COUNTIF(D$1:D204,D204)=1,MAX(K$1:K203)+1,"")</f>
        <v/>
      </c>
      <c r="L204" s="14" t="str">
        <f t="shared" si="24"/>
        <v/>
      </c>
      <c r="N204" t="str">
        <f t="shared" si="28"/>
        <v>Reserv_bDI203 : WSTRING(20):="Резерв";</v>
      </c>
      <c r="O204" t="str">
        <f t="shared" si="25"/>
        <v>Reserv_bDI203:=FALSE,</v>
      </c>
      <c r="P204" t="str">
        <f t="shared" si="26"/>
        <v>bDI203 : BOOL; (*Резерв*)</v>
      </c>
    </row>
    <row r="205" spans="1:16" s="20" customFormat="1" ht="16.5" thickBot="1" x14ac:dyDescent="0.3">
      <c r="A205" s="18" t="s">
        <v>17</v>
      </c>
      <c r="B205" s="26" t="s">
        <v>289</v>
      </c>
      <c r="C205" s="20" t="s">
        <v>5</v>
      </c>
      <c r="D205" s="20" t="s">
        <v>158</v>
      </c>
      <c r="H205" s="20" t="s">
        <v>139</v>
      </c>
      <c r="I205" s="20" t="str">
        <f t="shared" si="23"/>
        <v>Reserv_bDI204 : BOOL; (*Резерв*)</v>
      </c>
      <c r="J205" t="str">
        <f t="shared" si="27"/>
        <v>DataReal.Reserv.bDI204:=stDiAll.Reserv_bDI204 XOR stInvertDigitalInputs.Reserv_bDI204;</v>
      </c>
      <c r="K205" s="24" t="str">
        <f>IF(COUNTIF(D$1:D205,D205)=1,MAX(K$1:K204)+1,"")</f>
        <v/>
      </c>
      <c r="L205" s="25" t="str">
        <f t="shared" si="24"/>
        <v/>
      </c>
      <c r="N205" s="20" t="str">
        <f t="shared" si="28"/>
        <v>Reserv_bDI204 : WSTRING(20):="Резерв";</v>
      </c>
      <c r="O205" s="20" t="str">
        <f t="shared" si="25"/>
        <v>Reserv_bDI204:=FALSE;</v>
      </c>
      <c r="P205" s="20" t="str">
        <f t="shared" si="26"/>
        <v>bDI204 : BOOL; (*Резерв*)</v>
      </c>
    </row>
    <row r="206" spans="1:16" ht="15.75" x14ac:dyDescent="0.25">
      <c r="A206" s="2"/>
      <c r="B206" s="4"/>
      <c r="K206" s="13"/>
      <c r="L206" s="14"/>
    </row>
    <row r="207" spans="1:16" ht="15.75" x14ac:dyDescent="0.25">
      <c r="A207" s="2"/>
      <c r="B207" s="4"/>
      <c r="K207" s="13"/>
      <c r="L207" s="14"/>
    </row>
    <row r="208" spans="1:16" ht="15.75" x14ac:dyDescent="0.25">
      <c r="A208" s="2"/>
      <c r="B208" s="4"/>
      <c r="K208" s="13"/>
      <c r="L208" s="14"/>
    </row>
    <row r="209" spans="1:12" ht="15.75" x14ac:dyDescent="0.25">
      <c r="A209" s="2"/>
      <c r="B209" s="4"/>
      <c r="K209" s="13"/>
      <c r="L209" s="14"/>
    </row>
    <row r="210" spans="1:12" ht="15.75" x14ac:dyDescent="0.25">
      <c r="A210" s="2"/>
      <c r="B210" s="4"/>
      <c r="K210" s="13"/>
      <c r="L210" s="14"/>
    </row>
    <row r="211" spans="1:12" ht="15.75" x14ac:dyDescent="0.25">
      <c r="A211" s="2"/>
      <c r="B211" s="4"/>
      <c r="K211" s="13"/>
      <c r="L211" s="14"/>
    </row>
    <row r="212" spans="1:12" ht="15.75" x14ac:dyDescent="0.25">
      <c r="A212" s="2"/>
      <c r="B212" s="4"/>
      <c r="K212" s="13"/>
      <c r="L212" s="14"/>
    </row>
    <row r="213" spans="1:12" ht="15.75" x14ac:dyDescent="0.25">
      <c r="A213" s="2"/>
      <c r="B213" s="4"/>
      <c r="K213" s="13"/>
      <c r="L213" s="14"/>
    </row>
    <row r="214" spans="1:12" ht="15.75" x14ac:dyDescent="0.25">
      <c r="A214" s="2"/>
      <c r="B214" s="4"/>
      <c r="K214" s="13"/>
      <c r="L214" s="14"/>
    </row>
    <row r="215" spans="1:12" ht="15.75" x14ac:dyDescent="0.25">
      <c r="A215" s="2"/>
      <c r="B215" s="4"/>
      <c r="K215" s="13"/>
      <c r="L215" s="14"/>
    </row>
    <row r="216" spans="1:12" ht="15.75" x14ac:dyDescent="0.25">
      <c r="A216" s="2"/>
      <c r="B216" s="4"/>
      <c r="K216" s="13"/>
      <c r="L216" s="14"/>
    </row>
    <row r="217" spans="1:12" ht="15.75" x14ac:dyDescent="0.25">
      <c r="A217" s="2"/>
      <c r="B217" s="4"/>
      <c r="K217" s="13"/>
      <c r="L217" s="14"/>
    </row>
    <row r="218" spans="1:12" ht="15.75" x14ac:dyDescent="0.25">
      <c r="A218" s="2"/>
      <c r="B218" s="4"/>
      <c r="K218" s="13"/>
      <c r="L218" s="14"/>
    </row>
    <row r="219" spans="1:12" ht="15.75" x14ac:dyDescent="0.25">
      <c r="A219" s="2"/>
      <c r="B219" s="4"/>
      <c r="K219" s="13"/>
      <c r="L219" s="14"/>
    </row>
    <row r="220" spans="1:12" ht="15.75" x14ac:dyDescent="0.25">
      <c r="A220" s="2"/>
      <c r="B220" s="4"/>
      <c r="K220" s="13"/>
      <c r="L220" s="14"/>
    </row>
    <row r="221" spans="1:12" ht="15.75" x14ac:dyDescent="0.25">
      <c r="A221" s="2"/>
      <c r="B221" s="4"/>
      <c r="K221" s="13"/>
      <c r="L221" s="14"/>
    </row>
    <row r="222" spans="1:12" ht="15.75" x14ac:dyDescent="0.25">
      <c r="A222" s="2"/>
      <c r="B222" s="4"/>
      <c r="K222" s="13"/>
      <c r="L222" s="14"/>
    </row>
    <row r="223" spans="1:12" ht="15.75" x14ac:dyDescent="0.25">
      <c r="A223" s="2"/>
      <c r="B223" s="4"/>
      <c r="K223" s="13"/>
      <c r="L223" s="14"/>
    </row>
    <row r="224" spans="1:12" ht="15.75" x14ac:dyDescent="0.25">
      <c r="A224" s="2"/>
      <c r="B224" s="4"/>
      <c r="K224" s="13"/>
      <c r="L224" s="14"/>
    </row>
    <row r="225" spans="1:12" ht="15.75" x14ac:dyDescent="0.25">
      <c r="A225" s="2"/>
      <c r="B225" s="4"/>
      <c r="K225" s="13"/>
      <c r="L225" s="14"/>
    </row>
    <row r="226" spans="1:12" ht="15.75" x14ac:dyDescent="0.25">
      <c r="A226" s="2"/>
      <c r="B226" s="4"/>
      <c r="K226" s="13"/>
      <c r="L226" s="14"/>
    </row>
    <row r="227" spans="1:12" ht="15.75" x14ac:dyDescent="0.25">
      <c r="A227" s="2"/>
      <c r="B227" s="4"/>
      <c r="K227" s="13"/>
      <c r="L227" s="14"/>
    </row>
    <row r="228" spans="1:12" ht="15.75" x14ac:dyDescent="0.25">
      <c r="A228" s="2"/>
      <c r="B228" s="4"/>
      <c r="K228" s="13"/>
      <c r="L228" s="14"/>
    </row>
    <row r="229" spans="1:12" ht="15.75" x14ac:dyDescent="0.25">
      <c r="A229" s="2"/>
      <c r="B229" s="4"/>
      <c r="K229" s="13"/>
      <c r="L229" s="14"/>
    </row>
    <row r="230" spans="1:12" ht="15.75" x14ac:dyDescent="0.25">
      <c r="A230" s="2"/>
      <c r="B230" s="4"/>
      <c r="K230" s="13"/>
      <c r="L230" s="14"/>
    </row>
    <row r="231" spans="1:12" ht="15.75" x14ac:dyDescent="0.25">
      <c r="A231" s="2"/>
      <c r="B231" s="4"/>
      <c r="K231" s="13"/>
      <c r="L231" s="14"/>
    </row>
    <row r="232" spans="1:12" ht="15.75" x14ac:dyDescent="0.25">
      <c r="A232" s="2"/>
      <c r="B232" s="4"/>
      <c r="K232" s="13"/>
      <c r="L232" s="14"/>
    </row>
    <row r="233" spans="1:12" ht="15.75" x14ac:dyDescent="0.25">
      <c r="A233" s="2"/>
      <c r="B233" s="4"/>
      <c r="K233" s="13"/>
      <c r="L233" s="14"/>
    </row>
    <row r="234" spans="1:12" ht="15.75" x14ac:dyDescent="0.25">
      <c r="A234" s="2"/>
      <c r="B234" s="4"/>
      <c r="K234" s="13"/>
      <c r="L234" s="14"/>
    </row>
    <row r="235" spans="1:12" ht="15.75" x14ac:dyDescent="0.25">
      <c r="A235" s="2"/>
      <c r="B235" s="4"/>
      <c r="K235" s="13"/>
      <c r="L235" s="14"/>
    </row>
    <row r="236" spans="1:12" ht="15.75" x14ac:dyDescent="0.25">
      <c r="A236" s="2"/>
      <c r="B236" s="4"/>
      <c r="K236" s="13"/>
      <c r="L236" s="14"/>
    </row>
    <row r="237" spans="1:12" ht="15.75" x14ac:dyDescent="0.25">
      <c r="A237" s="2"/>
      <c r="B237" s="4"/>
      <c r="K237" s="13"/>
      <c r="L237" s="14"/>
    </row>
    <row r="238" spans="1:12" ht="15.75" x14ac:dyDescent="0.25">
      <c r="A238" s="2"/>
      <c r="B238" s="4"/>
      <c r="K238" s="13"/>
      <c r="L238" s="14"/>
    </row>
    <row r="239" spans="1:12" ht="15.75" x14ac:dyDescent="0.25">
      <c r="A239" s="2"/>
      <c r="B239" s="4"/>
      <c r="K239" s="13"/>
      <c r="L239" s="14"/>
    </row>
    <row r="240" spans="1:12" ht="15.75" x14ac:dyDescent="0.25">
      <c r="A240" s="2"/>
      <c r="B240" s="4"/>
      <c r="K240" s="13"/>
      <c r="L240" s="14"/>
    </row>
    <row r="241" spans="1:12" ht="15.75" x14ac:dyDescent="0.25">
      <c r="A241" s="2"/>
      <c r="B241" s="4"/>
      <c r="K241" s="13"/>
      <c r="L241" s="14"/>
    </row>
    <row r="242" spans="1:12" ht="15.75" x14ac:dyDescent="0.25">
      <c r="A242" s="2"/>
      <c r="B242" s="4"/>
      <c r="K242" s="13"/>
      <c r="L242" s="14"/>
    </row>
    <row r="243" spans="1:12" ht="15.75" x14ac:dyDescent="0.25">
      <c r="A243" s="2"/>
      <c r="B243" s="4"/>
      <c r="K243" s="13"/>
      <c r="L243" s="14"/>
    </row>
    <row r="244" spans="1:12" ht="15.75" x14ac:dyDescent="0.25">
      <c r="A244" s="2"/>
      <c r="B244" s="4"/>
      <c r="K244" s="13"/>
      <c r="L244" s="14"/>
    </row>
    <row r="245" spans="1:12" ht="15.75" x14ac:dyDescent="0.25">
      <c r="A245" s="2"/>
      <c r="B245" s="4"/>
      <c r="K245" s="13"/>
      <c r="L245" s="14"/>
    </row>
    <row r="246" spans="1:12" ht="15.75" x14ac:dyDescent="0.25">
      <c r="A246" s="2"/>
      <c r="B246" s="4"/>
      <c r="K246" s="13"/>
      <c r="L246" s="14"/>
    </row>
    <row r="247" spans="1:12" ht="15.75" x14ac:dyDescent="0.25">
      <c r="A247" s="2"/>
      <c r="B247" s="4"/>
      <c r="K247" s="13"/>
      <c r="L247" s="14"/>
    </row>
    <row r="248" spans="1:12" ht="15.75" x14ac:dyDescent="0.25">
      <c r="A248" s="2"/>
      <c r="B248" s="4"/>
      <c r="K248" s="13"/>
      <c r="L248" s="14"/>
    </row>
    <row r="249" spans="1:12" ht="15.75" x14ac:dyDescent="0.25">
      <c r="A249" s="2"/>
      <c r="B249" s="4"/>
      <c r="K249" s="13"/>
      <c r="L249" s="14"/>
    </row>
    <row r="250" spans="1:12" ht="15.75" x14ac:dyDescent="0.25">
      <c r="A250" s="2"/>
      <c r="B250" s="4"/>
      <c r="K250" s="13"/>
      <c r="L250" s="14"/>
    </row>
    <row r="251" spans="1:12" ht="15.75" x14ac:dyDescent="0.25">
      <c r="A251" s="2"/>
      <c r="B251" s="4"/>
      <c r="K251" s="13"/>
      <c r="L251" s="14"/>
    </row>
    <row r="252" spans="1:12" ht="15.75" x14ac:dyDescent="0.25">
      <c r="A252" s="2"/>
      <c r="B252" s="4"/>
      <c r="K252" s="13"/>
      <c r="L252" s="14"/>
    </row>
    <row r="253" spans="1:12" ht="15.75" x14ac:dyDescent="0.25">
      <c r="A253" s="2"/>
      <c r="B253" s="4"/>
      <c r="K253" s="13"/>
      <c r="L253" s="14"/>
    </row>
    <row r="254" spans="1:12" ht="15.75" x14ac:dyDescent="0.25">
      <c r="A254" s="2"/>
      <c r="B254" s="4"/>
      <c r="K254" s="13"/>
      <c r="L254" s="14"/>
    </row>
    <row r="255" spans="1:12" ht="15.75" x14ac:dyDescent="0.25">
      <c r="A255" s="2"/>
      <c r="B255" s="4"/>
      <c r="K255" s="13"/>
      <c r="L255" s="14"/>
    </row>
    <row r="256" spans="1:12" ht="15.75" x14ac:dyDescent="0.25">
      <c r="A256" s="2"/>
      <c r="B256" s="4"/>
      <c r="K256" s="13"/>
      <c r="L256" s="14"/>
    </row>
    <row r="257" spans="1:12" ht="15.75" x14ac:dyDescent="0.25">
      <c r="A257" s="2"/>
      <c r="B257" s="4"/>
      <c r="K257" s="13"/>
      <c r="L257" s="14"/>
    </row>
    <row r="258" spans="1:12" ht="15.75" x14ac:dyDescent="0.25">
      <c r="A258" s="2"/>
      <c r="B258" s="4"/>
      <c r="K258" s="13"/>
      <c r="L258" s="14"/>
    </row>
    <row r="259" spans="1:12" ht="15.75" x14ac:dyDescent="0.25">
      <c r="A259" s="2"/>
      <c r="B259" s="4"/>
      <c r="K259" s="13"/>
      <c r="L259" s="14"/>
    </row>
    <row r="260" spans="1:12" ht="15.75" x14ac:dyDescent="0.25">
      <c r="A260" s="2"/>
      <c r="B260" s="4"/>
      <c r="K260" s="13"/>
      <c r="L260" s="14"/>
    </row>
    <row r="261" spans="1:12" ht="15.75" x14ac:dyDescent="0.25">
      <c r="A261" s="2"/>
      <c r="B261" s="4"/>
      <c r="K261" s="13"/>
      <c r="L261" s="14"/>
    </row>
    <row r="262" spans="1:12" ht="15.75" x14ac:dyDescent="0.25">
      <c r="A262" s="2"/>
      <c r="B262" s="4"/>
      <c r="K262" s="13"/>
      <c r="L262" s="14"/>
    </row>
    <row r="263" spans="1:12" ht="15.75" x14ac:dyDescent="0.25">
      <c r="A263" s="2"/>
      <c r="B263" s="4"/>
      <c r="K263" s="13"/>
      <c r="L263" s="14"/>
    </row>
    <row r="264" spans="1:12" ht="15.75" x14ac:dyDescent="0.25">
      <c r="A264" s="2"/>
      <c r="B264" s="4"/>
      <c r="K264" s="13"/>
      <c r="L264" s="14"/>
    </row>
    <row r="265" spans="1:12" ht="15.75" x14ac:dyDescent="0.25">
      <c r="A265" s="2"/>
      <c r="B265" s="4"/>
      <c r="K265" s="13"/>
      <c r="L265" s="14"/>
    </row>
    <row r="266" spans="1:12" ht="15.75" x14ac:dyDescent="0.25">
      <c r="A266" s="2"/>
      <c r="B266" s="4"/>
      <c r="K266" s="13"/>
      <c r="L266" s="14"/>
    </row>
    <row r="267" spans="1:12" ht="15.75" x14ac:dyDescent="0.25">
      <c r="A267" s="2"/>
      <c r="B267" s="4"/>
      <c r="K267" s="13"/>
      <c r="L267" s="14"/>
    </row>
    <row r="268" spans="1:12" ht="15.75" x14ac:dyDescent="0.25">
      <c r="A268" s="2"/>
      <c r="B268" s="4"/>
      <c r="K268" s="13"/>
      <c r="L268" s="14"/>
    </row>
    <row r="269" spans="1:12" ht="15.75" x14ac:dyDescent="0.25">
      <c r="A269" s="2"/>
      <c r="B269" s="4"/>
      <c r="K269" s="13"/>
      <c r="L269" s="14"/>
    </row>
    <row r="270" spans="1:12" ht="15.75" x14ac:dyDescent="0.25">
      <c r="A270" s="2"/>
      <c r="B270" s="4"/>
      <c r="K270" s="13"/>
      <c r="L270" s="14"/>
    </row>
    <row r="271" spans="1:12" ht="15.75" x14ac:dyDescent="0.25">
      <c r="A271" s="2"/>
      <c r="B271" s="4"/>
      <c r="K271" s="13"/>
      <c r="L271" s="14"/>
    </row>
    <row r="272" spans="1:12" ht="15.75" x14ac:dyDescent="0.25">
      <c r="A272" s="2"/>
      <c r="B272" s="4"/>
      <c r="K272" s="13"/>
      <c r="L272" s="14"/>
    </row>
    <row r="273" spans="1:12" ht="15.75" x14ac:dyDescent="0.25">
      <c r="A273" s="2"/>
      <c r="B273" s="4"/>
      <c r="K273" s="13"/>
      <c r="L273" s="14"/>
    </row>
    <row r="274" spans="1:12" ht="15.75" x14ac:dyDescent="0.25">
      <c r="A274" s="2"/>
      <c r="B274" s="4"/>
      <c r="K274" s="13"/>
      <c r="L274" s="14"/>
    </row>
    <row r="275" spans="1:12" ht="15.75" x14ac:dyDescent="0.25">
      <c r="A275" s="2"/>
      <c r="B275" s="4"/>
      <c r="K275" s="13"/>
      <c r="L275" s="14"/>
    </row>
    <row r="276" spans="1:12" ht="15.75" x14ac:dyDescent="0.25">
      <c r="A276" s="2"/>
      <c r="B276" s="4"/>
      <c r="K276" s="13"/>
      <c r="L276" s="14"/>
    </row>
    <row r="277" spans="1:12" ht="15.75" x14ac:dyDescent="0.25">
      <c r="A277" s="2"/>
      <c r="B277" s="4"/>
      <c r="K277" s="13"/>
      <c r="L277" s="14"/>
    </row>
    <row r="278" spans="1:12" ht="15.75" x14ac:dyDescent="0.25">
      <c r="A278" s="2"/>
      <c r="B278" s="4"/>
      <c r="K278" s="13"/>
      <c r="L278" s="14"/>
    </row>
    <row r="279" spans="1:12" ht="15.75" x14ac:dyDescent="0.25">
      <c r="A279" s="2"/>
      <c r="B279" s="4"/>
      <c r="K279" s="13"/>
      <c r="L279" s="14"/>
    </row>
    <row r="280" spans="1:12" ht="15.75" x14ac:dyDescent="0.25">
      <c r="A280" s="2"/>
      <c r="B280" s="4"/>
      <c r="K280" s="13"/>
      <c r="L280" s="14"/>
    </row>
    <row r="281" spans="1:12" ht="15.75" x14ac:dyDescent="0.25">
      <c r="A281" s="2"/>
      <c r="B281" s="4"/>
      <c r="K281" s="13"/>
      <c r="L281" s="14"/>
    </row>
    <row r="282" spans="1:12" ht="15.75" x14ac:dyDescent="0.25">
      <c r="A282" s="2"/>
      <c r="B282" s="4"/>
      <c r="K282" s="13"/>
      <c r="L282" s="14"/>
    </row>
    <row r="283" spans="1:12" ht="15.75" x14ac:dyDescent="0.25">
      <c r="A283" s="2"/>
      <c r="B283" s="4"/>
      <c r="K283" s="13"/>
      <c r="L283" s="14"/>
    </row>
    <row r="284" spans="1:12" ht="15.75" x14ac:dyDescent="0.25">
      <c r="A284" s="2"/>
      <c r="B284" s="4"/>
      <c r="K284" s="13"/>
      <c r="L284" s="14"/>
    </row>
    <row r="285" spans="1:12" ht="15.75" x14ac:dyDescent="0.25">
      <c r="A285" s="2"/>
      <c r="B285" s="4"/>
      <c r="K285" s="13"/>
      <c r="L285" s="14"/>
    </row>
    <row r="286" spans="1:12" ht="15.75" x14ac:dyDescent="0.25">
      <c r="A286" s="2"/>
      <c r="B286" s="4"/>
      <c r="K286" s="13"/>
      <c r="L286" s="14"/>
    </row>
    <row r="287" spans="1:12" ht="15.75" x14ac:dyDescent="0.25">
      <c r="A287" s="2"/>
      <c r="B287" s="4"/>
      <c r="K287" s="13"/>
      <c r="L287" s="14"/>
    </row>
    <row r="288" spans="1:12" ht="15.75" x14ac:dyDescent="0.25">
      <c r="A288" s="2"/>
      <c r="B288" s="4"/>
      <c r="K288" s="13"/>
      <c r="L288" s="14"/>
    </row>
    <row r="289" spans="1:12" ht="15.75" x14ac:dyDescent="0.25">
      <c r="A289" s="2"/>
      <c r="B289" s="4"/>
      <c r="K289" s="13"/>
      <c r="L289" s="14"/>
    </row>
    <row r="290" spans="1:12" ht="15.75" x14ac:dyDescent="0.25">
      <c r="A290" s="2"/>
      <c r="B290" s="4"/>
      <c r="K290" s="13"/>
      <c r="L290" s="14"/>
    </row>
    <row r="291" spans="1:12" ht="15.75" x14ac:dyDescent="0.25">
      <c r="A291" s="2"/>
      <c r="B291" s="4"/>
      <c r="K291" s="13"/>
      <c r="L291" s="14"/>
    </row>
    <row r="292" spans="1:12" ht="15.75" x14ac:dyDescent="0.25">
      <c r="A292" s="2"/>
      <c r="B292" s="4"/>
      <c r="K292" s="13"/>
      <c r="L292" s="14"/>
    </row>
    <row r="293" spans="1:12" ht="15.75" x14ac:dyDescent="0.25">
      <c r="A293" s="2"/>
      <c r="B293" s="4"/>
      <c r="K293" s="13"/>
      <c r="L293" s="14"/>
    </row>
    <row r="294" spans="1:12" ht="15.75" x14ac:dyDescent="0.25">
      <c r="A294" s="2"/>
      <c r="B294" s="4"/>
      <c r="K294" s="13"/>
      <c r="L294" s="14"/>
    </row>
    <row r="295" spans="1:12" ht="15.75" x14ac:dyDescent="0.25">
      <c r="A295" s="2"/>
      <c r="B295" s="4"/>
      <c r="K295" s="13"/>
      <c r="L295" s="14"/>
    </row>
    <row r="296" spans="1:12" ht="15.75" x14ac:dyDescent="0.25">
      <c r="A296" s="2"/>
      <c r="B296" s="4"/>
      <c r="K296" s="13"/>
      <c r="L296" s="14"/>
    </row>
    <row r="297" spans="1:12" ht="15.75" x14ac:dyDescent="0.25">
      <c r="A297" s="2"/>
      <c r="B297" s="4"/>
      <c r="K297" s="13"/>
      <c r="L297" s="14"/>
    </row>
    <row r="298" spans="1:12" ht="15.75" x14ac:dyDescent="0.25">
      <c r="A298" s="2"/>
      <c r="B298" s="4"/>
      <c r="K298" s="13"/>
      <c r="L298" s="14"/>
    </row>
    <row r="299" spans="1:12" ht="15.75" x14ac:dyDescent="0.25">
      <c r="A299" s="2"/>
      <c r="B299" s="4"/>
      <c r="K299" s="13"/>
      <c r="L299" s="14"/>
    </row>
    <row r="300" spans="1:12" ht="15.75" x14ac:dyDescent="0.25">
      <c r="A300" s="2"/>
      <c r="B300" s="4"/>
      <c r="K300" s="13"/>
      <c r="L300" s="14"/>
    </row>
    <row r="301" spans="1:12" ht="15.75" x14ac:dyDescent="0.25">
      <c r="A301" s="2"/>
      <c r="B301" s="4"/>
      <c r="K301" s="13"/>
      <c r="L301" s="14"/>
    </row>
    <row r="302" spans="1:12" ht="15.75" x14ac:dyDescent="0.25">
      <c r="A302" s="2"/>
      <c r="B302" s="4"/>
      <c r="K302" s="13"/>
      <c r="L302" s="14"/>
    </row>
    <row r="303" spans="1:12" ht="15.75" x14ac:dyDescent="0.25">
      <c r="A303" s="2"/>
      <c r="B303" s="4"/>
      <c r="K303" s="13"/>
      <c r="L303" s="14"/>
    </row>
    <row r="304" spans="1:12" ht="15.75" x14ac:dyDescent="0.25">
      <c r="A304" s="2"/>
      <c r="B304" s="4"/>
      <c r="K304" s="13"/>
      <c r="L304" s="14"/>
    </row>
    <row r="305" spans="1:12" ht="15.75" x14ac:dyDescent="0.25">
      <c r="A305" s="2"/>
      <c r="B305" s="4"/>
      <c r="K305" s="13"/>
      <c r="L305" s="14"/>
    </row>
    <row r="306" spans="1:12" ht="15.75" x14ac:dyDescent="0.25">
      <c r="A306" s="2"/>
      <c r="B306" s="4"/>
      <c r="K306" s="13"/>
      <c r="L306" s="14"/>
    </row>
    <row r="307" spans="1:12" ht="15.75" x14ac:dyDescent="0.25">
      <c r="A307" s="2"/>
      <c r="B307" s="4"/>
      <c r="K307" s="13"/>
      <c r="L307" s="14"/>
    </row>
    <row r="308" spans="1:12" ht="15.75" x14ac:dyDescent="0.25">
      <c r="A308" s="2"/>
      <c r="B308" s="4"/>
      <c r="K308" s="13"/>
      <c r="L308" s="14"/>
    </row>
    <row r="309" spans="1:12" ht="15.75" x14ac:dyDescent="0.25">
      <c r="A309" s="2"/>
      <c r="B309" s="4"/>
      <c r="K309" s="13"/>
      <c r="L309" s="14"/>
    </row>
    <row r="310" spans="1:12" ht="15.75" x14ac:dyDescent="0.25">
      <c r="A310" s="2"/>
      <c r="B310" s="4"/>
      <c r="K310" s="13"/>
      <c r="L310" s="14"/>
    </row>
    <row r="311" spans="1:12" ht="15.75" x14ac:dyDescent="0.25">
      <c r="A311" s="2"/>
      <c r="B311" s="4"/>
      <c r="K311" s="13"/>
      <c r="L311" s="14"/>
    </row>
    <row r="312" spans="1:12" ht="15.75" x14ac:dyDescent="0.25">
      <c r="A312" s="2"/>
      <c r="B312" s="4"/>
      <c r="K312" s="13"/>
      <c r="L312" s="14"/>
    </row>
    <row r="313" spans="1:12" ht="15.75" x14ac:dyDescent="0.25">
      <c r="A313" s="2"/>
      <c r="B313" s="4"/>
      <c r="K313" s="13"/>
      <c r="L313" s="14"/>
    </row>
    <row r="314" spans="1:12" ht="15.75" x14ac:dyDescent="0.25">
      <c r="A314" s="2"/>
      <c r="B314" s="4"/>
      <c r="K314" s="13"/>
      <c r="L314" s="14"/>
    </row>
    <row r="315" spans="1:12" ht="15.75" x14ac:dyDescent="0.25">
      <c r="A315" s="2"/>
      <c r="B315" s="4"/>
      <c r="K315" s="13"/>
      <c r="L315" s="14"/>
    </row>
    <row r="316" spans="1:12" ht="15.75" x14ac:dyDescent="0.25">
      <c r="A316" s="2"/>
      <c r="B316" s="4"/>
      <c r="K316" s="13"/>
      <c r="L316" s="14"/>
    </row>
    <row r="317" spans="1:12" ht="15.75" x14ac:dyDescent="0.25">
      <c r="A317" s="2"/>
      <c r="B317" s="4"/>
      <c r="K317" s="13"/>
      <c r="L317" s="14"/>
    </row>
    <row r="318" spans="1:12" ht="15.75" x14ac:dyDescent="0.25">
      <c r="A318" s="2"/>
      <c r="B318" s="4"/>
      <c r="K318" s="13"/>
      <c r="L318" s="14"/>
    </row>
    <row r="319" spans="1:12" ht="15.75" x14ac:dyDescent="0.25">
      <c r="A319" s="2"/>
      <c r="B319" s="4"/>
      <c r="K319" s="13"/>
      <c r="L319" s="14"/>
    </row>
    <row r="320" spans="1:12" ht="15.75" x14ac:dyDescent="0.25">
      <c r="A320" s="2"/>
      <c r="B320" s="4"/>
      <c r="K320" s="13"/>
      <c r="L320" s="14"/>
    </row>
    <row r="321" spans="1:12" ht="15.75" x14ac:dyDescent="0.25">
      <c r="A321" s="2"/>
      <c r="B321" s="4"/>
      <c r="K321" s="13"/>
      <c r="L321" s="14"/>
    </row>
    <row r="322" spans="1:12" ht="15.75" x14ac:dyDescent="0.25">
      <c r="A322" s="2"/>
      <c r="B322" s="4"/>
      <c r="K322" s="13"/>
      <c r="L322" s="14"/>
    </row>
    <row r="323" spans="1:12" ht="15.75" x14ac:dyDescent="0.25">
      <c r="A323" s="2"/>
      <c r="B323" s="4"/>
      <c r="K323" s="13"/>
      <c r="L323" s="14"/>
    </row>
    <row r="324" spans="1:12" ht="15.75" x14ac:dyDescent="0.25">
      <c r="A324" s="2"/>
      <c r="B324" s="4"/>
      <c r="K324" s="13"/>
      <c r="L324" s="14"/>
    </row>
    <row r="325" spans="1:12" ht="15.75" x14ac:dyDescent="0.25">
      <c r="A325" s="2"/>
      <c r="B325" s="4"/>
      <c r="K325" s="13"/>
      <c r="L325" s="14"/>
    </row>
    <row r="326" spans="1:12" ht="15.75" x14ac:dyDescent="0.25">
      <c r="A326" s="2"/>
      <c r="B326" s="4"/>
      <c r="K326" s="13"/>
      <c r="L326" s="14"/>
    </row>
    <row r="327" spans="1:12" ht="15.75" x14ac:dyDescent="0.25">
      <c r="A327" s="2"/>
      <c r="B327" s="4"/>
      <c r="K327" s="13"/>
      <c r="L327" s="14"/>
    </row>
    <row r="328" spans="1:12" ht="15.75" x14ac:dyDescent="0.25">
      <c r="A328" s="2"/>
      <c r="B328" s="4"/>
      <c r="K328" s="13"/>
      <c r="L328" s="14"/>
    </row>
    <row r="329" spans="1:12" ht="15.75" x14ac:dyDescent="0.25">
      <c r="A329" s="2"/>
      <c r="B329" s="4"/>
      <c r="K329" s="13"/>
      <c r="L329" s="14"/>
    </row>
    <row r="330" spans="1:12" ht="15.75" x14ac:dyDescent="0.25">
      <c r="A330" s="2"/>
      <c r="B330" s="4"/>
      <c r="K330" s="13"/>
      <c r="L330" s="14"/>
    </row>
    <row r="331" spans="1:12" ht="15.75" x14ac:dyDescent="0.25">
      <c r="A331" s="2"/>
      <c r="B331" s="4"/>
      <c r="K331" s="13"/>
      <c r="L331" s="14"/>
    </row>
    <row r="332" spans="1:12" ht="15.75" x14ac:dyDescent="0.25">
      <c r="A332" s="2"/>
      <c r="B332" s="4"/>
      <c r="K332" s="13"/>
      <c r="L332" s="14"/>
    </row>
    <row r="333" spans="1:12" ht="15.75" x14ac:dyDescent="0.25">
      <c r="A333" s="2"/>
      <c r="B333" s="4"/>
      <c r="K333" s="13"/>
      <c r="L333" s="14"/>
    </row>
    <row r="334" spans="1:12" ht="15.75" x14ac:dyDescent="0.25">
      <c r="A334" s="2"/>
      <c r="B334" s="4"/>
      <c r="K334" s="13"/>
      <c r="L334" s="14"/>
    </row>
    <row r="335" spans="1:12" ht="15.75" x14ac:dyDescent="0.25">
      <c r="A335" s="2"/>
      <c r="B335" s="4"/>
      <c r="K335" s="13"/>
      <c r="L335" s="14"/>
    </row>
    <row r="336" spans="1:12" ht="15.75" x14ac:dyDescent="0.25">
      <c r="A336" s="2"/>
      <c r="B336" s="4"/>
      <c r="K336" s="13"/>
      <c r="L336" s="14"/>
    </row>
    <row r="337" spans="1:12" ht="15.75" x14ac:dyDescent="0.25">
      <c r="A337" s="2"/>
      <c r="B337" s="4"/>
      <c r="K337" s="13"/>
      <c r="L337" s="14"/>
    </row>
    <row r="338" spans="1:12" ht="15.75" x14ac:dyDescent="0.25">
      <c r="A338" s="2"/>
      <c r="B338" s="4"/>
      <c r="K338" s="13"/>
      <c r="L338" s="14"/>
    </row>
    <row r="339" spans="1:12" ht="15.75" x14ac:dyDescent="0.25">
      <c r="A339" s="2"/>
      <c r="B339" s="4"/>
      <c r="K339" s="13"/>
      <c r="L339" s="14"/>
    </row>
    <row r="340" spans="1:12" ht="15.75" x14ac:dyDescent="0.25">
      <c r="A340" s="2"/>
      <c r="B340" s="4"/>
      <c r="K340" s="13"/>
      <c r="L340" s="14"/>
    </row>
    <row r="341" spans="1:12" ht="15.75" x14ac:dyDescent="0.25">
      <c r="A341" s="2"/>
      <c r="B341" s="4"/>
      <c r="K341" s="13"/>
      <c r="L341" s="14"/>
    </row>
    <row r="342" spans="1:12" ht="15.75" x14ac:dyDescent="0.25">
      <c r="A342" s="2"/>
      <c r="B342" s="4"/>
      <c r="K342" s="13"/>
      <c r="L342" s="14"/>
    </row>
    <row r="343" spans="1:12" ht="15.75" x14ac:dyDescent="0.25">
      <c r="A343" s="2"/>
      <c r="B343" s="4"/>
      <c r="K343" s="13"/>
      <c r="L343" s="14"/>
    </row>
    <row r="344" spans="1:12" ht="15.75" x14ac:dyDescent="0.25">
      <c r="A344" s="2"/>
      <c r="B344" s="4"/>
      <c r="K344" s="13"/>
      <c r="L344" s="14"/>
    </row>
    <row r="345" spans="1:12" ht="15.75" x14ac:dyDescent="0.25">
      <c r="A345" s="2"/>
      <c r="B345" s="4"/>
      <c r="K345" s="13"/>
      <c r="L345" s="14"/>
    </row>
    <row r="346" spans="1:12" ht="15.75" x14ac:dyDescent="0.25">
      <c r="A346" s="2"/>
      <c r="B346" s="4"/>
      <c r="K346" s="13"/>
      <c r="L346" s="14"/>
    </row>
    <row r="347" spans="1:12" ht="15.75" x14ac:dyDescent="0.25">
      <c r="A347" s="2"/>
      <c r="B347" s="4"/>
      <c r="K347" s="13"/>
      <c r="L347" s="14"/>
    </row>
    <row r="348" spans="1:12" ht="15.75" x14ac:dyDescent="0.25">
      <c r="A348" s="2"/>
      <c r="B348" s="4"/>
      <c r="K348" s="13"/>
      <c r="L348" s="14"/>
    </row>
    <row r="349" spans="1:12" ht="15.75" x14ac:dyDescent="0.25">
      <c r="A349" s="2"/>
      <c r="B349" s="4"/>
      <c r="K349" s="13"/>
      <c r="L349" s="14"/>
    </row>
    <row r="350" spans="1:12" ht="15.75" x14ac:dyDescent="0.25">
      <c r="A350" s="2"/>
      <c r="B350" s="4"/>
      <c r="K350" s="13"/>
      <c r="L350" s="14"/>
    </row>
    <row r="351" spans="1:12" ht="15.75" x14ac:dyDescent="0.25">
      <c r="A351" s="2"/>
      <c r="B351" s="4"/>
      <c r="K351" s="13"/>
      <c r="L351" s="14"/>
    </row>
    <row r="352" spans="1:12" ht="15.75" x14ac:dyDescent="0.25">
      <c r="A352" s="2"/>
      <c r="B352" s="4"/>
      <c r="K352" s="13"/>
      <c r="L352" s="14"/>
    </row>
    <row r="353" spans="1:12" ht="15.75" x14ac:dyDescent="0.25">
      <c r="A353" s="2"/>
      <c r="B353" s="4"/>
      <c r="K353" s="13"/>
      <c r="L353" s="14"/>
    </row>
  </sheetData>
  <autoFilter ref="D1:F35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1"/>
  <sheetViews>
    <sheetView zoomScaleNormal="100" workbookViewId="0">
      <pane ySplit="1" topLeftCell="A50" activePane="bottomLeft" state="frozen"/>
      <selection activeCell="B1" sqref="B1"/>
      <selection pane="bottomLeft" activeCell="J163" sqref="J2:J163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21.7109375" bestFit="1" customWidth="1"/>
    <col min="4" max="4" width="21.28515625" bestFit="1" customWidth="1"/>
    <col min="5" max="5" width="8.42578125" bestFit="1" customWidth="1"/>
    <col min="6" max="6" width="21.140625" bestFit="1" customWidth="1"/>
    <col min="7" max="7" width="19.28515625" bestFit="1" customWidth="1"/>
    <col min="8" max="8" width="11.5703125" bestFit="1" customWidth="1"/>
    <col min="9" max="9" width="79.7109375" bestFit="1" customWidth="1"/>
    <col min="10" max="10" width="134" bestFit="1" customWidth="1"/>
    <col min="11" max="12" width="0" hidden="1" customWidth="1"/>
    <col min="13" max="13" width="12.140625" hidden="1" customWidth="1"/>
    <col min="14" max="14" width="0" hidden="1" customWidth="1"/>
    <col min="15" max="16" width="21.140625" hidden="1" customWidth="1"/>
    <col min="17" max="17" width="0" hidden="1" customWidth="1"/>
    <col min="18" max="18" width="19.28515625" hidden="1" customWidth="1"/>
    <col min="19" max="19" width="20" hidden="1" customWidth="1"/>
    <col min="20" max="20" width="71.42578125" bestFit="1" customWidth="1"/>
    <col min="21" max="21" width="60.140625" bestFit="1" customWidth="1"/>
  </cols>
  <sheetData>
    <row r="1" spans="1:21" x14ac:dyDescent="0.25">
      <c r="A1" t="s">
        <v>1</v>
      </c>
      <c r="B1" t="s">
        <v>0</v>
      </c>
      <c r="C1" t="s">
        <v>2</v>
      </c>
      <c r="D1" t="s">
        <v>159</v>
      </c>
      <c r="E1" t="s">
        <v>532</v>
      </c>
      <c r="F1" t="s">
        <v>533</v>
      </c>
      <c r="G1" t="s">
        <v>137</v>
      </c>
      <c r="H1" t="s">
        <v>140</v>
      </c>
      <c r="I1" t="s">
        <v>141</v>
      </c>
      <c r="J1" t="s">
        <v>177</v>
      </c>
      <c r="M1" t="s">
        <v>180</v>
      </c>
      <c r="P1" t="s">
        <v>181</v>
      </c>
      <c r="S1" t="s">
        <v>182</v>
      </c>
      <c r="U1" t="s">
        <v>243</v>
      </c>
    </row>
    <row r="2" spans="1:21" ht="15.75" x14ac:dyDescent="0.25">
      <c r="A2" s="2" t="s">
        <v>138</v>
      </c>
      <c r="B2" s="4" t="s">
        <v>6</v>
      </c>
      <c r="C2" t="s">
        <v>364</v>
      </c>
      <c r="D2" t="s">
        <v>161</v>
      </c>
      <c r="G2" t="s">
        <v>388</v>
      </c>
      <c r="H2" t="s">
        <v>139</v>
      </c>
      <c r="I2" t="str">
        <f>CONCATENATE(D2,"_",IF(E2&lt;&gt;"",CONCATENATE(E2,"_"),""),IF(F2&lt;&gt;"",CONCATENATE(F2,"_"),""),IF(G2&lt;&gt;"",G2,CONCATENATE("b",A2,B2)), " : ", H2, "; (*", C2, "*)")</f>
        <v>Other_bLightAlarm : BOOL; (*Предв. звук. сигнал.*)</v>
      </c>
      <c r="J2" t="str">
        <f>CONCATENATE("stDoAll.",D2,"_",IF(E2&lt;&gt;"",CONCATENATE(E2,"_"),""),IF(F2&lt;&gt;"",CONCATENATE(F2,"_"),""),IF(G2&lt;&gt;"",G2,CONCATENATE("b",A2,B2)),":=SEL(bManualDO, DataReal.",IF(D2&lt;&gt;"",CONCATENATE(IF(IFERROR(_xlfn.NUMBERVALUE(RIGHT(D2)),"")="",D2,REPLACE(D2,LEN(D2),3,CONCATENATE("[",RIGHT(D2),"]"))),"."),""),IF(E2&lt;&gt;"",CONCATENATE(IF(IFERROR(_xlfn.NUMBERVALUE(RIGHT(E2)),"")="",E2,REPLACE(E2,LEN(E2),3,CONCATENATE("[",RIGHT(E2),"]"))),"."),""),IF(F2&lt;&gt;"",CONCATENATE(F2,"."),""),IF(G2&lt;&gt;"",G2,CONCATENATE("b",A2,B2)),", arForceDO[",VALUE(B2),"])",";")</f>
        <v>stDoAll.Other_bLightAlarm:=SEL(bManualDO, DataReal.Other.bLightAlarm, arForceDO[1]);</v>
      </c>
      <c r="K2" s="13">
        <f>IF(COUNTIF(D$1:D2,D2)=1,MAX(K$1:K1)+1,"")</f>
        <v>1</v>
      </c>
      <c r="L2" s="14" t="str">
        <f t="shared" ref="L2:L33" si="0">IF(K2="","",D2)</f>
        <v>Other</v>
      </c>
      <c r="M2" t="str">
        <f t="shared" ref="M2:M17" si="1">IF(MAX(NameCountDO)&lt;ROW(1:1),"",VLOOKUP(ROW(1:1),NameListDO,2))</f>
        <v>Other</v>
      </c>
      <c r="N2" t="str">
        <f>IF(COUNTIF(F$1:F2,F2)=1,MAX(N$1:N1)+1,"")</f>
        <v/>
      </c>
      <c r="O2" t="str">
        <f t="shared" ref="O2:O33" si="2">IF(N2="","",F2)</f>
        <v/>
      </c>
      <c r="P2" t="str">
        <f t="shared" ref="P2:P32" si="3">IF(MAX(ObjectCountDO)&lt;ROW(1:1),"",VLOOKUP(ROW(1:1),ObjectsListDO,2))</f>
        <v>Gate</v>
      </c>
      <c r="Q2">
        <f>IF(COUNTIF(G$1:G2,G2)=1,MAX(Q$1:Q1)+1,"")</f>
        <v>1</v>
      </c>
      <c r="R2" t="str">
        <f>IF(Q2="","",G2)</f>
        <v>bLightAlarm</v>
      </c>
      <c r="S2" t="str">
        <f t="shared" ref="S2:S65" si="4">IF(MAX(VarCountDO)&lt;ROW(1:1),"",VLOOKUP(ROW(1:1),VarListDO,2))</f>
        <v>bLightAlarm</v>
      </c>
      <c r="T2" t="str">
        <f>CONCATENATE(D2, "_",IF(F2&lt;&gt;"",CONCATENATE(F2,"_"),""),IF(G2&lt;&gt;"",G2,CONCATENATE("b",A2,B2))," : WSTRING(20):=""",C2,""";",)</f>
        <v>Other_bLightAlarm : WSTRING(20):="Предв. звук. сигнал.";</v>
      </c>
      <c r="U2" t="str">
        <f>CONCATENATE(IF(E2&lt;&gt;"",CONCATENATE(IF(IFERROR(_xlfn.NUMBERVALUE(RIGHT(E2)),"")="",E2,REPLACE(E2,LEN(E2),3,CONCATENATE("[",RIGHT(E2),"]"))),"."),""),IF(F2&lt;&gt;"",CONCATENATE(F2,"."),""),IF(G2&lt;&gt;"",G2,CONCATENATE("b",A2,B2))," : ",H2,";"," (*",C2,"*)")</f>
        <v>bLightAlarm : BOOL; (*Предв. звук. сигнал.*)</v>
      </c>
    </row>
    <row r="3" spans="1:21" ht="15.75" x14ac:dyDescent="0.25">
      <c r="A3" s="2" t="s">
        <v>138</v>
      </c>
      <c r="B3" s="4" t="s">
        <v>7</v>
      </c>
      <c r="C3" t="s">
        <v>365</v>
      </c>
      <c r="D3" t="s">
        <v>161</v>
      </c>
      <c r="G3" t="s">
        <v>389</v>
      </c>
      <c r="H3" t="s">
        <v>139</v>
      </c>
      <c r="I3" t="str">
        <f t="shared" ref="I3:I66" si="5">CONCATENATE(D3,"_",IF(E3&lt;&gt;"",CONCATENATE(E3,"_"),""),IF(F3&lt;&gt;"",CONCATENATE(F3,"_"),""),IF(G3&lt;&gt;"",G3,CONCATENATE("b",A3,B3)), " : ", H3, "; (*", C3, "*)")</f>
        <v>Other_bSoundAlarm : BOOL; (*Авар. звук. сигн.*)</v>
      </c>
      <c r="J3" t="str">
        <f t="shared" ref="J3:J66" si="6">CONCATENATE("stDoAll.",D3,"_",IF(E3&lt;&gt;"",CONCATENATE(E3,"_"),""),IF(F3&lt;&gt;"",CONCATENATE(F3,"_"),""),IF(G3&lt;&gt;"",G3,CONCATENATE("b",A3,B3)),":=SEL(bManualDO, DataReal.",IF(D3&lt;&gt;"",CONCATENATE(IF(IFERROR(_xlfn.NUMBERVALUE(RIGHT(D3)),"")="",D3,REPLACE(D3,LEN(D3),3,CONCATENATE("[",RIGHT(D3),"]"))),"."),""),IF(E3&lt;&gt;"",CONCATENATE(IF(IFERROR(_xlfn.NUMBERVALUE(RIGHT(E3)),"")="",E3,REPLACE(E3,LEN(E3),3,CONCATENATE("[",RIGHT(E3),"]"))),"."),""),IF(F3&lt;&gt;"",CONCATENATE(F3,"."),""),IF(G3&lt;&gt;"",G3,CONCATENATE("b",A3,B3)),", arForceDO[",VALUE(B3),"])",";")</f>
        <v>stDoAll.Other_bSoundAlarm:=SEL(bManualDO, DataReal.Other.bSoundAlarm, arForceDO[2]);</v>
      </c>
      <c r="K3" s="13" t="str">
        <f>IF(COUNTIF(D$1:D3,D3)=1,MAX(K$1:K2)+1,"")</f>
        <v/>
      </c>
      <c r="L3" s="14" t="str">
        <f t="shared" si="0"/>
        <v/>
      </c>
      <c r="M3" t="str">
        <f t="shared" si="1"/>
        <v>Gas</v>
      </c>
      <c r="N3" t="str">
        <f>IF(COUNTIF(F$1:F3,F3)=1,MAX(N$1:N2)+1,"")</f>
        <v/>
      </c>
      <c r="O3" t="str">
        <f t="shared" si="2"/>
        <v/>
      </c>
      <c r="P3" t="str">
        <f t="shared" si="3"/>
        <v>ValveMain</v>
      </c>
      <c r="Q3">
        <f>IF(COUNTIF(G$1:G3,G3)=1,MAX(Q$1:Q2)+1,"")</f>
        <v>2</v>
      </c>
      <c r="R3" t="str">
        <f t="shared" ref="R3:R65" si="7">IF(Q3="","",G3)</f>
        <v>bSoundAlarm</v>
      </c>
      <c r="S3" t="str">
        <f t="shared" si="4"/>
        <v>bSoundAlarm</v>
      </c>
      <c r="T3" t="str">
        <f t="shared" ref="T3:T66" si="8">CONCATENATE(D3, "_",IF(F3&lt;&gt;"",CONCATENATE(F3,"_"),""),IF(G3&lt;&gt;"",G3,CONCATENATE("b",A3,B3))," : WSTRING(20):=""",C3,""";",)</f>
        <v>Other_bSoundAlarm : WSTRING(20):="Авар. звук. сигн.";</v>
      </c>
      <c r="U3" t="str">
        <f t="shared" ref="U3:U66" si="9">CONCATENATE(IF(E3&lt;&gt;"",CONCATENATE(IF(IFERROR(_xlfn.NUMBERVALUE(RIGHT(E3)),"")="",E3,REPLACE(E3,LEN(E3),3,CONCATENATE("[",RIGHT(E3),"]"))),"."),""),IF(F3&lt;&gt;"",CONCATENATE(F3,"."),""),IF(G3&lt;&gt;"",G3,CONCATENATE("b",A3,B3))," : ",H3,";"," (*",C3,"*)")</f>
        <v>bSoundAlarm : BOOL; (*Авар. звук. сигн.*)</v>
      </c>
    </row>
    <row r="4" spans="1:21" ht="15.75" x14ac:dyDescent="0.25">
      <c r="A4" s="2" t="s">
        <v>138</v>
      </c>
      <c r="B4" s="4" t="s">
        <v>8</v>
      </c>
      <c r="C4" t="s">
        <v>534</v>
      </c>
      <c r="D4" t="s">
        <v>161</v>
      </c>
      <c r="G4" t="s">
        <v>391</v>
      </c>
      <c r="H4" t="s">
        <v>139</v>
      </c>
      <c r="I4" t="str">
        <f t="shared" si="5"/>
        <v>Other_bResetSound : BOOL; (*Снять звук. сигн.*)</v>
      </c>
      <c r="J4" t="str">
        <f t="shared" si="6"/>
        <v>stDoAll.Other_bResetSound:=SEL(bManualDO, DataReal.Other.bResetSound, arForceDO[3]);</v>
      </c>
      <c r="K4" s="13" t="str">
        <f>IF(COUNTIF(D$1:D4,D4)=1,MAX(K$1:K3)+1,"")</f>
        <v/>
      </c>
      <c r="L4" s="14" t="str">
        <f t="shared" si="0"/>
        <v/>
      </c>
      <c r="M4" t="str">
        <f t="shared" si="1"/>
        <v>Reserv</v>
      </c>
      <c r="N4" t="str">
        <f>IF(COUNTIF(F$1:F4,F4)=1,MAX(N$1:N3)+1,"")</f>
        <v/>
      </c>
      <c r="O4" t="str">
        <f t="shared" si="2"/>
        <v/>
      </c>
      <c r="P4" t="str">
        <f t="shared" si="3"/>
        <v>Fan</v>
      </c>
      <c r="Q4">
        <f>IF(COUNTIF(G$1:G4,G4)=1,MAX(Q$1:Q3)+1,"")</f>
        <v>3</v>
      </c>
      <c r="R4" t="str">
        <f t="shared" si="7"/>
        <v>bResetSound</v>
      </c>
      <c r="S4" t="str">
        <f t="shared" si="4"/>
        <v>bResetSound</v>
      </c>
      <c r="T4" t="str">
        <f t="shared" si="8"/>
        <v>Other_bResetSound : WSTRING(20):="Снять звук. сигн.";</v>
      </c>
      <c r="U4" t="str">
        <f t="shared" si="9"/>
        <v>bResetSound : BOOL; (*Снять звук. сигн.*)</v>
      </c>
    </row>
    <row r="5" spans="1:21" ht="15.75" x14ac:dyDescent="0.25">
      <c r="A5" s="2" t="s">
        <v>138</v>
      </c>
      <c r="B5" s="4" t="s">
        <v>9</v>
      </c>
      <c r="C5" t="s">
        <v>366</v>
      </c>
      <c r="D5" t="s">
        <v>152</v>
      </c>
      <c r="F5" t="s">
        <v>162</v>
      </c>
      <c r="G5" t="s">
        <v>390</v>
      </c>
      <c r="H5" t="s">
        <v>139</v>
      </c>
      <c r="I5" t="str">
        <f t="shared" si="5"/>
        <v>Gas_Gate_bOpenPermission : BOOL; (*ЗДг2 разреш. откр.*)</v>
      </c>
      <c r="J5" t="str">
        <f t="shared" si="6"/>
        <v>stDoAll.Gas_Gate_bOpenPermission:=SEL(bManualDO, DataReal.Gas.Gate.bOpenPermission, arForceDO[4]);</v>
      </c>
      <c r="K5" s="13">
        <f>IF(COUNTIF(D$1:D5,D5)=1,MAX(K$1:K4)+1,"")</f>
        <v>2</v>
      </c>
      <c r="L5" s="14" t="str">
        <f t="shared" si="0"/>
        <v>Gas</v>
      </c>
      <c r="M5" t="str">
        <f t="shared" si="1"/>
        <v>Smoke</v>
      </c>
      <c r="N5">
        <f>IF(COUNTIF(F$1:F5,F5)=1,MAX(N$1:N4)+1,"")</f>
        <v>1</v>
      </c>
      <c r="O5" t="str">
        <f t="shared" si="2"/>
        <v>Gate</v>
      </c>
      <c r="P5" t="str">
        <f t="shared" si="3"/>
        <v>Fan1</v>
      </c>
      <c r="Q5">
        <f>IF(COUNTIF(G$1:G5,G5)=1,MAX(Q$1:Q4)+1,"")</f>
        <v>4</v>
      </c>
      <c r="R5" t="str">
        <f t="shared" si="7"/>
        <v>bOpenPermission</v>
      </c>
      <c r="S5" t="str">
        <f t="shared" si="4"/>
        <v>bOpenPermission</v>
      </c>
      <c r="T5" t="str">
        <f t="shared" si="8"/>
        <v>Gas_Gate_bOpenPermission : WSTRING(20):="ЗДг2 разреш. откр.";</v>
      </c>
      <c r="U5" t="str">
        <f t="shared" si="9"/>
        <v>Gate.bOpenPermission : BOOL; (*ЗДг2 разреш. откр.*)</v>
      </c>
    </row>
    <row r="6" spans="1:21" ht="15.75" x14ac:dyDescent="0.25">
      <c r="A6" s="2" t="s">
        <v>138</v>
      </c>
      <c r="B6" s="4" t="s">
        <v>10</v>
      </c>
      <c r="C6" t="s">
        <v>367</v>
      </c>
      <c r="D6" t="s">
        <v>152</v>
      </c>
      <c r="F6" t="s">
        <v>162</v>
      </c>
      <c r="G6" t="s">
        <v>171</v>
      </c>
      <c r="H6" t="s">
        <v>139</v>
      </c>
      <c r="I6" t="str">
        <f t="shared" si="5"/>
        <v>Gas_Gate_bClose : BOOL; (*ЗДг2 закрыть*)</v>
      </c>
      <c r="J6" t="str">
        <f t="shared" si="6"/>
        <v>stDoAll.Gas_Gate_bClose:=SEL(bManualDO, DataReal.Gas.Gate.bClose, arForceDO[5]);</v>
      </c>
      <c r="K6" s="13" t="str">
        <f>IF(COUNTIF(D$1:D6,D6)=1,MAX(K$1:K5)+1,"")</f>
        <v/>
      </c>
      <c r="L6" s="14" t="str">
        <f t="shared" si="0"/>
        <v/>
      </c>
      <c r="M6" t="str">
        <f t="shared" si="1"/>
        <v>Air</v>
      </c>
      <c r="N6" t="str">
        <f>IF(COUNTIF(F$1:F6,F6)=1,MAX(N$1:N5)+1,"")</f>
        <v/>
      </c>
      <c r="O6" t="str">
        <f t="shared" si="2"/>
        <v/>
      </c>
      <c r="P6" t="str">
        <f t="shared" si="3"/>
        <v>ValveBlowBetween</v>
      </c>
      <c r="Q6">
        <f>IF(COUNTIF(G$1:G6,G6)=1,MAX(Q$1:Q5)+1,"")</f>
        <v>5</v>
      </c>
      <c r="R6" t="str">
        <f t="shared" si="7"/>
        <v>bClose</v>
      </c>
      <c r="S6" t="str">
        <f t="shared" si="4"/>
        <v>bClose</v>
      </c>
      <c r="T6" t="str">
        <f t="shared" si="8"/>
        <v>Gas_Gate_bClose : WSTRING(20):="ЗДг2 закрыть";</v>
      </c>
      <c r="U6" t="str">
        <f t="shared" si="9"/>
        <v>Gate.bClose : BOOL; (*ЗДг2 закрыть*)</v>
      </c>
    </row>
    <row r="7" spans="1:21" ht="15.75" x14ac:dyDescent="0.25">
      <c r="A7" s="2" t="s">
        <v>138</v>
      </c>
      <c r="B7" s="4" t="s">
        <v>11</v>
      </c>
      <c r="C7" t="s">
        <v>368</v>
      </c>
      <c r="D7" t="s">
        <v>152</v>
      </c>
      <c r="F7" t="s">
        <v>162</v>
      </c>
      <c r="G7" t="s">
        <v>168</v>
      </c>
      <c r="H7" t="s">
        <v>139</v>
      </c>
      <c r="I7" t="str">
        <f t="shared" si="5"/>
        <v>Gas_Gate_bOpen : BOOL; (*ЗДг2 открыть*)</v>
      </c>
      <c r="J7" t="str">
        <f t="shared" si="6"/>
        <v>stDoAll.Gas_Gate_bOpen:=SEL(bManualDO, DataReal.Gas.Gate.bOpen, arForceDO[6]);</v>
      </c>
      <c r="K7" s="13" t="str">
        <f>IF(COUNTIF(D$1:D7,D7)=1,MAX(K$1:K6)+1,"")</f>
        <v/>
      </c>
      <c r="L7" s="14" t="str">
        <f t="shared" si="0"/>
        <v/>
      </c>
      <c r="M7" t="str">
        <f t="shared" si="1"/>
        <v>Group1</v>
      </c>
      <c r="N7" t="str">
        <f>IF(COUNTIF(F$1:F7,F7)=1,MAX(N$1:N6)+1,"")</f>
        <v/>
      </c>
      <c r="O7" t="str">
        <f t="shared" si="2"/>
        <v/>
      </c>
      <c r="P7" t="str">
        <f t="shared" si="3"/>
        <v>ValveBlowBeforeMain</v>
      </c>
      <c r="Q7">
        <f>IF(COUNTIF(G$1:G7,G7)=1,MAX(Q$1:Q6)+1,"")</f>
        <v>6</v>
      </c>
      <c r="R7" t="str">
        <f t="shared" si="7"/>
        <v>bOpen</v>
      </c>
      <c r="S7" t="str">
        <f t="shared" si="4"/>
        <v>bOpen</v>
      </c>
      <c r="T7" t="str">
        <f t="shared" si="8"/>
        <v>Gas_Gate_bOpen : WSTRING(20):="ЗДг2 открыть";</v>
      </c>
      <c r="U7" t="str">
        <f t="shared" si="9"/>
        <v>Gate.bOpen : BOOL; (*ЗДг2 открыть*)</v>
      </c>
    </row>
    <row r="8" spans="1:21" ht="15.75" x14ac:dyDescent="0.25">
      <c r="A8" s="2" t="s">
        <v>138</v>
      </c>
      <c r="B8" s="4" t="s">
        <v>12</v>
      </c>
      <c r="C8" t="s">
        <v>369</v>
      </c>
      <c r="D8" t="s">
        <v>152</v>
      </c>
      <c r="F8" t="s">
        <v>162</v>
      </c>
      <c r="G8" t="s">
        <v>170</v>
      </c>
      <c r="H8" t="s">
        <v>139</v>
      </c>
      <c r="I8" t="str">
        <f t="shared" si="5"/>
        <v>Gas_Gate_bStop : BOOL; (*ЗДг2 стоп*)</v>
      </c>
      <c r="J8" t="str">
        <f t="shared" si="6"/>
        <v>stDoAll.Gas_Gate_bStop:=SEL(bManualDO, DataReal.Gas.Gate.bStop, arForceDO[7]);</v>
      </c>
      <c r="K8" s="13" t="str">
        <f>IF(COUNTIF(D$1:D8,D8)=1,MAX(K$1:K7)+1,"")</f>
        <v/>
      </c>
      <c r="L8" s="14" t="str">
        <f t="shared" si="0"/>
        <v/>
      </c>
      <c r="M8" t="str">
        <f t="shared" si="1"/>
        <v>Group2</v>
      </c>
      <c r="N8" t="str">
        <f>IF(COUNTIF(F$1:F8,F8)=1,MAX(N$1:N7)+1,"")</f>
        <v/>
      </c>
      <c r="O8" t="str">
        <f t="shared" si="2"/>
        <v/>
      </c>
      <c r="P8" t="str">
        <f t="shared" si="3"/>
        <v>Fan2</v>
      </c>
      <c r="Q8">
        <f>IF(COUNTIF(G$1:G8,G8)=1,MAX(Q$1:Q7)+1,"")</f>
        <v>7</v>
      </c>
      <c r="R8" t="str">
        <f t="shared" si="7"/>
        <v>bStop</v>
      </c>
      <c r="S8" t="str">
        <f t="shared" si="4"/>
        <v>bStop</v>
      </c>
      <c r="T8" t="str">
        <f t="shared" ref="T8:T67" si="10">CONCATENATE(D8, "_",IF(E8&lt;&gt;"",CONCATENATE(E8,"_"),""),IF(F8&lt;&gt;"",CONCATENATE(F8,"_"),""),IF(G8&lt;&gt;"",G8,CONCATENATE("b",A8,B8))," : WSTRING(20):=""",C8,""";",)</f>
        <v>Gas_Gate_bStop : WSTRING(20):="ЗДг2 стоп";</v>
      </c>
      <c r="U8" t="str">
        <f t="shared" si="9"/>
        <v>Gate.bStop : BOOL; (*ЗДг2 стоп*)</v>
      </c>
    </row>
    <row r="9" spans="1:21" ht="15.75" x14ac:dyDescent="0.25">
      <c r="A9" s="2" t="s">
        <v>138</v>
      </c>
      <c r="B9" s="4" t="s">
        <v>13</v>
      </c>
      <c r="C9" s="17" t="s">
        <v>370</v>
      </c>
      <c r="D9" s="17" t="s">
        <v>152</v>
      </c>
      <c r="E9" s="17"/>
      <c r="F9" s="17" t="s">
        <v>354</v>
      </c>
      <c r="G9" s="17" t="s">
        <v>168</v>
      </c>
      <c r="H9" t="s">
        <v>139</v>
      </c>
      <c r="I9" t="str">
        <f t="shared" si="5"/>
        <v>Gas_ValveMain_bOpen : BOOL; (*ГОК открыть*)</v>
      </c>
      <c r="J9" t="str">
        <f t="shared" si="6"/>
        <v>stDoAll.Gas_ValveMain_bOpen:=SEL(bManualDO, DataReal.Gas.ValveMain.bOpen, arForceDO[8]);</v>
      </c>
      <c r="K9" s="13" t="str">
        <f>IF(COUNTIF(D$1:D9,D9)=1,MAX(K$1:K8)+1,"")</f>
        <v/>
      </c>
      <c r="L9" s="14" t="str">
        <f t="shared" si="0"/>
        <v/>
      </c>
      <c r="M9" t="str">
        <f t="shared" si="1"/>
        <v/>
      </c>
      <c r="N9">
        <f>IF(COUNTIF(F$1:F9,F9)=1,MAX(N$1:N8)+1,"")</f>
        <v>2</v>
      </c>
      <c r="O9" t="str">
        <f t="shared" si="2"/>
        <v>ValveMain</v>
      </c>
      <c r="P9" t="str">
        <f t="shared" si="3"/>
        <v>ValveBlowEnd</v>
      </c>
      <c r="Q9" t="str">
        <f>IF(COUNTIF(G$1:G9,G9)=1,MAX(Q$1:Q8)+1,"")</f>
        <v/>
      </c>
      <c r="R9" t="str">
        <f t="shared" si="7"/>
        <v/>
      </c>
      <c r="S9" t="str">
        <f t="shared" si="4"/>
        <v>bStart</v>
      </c>
      <c r="T9" t="str">
        <f t="shared" si="10"/>
        <v>Gas_ValveMain_bOpen : WSTRING(20):="ГОК открыть";</v>
      </c>
      <c r="U9" t="str">
        <f t="shared" si="9"/>
        <v>ValveMain.bOpen : BOOL; (*ГОК открыть*)</v>
      </c>
    </row>
    <row r="10" spans="1:21" ht="15.75" x14ac:dyDescent="0.25">
      <c r="A10" s="2" t="s">
        <v>138</v>
      </c>
      <c r="B10" s="4" t="s">
        <v>14</v>
      </c>
      <c r="C10" s="17" t="s">
        <v>5</v>
      </c>
      <c r="D10" s="17" t="s">
        <v>158</v>
      </c>
      <c r="E10" s="17"/>
      <c r="F10" s="17"/>
      <c r="G10" s="17"/>
      <c r="H10" t="s">
        <v>139</v>
      </c>
      <c r="I10" t="str">
        <f t="shared" si="5"/>
        <v>Reserv_bDO09 : BOOL; (*Резерв*)</v>
      </c>
      <c r="J10" t="str">
        <f t="shared" si="6"/>
        <v>stDoAll.Reserv_bDO09:=SEL(bManualDO, DataReal.Reserv.bDO09, arForceDO[9]);</v>
      </c>
      <c r="K10" s="13">
        <f>IF(COUNTIF(D$1:D10,D10)=1,MAX(K$1:K9)+1,"")</f>
        <v>3</v>
      </c>
      <c r="L10" s="14" t="str">
        <f t="shared" si="0"/>
        <v>Reserv</v>
      </c>
      <c r="M10" t="str">
        <f t="shared" si="1"/>
        <v/>
      </c>
      <c r="N10" t="str">
        <f>IF(COUNTIF(F$1:F10,F10)=1,MAX(N$1:N9)+1,"")</f>
        <v/>
      </c>
      <c r="O10" t="str">
        <f t="shared" si="2"/>
        <v/>
      </c>
      <c r="P10" t="str">
        <f t="shared" si="3"/>
        <v>Damper1</v>
      </c>
      <c r="Q10" t="str">
        <f>IF(COUNTIF(G$1:G10,G10)=1,MAX(Q$1:Q9)+1,"")</f>
        <v/>
      </c>
      <c r="R10" t="str">
        <f t="shared" si="7"/>
        <v/>
      </c>
      <c r="S10" t="str">
        <f t="shared" si="4"/>
        <v/>
      </c>
      <c r="T10" t="str">
        <f t="shared" si="10"/>
        <v>Reserv_bDO09 : WSTRING(20):="Резерв";</v>
      </c>
      <c r="U10" t="str">
        <f t="shared" si="9"/>
        <v>bDO09 : BOOL; (*Резерв*)</v>
      </c>
    </row>
    <row r="11" spans="1:21" ht="15.75" x14ac:dyDescent="0.25">
      <c r="A11" s="2" t="s">
        <v>138</v>
      </c>
      <c r="B11" s="4" t="s">
        <v>18</v>
      </c>
      <c r="C11" t="s">
        <v>371</v>
      </c>
      <c r="D11" t="s">
        <v>154</v>
      </c>
      <c r="F11" t="s">
        <v>165</v>
      </c>
      <c r="G11" t="s">
        <v>169</v>
      </c>
      <c r="H11" t="s">
        <v>139</v>
      </c>
      <c r="I11" t="str">
        <f t="shared" si="5"/>
        <v>Smoke_Fan_bStart : BOOL; (*ДС пуск*)</v>
      </c>
      <c r="J11" t="str">
        <f t="shared" si="6"/>
        <v>stDoAll.Smoke_Fan_bStart:=SEL(bManualDO, DataReal.Smoke.Fan.bStart, arForceDO[10]);</v>
      </c>
      <c r="K11" s="13">
        <f>IF(COUNTIF(D$1:D11,D11)=1,MAX(K$1:K10)+1,"")</f>
        <v>4</v>
      </c>
      <c r="L11" s="14" t="str">
        <f t="shared" si="0"/>
        <v>Smoke</v>
      </c>
      <c r="M11" t="str">
        <f t="shared" si="1"/>
        <v/>
      </c>
      <c r="N11">
        <f>IF(COUNTIF(F$1:F11,F11)=1,MAX(N$1:N10)+1,"")</f>
        <v>3</v>
      </c>
      <c r="O11" t="str">
        <f t="shared" si="2"/>
        <v>Fan</v>
      </c>
      <c r="P11" t="str">
        <f t="shared" si="3"/>
        <v>Damper2</v>
      </c>
      <c r="Q11">
        <f>IF(COUNTIF(G$1:G11,G11)=1,MAX(Q$1:Q10)+1,"")</f>
        <v>8</v>
      </c>
      <c r="R11" t="str">
        <f t="shared" si="7"/>
        <v>bStart</v>
      </c>
      <c r="S11" t="str">
        <f t="shared" si="4"/>
        <v/>
      </c>
      <c r="T11" t="str">
        <f t="shared" si="10"/>
        <v>Smoke_Fan_bStart : WSTRING(20):="ДС пуск";</v>
      </c>
      <c r="U11" t="str">
        <f t="shared" si="9"/>
        <v>Fan.bStart : BOOL; (*ДС пуск*)</v>
      </c>
    </row>
    <row r="12" spans="1:21" ht="15.75" x14ac:dyDescent="0.25">
      <c r="A12" s="2" t="s">
        <v>138</v>
      </c>
      <c r="B12" s="4" t="s">
        <v>19</v>
      </c>
      <c r="C12" t="s">
        <v>372</v>
      </c>
      <c r="D12" t="s">
        <v>154</v>
      </c>
      <c r="F12" t="s">
        <v>165</v>
      </c>
      <c r="G12" t="s">
        <v>170</v>
      </c>
      <c r="H12" t="s">
        <v>139</v>
      </c>
      <c r="I12" t="str">
        <f t="shared" si="5"/>
        <v>Smoke_Fan_bStop : BOOL; (*ДС стоп*)</v>
      </c>
      <c r="J12" t="str">
        <f t="shared" si="6"/>
        <v>stDoAll.Smoke_Fan_bStop:=SEL(bManualDO, DataReal.Smoke.Fan.bStop, arForceDO[11]);</v>
      </c>
      <c r="K12" s="13" t="str">
        <f>IF(COUNTIF(D$1:D12,D12)=1,MAX(K$1:K11)+1,"")</f>
        <v/>
      </c>
      <c r="L12" s="14" t="str">
        <f t="shared" si="0"/>
        <v/>
      </c>
      <c r="M12" t="str">
        <f t="shared" si="1"/>
        <v/>
      </c>
      <c r="N12" t="str">
        <f>IF(COUNTIF(F$1:F12,F12)=1,MAX(N$1:N11)+1,"")</f>
        <v/>
      </c>
      <c r="O12" t="str">
        <f t="shared" si="2"/>
        <v/>
      </c>
      <c r="P12" t="str">
        <f t="shared" si="3"/>
        <v>Damper</v>
      </c>
      <c r="Q12" t="str">
        <f>IF(COUNTIF(G$1:G12,G12)=1,MAX(Q$1:Q11)+1,"")</f>
        <v/>
      </c>
      <c r="R12" t="str">
        <f t="shared" si="7"/>
        <v/>
      </c>
      <c r="S12" t="str">
        <f t="shared" si="4"/>
        <v/>
      </c>
      <c r="T12" t="str">
        <f t="shared" si="10"/>
        <v>Smoke_Fan_bStop : WSTRING(20):="ДС стоп";</v>
      </c>
      <c r="U12" t="str">
        <f t="shared" si="9"/>
        <v>Fan.bStop : BOOL; (*ДС стоп*)</v>
      </c>
    </row>
    <row r="13" spans="1:21" ht="15.75" x14ac:dyDescent="0.25">
      <c r="A13" s="2" t="s">
        <v>138</v>
      </c>
      <c r="B13" s="4" t="s">
        <v>20</v>
      </c>
      <c r="C13" t="s">
        <v>373</v>
      </c>
      <c r="D13" t="s">
        <v>308</v>
      </c>
      <c r="F13" t="s">
        <v>312</v>
      </c>
      <c r="G13" t="s">
        <v>169</v>
      </c>
      <c r="H13" t="s">
        <v>139</v>
      </c>
      <c r="I13" t="str">
        <f t="shared" si="5"/>
        <v>Air_Fan1_bStart : BOOL; (*ДВ1 пуск*)</v>
      </c>
      <c r="J13" t="str">
        <f t="shared" si="6"/>
        <v>stDoAll.Air_Fan1_bStart:=SEL(bManualDO, DataReal.Air.Fan1.bStart, arForceDO[12]);</v>
      </c>
      <c r="K13" s="13">
        <f>IF(COUNTIF(D$1:D13,D13)=1,MAX(K$1:K12)+1,"")</f>
        <v>5</v>
      </c>
      <c r="L13" s="14" t="str">
        <f t="shared" si="0"/>
        <v>Air</v>
      </c>
      <c r="M13" t="str">
        <f t="shared" si="1"/>
        <v/>
      </c>
      <c r="N13">
        <f>IF(COUNTIF(F$1:F13,F13)=1,MAX(N$1:N12)+1,"")</f>
        <v>4</v>
      </c>
      <c r="O13" t="str">
        <f t="shared" si="2"/>
        <v>Fan1</v>
      </c>
      <c r="P13" t="str">
        <f t="shared" si="3"/>
        <v>DamperReg</v>
      </c>
      <c r="Q13" t="str">
        <f>IF(COUNTIF(G$1:G13,G13)=1,MAX(Q$1:Q12)+1,"")</f>
        <v/>
      </c>
      <c r="R13" t="str">
        <f t="shared" si="7"/>
        <v/>
      </c>
      <c r="S13" t="str">
        <f t="shared" si="4"/>
        <v/>
      </c>
      <c r="T13" t="str">
        <f t="shared" si="10"/>
        <v>Air_Fan1_bStart : WSTRING(20):="ДВ1 пуск";</v>
      </c>
      <c r="U13" t="str">
        <f t="shared" si="9"/>
        <v>Fan1.bStart : BOOL; (*ДВ1 пуск*)</v>
      </c>
    </row>
    <row r="14" spans="1:21" ht="15.75" x14ac:dyDescent="0.25">
      <c r="A14" s="2" t="s">
        <v>138</v>
      </c>
      <c r="B14" s="4" t="s">
        <v>21</v>
      </c>
      <c r="C14" t="s">
        <v>374</v>
      </c>
      <c r="D14" t="s">
        <v>308</v>
      </c>
      <c r="F14" t="s">
        <v>312</v>
      </c>
      <c r="G14" t="s">
        <v>170</v>
      </c>
      <c r="H14" t="s">
        <v>139</v>
      </c>
      <c r="I14" t="str">
        <f t="shared" si="5"/>
        <v>Air_Fan1_bStop : BOOL; (*ДВ1 стоп*)</v>
      </c>
      <c r="J14" t="str">
        <f t="shared" si="6"/>
        <v>stDoAll.Air_Fan1_bStop:=SEL(bManualDO, DataReal.Air.Fan1.bStop, arForceDO[13]);</v>
      </c>
      <c r="K14" s="13" t="str">
        <f>IF(COUNTIF(D$1:D14,D14)=1,MAX(K$1:K13)+1,"")</f>
        <v/>
      </c>
      <c r="L14" s="14" t="str">
        <f t="shared" si="0"/>
        <v/>
      </c>
      <c r="M14" t="str">
        <f t="shared" si="1"/>
        <v/>
      </c>
      <c r="N14" t="str">
        <f>IF(COUNTIF(F$1:F14,F14)=1,MAX(N$1:N13)+1,"")</f>
        <v/>
      </c>
      <c r="O14" t="str">
        <f t="shared" si="2"/>
        <v/>
      </c>
      <c r="P14" t="str">
        <f t="shared" si="3"/>
        <v>DamperGas</v>
      </c>
      <c r="Q14" t="str">
        <f>IF(COUNTIF(G$1:G14,G14)=1,MAX(Q$1:Q13)+1,"")</f>
        <v/>
      </c>
      <c r="R14" t="str">
        <f t="shared" si="7"/>
        <v/>
      </c>
      <c r="S14" t="str">
        <f t="shared" si="4"/>
        <v/>
      </c>
      <c r="T14" t="str">
        <f t="shared" si="10"/>
        <v>Air_Fan1_bStop : WSTRING(20):="ДВ1 стоп";</v>
      </c>
      <c r="U14" t="str">
        <f t="shared" si="9"/>
        <v>Fan1.bStop : BOOL; (*ДВ1 стоп*)</v>
      </c>
    </row>
    <row r="15" spans="1:21" ht="15.75" x14ac:dyDescent="0.25">
      <c r="A15" s="2" t="s">
        <v>138</v>
      </c>
      <c r="B15" s="4" t="s">
        <v>22</v>
      </c>
      <c r="C15" s="17" t="s">
        <v>5</v>
      </c>
      <c r="D15" s="17" t="s">
        <v>158</v>
      </c>
      <c r="E15" s="17"/>
      <c r="F15" s="17"/>
      <c r="G15" s="17"/>
      <c r="H15" t="s">
        <v>139</v>
      </c>
      <c r="I15" t="str">
        <f t="shared" si="5"/>
        <v>Reserv_bDO14 : BOOL; (*Резерв*)</v>
      </c>
      <c r="J15" t="str">
        <f t="shared" si="6"/>
        <v>stDoAll.Reserv_bDO14:=SEL(bManualDO, DataReal.Reserv.bDO14, arForceDO[14]);</v>
      </c>
      <c r="K15" s="13" t="str">
        <f>IF(COUNTIF(D$1:D15,D15)=1,MAX(K$1:K14)+1,"")</f>
        <v/>
      </c>
      <c r="L15" s="14" t="str">
        <f t="shared" si="0"/>
        <v/>
      </c>
      <c r="M15" t="str">
        <f t="shared" si="1"/>
        <v/>
      </c>
      <c r="N15" t="str">
        <f>IF(COUNTIF(F$1:F15,F15)=1,MAX(N$1:N14)+1,"")</f>
        <v/>
      </c>
      <c r="O15" t="str">
        <f t="shared" si="2"/>
        <v/>
      </c>
      <c r="P15" t="str">
        <f t="shared" si="3"/>
        <v>DamperAir</v>
      </c>
      <c r="Q15" t="str">
        <f>IF(COUNTIF(G$1:G15,G15)=1,MAX(Q$1:Q14)+1,"")</f>
        <v/>
      </c>
      <c r="R15" t="str">
        <f t="shared" si="7"/>
        <v/>
      </c>
      <c r="S15" t="str">
        <f t="shared" si="4"/>
        <v/>
      </c>
      <c r="T15" t="str">
        <f t="shared" si="10"/>
        <v>Reserv_bDO14 : WSTRING(20):="Резерв";</v>
      </c>
      <c r="U15" t="str">
        <f t="shared" si="9"/>
        <v>bDO14 : BOOL; (*Резерв*)</v>
      </c>
    </row>
    <row r="16" spans="1:21" ht="15.75" x14ac:dyDescent="0.25">
      <c r="A16" s="2" t="s">
        <v>138</v>
      </c>
      <c r="B16" s="4" t="s">
        <v>23</v>
      </c>
      <c r="C16" s="17" t="s">
        <v>375</v>
      </c>
      <c r="D16" s="17" t="s">
        <v>152</v>
      </c>
      <c r="E16" s="17"/>
      <c r="F16" s="17" t="s">
        <v>355</v>
      </c>
      <c r="G16" s="17" t="s">
        <v>168</v>
      </c>
      <c r="H16" t="s">
        <v>139</v>
      </c>
      <c r="I16" t="str">
        <f t="shared" si="5"/>
        <v>Gas_ValveBlowBetween_bOpen : BOOL; (*КП между ЗД открыть*)</v>
      </c>
      <c r="J16" t="str">
        <f t="shared" si="6"/>
        <v>stDoAll.Gas_ValveBlowBetween_bOpen:=SEL(bManualDO, DataReal.Gas.ValveBlowBetween.bOpen, arForceDO[15]);</v>
      </c>
      <c r="K16" s="13" t="str">
        <f>IF(COUNTIF(D$1:D16,D16)=1,MAX(K$1:K15)+1,"")</f>
        <v/>
      </c>
      <c r="L16" s="14" t="str">
        <f t="shared" si="0"/>
        <v/>
      </c>
      <c r="M16" t="str">
        <f t="shared" si="1"/>
        <v/>
      </c>
      <c r="N16">
        <f>IF(COUNTIF(F$1:F16,F16)=1,MAX(N$1:N15)+1,"")</f>
        <v>5</v>
      </c>
      <c r="O16" t="str">
        <f t="shared" si="2"/>
        <v>ValveBlowBetween</v>
      </c>
      <c r="P16" t="str">
        <f t="shared" si="3"/>
        <v>ValveSafety</v>
      </c>
      <c r="Q16" t="str">
        <f>IF(COUNTIF(G$1:G16,G16)=1,MAX(Q$1:Q15)+1,"")</f>
        <v/>
      </c>
      <c r="R16" t="str">
        <f t="shared" si="7"/>
        <v/>
      </c>
      <c r="S16" t="str">
        <f t="shared" si="4"/>
        <v/>
      </c>
      <c r="T16" t="str">
        <f t="shared" si="10"/>
        <v>Gas_ValveBlowBetween_bOpen : WSTRING(20):="КП между ЗД открыть";</v>
      </c>
      <c r="U16" t="str">
        <f t="shared" si="9"/>
        <v>ValveBlowBetween.bOpen : BOOL; (*КП между ЗД открыть*)</v>
      </c>
    </row>
    <row r="17" spans="1:21" ht="15.75" x14ac:dyDescent="0.25">
      <c r="A17" s="2" t="s">
        <v>138</v>
      </c>
      <c r="B17" s="4" t="s">
        <v>24</v>
      </c>
      <c r="C17" s="17" t="s">
        <v>5</v>
      </c>
      <c r="D17" s="17" t="s">
        <v>158</v>
      </c>
      <c r="E17" s="17"/>
      <c r="F17" s="17"/>
      <c r="G17" s="17"/>
      <c r="H17" t="s">
        <v>139</v>
      </c>
      <c r="I17" t="str">
        <f t="shared" si="5"/>
        <v>Reserv_bDO16 : BOOL; (*Резерв*)</v>
      </c>
      <c r="J17" t="str">
        <f t="shared" si="6"/>
        <v>stDoAll.Reserv_bDO16:=SEL(bManualDO, DataReal.Reserv.bDO16, arForceDO[16]);</v>
      </c>
      <c r="K17" s="13" t="str">
        <f>IF(COUNTIF(D$1:D17,D17)=1,MAX(K$1:K16)+1,"")</f>
        <v/>
      </c>
      <c r="L17" s="14" t="str">
        <f t="shared" si="0"/>
        <v/>
      </c>
      <c r="M17" t="str">
        <f t="shared" si="1"/>
        <v/>
      </c>
      <c r="N17" t="str">
        <f>IF(COUNTIF(F$1:F17,F17)=1,MAX(N$1:N16)+1,"")</f>
        <v/>
      </c>
      <c r="O17" t="str">
        <f t="shared" si="2"/>
        <v/>
      </c>
      <c r="P17" t="str">
        <f t="shared" si="3"/>
        <v>ValvePress</v>
      </c>
      <c r="Q17" t="str">
        <f>IF(COUNTIF(G$1:G17,G17)=1,MAX(Q$1:Q16)+1,"")</f>
        <v/>
      </c>
      <c r="R17" t="str">
        <f t="shared" si="7"/>
        <v/>
      </c>
      <c r="S17" t="str">
        <f t="shared" si="4"/>
        <v/>
      </c>
      <c r="T17" t="str">
        <f t="shared" si="10"/>
        <v>Reserv_bDO16 : WSTRING(20):="Резерв";</v>
      </c>
      <c r="U17" t="str">
        <f t="shared" si="9"/>
        <v>bDO16 : BOOL; (*Резерв*)</v>
      </c>
    </row>
    <row r="18" spans="1:21" ht="15.75" x14ac:dyDescent="0.25">
      <c r="A18" s="2" t="s">
        <v>138</v>
      </c>
      <c r="B18" s="4" t="s">
        <v>25</v>
      </c>
      <c r="C18" s="17" t="s">
        <v>376</v>
      </c>
      <c r="D18" s="17" t="s">
        <v>152</v>
      </c>
      <c r="E18" s="17"/>
      <c r="F18" s="17" t="s">
        <v>356</v>
      </c>
      <c r="G18" s="17" t="s">
        <v>168</v>
      </c>
      <c r="H18" t="s">
        <v>139</v>
      </c>
      <c r="I18" t="str">
        <f t="shared" si="5"/>
        <v>Gas_ValveBlowBeforeMain_bOpen : BOOL; (*КП перед ГОК открыть*)</v>
      </c>
      <c r="J18" t="str">
        <f t="shared" si="6"/>
        <v>stDoAll.Gas_ValveBlowBeforeMain_bOpen:=SEL(bManualDO, DataReal.Gas.ValveBlowBeforeMain.bOpen, arForceDO[17]);</v>
      </c>
      <c r="K18" s="13" t="str">
        <f>IF(COUNTIF(D$1:D18,D18)=1,MAX(K$1:K17)+1,"")</f>
        <v/>
      </c>
      <c r="L18" s="14" t="str">
        <f t="shared" si="0"/>
        <v/>
      </c>
      <c r="N18">
        <f>IF(COUNTIF(F$1:F18,F18)=1,MAX(N$1:N17)+1,"")</f>
        <v>6</v>
      </c>
      <c r="O18" t="str">
        <f t="shared" si="2"/>
        <v>ValveBlowBeforeMain</v>
      </c>
      <c r="P18" t="str">
        <f t="shared" si="3"/>
        <v>Valve1</v>
      </c>
      <c r="Q18" t="str">
        <f>IF(COUNTIF(G$1:G18,G18)=1,MAX(Q$1:Q17)+1,"")</f>
        <v/>
      </c>
      <c r="R18" t="str">
        <f t="shared" si="7"/>
        <v/>
      </c>
      <c r="S18" t="str">
        <f t="shared" si="4"/>
        <v/>
      </c>
      <c r="T18" t="str">
        <f t="shared" si="10"/>
        <v>Gas_ValveBlowBeforeMain_bOpen : WSTRING(20):="КП перед ГОК открыть";</v>
      </c>
      <c r="U18" t="str">
        <f t="shared" si="9"/>
        <v>ValveBlowBeforeMain.bOpen : BOOL; (*КП перед ГОК открыть*)</v>
      </c>
    </row>
    <row r="19" spans="1:21" ht="15.75" x14ac:dyDescent="0.25">
      <c r="A19" s="2" t="s">
        <v>138</v>
      </c>
      <c r="B19" s="4" t="s">
        <v>26</v>
      </c>
      <c r="C19" s="17" t="s">
        <v>377</v>
      </c>
      <c r="D19" s="17" t="s">
        <v>152</v>
      </c>
      <c r="E19" s="17"/>
      <c r="F19" s="17" t="s">
        <v>356</v>
      </c>
      <c r="G19" s="17" t="s">
        <v>171</v>
      </c>
      <c r="H19" t="s">
        <v>139</v>
      </c>
      <c r="I19" t="str">
        <f t="shared" si="5"/>
        <v>Gas_ValveBlowBeforeMain_bClose : BOOL; (*КП перед ГОК закрыть*)</v>
      </c>
      <c r="J19" t="str">
        <f t="shared" si="6"/>
        <v>stDoAll.Gas_ValveBlowBeforeMain_bClose:=SEL(bManualDO, DataReal.Gas.ValveBlowBeforeMain.bClose, arForceDO[18]);</v>
      </c>
      <c r="K19" s="13" t="str">
        <f>IF(COUNTIF(D$1:D19,D19)=1,MAX(K$1:K18)+1,"")</f>
        <v/>
      </c>
      <c r="L19" s="14" t="str">
        <f t="shared" si="0"/>
        <v/>
      </c>
      <c r="N19" t="str">
        <f>IF(COUNTIF(F$1:F19,F19)=1,MAX(N$1:N18)+1,"")</f>
        <v/>
      </c>
      <c r="O19" t="str">
        <f t="shared" si="2"/>
        <v/>
      </c>
      <c r="P19" t="str">
        <f t="shared" si="3"/>
        <v>Spark</v>
      </c>
      <c r="Q19" t="str">
        <f>IF(COUNTIF(G$1:G19,G19)=1,MAX(Q$1:Q18)+1,"")</f>
        <v/>
      </c>
      <c r="R19" t="str">
        <f t="shared" si="7"/>
        <v/>
      </c>
      <c r="S19" t="str">
        <f t="shared" si="4"/>
        <v/>
      </c>
      <c r="T19" t="str">
        <f t="shared" si="10"/>
        <v>Gas_ValveBlowBeforeMain_bClose : WSTRING(20):="КП перед ГОК закрыть";</v>
      </c>
      <c r="U19" t="str">
        <f t="shared" si="9"/>
        <v>ValveBlowBeforeMain.bClose : BOOL; (*КП перед ГОК закрыть*)</v>
      </c>
    </row>
    <row r="20" spans="1:21" ht="15.75" x14ac:dyDescent="0.25">
      <c r="A20" s="2" t="s">
        <v>138</v>
      </c>
      <c r="B20" s="4" t="s">
        <v>27</v>
      </c>
      <c r="C20" s="17" t="s">
        <v>5</v>
      </c>
      <c r="D20" s="17" t="s">
        <v>158</v>
      </c>
      <c r="E20" s="17"/>
      <c r="F20" s="17"/>
      <c r="G20" s="17"/>
      <c r="H20" t="s">
        <v>139</v>
      </c>
      <c r="I20" t="str">
        <f t="shared" si="5"/>
        <v>Reserv_bDO19 : BOOL; (*Резерв*)</v>
      </c>
      <c r="J20" t="str">
        <f t="shared" si="6"/>
        <v>stDoAll.Reserv_bDO19:=SEL(bManualDO, DataReal.Reserv.bDO19, arForceDO[19]);</v>
      </c>
      <c r="K20" s="13" t="str">
        <f>IF(COUNTIF(D$1:D20,D20)=1,MAX(K$1:K19)+1,"")</f>
        <v/>
      </c>
      <c r="L20" s="14" t="str">
        <f t="shared" si="0"/>
        <v/>
      </c>
      <c r="N20" t="str">
        <f>IF(COUNTIF(F$1:F20,F20)=1,MAX(N$1:N19)+1,"")</f>
        <v/>
      </c>
      <c r="O20" t="str">
        <f t="shared" si="2"/>
        <v/>
      </c>
      <c r="P20" t="str">
        <f t="shared" si="3"/>
        <v>ValveIgn</v>
      </c>
      <c r="Q20" t="str">
        <f>IF(COUNTIF(G$1:G20,G20)=1,MAX(Q$1:Q19)+1,"")</f>
        <v/>
      </c>
      <c r="R20" t="str">
        <f t="shared" si="7"/>
        <v/>
      </c>
      <c r="S20" t="str">
        <f t="shared" si="4"/>
        <v/>
      </c>
      <c r="T20" t="str">
        <f t="shared" si="10"/>
        <v>Reserv_bDO19 : WSTRING(20):="Резерв";</v>
      </c>
      <c r="U20" t="str">
        <f t="shared" si="9"/>
        <v>bDO19 : BOOL; (*Резерв*)</v>
      </c>
    </row>
    <row r="21" spans="1:21" ht="15.75" x14ac:dyDescent="0.25">
      <c r="A21" s="2" t="s">
        <v>138</v>
      </c>
      <c r="B21" s="4" t="s">
        <v>28</v>
      </c>
      <c r="C21" t="s">
        <v>5</v>
      </c>
      <c r="D21" t="s">
        <v>158</v>
      </c>
      <c r="H21" t="s">
        <v>139</v>
      </c>
      <c r="I21" t="str">
        <f t="shared" si="5"/>
        <v>Reserv_bDO20 : BOOL; (*Резерв*)</v>
      </c>
      <c r="J21" t="str">
        <f t="shared" si="6"/>
        <v>stDoAll.Reserv_bDO20:=SEL(bManualDO, DataReal.Reserv.bDO20, arForceDO[20]);</v>
      </c>
      <c r="K21" s="13" t="str">
        <f>IF(COUNTIF(D$1:D21,D21)=1,MAX(K$1:K20)+1,"")</f>
        <v/>
      </c>
      <c r="L21" s="14" t="str">
        <f t="shared" si="0"/>
        <v/>
      </c>
      <c r="N21" t="str">
        <f>IF(COUNTIF(F$1:F21,F21)=1,MAX(N$1:N20)+1,"")</f>
        <v/>
      </c>
      <c r="O21" t="str">
        <f t="shared" si="2"/>
        <v/>
      </c>
      <c r="P21" t="str">
        <f t="shared" si="3"/>
        <v>Valve2</v>
      </c>
      <c r="Q21" t="str">
        <f>IF(COUNTIF(G$1:G21,G21)=1,MAX(Q$1:Q20)+1,"")</f>
        <v/>
      </c>
      <c r="R21" t="str">
        <f t="shared" si="7"/>
        <v/>
      </c>
      <c r="S21" t="str">
        <f t="shared" si="4"/>
        <v/>
      </c>
      <c r="T21" t="str">
        <f t="shared" si="10"/>
        <v>Reserv_bDO20 : WSTRING(20):="Резерв";</v>
      </c>
      <c r="U21" t="str">
        <f t="shared" si="9"/>
        <v>bDO20 : BOOL; (*Резерв*)</v>
      </c>
    </row>
    <row r="22" spans="1:21" ht="15.75" x14ac:dyDescent="0.25">
      <c r="A22" s="2" t="s">
        <v>138</v>
      </c>
      <c r="B22" s="4" t="s">
        <v>29</v>
      </c>
      <c r="C22" t="s">
        <v>378</v>
      </c>
      <c r="D22" t="s">
        <v>308</v>
      </c>
      <c r="F22" t="s">
        <v>313</v>
      </c>
      <c r="G22" t="s">
        <v>169</v>
      </c>
      <c r="H22" t="s">
        <v>139</v>
      </c>
      <c r="I22" t="str">
        <f t="shared" si="5"/>
        <v>Air_Fan2_bStart : BOOL; (*ДВ2 пуск*)</v>
      </c>
      <c r="J22" t="str">
        <f t="shared" si="6"/>
        <v>stDoAll.Air_Fan2_bStart:=SEL(bManualDO, DataReal.Air.Fan2.bStart, arForceDO[21]);</v>
      </c>
      <c r="K22" s="13" t="str">
        <f>IF(COUNTIF(D$1:D22,D22)=1,MAX(K$1:K21)+1,"")</f>
        <v/>
      </c>
      <c r="L22" s="14" t="str">
        <f t="shared" si="0"/>
        <v/>
      </c>
      <c r="N22">
        <f>IF(COUNTIF(F$1:F22,F22)=1,MAX(N$1:N21)+1,"")</f>
        <v>7</v>
      </c>
      <c r="O22" t="str">
        <f t="shared" si="2"/>
        <v>Fan2</v>
      </c>
      <c r="P22" t="str">
        <f t="shared" si="3"/>
        <v/>
      </c>
      <c r="Q22" t="str">
        <f>IF(COUNTIF(G$1:G22,G22)=1,MAX(Q$1:Q21)+1,"")</f>
        <v/>
      </c>
      <c r="R22" t="str">
        <f t="shared" si="7"/>
        <v/>
      </c>
      <c r="S22" t="str">
        <f t="shared" si="4"/>
        <v/>
      </c>
      <c r="T22" t="str">
        <f t="shared" si="10"/>
        <v>Air_Fan2_bStart : WSTRING(20):="ДВ2 пуск";</v>
      </c>
      <c r="U22" t="str">
        <f t="shared" si="9"/>
        <v>Fan2.bStart : BOOL; (*ДВ2 пуск*)</v>
      </c>
    </row>
    <row r="23" spans="1:21" ht="15.75" x14ac:dyDescent="0.25">
      <c r="A23" s="2" t="s">
        <v>138</v>
      </c>
      <c r="B23" s="4" t="s">
        <v>30</v>
      </c>
      <c r="C23" t="s">
        <v>379</v>
      </c>
      <c r="D23" t="s">
        <v>308</v>
      </c>
      <c r="F23" t="s">
        <v>313</v>
      </c>
      <c r="G23" t="s">
        <v>170</v>
      </c>
      <c r="H23" t="s">
        <v>139</v>
      </c>
      <c r="I23" t="str">
        <f t="shared" si="5"/>
        <v>Air_Fan2_bStop : BOOL; (*ДВ2 стоп*)</v>
      </c>
      <c r="J23" t="str">
        <f t="shared" si="6"/>
        <v>stDoAll.Air_Fan2_bStop:=SEL(bManualDO, DataReal.Air.Fan2.bStop, arForceDO[22]);</v>
      </c>
      <c r="K23" s="13" t="str">
        <f>IF(COUNTIF(D$1:D23,D23)=1,MAX(K$1:K22)+1,"")</f>
        <v/>
      </c>
      <c r="L23" s="14" t="str">
        <f t="shared" si="0"/>
        <v/>
      </c>
      <c r="N23" t="str">
        <f>IF(COUNTIF(F$1:F23,F23)=1,MAX(N$1:N22)+1,"")</f>
        <v/>
      </c>
      <c r="O23" t="str">
        <f t="shared" si="2"/>
        <v/>
      </c>
      <c r="P23" t="str">
        <f t="shared" si="3"/>
        <v/>
      </c>
      <c r="Q23" t="str">
        <f>IF(COUNTIF(G$1:G23,G23)=1,MAX(Q$1:Q22)+1,"")</f>
        <v/>
      </c>
      <c r="R23" t="str">
        <f t="shared" si="7"/>
        <v/>
      </c>
      <c r="S23" t="str">
        <f t="shared" si="4"/>
        <v/>
      </c>
      <c r="T23" t="str">
        <f t="shared" si="10"/>
        <v>Air_Fan2_bStop : WSTRING(20):="ДВ2 стоп";</v>
      </c>
      <c r="U23" t="str">
        <f t="shared" si="9"/>
        <v>Fan2.bStop : BOOL; (*ДВ2 стоп*)</v>
      </c>
    </row>
    <row r="24" spans="1:21" ht="15.75" x14ac:dyDescent="0.25">
      <c r="A24" s="2" t="s">
        <v>138</v>
      </c>
      <c r="B24" s="4" t="s">
        <v>31</v>
      </c>
      <c r="C24" t="s">
        <v>5</v>
      </c>
      <c r="D24" t="s">
        <v>158</v>
      </c>
      <c r="H24" t="s">
        <v>139</v>
      </c>
      <c r="I24" t="str">
        <f t="shared" si="5"/>
        <v>Reserv_bDO23 : BOOL; (*Резерв*)</v>
      </c>
      <c r="J24" t="str">
        <f t="shared" si="6"/>
        <v>stDoAll.Reserv_bDO23:=SEL(bManualDO, DataReal.Reserv.bDO23, arForceDO[23]);</v>
      </c>
      <c r="K24" s="13" t="str">
        <f>IF(COUNTIF(D$1:D24,D24)=1,MAX(K$1:K23)+1,"")</f>
        <v/>
      </c>
      <c r="L24" s="14" t="str">
        <f t="shared" si="0"/>
        <v/>
      </c>
      <c r="N24" t="str">
        <f>IF(COUNTIF(F$1:F24,F24)=1,MAX(N$1:N23)+1,"")</f>
        <v/>
      </c>
      <c r="O24" t="str">
        <f t="shared" si="2"/>
        <v/>
      </c>
      <c r="P24" t="str">
        <f t="shared" si="3"/>
        <v/>
      </c>
      <c r="Q24" t="str">
        <f>IF(COUNTIF(G$1:G24,G24)=1,MAX(Q$1:Q23)+1,"")</f>
        <v/>
      </c>
      <c r="R24" t="str">
        <f t="shared" si="7"/>
        <v/>
      </c>
      <c r="S24" t="str">
        <f t="shared" si="4"/>
        <v/>
      </c>
      <c r="T24" t="str">
        <f t="shared" si="10"/>
        <v>Reserv_bDO23 : WSTRING(20):="Резерв";</v>
      </c>
      <c r="U24" t="str">
        <f t="shared" si="9"/>
        <v>bDO23 : BOOL; (*Резерв*)</v>
      </c>
    </row>
    <row r="25" spans="1:21" ht="15.75" x14ac:dyDescent="0.25">
      <c r="A25" s="2" t="s">
        <v>138</v>
      </c>
      <c r="B25" s="4" t="s">
        <v>32</v>
      </c>
      <c r="C25" s="17" t="s">
        <v>380</v>
      </c>
      <c r="D25" s="17" t="s">
        <v>152</v>
      </c>
      <c r="E25" s="17"/>
      <c r="F25" s="17" t="s">
        <v>357</v>
      </c>
      <c r="G25" s="17" t="s">
        <v>168</v>
      </c>
      <c r="H25" t="s">
        <v>139</v>
      </c>
      <c r="I25" t="str">
        <f t="shared" si="5"/>
        <v>Gas_ValveBlowEnd_bOpen : BOOL; (*КП из тупика открыть*)</v>
      </c>
      <c r="J25" t="str">
        <f t="shared" si="6"/>
        <v>stDoAll.Gas_ValveBlowEnd_bOpen:=SEL(bManualDO, DataReal.Gas.ValveBlowEnd.bOpen, arForceDO[24]);</v>
      </c>
      <c r="K25" s="13" t="str">
        <f>IF(COUNTIF(D$1:D25,D25)=1,MAX(K$1:K24)+1,"")</f>
        <v/>
      </c>
      <c r="L25" s="14" t="str">
        <f t="shared" si="0"/>
        <v/>
      </c>
      <c r="N25">
        <f>IF(COUNTIF(F$1:F25,F25)=1,MAX(N$1:N24)+1,"")</f>
        <v>8</v>
      </c>
      <c r="O25" t="str">
        <f t="shared" si="2"/>
        <v>ValveBlowEnd</v>
      </c>
      <c r="P25" t="str">
        <f t="shared" si="3"/>
        <v/>
      </c>
      <c r="Q25" t="str">
        <f>IF(COUNTIF(G$1:G25,G25)=1,MAX(Q$1:Q24)+1,"")</f>
        <v/>
      </c>
      <c r="R25" t="str">
        <f t="shared" si="7"/>
        <v/>
      </c>
      <c r="S25" t="str">
        <f t="shared" si="4"/>
        <v/>
      </c>
      <c r="T25" t="str">
        <f t="shared" si="10"/>
        <v>Gas_ValveBlowEnd_bOpen : WSTRING(20):="КП из тупика открыть";</v>
      </c>
      <c r="U25" t="str">
        <f t="shared" si="9"/>
        <v>ValveBlowEnd.bOpen : BOOL; (*КП из тупика открыть*)</v>
      </c>
    </row>
    <row r="26" spans="1:21" ht="15.75" x14ac:dyDescent="0.25">
      <c r="A26" s="2" t="s">
        <v>138</v>
      </c>
      <c r="B26" s="4" t="s">
        <v>33</v>
      </c>
      <c r="C26" s="17" t="s">
        <v>381</v>
      </c>
      <c r="D26" s="17" t="s">
        <v>152</v>
      </c>
      <c r="E26" s="17"/>
      <c r="F26" s="17" t="s">
        <v>357</v>
      </c>
      <c r="G26" s="17" t="s">
        <v>171</v>
      </c>
      <c r="H26" t="s">
        <v>139</v>
      </c>
      <c r="I26" t="str">
        <f t="shared" si="5"/>
        <v>Gas_ValveBlowEnd_bClose : BOOL; (*КП из тупика закрыть*)</v>
      </c>
      <c r="J26" t="str">
        <f t="shared" si="6"/>
        <v>stDoAll.Gas_ValveBlowEnd_bClose:=SEL(bManualDO, DataReal.Gas.ValveBlowEnd.bClose, arForceDO[25]);</v>
      </c>
      <c r="K26" s="13" t="str">
        <f>IF(COUNTIF(D$1:D26,D26)=1,MAX(K$1:K25)+1,"")</f>
        <v/>
      </c>
      <c r="L26" s="14" t="str">
        <f t="shared" si="0"/>
        <v/>
      </c>
      <c r="N26" t="str">
        <f>IF(COUNTIF(F$1:F26,F26)=1,MAX(N$1:N25)+1,"")</f>
        <v/>
      </c>
      <c r="O26" t="str">
        <f t="shared" si="2"/>
        <v/>
      </c>
      <c r="P26" t="str">
        <f t="shared" si="3"/>
        <v/>
      </c>
      <c r="Q26" t="str">
        <f>IF(COUNTIF(G$1:G26,G26)=1,MAX(Q$1:Q25)+1,"")</f>
        <v/>
      </c>
      <c r="R26" t="str">
        <f t="shared" si="7"/>
        <v/>
      </c>
      <c r="S26" t="str">
        <f t="shared" si="4"/>
        <v/>
      </c>
      <c r="T26" t="str">
        <f t="shared" si="10"/>
        <v>Gas_ValveBlowEnd_bClose : WSTRING(20):="КП из тупика закрыть";</v>
      </c>
      <c r="U26" t="str">
        <f t="shared" si="9"/>
        <v>ValveBlowEnd.bClose : BOOL; (*КП из тупика закрыть*)</v>
      </c>
    </row>
    <row r="27" spans="1:21" ht="15.75" x14ac:dyDescent="0.25">
      <c r="A27" s="2" t="s">
        <v>138</v>
      </c>
      <c r="B27" s="4" t="s">
        <v>34</v>
      </c>
      <c r="C27" s="17" t="s">
        <v>5</v>
      </c>
      <c r="D27" s="17" t="s">
        <v>158</v>
      </c>
      <c r="E27" s="17"/>
      <c r="F27" s="17"/>
      <c r="G27" s="17"/>
      <c r="H27" t="s">
        <v>139</v>
      </c>
      <c r="I27" t="str">
        <f t="shared" si="5"/>
        <v>Reserv_bDO26 : BOOL; (*Резерв*)</v>
      </c>
      <c r="J27" t="str">
        <f t="shared" si="6"/>
        <v>stDoAll.Reserv_bDO26:=SEL(bManualDO, DataReal.Reserv.bDO26, arForceDO[26]);</v>
      </c>
      <c r="K27" s="13" t="str">
        <f>IF(COUNTIF(D$1:D27,D27)=1,MAX(K$1:K26)+1,"")</f>
        <v/>
      </c>
      <c r="L27" s="14" t="str">
        <f t="shared" si="0"/>
        <v/>
      </c>
      <c r="N27" t="str">
        <f>IF(COUNTIF(F$1:F27,F27)=1,MAX(N$1:N26)+1,"")</f>
        <v/>
      </c>
      <c r="O27" t="str">
        <f t="shared" si="2"/>
        <v/>
      </c>
      <c r="P27" t="str">
        <f t="shared" si="3"/>
        <v/>
      </c>
      <c r="Q27" t="str">
        <f>IF(COUNTIF(G$1:G27,G27)=1,MAX(Q$1:Q26)+1,"")</f>
        <v/>
      </c>
      <c r="R27" t="str">
        <f t="shared" si="7"/>
        <v/>
      </c>
      <c r="S27" t="str">
        <f t="shared" si="4"/>
        <v/>
      </c>
      <c r="T27" t="str">
        <f t="shared" si="10"/>
        <v>Reserv_bDO26 : WSTRING(20):="Резерв";</v>
      </c>
      <c r="U27" t="str">
        <f t="shared" si="9"/>
        <v>bDO26 : BOOL; (*Резерв*)</v>
      </c>
    </row>
    <row r="28" spans="1:21" ht="15.75" x14ac:dyDescent="0.25">
      <c r="A28" s="2" t="s">
        <v>138</v>
      </c>
      <c r="B28" s="4" t="s">
        <v>35</v>
      </c>
      <c r="C28" t="s">
        <v>5</v>
      </c>
      <c r="D28" t="s">
        <v>158</v>
      </c>
      <c r="H28" t="s">
        <v>139</v>
      </c>
      <c r="I28" t="str">
        <f t="shared" si="5"/>
        <v>Reserv_bDO27 : BOOL; (*Резерв*)</v>
      </c>
      <c r="J28" t="str">
        <f t="shared" si="6"/>
        <v>stDoAll.Reserv_bDO27:=SEL(bManualDO, DataReal.Reserv.bDO27, arForceDO[27]);</v>
      </c>
      <c r="K28" s="13" t="str">
        <f>IF(COUNTIF(D$1:D28,D28)=1,MAX(K$1:K27)+1,"")</f>
        <v/>
      </c>
      <c r="L28" s="14" t="str">
        <f t="shared" si="0"/>
        <v/>
      </c>
      <c r="N28" t="str">
        <f>IF(COUNTIF(F$1:F28,F28)=1,MAX(N$1:N27)+1,"")</f>
        <v/>
      </c>
      <c r="O28" t="str">
        <f t="shared" si="2"/>
        <v/>
      </c>
      <c r="P28" t="str">
        <f t="shared" si="3"/>
        <v/>
      </c>
      <c r="Q28" t="str">
        <f>IF(COUNTIF(G$1:G28,G28)=1,MAX(Q$1:Q27)+1,"")</f>
        <v/>
      </c>
      <c r="R28" t="str">
        <f t="shared" si="7"/>
        <v/>
      </c>
      <c r="S28" t="str">
        <f t="shared" si="4"/>
        <v/>
      </c>
      <c r="T28" t="str">
        <f t="shared" si="10"/>
        <v>Reserv_bDO27 : WSTRING(20):="Резерв";</v>
      </c>
      <c r="U28" t="str">
        <f t="shared" si="9"/>
        <v>bDO27 : BOOL; (*Резерв*)</v>
      </c>
    </row>
    <row r="29" spans="1:21" ht="15.75" x14ac:dyDescent="0.25">
      <c r="A29" s="2" t="s">
        <v>138</v>
      </c>
      <c r="B29" s="4" t="s">
        <v>36</v>
      </c>
      <c r="C29" t="s">
        <v>5</v>
      </c>
      <c r="D29" t="s">
        <v>158</v>
      </c>
      <c r="H29" t="s">
        <v>139</v>
      </c>
      <c r="I29" t="str">
        <f t="shared" si="5"/>
        <v>Reserv_bDO28 : BOOL; (*Резерв*)</v>
      </c>
      <c r="J29" t="str">
        <f t="shared" si="6"/>
        <v>stDoAll.Reserv_bDO28:=SEL(bManualDO, DataReal.Reserv.bDO28, arForceDO[28]);</v>
      </c>
      <c r="K29" s="13" t="str">
        <f>IF(COUNTIF(D$1:D29,D29)=1,MAX(K$1:K28)+1,"")</f>
        <v/>
      </c>
      <c r="L29" s="14" t="str">
        <f t="shared" si="0"/>
        <v/>
      </c>
      <c r="N29" t="str">
        <f>IF(COUNTIF(F$1:F29,F29)=1,MAX(N$1:N28)+1,"")</f>
        <v/>
      </c>
      <c r="O29" t="str">
        <f t="shared" si="2"/>
        <v/>
      </c>
      <c r="P29" t="str">
        <f t="shared" si="3"/>
        <v/>
      </c>
      <c r="Q29" t="str">
        <f>IF(COUNTIF(G$1:G29,G29)=1,MAX(Q$1:Q28)+1,"")</f>
        <v/>
      </c>
      <c r="R29" t="str">
        <f t="shared" si="7"/>
        <v/>
      </c>
      <c r="S29" t="str">
        <f t="shared" si="4"/>
        <v/>
      </c>
      <c r="T29" t="str">
        <f t="shared" si="10"/>
        <v>Reserv_bDO28 : WSTRING(20):="Резерв";</v>
      </c>
      <c r="U29" t="str">
        <f t="shared" si="9"/>
        <v>bDO28 : BOOL; (*Резерв*)</v>
      </c>
    </row>
    <row r="30" spans="1:21" ht="15.75" x14ac:dyDescent="0.25">
      <c r="A30" s="2" t="s">
        <v>138</v>
      </c>
      <c r="B30" s="4" t="s">
        <v>37</v>
      </c>
      <c r="C30" t="s">
        <v>5</v>
      </c>
      <c r="D30" t="s">
        <v>158</v>
      </c>
      <c r="H30" t="s">
        <v>139</v>
      </c>
      <c r="I30" t="str">
        <f t="shared" si="5"/>
        <v>Reserv_bDO29 : BOOL; (*Резерв*)</v>
      </c>
      <c r="J30" t="str">
        <f t="shared" si="6"/>
        <v>stDoAll.Reserv_bDO29:=SEL(bManualDO, DataReal.Reserv.bDO29, arForceDO[29]);</v>
      </c>
      <c r="K30" s="13" t="str">
        <f>IF(COUNTIF(D$1:D30,D30)=1,MAX(K$1:K29)+1,"")</f>
        <v/>
      </c>
      <c r="L30" s="14" t="str">
        <f t="shared" si="0"/>
        <v/>
      </c>
      <c r="N30" t="str">
        <f>IF(COUNTIF(F$1:F30,F30)=1,MAX(N$1:N29)+1,"")</f>
        <v/>
      </c>
      <c r="O30" t="str">
        <f t="shared" si="2"/>
        <v/>
      </c>
      <c r="P30" t="str">
        <f t="shared" si="3"/>
        <v/>
      </c>
      <c r="Q30" t="str">
        <f>IF(COUNTIF(G$1:G30,G30)=1,MAX(Q$1:Q29)+1,"")</f>
        <v/>
      </c>
      <c r="R30" t="str">
        <f t="shared" si="7"/>
        <v/>
      </c>
      <c r="S30" t="str">
        <f t="shared" si="4"/>
        <v/>
      </c>
      <c r="T30" t="str">
        <f t="shared" si="10"/>
        <v>Reserv_bDO29 : WSTRING(20):="Резерв";</v>
      </c>
      <c r="U30" t="str">
        <f t="shared" si="9"/>
        <v>bDO29 : BOOL; (*Резерв*)</v>
      </c>
    </row>
    <row r="31" spans="1:21" ht="15.75" x14ac:dyDescent="0.25">
      <c r="A31" s="2" t="s">
        <v>138</v>
      </c>
      <c r="B31" s="4" t="s">
        <v>38</v>
      </c>
      <c r="C31" t="s">
        <v>5</v>
      </c>
      <c r="D31" t="s">
        <v>158</v>
      </c>
      <c r="H31" t="s">
        <v>139</v>
      </c>
      <c r="I31" t="str">
        <f t="shared" si="5"/>
        <v>Reserv_bDO30 : BOOL; (*Резерв*)</v>
      </c>
      <c r="J31" t="str">
        <f t="shared" si="6"/>
        <v>stDoAll.Reserv_bDO30:=SEL(bManualDO, DataReal.Reserv.bDO30, arForceDO[30]);</v>
      </c>
      <c r="K31" s="13" t="str">
        <f>IF(COUNTIF(D$1:D31,D31)=1,MAX(K$1:K30)+1,"")</f>
        <v/>
      </c>
      <c r="L31" s="14" t="str">
        <f t="shared" si="0"/>
        <v/>
      </c>
      <c r="N31" t="str">
        <f>IF(COUNTIF(F$1:F31,F31)=1,MAX(N$1:N30)+1,"")</f>
        <v/>
      </c>
      <c r="O31" t="str">
        <f t="shared" si="2"/>
        <v/>
      </c>
      <c r="P31" t="str">
        <f t="shared" si="3"/>
        <v/>
      </c>
      <c r="Q31" t="str">
        <f>IF(COUNTIF(G$1:G31,G31)=1,MAX(Q$1:Q30)+1,"")</f>
        <v/>
      </c>
      <c r="R31" t="str">
        <f t="shared" si="7"/>
        <v/>
      </c>
      <c r="S31" t="str">
        <f t="shared" si="4"/>
        <v/>
      </c>
      <c r="T31" t="str">
        <f t="shared" si="10"/>
        <v>Reserv_bDO30 : WSTRING(20):="Резерв";</v>
      </c>
      <c r="U31" t="str">
        <f t="shared" si="9"/>
        <v>bDO30 : BOOL; (*Резерв*)</v>
      </c>
    </row>
    <row r="32" spans="1:21" ht="15.75" x14ac:dyDescent="0.25">
      <c r="A32" s="2" t="s">
        <v>138</v>
      </c>
      <c r="B32" s="4" t="s">
        <v>39</v>
      </c>
      <c r="C32" t="s">
        <v>5</v>
      </c>
      <c r="D32" t="s">
        <v>158</v>
      </c>
      <c r="H32" t="s">
        <v>139</v>
      </c>
      <c r="I32" t="str">
        <f t="shared" si="5"/>
        <v>Reserv_bDO31 : BOOL; (*Резерв*)</v>
      </c>
      <c r="J32" t="str">
        <f t="shared" si="6"/>
        <v>stDoAll.Reserv_bDO31:=SEL(bManualDO, DataReal.Reserv.bDO31, arForceDO[31]);</v>
      </c>
      <c r="K32" s="13" t="str">
        <f>IF(COUNTIF(D$1:D32,D32)=1,MAX(K$1:K31)+1,"")</f>
        <v/>
      </c>
      <c r="L32" s="14" t="str">
        <f t="shared" si="0"/>
        <v/>
      </c>
      <c r="N32" t="str">
        <f>IF(COUNTIF(F$1:F32,F32)=1,MAX(N$1:N31)+1,"")</f>
        <v/>
      </c>
      <c r="O32" t="str">
        <f t="shared" si="2"/>
        <v/>
      </c>
      <c r="P32" t="str">
        <f t="shared" si="3"/>
        <v/>
      </c>
      <c r="Q32" t="str">
        <f>IF(COUNTIF(G$1:G32,G32)=1,MAX(Q$1:Q31)+1,"")</f>
        <v/>
      </c>
      <c r="R32" t="str">
        <f t="shared" si="7"/>
        <v/>
      </c>
      <c r="S32" t="str">
        <f t="shared" si="4"/>
        <v/>
      </c>
      <c r="T32" t="str">
        <f t="shared" si="10"/>
        <v>Reserv_bDO31 : WSTRING(20):="Резерв";</v>
      </c>
      <c r="U32" t="str">
        <f t="shared" si="9"/>
        <v>bDO31 : BOOL; (*Резерв*)</v>
      </c>
    </row>
    <row r="33" spans="1:21" ht="15.75" x14ac:dyDescent="0.25">
      <c r="A33" s="2" t="s">
        <v>138</v>
      </c>
      <c r="B33" s="4" t="s">
        <v>40</v>
      </c>
      <c r="C33" t="s">
        <v>5</v>
      </c>
      <c r="D33" t="s">
        <v>158</v>
      </c>
      <c r="H33" t="s">
        <v>139</v>
      </c>
      <c r="I33" t="str">
        <f t="shared" si="5"/>
        <v>Reserv_bDO32 : BOOL; (*Резерв*)</v>
      </c>
      <c r="J33" t="str">
        <f t="shared" si="6"/>
        <v>stDoAll.Reserv_bDO32:=SEL(bManualDO, DataReal.Reserv.bDO32, arForceDO[32]);</v>
      </c>
      <c r="K33" s="13" t="str">
        <f>IF(COUNTIF(D$1:D33,D33)=1,MAX(K$1:K32)+1,"")</f>
        <v/>
      </c>
      <c r="L33" s="14" t="str">
        <f t="shared" si="0"/>
        <v/>
      </c>
      <c r="N33" t="str">
        <f>IF(COUNTIF(F$1:F33,F33)=1,MAX(N$1:N32)+1,"")</f>
        <v/>
      </c>
      <c r="O33" t="str">
        <f t="shared" si="2"/>
        <v/>
      </c>
      <c r="Q33" t="str">
        <f>IF(COUNTIF(G$1:G33,G33)=1,MAX(Q$1:Q32)+1,"")</f>
        <v/>
      </c>
      <c r="R33" t="str">
        <f t="shared" si="7"/>
        <v/>
      </c>
      <c r="S33" t="str">
        <f t="shared" si="4"/>
        <v/>
      </c>
      <c r="T33" t="str">
        <f t="shared" si="10"/>
        <v>Reserv_bDO32 : WSTRING(20):="Резерв";</v>
      </c>
      <c r="U33" t="str">
        <f t="shared" si="9"/>
        <v>bDO32 : BOOL; (*Резерв*)</v>
      </c>
    </row>
    <row r="34" spans="1:21" ht="15.75" x14ac:dyDescent="0.25">
      <c r="A34" s="2" t="s">
        <v>138</v>
      </c>
      <c r="B34" s="4" t="s">
        <v>41</v>
      </c>
      <c r="C34" t="s">
        <v>383</v>
      </c>
      <c r="D34" t="s">
        <v>308</v>
      </c>
      <c r="F34" t="s">
        <v>309</v>
      </c>
      <c r="G34" t="s">
        <v>171</v>
      </c>
      <c r="H34" t="s">
        <v>139</v>
      </c>
      <c r="I34" t="str">
        <f t="shared" si="5"/>
        <v>Air_Damper1_bClose : BOOL; (*Шибер ДВ1 закрыть*)</v>
      </c>
      <c r="J34" t="str">
        <f t="shared" si="6"/>
        <v>stDoAll.Air_Damper1_bClose:=SEL(bManualDO, DataReal.Air.Damper1.bClose, arForceDO[33]);</v>
      </c>
      <c r="K34" s="13" t="str">
        <f>IF(COUNTIF(D$1:D34,D34)=1,MAX(K$1:K33)+1,"")</f>
        <v/>
      </c>
      <c r="L34" s="14" t="str">
        <f t="shared" ref="L34:L65" si="11">IF(K34="","",D34)</f>
        <v/>
      </c>
      <c r="N34">
        <f>IF(COUNTIF(F$1:F34,F34)=1,MAX(N$1:N33)+1,"")</f>
        <v>9</v>
      </c>
      <c r="O34" t="str">
        <f t="shared" ref="O34:O65" si="12">IF(N34="","",F34)</f>
        <v>Damper1</v>
      </c>
      <c r="Q34" t="str">
        <f>IF(COUNTIF(G$1:G34,G34)=1,MAX(Q$1:Q33)+1,"")</f>
        <v/>
      </c>
      <c r="R34" t="str">
        <f t="shared" si="7"/>
        <v/>
      </c>
      <c r="S34" t="str">
        <f t="shared" si="4"/>
        <v/>
      </c>
      <c r="T34" t="str">
        <f t="shared" si="10"/>
        <v>Air_Damper1_bClose : WSTRING(20):="Шибер ДВ1 закрыть";</v>
      </c>
      <c r="U34" t="str">
        <f t="shared" si="9"/>
        <v>Damper1.bClose : BOOL; (*Шибер ДВ1 закрыть*)</v>
      </c>
    </row>
    <row r="35" spans="1:21" ht="15.75" x14ac:dyDescent="0.25">
      <c r="A35" s="2" t="s">
        <v>138</v>
      </c>
      <c r="B35" s="4" t="s">
        <v>42</v>
      </c>
      <c r="C35" t="s">
        <v>382</v>
      </c>
      <c r="D35" t="s">
        <v>308</v>
      </c>
      <c r="F35" t="s">
        <v>309</v>
      </c>
      <c r="G35" t="s">
        <v>168</v>
      </c>
      <c r="H35" t="s">
        <v>139</v>
      </c>
      <c r="I35" t="str">
        <f t="shared" si="5"/>
        <v>Air_Damper1_bOpen : BOOL; (*Шибер ДВ1 открыть*)</v>
      </c>
      <c r="J35" t="str">
        <f t="shared" si="6"/>
        <v>stDoAll.Air_Damper1_bOpen:=SEL(bManualDO, DataReal.Air.Damper1.bOpen, arForceDO[34]);</v>
      </c>
      <c r="K35" s="13" t="str">
        <f>IF(COUNTIF(D$1:D35,D35)=1,MAX(K$1:K34)+1,"")</f>
        <v/>
      </c>
      <c r="L35" s="14" t="str">
        <f t="shared" si="11"/>
        <v/>
      </c>
      <c r="N35" t="str">
        <f>IF(COUNTIF(F$1:F35,F35)=1,MAX(N$1:N34)+1,"")</f>
        <v/>
      </c>
      <c r="O35" t="str">
        <f t="shared" si="12"/>
        <v/>
      </c>
      <c r="Q35" t="str">
        <f>IF(COUNTIF(G$1:G35,G35)=1,MAX(Q$1:Q34)+1,"")</f>
        <v/>
      </c>
      <c r="R35" t="str">
        <f t="shared" si="7"/>
        <v/>
      </c>
      <c r="S35" t="str">
        <f t="shared" si="4"/>
        <v/>
      </c>
      <c r="T35" t="str">
        <f t="shared" si="10"/>
        <v>Air_Damper1_bOpen : WSTRING(20):="Шибер ДВ1 открыть";</v>
      </c>
      <c r="U35" t="str">
        <f t="shared" si="9"/>
        <v>Damper1.bOpen : BOOL; (*Шибер ДВ1 открыть*)</v>
      </c>
    </row>
    <row r="36" spans="1:21" ht="15.75" x14ac:dyDescent="0.25">
      <c r="A36" s="2" t="s">
        <v>138</v>
      </c>
      <c r="B36" s="4" t="s">
        <v>43</v>
      </c>
      <c r="C36" t="s">
        <v>384</v>
      </c>
      <c r="D36" t="s">
        <v>308</v>
      </c>
      <c r="F36" t="s">
        <v>310</v>
      </c>
      <c r="G36" t="s">
        <v>171</v>
      </c>
      <c r="H36" t="s">
        <v>139</v>
      </c>
      <c r="I36" t="str">
        <f t="shared" si="5"/>
        <v>Air_Damper2_bClose : BOOL; (*Шибер ДВ2 закрыть*)</v>
      </c>
      <c r="J36" t="str">
        <f t="shared" si="6"/>
        <v>stDoAll.Air_Damper2_bClose:=SEL(bManualDO, DataReal.Air.Damper2.bClose, arForceDO[35]);</v>
      </c>
      <c r="K36" s="13" t="str">
        <f>IF(COUNTIF(D$1:D36,D36)=1,MAX(K$1:K35)+1,"")</f>
        <v/>
      </c>
      <c r="L36" s="14" t="str">
        <f t="shared" si="11"/>
        <v/>
      </c>
      <c r="N36">
        <f>IF(COUNTIF(F$1:F36,F36)=1,MAX(N$1:N35)+1,"")</f>
        <v>10</v>
      </c>
      <c r="O36" t="str">
        <f t="shared" si="12"/>
        <v>Damper2</v>
      </c>
      <c r="Q36" t="str">
        <f>IF(COUNTIF(G$1:G36,G36)=1,MAX(Q$1:Q35)+1,"")</f>
        <v/>
      </c>
      <c r="R36" t="str">
        <f t="shared" si="7"/>
        <v/>
      </c>
      <c r="S36" t="str">
        <f t="shared" si="4"/>
        <v/>
      </c>
      <c r="T36" t="str">
        <f t="shared" si="10"/>
        <v>Air_Damper2_bClose : WSTRING(20):="Шибер ДВ2 закрыть";</v>
      </c>
      <c r="U36" t="str">
        <f t="shared" si="9"/>
        <v>Damper2.bClose : BOOL; (*Шибер ДВ2 закрыть*)</v>
      </c>
    </row>
    <row r="37" spans="1:21" ht="15.75" x14ac:dyDescent="0.25">
      <c r="A37" s="2" t="s">
        <v>138</v>
      </c>
      <c r="B37" s="4" t="s">
        <v>44</v>
      </c>
      <c r="C37" t="s">
        <v>385</v>
      </c>
      <c r="D37" t="s">
        <v>308</v>
      </c>
      <c r="F37" t="s">
        <v>310</v>
      </c>
      <c r="G37" t="s">
        <v>168</v>
      </c>
      <c r="H37" t="s">
        <v>139</v>
      </c>
      <c r="I37" t="str">
        <f t="shared" si="5"/>
        <v>Air_Damper2_bOpen : BOOL; (*Шибер ДВ2 открыть*)</v>
      </c>
      <c r="J37" t="str">
        <f t="shared" si="6"/>
        <v>stDoAll.Air_Damper2_bOpen:=SEL(bManualDO, DataReal.Air.Damper2.bOpen, arForceDO[36]);</v>
      </c>
      <c r="K37" s="13" t="str">
        <f>IF(COUNTIF(D$1:D37,D37)=1,MAX(K$1:K36)+1,"")</f>
        <v/>
      </c>
      <c r="L37" s="14" t="str">
        <f t="shared" si="11"/>
        <v/>
      </c>
      <c r="N37" t="str">
        <f>IF(COUNTIF(F$1:F37,F37)=1,MAX(N$1:N36)+1,"")</f>
        <v/>
      </c>
      <c r="O37" t="str">
        <f t="shared" si="12"/>
        <v/>
      </c>
      <c r="Q37" t="str">
        <f>IF(COUNTIF(G$1:G37,G37)=1,MAX(Q$1:Q36)+1,"")</f>
        <v/>
      </c>
      <c r="R37" t="str">
        <f t="shared" si="7"/>
        <v/>
      </c>
      <c r="S37" t="str">
        <f t="shared" si="4"/>
        <v/>
      </c>
      <c r="T37" t="str">
        <f t="shared" si="10"/>
        <v>Air_Damper2_bOpen : WSTRING(20):="Шибер ДВ2 открыть";</v>
      </c>
      <c r="U37" t="str">
        <f t="shared" si="9"/>
        <v>Damper2.bOpen : BOOL; (*Шибер ДВ2 открыть*)</v>
      </c>
    </row>
    <row r="38" spans="1:21" ht="15.75" x14ac:dyDescent="0.25">
      <c r="A38" s="2" t="s">
        <v>138</v>
      </c>
      <c r="B38" s="4" t="s">
        <v>45</v>
      </c>
      <c r="C38" t="s">
        <v>386</v>
      </c>
      <c r="D38" t="s">
        <v>154</v>
      </c>
      <c r="F38" t="s">
        <v>164</v>
      </c>
      <c r="G38" t="s">
        <v>171</v>
      </c>
      <c r="H38" t="s">
        <v>139</v>
      </c>
      <c r="I38" t="str">
        <f t="shared" si="5"/>
        <v>Smoke_Damper_bClose : BOOL; (*Шибер ДС закрыть*)</v>
      </c>
      <c r="J38" t="str">
        <f t="shared" si="6"/>
        <v>stDoAll.Smoke_Damper_bClose:=SEL(bManualDO, DataReal.Smoke.Damper.bClose, arForceDO[37]);</v>
      </c>
      <c r="K38" s="13" t="str">
        <f>IF(COUNTIF(D$1:D38,D38)=1,MAX(K$1:K37)+1,"")</f>
        <v/>
      </c>
      <c r="L38" s="14" t="str">
        <f t="shared" si="11"/>
        <v/>
      </c>
      <c r="N38">
        <f>IF(COUNTIF(F$1:F38,F38)=1,MAX(N$1:N37)+1,"")</f>
        <v>11</v>
      </c>
      <c r="O38" t="str">
        <f t="shared" si="12"/>
        <v>Damper</v>
      </c>
      <c r="Q38" t="str">
        <f>IF(COUNTIF(G$1:G38,G38)=1,MAX(Q$1:Q37)+1,"")</f>
        <v/>
      </c>
      <c r="R38" t="str">
        <f t="shared" si="7"/>
        <v/>
      </c>
      <c r="S38" t="str">
        <f t="shared" si="4"/>
        <v/>
      </c>
      <c r="T38" t="str">
        <f t="shared" si="10"/>
        <v>Smoke_Damper_bClose : WSTRING(20):="Шибер ДС закрыть";</v>
      </c>
      <c r="U38" t="str">
        <f t="shared" si="9"/>
        <v>Damper.bClose : BOOL; (*Шибер ДС закрыть*)</v>
      </c>
    </row>
    <row r="39" spans="1:21" ht="15.75" x14ac:dyDescent="0.25">
      <c r="A39" s="2" t="s">
        <v>138</v>
      </c>
      <c r="B39" s="4" t="s">
        <v>46</v>
      </c>
      <c r="C39" t="s">
        <v>387</v>
      </c>
      <c r="D39" t="s">
        <v>154</v>
      </c>
      <c r="F39" t="s">
        <v>164</v>
      </c>
      <c r="G39" t="s">
        <v>168</v>
      </c>
      <c r="H39" t="s">
        <v>139</v>
      </c>
      <c r="I39" t="str">
        <f t="shared" si="5"/>
        <v>Smoke_Damper_bOpen : BOOL; (*Шибер ДС открыть*)</v>
      </c>
      <c r="J39" t="str">
        <f t="shared" si="6"/>
        <v>stDoAll.Smoke_Damper_bOpen:=SEL(bManualDO, DataReal.Smoke.Damper.bOpen, arForceDO[38]);</v>
      </c>
      <c r="K39" s="13" t="str">
        <f>IF(COUNTIF(D$1:D39,D39)=1,MAX(K$1:K38)+1,"")</f>
        <v/>
      </c>
      <c r="L39" s="14" t="str">
        <f t="shared" ref="L39:L102" si="13">IF(K39="","",D39)</f>
        <v/>
      </c>
      <c r="N39" t="str">
        <f>IF(COUNTIF(F$1:F39,F39)=1,MAX(N$1:N38)+1,"")</f>
        <v/>
      </c>
      <c r="O39" t="str">
        <f t="shared" ref="O39:O102" si="14">IF(N39="","",F39)</f>
        <v/>
      </c>
      <c r="Q39" t="str">
        <f>IF(COUNTIF(G$1:G39,G39)=1,MAX(Q$1:Q38)+1,"")</f>
        <v/>
      </c>
      <c r="R39" t="str">
        <f t="shared" ref="R39:R102" si="15">IF(Q39="","",G39)</f>
        <v/>
      </c>
      <c r="S39" t="str">
        <f t="shared" si="4"/>
        <v/>
      </c>
      <c r="T39" t="str">
        <f t="shared" si="10"/>
        <v>Smoke_Damper_bOpen : WSTRING(20):="Шибер ДС открыть";</v>
      </c>
      <c r="U39" t="str">
        <f t="shared" si="9"/>
        <v>Damper.bOpen : BOOL; (*Шибер ДС открыть*)</v>
      </c>
    </row>
    <row r="40" spans="1:21" ht="15.75" x14ac:dyDescent="0.25">
      <c r="A40" s="2" t="s">
        <v>138</v>
      </c>
      <c r="B40" s="4" t="s">
        <v>47</v>
      </c>
      <c r="C40" t="s">
        <v>5</v>
      </c>
      <c r="D40" t="s">
        <v>158</v>
      </c>
      <c r="H40" t="s">
        <v>139</v>
      </c>
      <c r="I40" t="str">
        <f t="shared" si="5"/>
        <v>Reserv_bDO39 : BOOL; (*Резерв*)</v>
      </c>
      <c r="J40" t="str">
        <f t="shared" si="6"/>
        <v>stDoAll.Reserv_bDO39:=SEL(bManualDO, DataReal.Reserv.bDO39, arForceDO[39]);</v>
      </c>
      <c r="K40" s="13" t="str">
        <f>IF(COUNTIF(D$1:D40,D40)=1,MAX(K$1:K39)+1,"")</f>
        <v/>
      </c>
      <c r="L40" s="14" t="str">
        <f t="shared" si="13"/>
        <v/>
      </c>
      <c r="N40" t="str">
        <f>IF(COUNTIF(F$1:F40,F40)=1,MAX(N$1:N39)+1,"")</f>
        <v/>
      </c>
      <c r="O40" t="str">
        <f t="shared" si="14"/>
        <v/>
      </c>
      <c r="Q40" t="str">
        <f>IF(COUNTIF(G$1:G40,G40)=1,MAX(Q$1:Q39)+1,"")</f>
        <v/>
      </c>
      <c r="R40" t="str">
        <f t="shared" si="15"/>
        <v/>
      </c>
      <c r="S40" t="str">
        <f t="shared" si="4"/>
        <v/>
      </c>
      <c r="T40" t="str">
        <f t="shared" si="10"/>
        <v>Reserv_bDO39 : WSTRING(20):="Резерв";</v>
      </c>
      <c r="U40" t="str">
        <f t="shared" si="9"/>
        <v>bDO39 : BOOL; (*Резерв*)</v>
      </c>
    </row>
    <row r="41" spans="1:21" ht="15.75" x14ac:dyDescent="0.25">
      <c r="A41" s="2" t="s">
        <v>138</v>
      </c>
      <c r="B41" s="4" t="s">
        <v>48</v>
      </c>
      <c r="C41" t="s">
        <v>5</v>
      </c>
      <c r="D41" t="s">
        <v>158</v>
      </c>
      <c r="H41" t="s">
        <v>139</v>
      </c>
      <c r="I41" t="str">
        <f t="shared" si="5"/>
        <v>Reserv_bDO40 : BOOL; (*Резерв*)</v>
      </c>
      <c r="J41" t="str">
        <f t="shared" si="6"/>
        <v>stDoAll.Reserv_bDO40:=SEL(bManualDO, DataReal.Reserv.bDO40, arForceDO[40]);</v>
      </c>
      <c r="K41" s="13" t="str">
        <f>IF(COUNTIF(D$1:D41,D41)=1,MAX(K$1:K40)+1,"")</f>
        <v/>
      </c>
      <c r="L41" s="14" t="str">
        <f t="shared" si="13"/>
        <v/>
      </c>
      <c r="N41" t="str">
        <f>IF(COUNTIF(F$1:F41,F41)=1,MAX(N$1:N40)+1,"")</f>
        <v/>
      </c>
      <c r="O41" t="str">
        <f t="shared" si="14"/>
        <v/>
      </c>
      <c r="Q41" t="str">
        <f>IF(COUNTIF(G$1:G41,G41)=1,MAX(Q$1:Q40)+1,"")</f>
        <v/>
      </c>
      <c r="R41" t="str">
        <f t="shared" si="15"/>
        <v/>
      </c>
      <c r="S41" t="str">
        <f t="shared" si="4"/>
        <v/>
      </c>
      <c r="T41" t="str">
        <f t="shared" si="10"/>
        <v>Reserv_bDO40 : WSTRING(20):="Резерв";</v>
      </c>
      <c r="U41" t="str">
        <f t="shared" si="9"/>
        <v>bDO40 : BOOL; (*Резерв*)</v>
      </c>
    </row>
    <row r="42" spans="1:21" ht="15.75" x14ac:dyDescent="0.25">
      <c r="A42" s="2" t="s">
        <v>138</v>
      </c>
      <c r="B42" s="4" t="s">
        <v>49</v>
      </c>
      <c r="C42" t="s">
        <v>394</v>
      </c>
      <c r="D42" t="s">
        <v>152</v>
      </c>
      <c r="F42" t="s">
        <v>348</v>
      </c>
      <c r="G42" t="s">
        <v>171</v>
      </c>
      <c r="H42" t="s">
        <v>139</v>
      </c>
      <c r="I42" t="str">
        <f t="shared" si="5"/>
        <v>Gas_DamperReg_bClose : BOOL; (*РГ общ. закрыть*)</v>
      </c>
      <c r="J42" t="str">
        <f t="shared" si="6"/>
        <v>stDoAll.Gas_DamperReg_bClose:=SEL(bManualDO, DataReal.Gas.DamperReg.bClose, arForceDO[41]);</v>
      </c>
      <c r="K42" s="13" t="str">
        <f>IF(COUNTIF(D$1:D42,D42)=1,MAX(K$1:K41)+1,"")</f>
        <v/>
      </c>
      <c r="L42" s="14" t="str">
        <f t="shared" si="13"/>
        <v/>
      </c>
      <c r="N42">
        <f>IF(COUNTIF(F$1:F42,F42)=1,MAX(N$1:N41)+1,"")</f>
        <v>12</v>
      </c>
      <c r="O42" t="str">
        <f t="shared" si="14"/>
        <v>DamperReg</v>
      </c>
      <c r="Q42" t="str">
        <f>IF(COUNTIF(G$1:G42,G42)=1,MAX(Q$1:Q41)+1,"")</f>
        <v/>
      </c>
      <c r="R42" t="str">
        <f t="shared" si="15"/>
        <v/>
      </c>
      <c r="S42" t="str">
        <f t="shared" si="4"/>
        <v/>
      </c>
      <c r="T42" t="str">
        <f t="shared" si="10"/>
        <v>Gas_DamperReg_bClose : WSTRING(20):="РГ общ. закрыть";</v>
      </c>
      <c r="U42" t="str">
        <f t="shared" si="9"/>
        <v>DamperReg.bClose : BOOL; (*РГ общ. закрыть*)</v>
      </c>
    </row>
    <row r="43" spans="1:21" ht="15.75" x14ac:dyDescent="0.25">
      <c r="A43" s="2" t="s">
        <v>138</v>
      </c>
      <c r="B43" s="4" t="s">
        <v>50</v>
      </c>
      <c r="C43" t="s">
        <v>395</v>
      </c>
      <c r="D43" t="s">
        <v>152</v>
      </c>
      <c r="F43" t="s">
        <v>348</v>
      </c>
      <c r="G43" t="s">
        <v>168</v>
      </c>
      <c r="H43" t="s">
        <v>139</v>
      </c>
      <c r="I43" t="str">
        <f t="shared" si="5"/>
        <v>Gas_DamperReg_bOpen : BOOL; (*РГ общ. открыть*)</v>
      </c>
      <c r="J43" t="str">
        <f t="shared" si="6"/>
        <v>stDoAll.Gas_DamperReg_bOpen:=SEL(bManualDO, DataReal.Gas.DamperReg.bOpen, arForceDO[42]);</v>
      </c>
      <c r="K43" s="13" t="str">
        <f>IF(COUNTIF(D$1:D43,D43)=1,MAX(K$1:K42)+1,"")</f>
        <v/>
      </c>
      <c r="L43" s="14" t="str">
        <f t="shared" si="13"/>
        <v/>
      </c>
      <c r="N43" t="str">
        <f>IF(COUNTIF(F$1:F43,F43)=1,MAX(N$1:N42)+1,"")</f>
        <v/>
      </c>
      <c r="O43" t="str">
        <f t="shared" si="14"/>
        <v/>
      </c>
      <c r="Q43" t="str">
        <f>IF(COUNTIF(G$1:G43,G43)=1,MAX(Q$1:Q42)+1,"")</f>
        <v/>
      </c>
      <c r="R43" t="str">
        <f t="shared" si="15"/>
        <v/>
      </c>
      <c r="S43" t="str">
        <f t="shared" si="4"/>
        <v/>
      </c>
      <c r="T43" t="str">
        <f t="shared" si="10"/>
        <v>Gas_DamperReg_bOpen : WSTRING(20):="РГ общ. открыть";</v>
      </c>
      <c r="U43" t="str">
        <f t="shared" si="9"/>
        <v>DamperReg.bOpen : BOOL; (*РГ общ. открыть*)</v>
      </c>
    </row>
    <row r="44" spans="1:21" ht="15.75" x14ac:dyDescent="0.25">
      <c r="A44" s="2" t="s">
        <v>138</v>
      </c>
      <c r="B44" s="4" t="s">
        <v>51</v>
      </c>
      <c r="C44" t="s">
        <v>5</v>
      </c>
      <c r="D44" t="s">
        <v>158</v>
      </c>
      <c r="H44" t="s">
        <v>139</v>
      </c>
      <c r="I44" t="str">
        <f t="shared" si="5"/>
        <v>Reserv_bDO43 : BOOL; (*Резерв*)</v>
      </c>
      <c r="J44" t="str">
        <f t="shared" si="6"/>
        <v>stDoAll.Reserv_bDO43:=SEL(bManualDO, DataReal.Reserv.bDO43, arForceDO[43]);</v>
      </c>
      <c r="K44" s="13" t="str">
        <f>IF(COUNTIF(D$1:D44,D44)=1,MAX(K$1:K43)+1,"")</f>
        <v/>
      </c>
      <c r="L44" s="14" t="str">
        <f t="shared" si="13"/>
        <v/>
      </c>
      <c r="N44" t="str">
        <f>IF(COUNTIF(F$1:F44,F44)=1,MAX(N$1:N43)+1,"")</f>
        <v/>
      </c>
      <c r="O44" t="str">
        <f t="shared" si="14"/>
        <v/>
      </c>
      <c r="Q44" t="str">
        <f>IF(COUNTIF(G$1:G44,G44)=1,MAX(Q$1:Q43)+1,"")</f>
        <v/>
      </c>
      <c r="R44" t="str">
        <f t="shared" si="15"/>
        <v/>
      </c>
      <c r="S44" t="str">
        <f t="shared" si="4"/>
        <v/>
      </c>
      <c r="T44" t="str">
        <f t="shared" si="10"/>
        <v>Reserv_bDO43 : WSTRING(20):="Резерв";</v>
      </c>
      <c r="U44" t="str">
        <f t="shared" si="9"/>
        <v>bDO43 : BOOL; (*Резерв*)</v>
      </c>
    </row>
    <row r="45" spans="1:21" ht="15.75" x14ac:dyDescent="0.25">
      <c r="A45" s="2" t="s">
        <v>138</v>
      </c>
      <c r="B45" s="4" t="s">
        <v>52</v>
      </c>
      <c r="C45" t="s">
        <v>5</v>
      </c>
      <c r="D45" t="s">
        <v>158</v>
      </c>
      <c r="H45" t="s">
        <v>139</v>
      </c>
      <c r="I45" t="str">
        <f t="shared" si="5"/>
        <v>Reserv_bDO44 : BOOL; (*Резерв*)</v>
      </c>
      <c r="J45" t="str">
        <f t="shared" si="6"/>
        <v>stDoAll.Reserv_bDO44:=SEL(bManualDO, DataReal.Reserv.bDO44, arForceDO[44]);</v>
      </c>
      <c r="K45" s="13" t="str">
        <f>IF(COUNTIF(D$1:D45,D45)=1,MAX(K$1:K44)+1,"")</f>
        <v/>
      </c>
      <c r="L45" s="14" t="str">
        <f t="shared" si="13"/>
        <v/>
      </c>
      <c r="N45" t="str">
        <f>IF(COUNTIF(F$1:F45,F45)=1,MAX(N$1:N44)+1,"")</f>
        <v/>
      </c>
      <c r="O45" t="str">
        <f t="shared" si="14"/>
        <v/>
      </c>
      <c r="Q45" t="str">
        <f>IF(COUNTIF(G$1:G45,G45)=1,MAX(Q$1:Q44)+1,"")</f>
        <v/>
      </c>
      <c r="R45" t="str">
        <f t="shared" si="15"/>
        <v/>
      </c>
      <c r="S45" t="str">
        <f t="shared" si="4"/>
        <v/>
      </c>
      <c r="T45" t="str">
        <f t="shared" si="10"/>
        <v>Reserv_bDO44 : WSTRING(20):="Резерв";</v>
      </c>
      <c r="U45" t="str">
        <f t="shared" si="9"/>
        <v>bDO44 : BOOL; (*Резерв*)</v>
      </c>
    </row>
    <row r="46" spans="1:21" ht="15.75" x14ac:dyDescent="0.25">
      <c r="A46" s="2" t="s">
        <v>138</v>
      </c>
      <c r="B46" s="4" t="s">
        <v>53</v>
      </c>
      <c r="C46" t="s">
        <v>5</v>
      </c>
      <c r="D46" t="s">
        <v>158</v>
      </c>
      <c r="H46" t="s">
        <v>139</v>
      </c>
      <c r="I46" t="str">
        <f t="shared" si="5"/>
        <v>Reserv_bDO45 : BOOL; (*Резерв*)</v>
      </c>
      <c r="J46" t="str">
        <f t="shared" si="6"/>
        <v>stDoAll.Reserv_bDO45:=SEL(bManualDO, DataReal.Reserv.bDO45, arForceDO[45]);</v>
      </c>
      <c r="K46" s="13" t="str">
        <f>IF(COUNTIF(D$1:D46,D46)=1,MAX(K$1:K45)+1,"")</f>
        <v/>
      </c>
      <c r="L46" s="14" t="str">
        <f t="shared" si="13"/>
        <v/>
      </c>
      <c r="N46" t="str">
        <f>IF(COUNTIF(F$1:F46,F46)=1,MAX(N$1:N45)+1,"")</f>
        <v/>
      </c>
      <c r="O46" t="str">
        <f t="shared" si="14"/>
        <v/>
      </c>
      <c r="Q46" t="str">
        <f>IF(COUNTIF(G$1:G46,G46)=1,MAX(Q$1:Q45)+1,"")</f>
        <v/>
      </c>
      <c r="R46" t="str">
        <f t="shared" si="15"/>
        <v/>
      </c>
      <c r="S46" t="str">
        <f t="shared" si="4"/>
        <v/>
      </c>
      <c r="T46" t="str">
        <f t="shared" si="10"/>
        <v>Reserv_bDO45 : WSTRING(20):="Резерв";</v>
      </c>
      <c r="U46" t="str">
        <f t="shared" si="9"/>
        <v>bDO45 : BOOL; (*Резерв*)</v>
      </c>
    </row>
    <row r="47" spans="1:21" ht="15.75" x14ac:dyDescent="0.25">
      <c r="A47" s="2" t="s">
        <v>138</v>
      </c>
      <c r="B47" s="4" t="s">
        <v>54</v>
      </c>
      <c r="C47" t="s">
        <v>5</v>
      </c>
      <c r="D47" t="s">
        <v>158</v>
      </c>
      <c r="H47" t="s">
        <v>139</v>
      </c>
      <c r="I47" t="str">
        <f t="shared" si="5"/>
        <v>Reserv_bDO46 : BOOL; (*Резерв*)</v>
      </c>
      <c r="J47" t="str">
        <f t="shared" si="6"/>
        <v>stDoAll.Reserv_bDO46:=SEL(bManualDO, DataReal.Reserv.bDO46, arForceDO[46]);</v>
      </c>
      <c r="K47" s="13" t="str">
        <f>IF(COUNTIF(D$1:D47,D47)=1,MAX(K$1:K46)+1,"")</f>
        <v/>
      </c>
      <c r="L47" s="14" t="str">
        <f t="shared" si="13"/>
        <v/>
      </c>
      <c r="N47" t="str">
        <f>IF(COUNTIF(F$1:F47,F47)=1,MAX(N$1:N46)+1,"")</f>
        <v/>
      </c>
      <c r="O47" t="str">
        <f t="shared" si="14"/>
        <v/>
      </c>
      <c r="Q47" t="str">
        <f>IF(COUNTIF(G$1:G47,G47)=1,MAX(Q$1:Q46)+1,"")</f>
        <v/>
      </c>
      <c r="R47" t="str">
        <f t="shared" si="15"/>
        <v/>
      </c>
      <c r="S47" t="str">
        <f t="shared" si="4"/>
        <v/>
      </c>
      <c r="T47" t="str">
        <f t="shared" si="10"/>
        <v>Reserv_bDO46 : WSTRING(20):="Резерв";</v>
      </c>
      <c r="U47" t="str">
        <f t="shared" si="9"/>
        <v>bDO46 : BOOL; (*Резерв*)</v>
      </c>
    </row>
    <row r="48" spans="1:21" ht="15.75" x14ac:dyDescent="0.25">
      <c r="A48" s="2" t="s">
        <v>138</v>
      </c>
      <c r="B48" s="4" t="s">
        <v>55</v>
      </c>
      <c r="C48" t="s">
        <v>5</v>
      </c>
      <c r="D48" t="s">
        <v>158</v>
      </c>
      <c r="H48" t="s">
        <v>139</v>
      </c>
      <c r="I48" t="str">
        <f t="shared" si="5"/>
        <v>Reserv_bDO47 : BOOL; (*Резерв*)</v>
      </c>
      <c r="J48" t="str">
        <f t="shared" si="6"/>
        <v>stDoAll.Reserv_bDO47:=SEL(bManualDO, DataReal.Reserv.bDO47, arForceDO[47]);</v>
      </c>
      <c r="K48" s="13" t="str">
        <f>IF(COUNTIF(D$1:D48,D48)=1,MAX(K$1:K47)+1,"")</f>
        <v/>
      </c>
      <c r="L48" s="14" t="str">
        <f t="shared" si="13"/>
        <v/>
      </c>
      <c r="N48" t="str">
        <f>IF(COUNTIF(F$1:F48,F48)=1,MAX(N$1:N47)+1,"")</f>
        <v/>
      </c>
      <c r="O48" t="str">
        <f t="shared" si="14"/>
        <v/>
      </c>
      <c r="Q48" t="str">
        <f>IF(COUNTIF(G$1:G48,G48)=1,MAX(Q$1:Q47)+1,"")</f>
        <v/>
      </c>
      <c r="R48" t="str">
        <f t="shared" si="15"/>
        <v/>
      </c>
      <c r="S48" t="str">
        <f t="shared" si="4"/>
        <v/>
      </c>
      <c r="T48" t="str">
        <f t="shared" si="10"/>
        <v>Reserv_bDO47 : WSTRING(20):="Резерв";</v>
      </c>
      <c r="U48" t="str">
        <f t="shared" si="9"/>
        <v>bDO47 : BOOL; (*Резерв*)</v>
      </c>
    </row>
    <row r="49" spans="1:21" ht="15.75" x14ac:dyDescent="0.25">
      <c r="A49" s="2" t="s">
        <v>138</v>
      </c>
      <c r="B49" s="4" t="s">
        <v>56</v>
      </c>
      <c r="C49" t="s">
        <v>5</v>
      </c>
      <c r="D49" t="s">
        <v>158</v>
      </c>
      <c r="H49" t="s">
        <v>139</v>
      </c>
      <c r="I49" t="str">
        <f t="shared" si="5"/>
        <v>Reserv_bDO48 : BOOL; (*Резерв*)</v>
      </c>
      <c r="J49" t="str">
        <f t="shared" si="6"/>
        <v>stDoAll.Reserv_bDO48:=SEL(bManualDO, DataReal.Reserv.bDO48, arForceDO[48]);</v>
      </c>
      <c r="K49" s="13" t="str">
        <f>IF(COUNTIF(D$1:D49,D49)=1,MAX(K$1:K48)+1,"")</f>
        <v/>
      </c>
      <c r="L49" s="14" t="str">
        <f t="shared" si="13"/>
        <v/>
      </c>
      <c r="N49" t="str">
        <f>IF(COUNTIF(F$1:F49,F49)=1,MAX(N$1:N48)+1,"")</f>
        <v/>
      </c>
      <c r="O49" t="str">
        <f t="shared" si="14"/>
        <v/>
      </c>
      <c r="Q49" t="str">
        <f>IF(COUNTIF(G$1:G49,G49)=1,MAX(Q$1:Q48)+1,"")</f>
        <v/>
      </c>
      <c r="R49" t="str">
        <f t="shared" si="15"/>
        <v/>
      </c>
      <c r="S49" t="str">
        <f t="shared" si="4"/>
        <v/>
      </c>
      <c r="T49" t="str">
        <f t="shared" si="10"/>
        <v>Reserv_bDO48 : WSTRING(20):="Резерв";</v>
      </c>
      <c r="U49" t="str">
        <f t="shared" si="9"/>
        <v>bDO48 : BOOL; (*Резерв*)</v>
      </c>
    </row>
    <row r="50" spans="1:21" ht="15.75" x14ac:dyDescent="0.25">
      <c r="A50" s="2" t="s">
        <v>138</v>
      </c>
      <c r="B50" s="4" t="s">
        <v>57</v>
      </c>
      <c r="C50" t="s">
        <v>5</v>
      </c>
      <c r="D50" t="s">
        <v>158</v>
      </c>
      <c r="H50" t="s">
        <v>139</v>
      </c>
      <c r="I50" t="str">
        <f t="shared" si="5"/>
        <v>Reserv_bDO49 : BOOL; (*Резерв*)</v>
      </c>
      <c r="J50" t="str">
        <f t="shared" si="6"/>
        <v>stDoAll.Reserv_bDO49:=SEL(bManualDO, DataReal.Reserv.bDO49, arForceDO[49]);</v>
      </c>
      <c r="K50" s="13" t="str">
        <f>IF(COUNTIF(D$1:D50,D50)=1,MAX(K$1:K49)+1,"")</f>
        <v/>
      </c>
      <c r="L50" s="14" t="str">
        <f t="shared" si="13"/>
        <v/>
      </c>
      <c r="N50" t="str">
        <f>IF(COUNTIF(F$1:F50,F50)=1,MAX(N$1:N49)+1,"")</f>
        <v/>
      </c>
      <c r="O50" t="str">
        <f t="shared" si="14"/>
        <v/>
      </c>
      <c r="Q50" t="str">
        <f>IF(COUNTIF(G$1:G50,G50)=1,MAX(Q$1:Q49)+1,"")</f>
        <v/>
      </c>
      <c r="R50" t="str">
        <f t="shared" si="15"/>
        <v/>
      </c>
      <c r="S50" t="str">
        <f t="shared" si="4"/>
        <v/>
      </c>
      <c r="T50" t="str">
        <f t="shared" si="10"/>
        <v>Reserv_bDO49 : WSTRING(20):="Резерв";</v>
      </c>
      <c r="U50" t="str">
        <f t="shared" si="9"/>
        <v>bDO49 : BOOL; (*Резерв*)</v>
      </c>
    </row>
    <row r="51" spans="1:21" ht="15.75" x14ac:dyDescent="0.25">
      <c r="A51" s="2" t="s">
        <v>138</v>
      </c>
      <c r="B51" s="4" t="s">
        <v>58</v>
      </c>
      <c r="C51" t="s">
        <v>5</v>
      </c>
      <c r="D51" t="s">
        <v>158</v>
      </c>
      <c r="H51" t="s">
        <v>139</v>
      </c>
      <c r="I51" t="str">
        <f t="shared" si="5"/>
        <v>Reserv_bDO50 : BOOL; (*Резерв*)</v>
      </c>
      <c r="J51" t="str">
        <f t="shared" si="6"/>
        <v>stDoAll.Reserv_bDO50:=SEL(bManualDO, DataReal.Reserv.bDO50, arForceDO[50]);</v>
      </c>
      <c r="K51" s="13" t="str">
        <f>IF(COUNTIF(D$1:D51,D51)=1,MAX(K$1:K50)+1,"")</f>
        <v/>
      </c>
      <c r="L51" s="14" t="str">
        <f t="shared" si="13"/>
        <v/>
      </c>
      <c r="N51" t="str">
        <f>IF(COUNTIF(F$1:F51,F51)=1,MAX(N$1:N50)+1,"")</f>
        <v/>
      </c>
      <c r="O51" t="str">
        <f t="shared" si="14"/>
        <v/>
      </c>
      <c r="Q51" t="str">
        <f>IF(COUNTIF(G$1:G51,G51)=1,MAX(Q$1:Q50)+1,"")</f>
        <v/>
      </c>
      <c r="R51" t="str">
        <f t="shared" si="15"/>
        <v/>
      </c>
      <c r="S51" t="str">
        <f t="shared" si="4"/>
        <v/>
      </c>
      <c r="T51" t="str">
        <f t="shared" si="10"/>
        <v>Reserv_bDO50 : WSTRING(20):="Резерв";</v>
      </c>
      <c r="U51" t="str">
        <f t="shared" si="9"/>
        <v>bDO50 : BOOL; (*Резерв*)</v>
      </c>
    </row>
    <row r="52" spans="1:21" ht="15.75" x14ac:dyDescent="0.25">
      <c r="A52" s="2" t="s">
        <v>138</v>
      </c>
      <c r="B52" s="4" t="s">
        <v>59</v>
      </c>
      <c r="C52" t="s">
        <v>5</v>
      </c>
      <c r="D52" t="s">
        <v>158</v>
      </c>
      <c r="H52" t="s">
        <v>139</v>
      </c>
      <c r="I52" t="str">
        <f t="shared" si="5"/>
        <v>Reserv_bDO51 : BOOL; (*Резерв*)</v>
      </c>
      <c r="J52" t="str">
        <f t="shared" si="6"/>
        <v>stDoAll.Reserv_bDO51:=SEL(bManualDO, DataReal.Reserv.bDO51, arForceDO[51]);</v>
      </c>
      <c r="K52" s="13" t="str">
        <f>IF(COUNTIF(D$1:D52,D52)=1,MAX(K$1:K51)+1,"")</f>
        <v/>
      </c>
      <c r="L52" s="14" t="str">
        <f t="shared" si="13"/>
        <v/>
      </c>
      <c r="N52" t="str">
        <f>IF(COUNTIF(F$1:F52,F52)=1,MAX(N$1:N51)+1,"")</f>
        <v/>
      </c>
      <c r="O52" t="str">
        <f t="shared" si="14"/>
        <v/>
      </c>
      <c r="Q52" t="str">
        <f>IF(COUNTIF(G$1:G52,G52)=1,MAX(Q$1:Q51)+1,"")</f>
        <v/>
      </c>
      <c r="R52" t="str">
        <f t="shared" si="15"/>
        <v/>
      </c>
      <c r="S52" t="str">
        <f t="shared" si="4"/>
        <v/>
      </c>
      <c r="T52" t="str">
        <f t="shared" si="10"/>
        <v>Reserv_bDO51 : WSTRING(20):="Резерв";</v>
      </c>
      <c r="U52" t="str">
        <f t="shared" si="9"/>
        <v>bDO51 : BOOL; (*Резерв*)</v>
      </c>
    </row>
    <row r="53" spans="1:21" ht="15.75" x14ac:dyDescent="0.25">
      <c r="A53" s="2" t="s">
        <v>138</v>
      </c>
      <c r="B53" s="4" t="s">
        <v>60</v>
      </c>
      <c r="C53" t="s">
        <v>5</v>
      </c>
      <c r="D53" t="s">
        <v>158</v>
      </c>
      <c r="H53" t="s">
        <v>139</v>
      </c>
      <c r="I53" t="str">
        <f t="shared" si="5"/>
        <v>Reserv_bDO52 : BOOL; (*Резерв*)</v>
      </c>
      <c r="J53" t="str">
        <f t="shared" si="6"/>
        <v>stDoAll.Reserv_bDO52:=SEL(bManualDO, DataReal.Reserv.bDO52, arForceDO[52]);</v>
      </c>
      <c r="K53" s="13" t="str">
        <f>IF(COUNTIF(D$1:D53,D53)=1,MAX(K$1:K52)+1,"")</f>
        <v/>
      </c>
      <c r="L53" s="14" t="str">
        <f t="shared" si="13"/>
        <v/>
      </c>
      <c r="N53" t="str">
        <f>IF(COUNTIF(F$1:F53,F53)=1,MAX(N$1:N52)+1,"")</f>
        <v/>
      </c>
      <c r="O53" t="str">
        <f t="shared" si="14"/>
        <v/>
      </c>
      <c r="Q53" t="str">
        <f>IF(COUNTIF(G$1:G53,G53)=1,MAX(Q$1:Q52)+1,"")</f>
        <v/>
      </c>
      <c r="R53" t="str">
        <f t="shared" si="15"/>
        <v/>
      </c>
      <c r="S53" t="str">
        <f t="shared" si="4"/>
        <v/>
      </c>
      <c r="T53" t="str">
        <f t="shared" si="10"/>
        <v>Reserv_bDO52 : WSTRING(20):="Резерв";</v>
      </c>
      <c r="U53" t="str">
        <f t="shared" si="9"/>
        <v>bDO52 : BOOL; (*Резерв*)</v>
      </c>
    </row>
    <row r="54" spans="1:21" ht="15.75" x14ac:dyDescent="0.25">
      <c r="A54" s="2" t="s">
        <v>138</v>
      </c>
      <c r="B54" s="4" t="s">
        <v>61</v>
      </c>
      <c r="C54" t="s">
        <v>5</v>
      </c>
      <c r="D54" t="s">
        <v>158</v>
      </c>
      <c r="H54" t="s">
        <v>139</v>
      </c>
      <c r="I54" t="str">
        <f t="shared" si="5"/>
        <v>Reserv_bDO53 : BOOL; (*Резерв*)</v>
      </c>
      <c r="J54" t="str">
        <f t="shared" si="6"/>
        <v>stDoAll.Reserv_bDO53:=SEL(bManualDO, DataReal.Reserv.bDO53, arForceDO[53]);</v>
      </c>
      <c r="K54" s="13" t="str">
        <f>IF(COUNTIF(D$1:D54,D54)=1,MAX(K$1:K53)+1,"")</f>
        <v/>
      </c>
      <c r="L54" s="14" t="str">
        <f t="shared" si="13"/>
        <v/>
      </c>
      <c r="N54" t="str">
        <f>IF(COUNTIF(F$1:F54,F54)=1,MAX(N$1:N53)+1,"")</f>
        <v/>
      </c>
      <c r="O54" t="str">
        <f t="shared" si="14"/>
        <v/>
      </c>
      <c r="Q54" t="str">
        <f>IF(COUNTIF(G$1:G54,G54)=1,MAX(Q$1:Q53)+1,"")</f>
        <v/>
      </c>
      <c r="R54" t="str">
        <f t="shared" si="15"/>
        <v/>
      </c>
      <c r="S54" t="str">
        <f t="shared" si="4"/>
        <v/>
      </c>
      <c r="T54" t="str">
        <f t="shared" si="10"/>
        <v>Reserv_bDO53 : WSTRING(20):="Резерв";</v>
      </c>
      <c r="U54" t="str">
        <f t="shared" si="9"/>
        <v>bDO53 : BOOL; (*Резерв*)</v>
      </c>
    </row>
    <row r="55" spans="1:21" ht="15.75" x14ac:dyDescent="0.25">
      <c r="A55" s="2" t="s">
        <v>138</v>
      </c>
      <c r="B55" s="4" t="s">
        <v>62</v>
      </c>
      <c r="C55" t="s">
        <v>5</v>
      </c>
      <c r="D55" t="s">
        <v>158</v>
      </c>
      <c r="H55" t="s">
        <v>139</v>
      </c>
      <c r="I55" t="str">
        <f t="shared" si="5"/>
        <v>Reserv_bDO54 : BOOL; (*Резерв*)</v>
      </c>
      <c r="J55" t="str">
        <f t="shared" si="6"/>
        <v>stDoAll.Reserv_bDO54:=SEL(bManualDO, DataReal.Reserv.bDO54, arForceDO[54]);</v>
      </c>
      <c r="K55" s="13" t="str">
        <f>IF(COUNTIF(D$1:D55,D55)=1,MAX(K$1:K54)+1,"")</f>
        <v/>
      </c>
      <c r="L55" s="14" t="str">
        <f t="shared" si="13"/>
        <v/>
      </c>
      <c r="N55" t="str">
        <f>IF(COUNTIF(F$1:F55,F55)=1,MAX(N$1:N54)+1,"")</f>
        <v/>
      </c>
      <c r="O55" t="str">
        <f t="shared" si="14"/>
        <v/>
      </c>
      <c r="Q55" t="str">
        <f>IF(COUNTIF(G$1:G55,G55)=1,MAX(Q$1:Q54)+1,"")</f>
        <v/>
      </c>
      <c r="R55" t="str">
        <f t="shared" si="15"/>
        <v/>
      </c>
      <c r="S55" t="str">
        <f t="shared" si="4"/>
        <v/>
      </c>
      <c r="T55" t="str">
        <f t="shared" si="10"/>
        <v>Reserv_bDO54 : WSTRING(20):="Резерв";</v>
      </c>
      <c r="U55" t="str">
        <f t="shared" si="9"/>
        <v>bDO54 : BOOL; (*Резерв*)</v>
      </c>
    </row>
    <row r="56" spans="1:21" ht="15.75" x14ac:dyDescent="0.25">
      <c r="A56" s="2" t="s">
        <v>138</v>
      </c>
      <c r="B56" s="4" t="s">
        <v>63</v>
      </c>
      <c r="C56" t="s">
        <v>5</v>
      </c>
      <c r="D56" t="s">
        <v>158</v>
      </c>
      <c r="H56" t="s">
        <v>139</v>
      </c>
      <c r="I56" t="str">
        <f t="shared" si="5"/>
        <v>Reserv_bDO55 : BOOL; (*Резерв*)</v>
      </c>
      <c r="J56" t="str">
        <f t="shared" si="6"/>
        <v>stDoAll.Reserv_bDO55:=SEL(bManualDO, DataReal.Reserv.bDO55, arForceDO[55]);</v>
      </c>
      <c r="K56" s="13" t="str">
        <f>IF(COUNTIF(D$1:D56,D56)=1,MAX(K$1:K55)+1,"")</f>
        <v/>
      </c>
      <c r="L56" s="14" t="str">
        <f t="shared" si="13"/>
        <v/>
      </c>
      <c r="N56" t="str">
        <f>IF(COUNTIF(F$1:F56,F56)=1,MAX(N$1:N55)+1,"")</f>
        <v/>
      </c>
      <c r="O56" t="str">
        <f t="shared" si="14"/>
        <v/>
      </c>
      <c r="Q56" t="str">
        <f>IF(COUNTIF(G$1:G56,G56)=1,MAX(Q$1:Q55)+1,"")</f>
        <v/>
      </c>
      <c r="R56" t="str">
        <f t="shared" si="15"/>
        <v/>
      </c>
      <c r="S56" t="str">
        <f t="shared" si="4"/>
        <v/>
      </c>
      <c r="T56" t="str">
        <f t="shared" si="10"/>
        <v>Reserv_bDO55 : WSTRING(20):="Резерв";</v>
      </c>
      <c r="U56" t="str">
        <f t="shared" si="9"/>
        <v>bDO55 : BOOL; (*Резерв*)</v>
      </c>
    </row>
    <row r="57" spans="1:21" s="29" customFormat="1" ht="15.75" x14ac:dyDescent="0.25">
      <c r="A57" s="27" t="s">
        <v>138</v>
      </c>
      <c r="B57" s="28" t="s">
        <v>64</v>
      </c>
      <c r="C57" s="29" t="s">
        <v>5</v>
      </c>
      <c r="D57" s="29" t="s">
        <v>158</v>
      </c>
      <c r="H57" s="29" t="s">
        <v>139</v>
      </c>
      <c r="I57" s="29" t="str">
        <f t="shared" si="5"/>
        <v>Reserv_bDO56 : BOOL; (*Резерв*)</v>
      </c>
      <c r="J57" t="str">
        <f t="shared" si="6"/>
        <v>stDoAll.Reserv_bDO56:=SEL(bManualDO, DataReal.Reserv.bDO56, arForceDO[56]);</v>
      </c>
      <c r="K57" s="30" t="str">
        <f>IF(COUNTIF(D$1:D57,D57)=1,MAX(K$1:K56)+1,"")</f>
        <v/>
      </c>
      <c r="L57" s="31" t="str">
        <f t="shared" si="13"/>
        <v/>
      </c>
      <c r="N57" s="29" t="str">
        <f>IF(COUNTIF(F$1:F57,F57)=1,MAX(N$1:N56)+1,"")</f>
        <v/>
      </c>
      <c r="O57" s="29" t="str">
        <f t="shared" si="14"/>
        <v/>
      </c>
      <c r="Q57" s="29" t="str">
        <f>IF(COUNTIF(G$1:G57,G57)=1,MAX(Q$1:Q56)+1,"")</f>
        <v/>
      </c>
      <c r="R57" s="29" t="str">
        <f t="shared" si="15"/>
        <v/>
      </c>
      <c r="S57" s="29" t="str">
        <f t="shared" si="4"/>
        <v/>
      </c>
      <c r="T57" t="str">
        <f t="shared" si="10"/>
        <v>Reserv_bDO56 : WSTRING(20):="Резерв";</v>
      </c>
      <c r="U57" s="29" t="str">
        <f t="shared" si="9"/>
        <v>bDO56 : BOOL; (*Резерв*)</v>
      </c>
    </row>
    <row r="58" spans="1:21" ht="15.75" x14ac:dyDescent="0.25">
      <c r="A58" s="2" t="s">
        <v>138</v>
      </c>
      <c r="B58" s="4" t="s">
        <v>65</v>
      </c>
      <c r="C58" t="s">
        <v>5</v>
      </c>
      <c r="D58" t="s">
        <v>158</v>
      </c>
      <c r="H58" t="s">
        <v>139</v>
      </c>
      <c r="I58" t="str">
        <f t="shared" si="5"/>
        <v>Reserv_bDO57 : BOOL; (*Резерв*)</v>
      </c>
      <c r="J58" t="str">
        <f t="shared" si="6"/>
        <v>stDoAll.Reserv_bDO57:=SEL(bManualDO, DataReal.Reserv.bDO57, arForceDO[57]);</v>
      </c>
      <c r="K58" s="13" t="str">
        <f>IF(COUNTIF(D$1:D58,D58)=1,MAX(K$1:K57)+1,"")</f>
        <v/>
      </c>
      <c r="L58" s="14" t="str">
        <f t="shared" si="13"/>
        <v/>
      </c>
      <c r="N58" t="str">
        <f>IF(COUNTIF(F$1:F58,F58)=1,MAX(N$1:N57)+1,"")</f>
        <v/>
      </c>
      <c r="O58" t="str">
        <f t="shared" si="14"/>
        <v/>
      </c>
      <c r="Q58" t="str">
        <f>IF(COUNTIF(G$1:G58,G58)=1,MAX(Q$1:Q57)+1,"")</f>
        <v/>
      </c>
      <c r="R58" t="str">
        <f t="shared" si="15"/>
        <v/>
      </c>
      <c r="S58" t="str">
        <f t="shared" si="4"/>
        <v/>
      </c>
      <c r="T58" t="str">
        <f t="shared" si="10"/>
        <v>Reserv_bDO57 : WSTRING(20):="Резерв";</v>
      </c>
      <c r="U58" t="str">
        <f t="shared" si="9"/>
        <v>bDO57 : BOOL; (*Резерв*)</v>
      </c>
    </row>
    <row r="59" spans="1:21" ht="15.75" x14ac:dyDescent="0.25">
      <c r="A59" s="2" t="s">
        <v>138</v>
      </c>
      <c r="B59" s="4" t="s">
        <v>66</v>
      </c>
      <c r="C59" t="s">
        <v>5</v>
      </c>
      <c r="D59" t="s">
        <v>158</v>
      </c>
      <c r="H59" t="s">
        <v>139</v>
      </c>
      <c r="I59" t="str">
        <f t="shared" si="5"/>
        <v>Reserv_bDO58 : BOOL; (*Резерв*)</v>
      </c>
      <c r="J59" t="str">
        <f t="shared" si="6"/>
        <v>stDoAll.Reserv_bDO58:=SEL(bManualDO, DataReal.Reserv.bDO58, arForceDO[58]);</v>
      </c>
      <c r="K59" s="13" t="str">
        <f>IF(COUNTIF(D$1:D59,D59)=1,MAX(K$1:K58)+1,"")</f>
        <v/>
      </c>
      <c r="L59" s="14" t="str">
        <f t="shared" si="13"/>
        <v/>
      </c>
      <c r="N59" t="str">
        <f>IF(COUNTIF(F$1:F59,F59)=1,MAX(N$1:N58)+1,"")</f>
        <v/>
      </c>
      <c r="O59" t="str">
        <f t="shared" si="14"/>
        <v/>
      </c>
      <c r="Q59" t="str">
        <f>IF(COUNTIF(G$1:G59,G59)=1,MAX(Q$1:Q58)+1,"")</f>
        <v/>
      </c>
      <c r="R59" t="str">
        <f t="shared" si="15"/>
        <v/>
      </c>
      <c r="S59" t="str">
        <f t="shared" si="4"/>
        <v/>
      </c>
      <c r="T59" t="str">
        <f t="shared" si="10"/>
        <v>Reserv_bDO58 : WSTRING(20):="Резерв";</v>
      </c>
      <c r="U59" t="str">
        <f t="shared" si="9"/>
        <v>bDO58 : BOOL; (*Резерв*)</v>
      </c>
    </row>
    <row r="60" spans="1:21" ht="15.75" x14ac:dyDescent="0.25">
      <c r="A60" s="2" t="s">
        <v>138</v>
      </c>
      <c r="B60" s="4" t="s">
        <v>67</v>
      </c>
      <c r="C60" t="s">
        <v>5</v>
      </c>
      <c r="D60" t="s">
        <v>158</v>
      </c>
      <c r="H60" t="s">
        <v>139</v>
      </c>
      <c r="I60" t="str">
        <f t="shared" si="5"/>
        <v>Reserv_bDO59 : BOOL; (*Резерв*)</v>
      </c>
      <c r="J60" t="str">
        <f t="shared" si="6"/>
        <v>stDoAll.Reserv_bDO59:=SEL(bManualDO, DataReal.Reserv.bDO59, arForceDO[59]);</v>
      </c>
      <c r="K60" s="13" t="str">
        <f>IF(COUNTIF(D$1:D60,D60)=1,MAX(K$1:K59)+1,"")</f>
        <v/>
      </c>
      <c r="L60" s="14" t="str">
        <f t="shared" si="13"/>
        <v/>
      </c>
      <c r="N60" t="str">
        <f>IF(COUNTIF(F$1:F60,F60)=1,MAX(N$1:N59)+1,"")</f>
        <v/>
      </c>
      <c r="O60" t="str">
        <f t="shared" si="14"/>
        <v/>
      </c>
      <c r="Q60" t="str">
        <f>IF(COUNTIF(G$1:G60,G60)=1,MAX(Q$1:Q59)+1,"")</f>
        <v/>
      </c>
      <c r="R60" t="str">
        <f t="shared" si="15"/>
        <v/>
      </c>
      <c r="S60" t="str">
        <f t="shared" si="4"/>
        <v/>
      </c>
      <c r="T60" t="str">
        <f t="shared" si="10"/>
        <v>Reserv_bDO59 : WSTRING(20):="Резерв";</v>
      </c>
      <c r="U60" t="str">
        <f t="shared" si="9"/>
        <v>bDO59 : BOOL; (*Резерв*)</v>
      </c>
    </row>
    <row r="61" spans="1:21" ht="15.75" x14ac:dyDescent="0.25">
      <c r="A61" s="2" t="s">
        <v>138</v>
      </c>
      <c r="B61" s="4" t="s">
        <v>68</v>
      </c>
      <c r="C61" t="s">
        <v>5</v>
      </c>
      <c r="D61" t="s">
        <v>158</v>
      </c>
      <c r="H61" t="s">
        <v>139</v>
      </c>
      <c r="I61" t="str">
        <f t="shared" si="5"/>
        <v>Reserv_bDO60 : BOOL; (*Резерв*)</v>
      </c>
      <c r="J61" t="str">
        <f t="shared" si="6"/>
        <v>stDoAll.Reserv_bDO60:=SEL(bManualDO, DataReal.Reserv.bDO60, arForceDO[60]);</v>
      </c>
      <c r="K61" s="13" t="str">
        <f>IF(COUNTIF(D$1:D61,D61)=1,MAX(K$1:K60)+1,"")</f>
        <v/>
      </c>
      <c r="L61" s="14" t="str">
        <f t="shared" si="13"/>
        <v/>
      </c>
      <c r="N61" t="str">
        <f>IF(COUNTIF(F$1:F61,F61)=1,MAX(N$1:N60)+1,"")</f>
        <v/>
      </c>
      <c r="O61" t="str">
        <f t="shared" si="14"/>
        <v/>
      </c>
      <c r="Q61" t="str">
        <f>IF(COUNTIF(G$1:G61,G61)=1,MAX(Q$1:Q60)+1,"")</f>
        <v/>
      </c>
      <c r="R61" t="str">
        <f t="shared" si="15"/>
        <v/>
      </c>
      <c r="S61" t="str">
        <f t="shared" si="4"/>
        <v/>
      </c>
      <c r="T61" t="str">
        <f t="shared" si="10"/>
        <v>Reserv_bDO60 : WSTRING(20):="Резерв";</v>
      </c>
      <c r="U61" t="str">
        <f t="shared" si="9"/>
        <v>bDO60 : BOOL; (*Резерв*)</v>
      </c>
    </row>
    <row r="62" spans="1:21" ht="15.75" x14ac:dyDescent="0.25">
      <c r="A62" s="2" t="s">
        <v>138</v>
      </c>
      <c r="B62" s="4" t="s">
        <v>69</v>
      </c>
      <c r="C62" t="s">
        <v>5</v>
      </c>
      <c r="D62" t="s">
        <v>158</v>
      </c>
      <c r="H62" t="s">
        <v>139</v>
      </c>
      <c r="I62" t="str">
        <f t="shared" si="5"/>
        <v>Reserv_bDO61 : BOOL; (*Резерв*)</v>
      </c>
      <c r="J62" t="str">
        <f t="shared" si="6"/>
        <v>stDoAll.Reserv_bDO61:=SEL(bManualDO, DataReal.Reserv.bDO61, arForceDO[61]);</v>
      </c>
      <c r="K62" s="13" t="str">
        <f>IF(COUNTIF(D$1:D62,D62)=1,MAX(K$1:K61)+1,"")</f>
        <v/>
      </c>
      <c r="L62" s="14" t="str">
        <f t="shared" si="13"/>
        <v/>
      </c>
      <c r="N62" t="str">
        <f>IF(COUNTIF(F$1:F62,F62)=1,MAX(N$1:N61)+1,"")</f>
        <v/>
      </c>
      <c r="O62" t="str">
        <f t="shared" si="14"/>
        <v/>
      </c>
      <c r="Q62" t="str">
        <f>IF(COUNTIF(G$1:G62,G62)=1,MAX(Q$1:Q61)+1,"")</f>
        <v/>
      </c>
      <c r="R62" t="str">
        <f t="shared" si="15"/>
        <v/>
      </c>
      <c r="S62" t="str">
        <f t="shared" si="4"/>
        <v/>
      </c>
      <c r="T62" t="str">
        <f t="shared" si="10"/>
        <v>Reserv_bDO61 : WSTRING(20):="Резерв";</v>
      </c>
      <c r="U62" t="str">
        <f t="shared" si="9"/>
        <v>bDO61 : BOOL; (*Резерв*)</v>
      </c>
    </row>
    <row r="63" spans="1:21" ht="15.75" x14ac:dyDescent="0.25">
      <c r="A63" s="2" t="s">
        <v>138</v>
      </c>
      <c r="B63" s="4" t="s">
        <v>70</v>
      </c>
      <c r="C63" t="s">
        <v>5</v>
      </c>
      <c r="D63" t="s">
        <v>158</v>
      </c>
      <c r="H63" t="s">
        <v>139</v>
      </c>
      <c r="I63" t="str">
        <f t="shared" si="5"/>
        <v>Reserv_bDO62 : BOOL; (*Резерв*)</v>
      </c>
      <c r="J63" t="str">
        <f t="shared" si="6"/>
        <v>stDoAll.Reserv_bDO62:=SEL(bManualDO, DataReal.Reserv.bDO62, arForceDO[62]);</v>
      </c>
      <c r="K63" s="13" t="str">
        <f>IF(COUNTIF(D$1:D63,D63)=1,MAX(K$1:K62)+1,"")</f>
        <v/>
      </c>
      <c r="L63" s="14" t="str">
        <f t="shared" si="13"/>
        <v/>
      </c>
      <c r="N63" t="str">
        <f>IF(COUNTIF(F$1:F63,F63)=1,MAX(N$1:N62)+1,"")</f>
        <v/>
      </c>
      <c r="O63" t="str">
        <f t="shared" si="14"/>
        <v/>
      </c>
      <c r="Q63" t="str">
        <f>IF(COUNTIF(G$1:G63,G63)=1,MAX(Q$1:Q62)+1,"")</f>
        <v/>
      </c>
      <c r="R63" t="str">
        <f t="shared" si="15"/>
        <v/>
      </c>
      <c r="S63" t="str">
        <f t="shared" si="4"/>
        <v/>
      </c>
      <c r="T63" t="str">
        <f t="shared" si="10"/>
        <v>Reserv_bDO62 : WSTRING(20):="Резерв";</v>
      </c>
      <c r="U63" t="str">
        <f t="shared" si="9"/>
        <v>bDO62 : BOOL; (*Резерв*)</v>
      </c>
    </row>
    <row r="64" spans="1:21" ht="15.75" x14ac:dyDescent="0.25">
      <c r="A64" s="2" t="s">
        <v>138</v>
      </c>
      <c r="B64" s="4" t="s">
        <v>71</v>
      </c>
      <c r="C64" t="s">
        <v>5</v>
      </c>
      <c r="D64" t="s">
        <v>158</v>
      </c>
      <c r="H64" t="s">
        <v>139</v>
      </c>
      <c r="I64" t="str">
        <f t="shared" si="5"/>
        <v>Reserv_bDO63 : BOOL; (*Резерв*)</v>
      </c>
      <c r="J64" t="str">
        <f t="shared" si="6"/>
        <v>stDoAll.Reserv_bDO63:=SEL(bManualDO, DataReal.Reserv.bDO63, arForceDO[63]);</v>
      </c>
      <c r="K64" s="13" t="str">
        <f>IF(COUNTIF(D$1:D64,D64)=1,MAX(K$1:K63)+1,"")</f>
        <v/>
      </c>
      <c r="L64" s="14" t="str">
        <f t="shared" si="13"/>
        <v/>
      </c>
      <c r="N64" t="str">
        <f>IF(COUNTIF(F$1:F64,F64)=1,MAX(N$1:N63)+1,"")</f>
        <v/>
      </c>
      <c r="O64" t="str">
        <f t="shared" si="14"/>
        <v/>
      </c>
      <c r="Q64" t="str">
        <f>IF(COUNTIF(G$1:G64,G64)=1,MAX(Q$1:Q63)+1,"")</f>
        <v/>
      </c>
      <c r="R64" t="str">
        <f t="shared" si="15"/>
        <v/>
      </c>
      <c r="S64" t="str">
        <f t="shared" si="4"/>
        <v/>
      </c>
      <c r="T64" t="str">
        <f t="shared" si="10"/>
        <v>Reserv_bDO63 : WSTRING(20):="Резерв";</v>
      </c>
      <c r="U64" t="str">
        <f t="shared" si="9"/>
        <v>bDO63 : BOOL; (*Резерв*)</v>
      </c>
    </row>
    <row r="65" spans="1:21" ht="15.75" x14ac:dyDescent="0.25">
      <c r="A65" s="2" t="s">
        <v>138</v>
      </c>
      <c r="B65" s="4" t="s">
        <v>72</v>
      </c>
      <c r="C65" t="s">
        <v>5</v>
      </c>
      <c r="D65" t="s">
        <v>158</v>
      </c>
      <c r="H65" t="s">
        <v>139</v>
      </c>
      <c r="I65" t="str">
        <f t="shared" si="5"/>
        <v>Reserv_bDO64 : BOOL; (*Резерв*)</v>
      </c>
      <c r="J65" t="str">
        <f t="shared" si="6"/>
        <v>stDoAll.Reserv_bDO64:=SEL(bManualDO, DataReal.Reserv.bDO64, arForceDO[64]);</v>
      </c>
      <c r="K65" s="13" t="str">
        <f>IF(COUNTIF(D$1:D65,D65)=1,MAX(K$1:K64)+1,"")</f>
        <v/>
      </c>
      <c r="L65" s="14" t="str">
        <f t="shared" si="13"/>
        <v/>
      </c>
      <c r="N65" t="str">
        <f>IF(COUNTIF(F$1:F65,F65)=1,MAX(N$1:N64)+1,"")</f>
        <v/>
      </c>
      <c r="O65" t="str">
        <f t="shared" si="14"/>
        <v/>
      </c>
      <c r="Q65" t="str">
        <f>IF(COUNTIF(G$1:G65,G65)=1,MAX(Q$1:Q64)+1,"")</f>
        <v/>
      </c>
      <c r="R65" t="str">
        <f t="shared" si="15"/>
        <v/>
      </c>
      <c r="S65" t="str">
        <f t="shared" si="4"/>
        <v/>
      </c>
      <c r="T65" t="str">
        <f t="shared" si="10"/>
        <v>Reserv_bDO64 : WSTRING(20):="Резерв";</v>
      </c>
      <c r="U65" t="str">
        <f t="shared" si="9"/>
        <v>bDO64 : BOOL; (*Резерв*)</v>
      </c>
    </row>
    <row r="66" spans="1:21" x14ac:dyDescent="0.25">
      <c r="A66" s="2" t="s">
        <v>138</v>
      </c>
      <c r="B66" s="4" t="s">
        <v>73</v>
      </c>
      <c r="C66" t="s">
        <v>5</v>
      </c>
      <c r="D66" t="s">
        <v>158</v>
      </c>
      <c r="H66" t="s">
        <v>139</v>
      </c>
      <c r="I66" t="str">
        <f t="shared" si="5"/>
        <v>Reserv_bDO65 : BOOL; (*Резерв*)</v>
      </c>
      <c r="J66" t="str">
        <f t="shared" si="6"/>
        <v>stDoAll.Reserv_bDO65:=SEL(bManualDO, DataReal.Reserv.bDO65, arForceDO[65]);</v>
      </c>
      <c r="K66" t="str">
        <f>IF(COUNTIF(D$1:D66,D66)=1,MAX(K$1:K65)+1,"")</f>
        <v/>
      </c>
      <c r="L66" t="str">
        <f t="shared" si="13"/>
        <v/>
      </c>
      <c r="N66" t="str">
        <f>IF(COUNTIF(F$1:F66,F66)=1,MAX(N$1:N65)+1,"")</f>
        <v/>
      </c>
      <c r="O66" t="str">
        <f t="shared" si="14"/>
        <v/>
      </c>
      <c r="Q66" t="str">
        <f>IF(COUNTIF(G$1:G66,G66)=1,MAX(Q$1:Q65)+1,"")</f>
        <v/>
      </c>
      <c r="R66" t="str">
        <f t="shared" si="15"/>
        <v/>
      </c>
      <c r="S66" t="str">
        <f t="shared" ref="S66:S129" si="16">IF(MAX(VarCountDO)&lt;ROW(65:65),"",VLOOKUP(ROW(65:65),VarListDO,2))</f>
        <v/>
      </c>
      <c r="T66" t="str">
        <f t="shared" si="10"/>
        <v>Reserv_bDO65 : WSTRING(20):="Резерв";</v>
      </c>
      <c r="U66" t="str">
        <f t="shared" si="9"/>
        <v>bDO65 : BOOL; (*Резерв*)</v>
      </c>
    </row>
    <row r="67" spans="1:21" s="20" customFormat="1" ht="15.75" thickBot="1" x14ac:dyDescent="0.3">
      <c r="A67" s="18" t="s">
        <v>138</v>
      </c>
      <c r="B67" s="26" t="s">
        <v>74</v>
      </c>
      <c r="C67" s="20" t="s">
        <v>5</v>
      </c>
      <c r="D67" s="20" t="s">
        <v>158</v>
      </c>
      <c r="H67" s="20" t="s">
        <v>139</v>
      </c>
      <c r="I67" s="20" t="str">
        <f t="shared" ref="I67" si="17">CONCATENATE(D67,"_",IF(E67&lt;&gt;"",CONCATENATE(E67,"_"),""),IF(F67&lt;&gt;"",CONCATENATE(F67,"_"),""),IF(G67&lt;&gt;"",G67,CONCATENATE("b",A67,B67)), " : ", H67, "; (*", C67, "*)")</f>
        <v>Reserv_bDO66 : BOOL; (*Резерв*)</v>
      </c>
      <c r="J67" t="str">
        <f t="shared" ref="J67:J130" si="18">CONCATENATE("stDoAll.",D67,"_",IF(E67&lt;&gt;"",CONCATENATE(E67,"_"),""),IF(F67&lt;&gt;"",CONCATENATE(F67,"_"),""),IF(G67&lt;&gt;"",G67,CONCATENATE("b",A67,B67)),":=SEL(bManualDO, DataReal.",IF(D67&lt;&gt;"",CONCATENATE(IF(IFERROR(_xlfn.NUMBERVALUE(RIGHT(D67)),"")="",D67,REPLACE(D67,LEN(D67),3,CONCATENATE("[",RIGHT(D67),"]"))),"."),""),IF(E67&lt;&gt;"",CONCATENATE(IF(IFERROR(_xlfn.NUMBERVALUE(RIGHT(E67)),"")="",E67,REPLACE(E67,LEN(E67),3,CONCATENATE("[",RIGHT(E67),"]"))),"."),""),IF(F67&lt;&gt;"",CONCATENATE(F67,"."),""),IF(G67&lt;&gt;"",G67,CONCATENATE("b",A67,B67)),", arForceDO[",VALUE(B67),"])",";")</f>
        <v>stDoAll.Reserv_bDO66:=SEL(bManualDO, DataReal.Reserv.bDO66, arForceDO[66]);</v>
      </c>
      <c r="K67" s="20" t="str">
        <f>IF(COUNTIF(D$1:D67,D67)=1,MAX(K$1:K66)+1,"")</f>
        <v/>
      </c>
      <c r="L67" s="20" t="str">
        <f t="shared" si="13"/>
        <v/>
      </c>
      <c r="N67" s="20" t="str">
        <f>IF(COUNTIF(F$1:F67,F67)=1,MAX(N$1:N66)+1,"")</f>
        <v/>
      </c>
      <c r="O67" s="20" t="str">
        <f t="shared" si="14"/>
        <v/>
      </c>
      <c r="Q67" s="20" t="str">
        <f>IF(COUNTIF(G$1:G67,G67)=1,MAX(Q$1:Q66)+1,"")</f>
        <v/>
      </c>
      <c r="R67" s="20" t="str">
        <f t="shared" si="15"/>
        <v/>
      </c>
      <c r="S67" s="20" t="str">
        <f t="shared" si="16"/>
        <v/>
      </c>
      <c r="T67" t="str">
        <f t="shared" si="10"/>
        <v>Reserv_bDO66 : WSTRING(20):="Резерв";</v>
      </c>
      <c r="U67" s="20" t="str">
        <f t="shared" ref="U67" si="19">CONCATENATE(IF(E67&lt;&gt;"",CONCATENATE(IF(IFERROR(_xlfn.NUMBERVALUE(RIGHT(E67)),"")="",E67,REPLACE(E67,LEN(E67),3,CONCATENATE("[",RIGHT(E67),"]"))),"."),""),IF(F67&lt;&gt;"",CONCATENATE(F67,"."),""),IF(G67&lt;&gt;"",G67,CONCATENATE("b",A67,B67))," : ",H67,";"," (*",C67,"*)")</f>
        <v>bDO66 : BOOL; (*Резерв*)</v>
      </c>
    </row>
    <row r="68" spans="1:21" x14ac:dyDescent="0.25">
      <c r="A68" s="2" t="s">
        <v>138</v>
      </c>
      <c r="B68" s="4" t="s">
        <v>75</v>
      </c>
      <c r="C68" t="s">
        <v>439</v>
      </c>
      <c r="D68" t="s">
        <v>234</v>
      </c>
      <c r="E68" t="s">
        <v>401</v>
      </c>
      <c r="F68" t="s">
        <v>173</v>
      </c>
      <c r="G68" t="s">
        <v>171</v>
      </c>
      <c r="H68" t="s">
        <v>139</v>
      </c>
      <c r="I68" t="str">
        <f t="shared" ref="I68:I115" si="20">CONCATENATE(D68,"_",IF(E68&lt;&gt;"",CONCATENATE(E68,"_"),""),IF(F68&lt;&gt;"",CONCATENATE(F68,"_"),""),IF(G68&lt;&gt;"",G68,CONCATENATE("b",A68,B68)), " : ", H68, "; (*", C68, "*)")</f>
        <v>Group1_Burn1_DamperGas_bClose : BOOL; (*РГ закрыть гор.1*)</v>
      </c>
      <c r="J68" t="str">
        <f t="shared" si="18"/>
        <v>stDoAll.Group1_Burn1_DamperGas_bClose:=SEL(bManualDO, DataReal.Group[1].Burn[1].DamperGas.bClose, arForceDO[67]);</v>
      </c>
      <c r="K68">
        <f>IF(COUNTIF(D$1:D68,D68)=1,MAX(K$1:K67)+1,"")</f>
        <v>6</v>
      </c>
      <c r="L68" t="str">
        <f t="shared" si="13"/>
        <v>Group1</v>
      </c>
      <c r="N68">
        <f>IF(COUNTIF(F$1:F68,F68)=1,MAX(N$1:N67)+1,"")</f>
        <v>13</v>
      </c>
      <c r="O68" t="str">
        <f t="shared" si="14"/>
        <v>DamperGas</v>
      </c>
      <c r="Q68" t="str">
        <f>IF(COUNTIF(G$1:G68,G68)=1,MAX(Q$1:Q67)+1,"")</f>
        <v/>
      </c>
      <c r="R68" t="str">
        <f t="shared" si="15"/>
        <v/>
      </c>
      <c r="S68" t="str">
        <f t="shared" si="16"/>
        <v/>
      </c>
      <c r="T68" t="str">
        <f>CONCATENATE(D68, "_",IF(E68&lt;&gt;"",CONCATENATE(E68,"_"),""),IF(F68&lt;&gt;"",CONCATENATE(F68,"_"),""),IF(G68&lt;&gt;"",G68,CONCATENATE("b",A68,B68))," : WSTRING(20):=""",C68,""";",)</f>
        <v>Group1_Burn1_DamperGas_bClose : WSTRING(20):="РГ закрыть гор.1";</v>
      </c>
      <c r="U68" t="str">
        <f t="shared" ref="U68:U115" si="21">CONCATENATE(IF(E68&lt;&gt;"",CONCATENATE(IF(IFERROR(_xlfn.NUMBERVALUE(RIGHT(E68)),"")="",E68,REPLACE(E68,LEN(E68),3,CONCATENATE("[",RIGHT(E68),"]"))),"."),""),IF(F68&lt;&gt;"",CONCATENATE(F68,"."),""),IF(G68&lt;&gt;"",G68,CONCATENATE("b",A68,B68))," : ",H68,";"," (*",C68,"*)")</f>
        <v>Burn[1].DamperGas.bClose : BOOL; (*РГ закрыть гор.1*)</v>
      </c>
    </row>
    <row r="69" spans="1:21" x14ac:dyDescent="0.25">
      <c r="A69" s="2" t="s">
        <v>138</v>
      </c>
      <c r="B69" s="4" t="s">
        <v>76</v>
      </c>
      <c r="C69" t="s">
        <v>440</v>
      </c>
      <c r="D69" t="s">
        <v>234</v>
      </c>
      <c r="E69" t="s">
        <v>401</v>
      </c>
      <c r="F69" t="s">
        <v>173</v>
      </c>
      <c r="G69" t="s">
        <v>168</v>
      </c>
      <c r="H69" t="s">
        <v>139</v>
      </c>
      <c r="I69" t="str">
        <f t="shared" si="20"/>
        <v>Group1_Burn1_DamperGas_bOpen : BOOL; (*РГ открыть гор.1*)</v>
      </c>
      <c r="J69" t="str">
        <f t="shared" si="18"/>
        <v>stDoAll.Group1_Burn1_DamperGas_bOpen:=SEL(bManualDO, DataReal.Group[1].Burn[1].DamperGas.bOpen, arForceDO[68]);</v>
      </c>
      <c r="K69" t="str">
        <f>IF(COUNTIF(D$1:D69,D69)=1,MAX(K$1:K68)+1,"")</f>
        <v/>
      </c>
      <c r="L69" t="str">
        <f t="shared" si="13"/>
        <v/>
      </c>
      <c r="N69" t="str">
        <f>IF(COUNTIF(F$1:F69,F69)=1,MAX(N$1:N68)+1,"")</f>
        <v/>
      </c>
      <c r="O69" t="str">
        <f t="shared" si="14"/>
        <v/>
      </c>
      <c r="Q69" t="str">
        <f>IF(COUNTIF(G$1:G69,G69)=1,MAX(Q$1:Q68)+1,"")</f>
        <v/>
      </c>
      <c r="R69" t="str">
        <f t="shared" si="15"/>
        <v/>
      </c>
      <c r="S69" t="str">
        <f t="shared" si="16"/>
        <v/>
      </c>
      <c r="T69" t="str">
        <f t="shared" ref="T69:T132" si="22">CONCATENATE(D69, "_",IF(E69&lt;&gt;"",CONCATENATE(E69,"_"),""),IF(F69&lt;&gt;"",CONCATENATE(F69,"_"),""),IF(G69&lt;&gt;"",G69,CONCATENATE("b",A69,B69))," : WSTRING(20):=""",C69,""";",)</f>
        <v>Group1_Burn1_DamperGas_bOpen : WSTRING(20):="РГ открыть гор.1";</v>
      </c>
      <c r="U69" t="str">
        <f t="shared" si="21"/>
        <v>Burn[1].DamperGas.bOpen : BOOL; (*РГ открыть гор.1*)</v>
      </c>
    </row>
    <row r="70" spans="1:21" x14ac:dyDescent="0.25">
      <c r="A70" s="2" t="s">
        <v>138</v>
      </c>
      <c r="B70" s="4" t="s">
        <v>77</v>
      </c>
      <c r="C70" t="s">
        <v>441</v>
      </c>
      <c r="D70" t="s">
        <v>234</v>
      </c>
      <c r="E70" t="s">
        <v>402</v>
      </c>
      <c r="F70" t="s">
        <v>173</v>
      </c>
      <c r="G70" t="s">
        <v>171</v>
      </c>
      <c r="H70" t="s">
        <v>139</v>
      </c>
      <c r="I70" t="str">
        <f t="shared" si="20"/>
        <v>Group1_Burn2_DamperGas_bClose : BOOL; (*РГ закрыть гор.2*)</v>
      </c>
      <c r="J70" t="str">
        <f t="shared" si="18"/>
        <v>stDoAll.Group1_Burn2_DamperGas_bClose:=SEL(bManualDO, DataReal.Group[1].Burn[2].DamperGas.bClose, arForceDO[69]);</v>
      </c>
      <c r="K70" t="str">
        <f>IF(COUNTIF(D$1:D70,D70)=1,MAX(K$1:K69)+1,"")</f>
        <v/>
      </c>
      <c r="L70" t="str">
        <f t="shared" si="13"/>
        <v/>
      </c>
      <c r="N70" t="str">
        <f>IF(COUNTIF(F$1:F70,F70)=1,MAX(N$1:N69)+1,"")</f>
        <v/>
      </c>
      <c r="O70" t="str">
        <f t="shared" si="14"/>
        <v/>
      </c>
      <c r="Q70" t="str">
        <f>IF(COUNTIF(G$1:G70,G70)=1,MAX(Q$1:Q69)+1,"")</f>
        <v/>
      </c>
      <c r="R70" t="str">
        <f t="shared" si="15"/>
        <v/>
      </c>
      <c r="S70" t="str">
        <f t="shared" si="16"/>
        <v/>
      </c>
      <c r="T70" t="str">
        <f t="shared" si="22"/>
        <v>Group1_Burn2_DamperGas_bClose : WSTRING(20):="РГ закрыть гор.2";</v>
      </c>
      <c r="U70" t="str">
        <f t="shared" si="21"/>
        <v>Burn[2].DamperGas.bClose : BOOL; (*РГ закрыть гор.2*)</v>
      </c>
    </row>
    <row r="71" spans="1:21" x14ac:dyDescent="0.25">
      <c r="A71" s="2" t="s">
        <v>138</v>
      </c>
      <c r="B71" s="4" t="s">
        <v>78</v>
      </c>
      <c r="C71" t="s">
        <v>442</v>
      </c>
      <c r="D71" t="s">
        <v>234</v>
      </c>
      <c r="E71" t="s">
        <v>402</v>
      </c>
      <c r="F71" t="s">
        <v>173</v>
      </c>
      <c r="G71" t="s">
        <v>168</v>
      </c>
      <c r="H71" t="s">
        <v>139</v>
      </c>
      <c r="I71" t="str">
        <f t="shared" si="20"/>
        <v>Group1_Burn2_DamperGas_bOpen : BOOL; (*РГ открыть гор.2*)</v>
      </c>
      <c r="J71" t="str">
        <f t="shared" si="18"/>
        <v>stDoAll.Group1_Burn2_DamperGas_bOpen:=SEL(bManualDO, DataReal.Group[1].Burn[2].DamperGas.bOpen, arForceDO[70]);</v>
      </c>
      <c r="K71" t="str">
        <f>IF(COUNTIF(D$1:D71,D71)=1,MAX(K$1:K70)+1,"")</f>
        <v/>
      </c>
      <c r="L71" t="str">
        <f t="shared" si="13"/>
        <v/>
      </c>
      <c r="N71" t="str">
        <f>IF(COUNTIF(F$1:F71,F71)=1,MAX(N$1:N70)+1,"")</f>
        <v/>
      </c>
      <c r="O71" t="str">
        <f t="shared" si="14"/>
        <v/>
      </c>
      <c r="Q71" t="str">
        <f>IF(COUNTIF(G$1:G71,G71)=1,MAX(Q$1:Q70)+1,"")</f>
        <v/>
      </c>
      <c r="R71" t="str">
        <f t="shared" si="15"/>
        <v/>
      </c>
      <c r="S71" t="str">
        <f t="shared" si="16"/>
        <v/>
      </c>
      <c r="T71" t="str">
        <f t="shared" si="22"/>
        <v>Group1_Burn2_DamperGas_bOpen : WSTRING(20):="РГ открыть гор.2";</v>
      </c>
      <c r="U71" t="str">
        <f t="shared" si="21"/>
        <v>Burn[2].DamperGas.bOpen : BOOL; (*РГ открыть гор.2*)</v>
      </c>
    </row>
    <row r="72" spans="1:21" x14ac:dyDescent="0.25">
      <c r="A72" s="2" t="s">
        <v>138</v>
      </c>
      <c r="B72" s="4" t="s">
        <v>79</v>
      </c>
      <c r="C72" t="s">
        <v>443</v>
      </c>
      <c r="D72" t="s">
        <v>234</v>
      </c>
      <c r="E72" t="s">
        <v>403</v>
      </c>
      <c r="F72" t="s">
        <v>173</v>
      </c>
      <c r="G72" t="s">
        <v>171</v>
      </c>
      <c r="H72" t="s">
        <v>139</v>
      </c>
      <c r="I72" t="str">
        <f t="shared" si="20"/>
        <v>Group1_Burn3_DamperGas_bClose : BOOL; (*РГ закрыть гор.3*)</v>
      </c>
      <c r="J72" t="str">
        <f t="shared" si="18"/>
        <v>stDoAll.Group1_Burn3_DamperGas_bClose:=SEL(bManualDO, DataReal.Group[1].Burn[3].DamperGas.bClose, arForceDO[71]);</v>
      </c>
      <c r="K72" t="str">
        <f>IF(COUNTIF(D$1:D72,D72)=1,MAX(K$1:K71)+1,"")</f>
        <v/>
      </c>
      <c r="L72" t="str">
        <f t="shared" si="13"/>
        <v/>
      </c>
      <c r="N72" t="str">
        <f>IF(COUNTIF(F$1:F72,F72)=1,MAX(N$1:N71)+1,"")</f>
        <v/>
      </c>
      <c r="O72" t="str">
        <f t="shared" si="14"/>
        <v/>
      </c>
      <c r="Q72" t="str">
        <f>IF(COUNTIF(G$1:G72,G72)=1,MAX(Q$1:Q71)+1,"")</f>
        <v/>
      </c>
      <c r="R72" t="str">
        <f t="shared" si="15"/>
        <v/>
      </c>
      <c r="S72" t="str">
        <f t="shared" si="16"/>
        <v/>
      </c>
      <c r="T72" t="str">
        <f t="shared" si="22"/>
        <v>Group1_Burn3_DamperGas_bClose : WSTRING(20):="РГ закрыть гор.3";</v>
      </c>
      <c r="U72" t="str">
        <f t="shared" si="21"/>
        <v>Burn[3].DamperGas.bClose : BOOL; (*РГ закрыть гор.3*)</v>
      </c>
    </row>
    <row r="73" spans="1:21" x14ac:dyDescent="0.25">
      <c r="A73" s="2" t="s">
        <v>138</v>
      </c>
      <c r="B73" s="4" t="s">
        <v>80</v>
      </c>
      <c r="C73" t="s">
        <v>444</v>
      </c>
      <c r="D73" t="s">
        <v>234</v>
      </c>
      <c r="E73" t="s">
        <v>403</v>
      </c>
      <c r="F73" t="s">
        <v>173</v>
      </c>
      <c r="G73" t="s">
        <v>168</v>
      </c>
      <c r="H73" t="s">
        <v>139</v>
      </c>
      <c r="I73" t="str">
        <f t="shared" si="20"/>
        <v>Group1_Burn3_DamperGas_bOpen : BOOL; (*РГ открыть гор.3*)</v>
      </c>
      <c r="J73" t="str">
        <f t="shared" si="18"/>
        <v>stDoAll.Group1_Burn3_DamperGas_bOpen:=SEL(bManualDO, DataReal.Group[1].Burn[3].DamperGas.bOpen, arForceDO[72]);</v>
      </c>
      <c r="K73" t="str">
        <f>IF(COUNTIF(D$1:D73,D73)=1,MAX(K$1:K72)+1,"")</f>
        <v/>
      </c>
      <c r="L73" t="str">
        <f t="shared" si="13"/>
        <v/>
      </c>
      <c r="N73" t="str">
        <f>IF(COUNTIF(F$1:F73,F73)=1,MAX(N$1:N72)+1,"")</f>
        <v/>
      </c>
      <c r="O73" t="str">
        <f t="shared" si="14"/>
        <v/>
      </c>
      <c r="Q73" t="str">
        <f>IF(COUNTIF(G$1:G73,G73)=1,MAX(Q$1:Q72)+1,"")</f>
        <v/>
      </c>
      <c r="R73" t="str">
        <f t="shared" si="15"/>
        <v/>
      </c>
      <c r="S73" t="str">
        <f t="shared" si="16"/>
        <v/>
      </c>
      <c r="T73" t="str">
        <f t="shared" si="22"/>
        <v>Group1_Burn3_DamperGas_bOpen : WSTRING(20):="РГ открыть гор.3";</v>
      </c>
      <c r="U73" t="str">
        <f t="shared" si="21"/>
        <v>Burn[3].DamperGas.bOpen : BOOL; (*РГ открыть гор.3*)</v>
      </c>
    </row>
    <row r="74" spans="1:21" x14ac:dyDescent="0.25">
      <c r="A74" s="2" t="s">
        <v>138</v>
      </c>
      <c r="B74" s="4" t="s">
        <v>81</v>
      </c>
      <c r="C74" t="s">
        <v>445</v>
      </c>
      <c r="D74" t="s">
        <v>234</v>
      </c>
      <c r="E74" t="s">
        <v>401</v>
      </c>
      <c r="F74" t="s">
        <v>175</v>
      </c>
      <c r="G74" t="s">
        <v>171</v>
      </c>
      <c r="H74" t="s">
        <v>139</v>
      </c>
      <c r="I74" t="str">
        <f t="shared" si="20"/>
        <v>Group1_Burn1_DamperAir_bClose : BOOL; (*РВ закрыть гор.1*)</v>
      </c>
      <c r="J74" t="str">
        <f t="shared" si="18"/>
        <v>stDoAll.Group1_Burn1_DamperAir_bClose:=SEL(bManualDO, DataReal.Group[1].Burn[1].DamperAir.bClose, arForceDO[73]);</v>
      </c>
      <c r="K74" t="str">
        <f>IF(COUNTIF(D$1:D74,D74)=1,MAX(K$1:K73)+1,"")</f>
        <v/>
      </c>
      <c r="L74" t="str">
        <f t="shared" si="13"/>
        <v/>
      </c>
      <c r="N74">
        <f>IF(COUNTIF(F$1:F74,F74)=1,MAX(N$1:N73)+1,"")</f>
        <v>14</v>
      </c>
      <c r="O74" t="str">
        <f t="shared" si="14"/>
        <v>DamperAir</v>
      </c>
      <c r="Q74" t="str">
        <f>IF(COUNTIF(G$1:G74,G74)=1,MAX(Q$1:Q73)+1,"")</f>
        <v/>
      </c>
      <c r="R74" t="str">
        <f t="shared" si="15"/>
        <v/>
      </c>
      <c r="S74" t="str">
        <f t="shared" si="16"/>
        <v/>
      </c>
      <c r="T74" t="str">
        <f t="shared" si="22"/>
        <v>Group1_Burn1_DamperAir_bClose : WSTRING(20):="РВ закрыть гор.1";</v>
      </c>
      <c r="U74" t="str">
        <f t="shared" si="21"/>
        <v>Burn[1].DamperAir.bClose : BOOL; (*РВ закрыть гор.1*)</v>
      </c>
    </row>
    <row r="75" spans="1:21" x14ac:dyDescent="0.25">
      <c r="A75" s="2" t="s">
        <v>138</v>
      </c>
      <c r="B75" s="4" t="s">
        <v>82</v>
      </c>
      <c r="C75" t="s">
        <v>446</v>
      </c>
      <c r="D75" t="s">
        <v>234</v>
      </c>
      <c r="E75" t="s">
        <v>401</v>
      </c>
      <c r="F75" t="s">
        <v>175</v>
      </c>
      <c r="G75" t="s">
        <v>168</v>
      </c>
      <c r="H75" t="s">
        <v>139</v>
      </c>
      <c r="I75" t="str">
        <f t="shared" si="20"/>
        <v>Group1_Burn1_DamperAir_bOpen : BOOL; (*РВ открыть гор.1*)</v>
      </c>
      <c r="J75" t="str">
        <f t="shared" si="18"/>
        <v>stDoAll.Group1_Burn1_DamperAir_bOpen:=SEL(bManualDO, DataReal.Group[1].Burn[1].DamperAir.bOpen, arForceDO[74]);</v>
      </c>
      <c r="K75" t="str">
        <f>IF(COUNTIF(D$1:D75,D75)=1,MAX(K$1:K74)+1,"")</f>
        <v/>
      </c>
      <c r="L75" t="str">
        <f t="shared" si="13"/>
        <v/>
      </c>
      <c r="N75" t="str">
        <f>IF(COUNTIF(F$1:F75,F75)=1,MAX(N$1:N74)+1,"")</f>
        <v/>
      </c>
      <c r="O75" t="str">
        <f t="shared" si="14"/>
        <v/>
      </c>
      <c r="Q75" t="str">
        <f>IF(COUNTIF(G$1:G75,G75)=1,MAX(Q$1:Q74)+1,"")</f>
        <v/>
      </c>
      <c r="R75" t="str">
        <f t="shared" si="15"/>
        <v/>
      </c>
      <c r="S75" t="str">
        <f t="shared" si="16"/>
        <v/>
      </c>
      <c r="T75" t="str">
        <f t="shared" si="22"/>
        <v>Group1_Burn1_DamperAir_bOpen : WSTRING(20):="РВ открыть гор.1";</v>
      </c>
      <c r="U75" t="str">
        <f t="shared" si="21"/>
        <v>Burn[1].DamperAir.bOpen : BOOL; (*РВ открыть гор.1*)</v>
      </c>
    </row>
    <row r="76" spans="1:21" x14ac:dyDescent="0.25">
      <c r="A76" s="2" t="s">
        <v>138</v>
      </c>
      <c r="B76" s="4" t="s">
        <v>83</v>
      </c>
      <c r="C76" t="s">
        <v>447</v>
      </c>
      <c r="D76" t="s">
        <v>234</v>
      </c>
      <c r="E76" t="s">
        <v>402</v>
      </c>
      <c r="F76" t="s">
        <v>175</v>
      </c>
      <c r="G76" t="s">
        <v>171</v>
      </c>
      <c r="H76" t="s">
        <v>139</v>
      </c>
      <c r="I76" t="str">
        <f t="shared" si="20"/>
        <v>Group1_Burn2_DamperAir_bClose : BOOL; (*РВ закрыть гор.2*)</v>
      </c>
      <c r="J76" t="str">
        <f t="shared" si="18"/>
        <v>stDoAll.Group1_Burn2_DamperAir_bClose:=SEL(bManualDO, DataReal.Group[1].Burn[2].DamperAir.bClose, arForceDO[75]);</v>
      </c>
      <c r="K76" t="str">
        <f>IF(COUNTIF(D$1:D76,D76)=1,MAX(K$1:K75)+1,"")</f>
        <v/>
      </c>
      <c r="L76" t="str">
        <f t="shared" si="13"/>
        <v/>
      </c>
      <c r="N76" t="str">
        <f>IF(COUNTIF(F$1:F76,F76)=1,MAX(N$1:N75)+1,"")</f>
        <v/>
      </c>
      <c r="O76" t="str">
        <f t="shared" si="14"/>
        <v/>
      </c>
      <c r="Q76" t="str">
        <f>IF(COUNTIF(G$1:G76,G76)=1,MAX(Q$1:Q75)+1,"")</f>
        <v/>
      </c>
      <c r="R76" t="str">
        <f t="shared" si="15"/>
        <v/>
      </c>
      <c r="S76" t="str">
        <f t="shared" si="16"/>
        <v/>
      </c>
      <c r="T76" t="str">
        <f t="shared" si="22"/>
        <v>Group1_Burn2_DamperAir_bClose : WSTRING(20):="РВ закрыть гор.2";</v>
      </c>
      <c r="U76" t="str">
        <f t="shared" si="21"/>
        <v>Burn[2].DamperAir.bClose : BOOL; (*РВ закрыть гор.2*)</v>
      </c>
    </row>
    <row r="77" spans="1:21" x14ac:dyDescent="0.25">
      <c r="A77" s="2" t="s">
        <v>138</v>
      </c>
      <c r="B77" s="4" t="s">
        <v>84</v>
      </c>
      <c r="C77" t="s">
        <v>448</v>
      </c>
      <c r="D77" t="s">
        <v>234</v>
      </c>
      <c r="E77" t="s">
        <v>402</v>
      </c>
      <c r="F77" t="s">
        <v>175</v>
      </c>
      <c r="G77" t="s">
        <v>168</v>
      </c>
      <c r="H77" t="s">
        <v>139</v>
      </c>
      <c r="I77" t="str">
        <f t="shared" si="20"/>
        <v>Group1_Burn2_DamperAir_bOpen : BOOL; (*РВ открыть гор.2*)</v>
      </c>
      <c r="J77" t="str">
        <f t="shared" si="18"/>
        <v>stDoAll.Group1_Burn2_DamperAir_bOpen:=SEL(bManualDO, DataReal.Group[1].Burn[2].DamperAir.bOpen, arForceDO[76]);</v>
      </c>
      <c r="K77" t="str">
        <f>IF(COUNTIF(D$1:D77,D77)=1,MAX(K$1:K76)+1,"")</f>
        <v/>
      </c>
      <c r="L77" t="str">
        <f t="shared" si="13"/>
        <v/>
      </c>
      <c r="N77" t="str">
        <f>IF(COUNTIF(F$1:F77,F77)=1,MAX(N$1:N76)+1,"")</f>
        <v/>
      </c>
      <c r="O77" t="str">
        <f t="shared" si="14"/>
        <v/>
      </c>
      <c r="Q77" t="str">
        <f>IF(COUNTIF(G$1:G77,G77)=1,MAX(Q$1:Q76)+1,"")</f>
        <v/>
      </c>
      <c r="R77" t="str">
        <f t="shared" si="15"/>
        <v/>
      </c>
      <c r="S77" t="str">
        <f t="shared" si="16"/>
        <v/>
      </c>
      <c r="T77" t="str">
        <f t="shared" si="22"/>
        <v>Group1_Burn2_DamperAir_bOpen : WSTRING(20):="РВ открыть гор.2";</v>
      </c>
      <c r="U77" t="str">
        <f t="shared" si="21"/>
        <v>Burn[2].DamperAir.bOpen : BOOL; (*РВ открыть гор.2*)</v>
      </c>
    </row>
    <row r="78" spans="1:21" x14ac:dyDescent="0.25">
      <c r="A78" s="2" t="s">
        <v>138</v>
      </c>
      <c r="B78" s="4" t="s">
        <v>85</v>
      </c>
      <c r="C78" t="s">
        <v>449</v>
      </c>
      <c r="D78" t="s">
        <v>234</v>
      </c>
      <c r="E78" t="s">
        <v>403</v>
      </c>
      <c r="F78" t="s">
        <v>175</v>
      </c>
      <c r="G78" t="s">
        <v>171</v>
      </c>
      <c r="H78" t="s">
        <v>139</v>
      </c>
      <c r="I78" t="str">
        <f t="shared" si="20"/>
        <v>Group1_Burn3_DamperAir_bClose : BOOL; (*РВ закрыть гор.3*)</v>
      </c>
      <c r="J78" t="str">
        <f t="shared" si="18"/>
        <v>stDoAll.Group1_Burn3_DamperAir_bClose:=SEL(bManualDO, DataReal.Group[1].Burn[3].DamperAir.bClose, arForceDO[77]);</v>
      </c>
      <c r="K78" t="str">
        <f>IF(COUNTIF(D$1:D78,D78)=1,MAX(K$1:K77)+1,"")</f>
        <v/>
      </c>
      <c r="L78" t="str">
        <f t="shared" si="13"/>
        <v/>
      </c>
      <c r="N78" t="str">
        <f>IF(COUNTIF(F$1:F78,F78)=1,MAX(N$1:N77)+1,"")</f>
        <v/>
      </c>
      <c r="O78" t="str">
        <f t="shared" si="14"/>
        <v/>
      </c>
      <c r="Q78" t="str">
        <f>IF(COUNTIF(G$1:G78,G78)=1,MAX(Q$1:Q77)+1,"")</f>
        <v/>
      </c>
      <c r="R78" t="str">
        <f t="shared" si="15"/>
        <v/>
      </c>
      <c r="S78" t="str">
        <f t="shared" si="16"/>
        <v/>
      </c>
      <c r="T78" t="str">
        <f t="shared" si="22"/>
        <v>Group1_Burn3_DamperAir_bClose : WSTRING(20):="РВ закрыть гор.3";</v>
      </c>
      <c r="U78" t="str">
        <f t="shared" si="21"/>
        <v>Burn[3].DamperAir.bClose : BOOL; (*РВ закрыть гор.3*)</v>
      </c>
    </row>
    <row r="79" spans="1:21" x14ac:dyDescent="0.25">
      <c r="A79" s="2" t="s">
        <v>138</v>
      </c>
      <c r="B79" s="4" t="s">
        <v>86</v>
      </c>
      <c r="C79" t="s">
        <v>450</v>
      </c>
      <c r="D79" t="s">
        <v>234</v>
      </c>
      <c r="E79" t="s">
        <v>403</v>
      </c>
      <c r="F79" t="s">
        <v>175</v>
      </c>
      <c r="G79" t="s">
        <v>168</v>
      </c>
      <c r="H79" t="s">
        <v>139</v>
      </c>
      <c r="I79" t="str">
        <f t="shared" si="20"/>
        <v>Group1_Burn3_DamperAir_bOpen : BOOL; (*РВ открыть гор.3*)</v>
      </c>
      <c r="J79" t="str">
        <f t="shared" si="18"/>
        <v>stDoAll.Group1_Burn3_DamperAir_bOpen:=SEL(bManualDO, DataReal.Group[1].Burn[3].DamperAir.bOpen, arForceDO[78]);</v>
      </c>
      <c r="K79" t="str">
        <f>IF(COUNTIF(D$1:D79,D79)=1,MAX(K$1:K78)+1,"")</f>
        <v/>
      </c>
      <c r="L79" t="str">
        <f t="shared" si="13"/>
        <v/>
      </c>
      <c r="N79" t="str">
        <f>IF(COUNTIF(F$1:F79,F79)=1,MAX(N$1:N78)+1,"")</f>
        <v/>
      </c>
      <c r="O79" t="str">
        <f t="shared" si="14"/>
        <v/>
      </c>
      <c r="Q79" t="str">
        <f>IF(COUNTIF(G$1:G79,G79)=1,MAX(Q$1:Q78)+1,"")</f>
        <v/>
      </c>
      <c r="R79" t="str">
        <f t="shared" si="15"/>
        <v/>
      </c>
      <c r="S79" t="str">
        <f t="shared" si="16"/>
        <v/>
      </c>
      <c r="T79" t="str">
        <f t="shared" si="22"/>
        <v>Group1_Burn3_DamperAir_bOpen : WSTRING(20):="РВ открыть гор.3";</v>
      </c>
      <c r="U79" t="str">
        <f t="shared" si="21"/>
        <v>Burn[3].DamperAir.bOpen : BOOL; (*РВ открыть гор.3*)</v>
      </c>
    </row>
    <row r="80" spans="1:21" x14ac:dyDescent="0.25">
      <c r="A80" s="2" t="s">
        <v>138</v>
      </c>
      <c r="B80" s="4" t="s">
        <v>87</v>
      </c>
      <c r="C80" t="s">
        <v>5</v>
      </c>
      <c r="D80" t="s">
        <v>158</v>
      </c>
      <c r="H80" t="s">
        <v>139</v>
      </c>
      <c r="I80" t="str">
        <f t="shared" si="20"/>
        <v>Reserv_bDO79 : BOOL; (*Резерв*)</v>
      </c>
      <c r="J80" t="str">
        <f t="shared" si="18"/>
        <v>stDoAll.Reserv_bDO79:=SEL(bManualDO, DataReal.Reserv.bDO79, arForceDO[79]);</v>
      </c>
      <c r="K80" t="str">
        <f>IF(COUNTIF(D$1:D80,D80)=1,MAX(K$1:K79)+1,"")</f>
        <v/>
      </c>
      <c r="L80" t="str">
        <f t="shared" si="13"/>
        <v/>
      </c>
      <c r="N80" t="str">
        <f>IF(COUNTIF(F$1:F80,F80)=1,MAX(N$1:N79)+1,"")</f>
        <v/>
      </c>
      <c r="O80" t="str">
        <f t="shared" si="14"/>
        <v/>
      </c>
      <c r="Q80" t="str">
        <f>IF(COUNTIF(G$1:G80,G80)=1,MAX(Q$1:Q79)+1,"")</f>
        <v/>
      </c>
      <c r="R80" t="str">
        <f t="shared" si="15"/>
        <v/>
      </c>
      <c r="S80" t="str">
        <f t="shared" si="16"/>
        <v/>
      </c>
      <c r="T80" t="str">
        <f t="shared" si="22"/>
        <v>Reserv_bDO79 : WSTRING(20):="Резерв";</v>
      </c>
      <c r="U80" t="str">
        <f t="shared" si="21"/>
        <v>bDO79 : BOOL; (*Резерв*)</v>
      </c>
    </row>
    <row r="81" spans="1:21" x14ac:dyDescent="0.25">
      <c r="A81" s="2" t="s">
        <v>138</v>
      </c>
      <c r="B81" s="4" t="s">
        <v>88</v>
      </c>
      <c r="C81" t="s">
        <v>5</v>
      </c>
      <c r="D81" t="s">
        <v>158</v>
      </c>
      <c r="H81" t="s">
        <v>139</v>
      </c>
      <c r="I81" t="str">
        <f t="shared" si="20"/>
        <v>Reserv_bDO80 : BOOL; (*Резерв*)</v>
      </c>
      <c r="J81" t="str">
        <f t="shared" si="18"/>
        <v>stDoAll.Reserv_bDO80:=SEL(bManualDO, DataReal.Reserv.bDO80, arForceDO[80]);</v>
      </c>
      <c r="K81" t="str">
        <f>IF(COUNTIF(D$1:D81,D81)=1,MAX(K$1:K80)+1,"")</f>
        <v/>
      </c>
      <c r="L81" t="str">
        <f t="shared" si="13"/>
        <v/>
      </c>
      <c r="N81" t="str">
        <f>IF(COUNTIF(F$1:F81,F81)=1,MAX(N$1:N80)+1,"")</f>
        <v/>
      </c>
      <c r="O81" t="str">
        <f t="shared" si="14"/>
        <v/>
      </c>
      <c r="Q81" t="str">
        <f>IF(COUNTIF(G$1:G81,G81)=1,MAX(Q$1:Q80)+1,"")</f>
        <v/>
      </c>
      <c r="R81" t="str">
        <f t="shared" si="15"/>
        <v/>
      </c>
      <c r="S81" t="str">
        <f t="shared" si="16"/>
        <v/>
      </c>
      <c r="T81" t="str">
        <f t="shared" si="22"/>
        <v>Reserv_bDO80 : WSTRING(20):="Резерв";</v>
      </c>
      <c r="U81" t="str">
        <f t="shared" si="21"/>
        <v>bDO80 : BOOL; (*Резерв*)</v>
      </c>
    </row>
    <row r="82" spans="1:21" x14ac:dyDescent="0.25">
      <c r="A82" s="2" t="s">
        <v>138</v>
      </c>
      <c r="B82" s="4" t="s">
        <v>89</v>
      </c>
      <c r="C82" t="s">
        <v>5</v>
      </c>
      <c r="D82" t="s">
        <v>158</v>
      </c>
      <c r="H82" t="s">
        <v>139</v>
      </c>
      <c r="I82" t="str">
        <f t="shared" si="20"/>
        <v>Reserv_bDO81 : BOOL; (*Резерв*)</v>
      </c>
      <c r="J82" t="str">
        <f t="shared" si="18"/>
        <v>stDoAll.Reserv_bDO81:=SEL(bManualDO, DataReal.Reserv.bDO81, arForceDO[81]);</v>
      </c>
      <c r="K82" t="str">
        <f>IF(COUNTIF(D$1:D82,D82)=1,MAX(K$1:K81)+1,"")</f>
        <v/>
      </c>
      <c r="L82" t="str">
        <f t="shared" si="13"/>
        <v/>
      </c>
      <c r="N82" t="str">
        <f>IF(COUNTIF(F$1:F82,F82)=1,MAX(N$1:N81)+1,"")</f>
        <v/>
      </c>
      <c r="O82" t="str">
        <f t="shared" si="14"/>
        <v/>
      </c>
      <c r="Q82" t="str">
        <f>IF(COUNTIF(G$1:G82,G82)=1,MAX(Q$1:Q81)+1,"")</f>
        <v/>
      </c>
      <c r="R82" t="str">
        <f t="shared" si="15"/>
        <v/>
      </c>
      <c r="S82" t="str">
        <f t="shared" si="16"/>
        <v/>
      </c>
      <c r="T82" t="str">
        <f t="shared" si="22"/>
        <v>Reserv_bDO81 : WSTRING(20):="Резерв";</v>
      </c>
      <c r="U82" t="str">
        <f t="shared" si="21"/>
        <v>bDO81 : BOOL; (*Резерв*)</v>
      </c>
    </row>
    <row r="83" spans="1:21" x14ac:dyDescent="0.25">
      <c r="A83" s="2" t="s">
        <v>138</v>
      </c>
      <c r="B83" s="4" t="s">
        <v>90</v>
      </c>
      <c r="C83" t="s">
        <v>5</v>
      </c>
      <c r="D83" t="s">
        <v>158</v>
      </c>
      <c r="H83" t="s">
        <v>139</v>
      </c>
      <c r="I83" t="str">
        <f t="shared" si="20"/>
        <v>Reserv_bDO82 : BOOL; (*Резерв*)</v>
      </c>
      <c r="J83" t="str">
        <f t="shared" si="18"/>
        <v>stDoAll.Reserv_bDO82:=SEL(bManualDO, DataReal.Reserv.bDO82, arForceDO[82]);</v>
      </c>
      <c r="K83" t="str">
        <f>IF(COUNTIF(D$1:D83,D83)=1,MAX(K$1:K82)+1,"")</f>
        <v/>
      </c>
      <c r="L83" t="str">
        <f t="shared" si="13"/>
        <v/>
      </c>
      <c r="N83" t="str">
        <f>IF(COUNTIF(F$1:F83,F83)=1,MAX(N$1:N82)+1,"")</f>
        <v/>
      </c>
      <c r="O83" t="str">
        <f t="shared" si="14"/>
        <v/>
      </c>
      <c r="Q83" t="str">
        <f>IF(COUNTIF(G$1:G83,G83)=1,MAX(Q$1:Q82)+1,"")</f>
        <v/>
      </c>
      <c r="R83" t="str">
        <f t="shared" si="15"/>
        <v/>
      </c>
      <c r="S83" t="str">
        <f t="shared" si="16"/>
        <v/>
      </c>
      <c r="T83" t="str">
        <f t="shared" si="22"/>
        <v>Reserv_bDO82 : WSTRING(20):="Резерв";</v>
      </c>
      <c r="U83" t="str">
        <f t="shared" si="21"/>
        <v>bDO82 : BOOL; (*Резерв*)</v>
      </c>
    </row>
    <row r="84" spans="1:21" x14ac:dyDescent="0.25">
      <c r="A84" s="2" t="s">
        <v>138</v>
      </c>
      <c r="B84" s="4" t="s">
        <v>91</v>
      </c>
      <c r="C84" t="s">
        <v>452</v>
      </c>
      <c r="D84" t="s">
        <v>234</v>
      </c>
      <c r="F84" t="s">
        <v>178</v>
      </c>
      <c r="G84" t="s">
        <v>171</v>
      </c>
      <c r="H84" t="s">
        <v>139</v>
      </c>
      <c r="I84" t="str">
        <f t="shared" si="20"/>
        <v>Group1_ValveSafety_bClose : BOOL; (*КБ закрыть гр.1*)</v>
      </c>
      <c r="J84" t="str">
        <f t="shared" si="18"/>
        <v>stDoAll.Group1_ValveSafety_bClose:=SEL(bManualDO, DataReal.Group[1].ValveSafety.bClose, arForceDO[83]);</v>
      </c>
      <c r="K84" t="str">
        <f>IF(COUNTIF(D$1:D84,D84)=1,MAX(K$1:K83)+1,"")</f>
        <v/>
      </c>
      <c r="L84" t="str">
        <f t="shared" si="13"/>
        <v/>
      </c>
      <c r="N84">
        <f>IF(COUNTIF(F$1:F84,F84)=1,MAX(N$1:N83)+1,"")</f>
        <v>15</v>
      </c>
      <c r="O84" t="str">
        <f t="shared" si="14"/>
        <v>ValveSafety</v>
      </c>
      <c r="Q84" t="str">
        <f>IF(COUNTIF(G$1:G84,G84)=1,MAX(Q$1:Q83)+1,"")</f>
        <v/>
      </c>
      <c r="R84" t="str">
        <f t="shared" si="15"/>
        <v/>
      </c>
      <c r="S84" t="str">
        <f t="shared" si="16"/>
        <v/>
      </c>
      <c r="T84" t="str">
        <f t="shared" si="22"/>
        <v>Group1_ValveSafety_bClose : WSTRING(20):="КБ закрыть гр.1";</v>
      </c>
      <c r="U84" t="str">
        <f t="shared" si="21"/>
        <v>ValveSafety.bClose : BOOL; (*КБ закрыть гр.1*)</v>
      </c>
    </row>
    <row r="85" spans="1:21" x14ac:dyDescent="0.25">
      <c r="A85" s="2" t="s">
        <v>138</v>
      </c>
      <c r="B85" s="4" t="s">
        <v>92</v>
      </c>
      <c r="C85" t="s">
        <v>453</v>
      </c>
      <c r="D85" t="s">
        <v>234</v>
      </c>
      <c r="F85" t="s">
        <v>438</v>
      </c>
      <c r="G85" t="s">
        <v>168</v>
      </c>
      <c r="H85" t="s">
        <v>139</v>
      </c>
      <c r="I85" t="str">
        <f t="shared" si="20"/>
        <v>Group1_ValvePress_bOpen : BOOL; (*КО открыть гр.1*)</v>
      </c>
      <c r="J85" t="str">
        <f t="shared" si="18"/>
        <v>stDoAll.Group1_ValvePress_bOpen:=SEL(bManualDO, DataReal.Group[1].ValvePress.bOpen, arForceDO[84]);</v>
      </c>
      <c r="K85" t="str">
        <f>IF(COUNTIF(D$1:D85,D85)=1,MAX(K$1:K84)+1,"")</f>
        <v/>
      </c>
      <c r="L85" t="str">
        <f t="shared" si="13"/>
        <v/>
      </c>
      <c r="N85">
        <f>IF(COUNTIF(F$1:F85,F85)=1,MAX(N$1:N84)+1,"")</f>
        <v>16</v>
      </c>
      <c r="O85" t="str">
        <f t="shared" si="14"/>
        <v>ValvePress</v>
      </c>
      <c r="Q85" t="str">
        <f>IF(COUNTIF(G$1:G85,G85)=1,MAX(Q$1:Q84)+1,"")</f>
        <v/>
      </c>
      <c r="R85" t="str">
        <f t="shared" si="15"/>
        <v/>
      </c>
      <c r="S85" t="str">
        <f t="shared" si="16"/>
        <v/>
      </c>
      <c r="T85" t="str">
        <f t="shared" si="22"/>
        <v>Group1_ValvePress_bOpen : WSTRING(20):="КО открыть гр.1";</v>
      </c>
      <c r="U85" t="str">
        <f t="shared" si="21"/>
        <v>ValvePress.bOpen : BOOL; (*КО открыть гр.1*)</v>
      </c>
    </row>
    <row r="86" spans="1:21" x14ac:dyDescent="0.25">
      <c r="A86" s="2" t="s">
        <v>138</v>
      </c>
      <c r="B86" s="4" t="s">
        <v>93</v>
      </c>
      <c r="C86" t="s">
        <v>454</v>
      </c>
      <c r="D86" t="s">
        <v>234</v>
      </c>
      <c r="F86" t="s">
        <v>172</v>
      </c>
      <c r="G86" t="s">
        <v>168</v>
      </c>
      <c r="H86" t="s">
        <v>139</v>
      </c>
      <c r="I86" t="str">
        <f t="shared" si="20"/>
        <v>Group1_Valve1_bOpen : BOOL; (*ПЗК-1 открыть гр.1*)</v>
      </c>
      <c r="J86" t="str">
        <f t="shared" si="18"/>
        <v>stDoAll.Group1_Valve1_bOpen:=SEL(bManualDO, DataReal.Group[1].Valve1.bOpen, arForceDO[85]);</v>
      </c>
      <c r="K86" t="str">
        <f>IF(COUNTIF(D$1:D86,D86)=1,MAX(K$1:K85)+1,"")</f>
        <v/>
      </c>
      <c r="L86" t="str">
        <f t="shared" si="13"/>
        <v/>
      </c>
      <c r="N86">
        <f>IF(COUNTIF(F$1:F86,F86)=1,MAX(N$1:N85)+1,"")</f>
        <v>17</v>
      </c>
      <c r="O86" t="str">
        <f t="shared" si="14"/>
        <v>Valve1</v>
      </c>
      <c r="Q86" t="str">
        <f>IF(COUNTIF(G$1:G86,G86)=1,MAX(Q$1:Q85)+1,"")</f>
        <v/>
      </c>
      <c r="R86" t="str">
        <f t="shared" si="15"/>
        <v/>
      </c>
      <c r="S86" t="str">
        <f t="shared" si="16"/>
        <v/>
      </c>
      <c r="T86" t="str">
        <f t="shared" si="22"/>
        <v>Group1_Valve1_bOpen : WSTRING(20):="ПЗК-1 открыть гр.1";</v>
      </c>
      <c r="U86" t="str">
        <f t="shared" si="21"/>
        <v>Valve1.bOpen : BOOL; (*ПЗК-1 открыть гр.1*)</v>
      </c>
    </row>
    <row r="87" spans="1:21" x14ac:dyDescent="0.25">
      <c r="A87" s="2" t="s">
        <v>138</v>
      </c>
      <c r="B87" s="4" t="s">
        <v>94</v>
      </c>
      <c r="C87" t="s">
        <v>5</v>
      </c>
      <c r="D87" t="s">
        <v>158</v>
      </c>
      <c r="H87" t="s">
        <v>139</v>
      </c>
      <c r="I87" t="str">
        <f t="shared" si="20"/>
        <v>Reserv_bDO86 : BOOL; (*Резерв*)</v>
      </c>
      <c r="J87" t="str">
        <f t="shared" si="18"/>
        <v>stDoAll.Reserv_bDO86:=SEL(bManualDO, DataReal.Reserv.bDO86, arForceDO[86]);</v>
      </c>
      <c r="K87" t="str">
        <f>IF(COUNTIF(D$1:D87,D87)=1,MAX(K$1:K86)+1,"")</f>
        <v/>
      </c>
      <c r="L87" t="str">
        <f t="shared" si="13"/>
        <v/>
      </c>
      <c r="N87" t="str">
        <f>IF(COUNTIF(F$1:F87,F87)=1,MAX(N$1:N86)+1,"")</f>
        <v/>
      </c>
      <c r="O87" t="str">
        <f t="shared" si="14"/>
        <v/>
      </c>
      <c r="Q87" t="str">
        <f>IF(COUNTIF(G$1:G87,G87)=1,MAX(Q$1:Q86)+1,"")</f>
        <v/>
      </c>
      <c r="R87" t="str">
        <f t="shared" si="15"/>
        <v/>
      </c>
      <c r="S87" t="str">
        <f t="shared" si="16"/>
        <v/>
      </c>
      <c r="T87" t="str">
        <f t="shared" si="22"/>
        <v>Reserv_bDO86 : WSTRING(20):="Резерв";</v>
      </c>
      <c r="U87" t="str">
        <f t="shared" si="21"/>
        <v>bDO86 : BOOL; (*Резерв*)</v>
      </c>
    </row>
    <row r="88" spans="1:21" x14ac:dyDescent="0.25">
      <c r="A88" s="2" t="s">
        <v>138</v>
      </c>
      <c r="B88" s="4" t="s">
        <v>95</v>
      </c>
      <c r="C88" t="s">
        <v>455</v>
      </c>
      <c r="D88" t="s">
        <v>234</v>
      </c>
      <c r="E88" t="s">
        <v>401</v>
      </c>
      <c r="F88" t="s">
        <v>179</v>
      </c>
      <c r="G88" t="s">
        <v>169</v>
      </c>
      <c r="H88" t="s">
        <v>139</v>
      </c>
      <c r="I88" t="str">
        <f t="shared" si="20"/>
        <v>Group1_Burn1_Spark_bStart : BOOL; (*ИВН включить гор.1*)</v>
      </c>
      <c r="J88" t="str">
        <f t="shared" si="18"/>
        <v>stDoAll.Group1_Burn1_Spark_bStart:=SEL(bManualDO, DataReal.Group[1].Burn[1].Spark.bStart, arForceDO[87]);</v>
      </c>
      <c r="K88" t="str">
        <f>IF(COUNTIF(D$1:D88,D88)=1,MAX(K$1:K87)+1,"")</f>
        <v/>
      </c>
      <c r="L88" t="str">
        <f t="shared" si="13"/>
        <v/>
      </c>
      <c r="N88">
        <f>IF(COUNTIF(F$1:F88,F88)=1,MAX(N$1:N87)+1,"")</f>
        <v>18</v>
      </c>
      <c r="O88" t="str">
        <f t="shared" si="14"/>
        <v>Spark</v>
      </c>
      <c r="Q88" t="str">
        <f>IF(COUNTIF(G$1:G88,G88)=1,MAX(Q$1:Q87)+1,"")</f>
        <v/>
      </c>
      <c r="R88" t="str">
        <f t="shared" si="15"/>
        <v/>
      </c>
      <c r="S88" t="str">
        <f t="shared" si="16"/>
        <v/>
      </c>
      <c r="T88" t="str">
        <f t="shared" si="22"/>
        <v>Group1_Burn1_Spark_bStart : WSTRING(20):="ИВН включить гор.1";</v>
      </c>
      <c r="U88" t="str">
        <f t="shared" si="21"/>
        <v>Burn[1].Spark.bStart : BOOL; (*ИВН включить гор.1*)</v>
      </c>
    </row>
    <row r="89" spans="1:21" x14ac:dyDescent="0.25">
      <c r="A89" s="2" t="s">
        <v>138</v>
      </c>
      <c r="B89" s="4" t="s">
        <v>96</v>
      </c>
      <c r="C89" t="s">
        <v>456</v>
      </c>
      <c r="D89" t="s">
        <v>234</v>
      </c>
      <c r="E89" t="s">
        <v>401</v>
      </c>
      <c r="F89" t="s">
        <v>174</v>
      </c>
      <c r="G89" t="s">
        <v>168</v>
      </c>
      <c r="H89" t="s">
        <v>139</v>
      </c>
      <c r="I89" t="str">
        <f t="shared" si="20"/>
        <v>Group1_Burn1_ValveIgn_bOpen : BOOL; (*КЗ открыть гор.1*)</v>
      </c>
      <c r="J89" t="str">
        <f t="shared" si="18"/>
        <v>stDoAll.Group1_Burn1_ValveIgn_bOpen:=SEL(bManualDO, DataReal.Group[1].Burn[1].ValveIgn.bOpen, arForceDO[88]);</v>
      </c>
      <c r="K89" t="str">
        <f>IF(COUNTIF(D$1:D89,D89)=1,MAX(K$1:K88)+1,"")</f>
        <v/>
      </c>
      <c r="L89" t="str">
        <f t="shared" si="13"/>
        <v/>
      </c>
      <c r="N89">
        <f>IF(COUNTIF(F$1:F89,F89)=1,MAX(N$1:N88)+1,"")</f>
        <v>19</v>
      </c>
      <c r="O89" t="str">
        <f t="shared" si="14"/>
        <v>ValveIgn</v>
      </c>
      <c r="Q89" t="str">
        <f>IF(COUNTIF(G$1:G89,G89)=1,MAX(Q$1:Q88)+1,"")</f>
        <v/>
      </c>
      <c r="R89" t="str">
        <f t="shared" si="15"/>
        <v/>
      </c>
      <c r="S89" t="str">
        <f t="shared" si="16"/>
        <v/>
      </c>
      <c r="T89" t="str">
        <f t="shared" si="22"/>
        <v>Group1_Burn1_ValveIgn_bOpen : WSTRING(20):="КЗ открыть гор.1";</v>
      </c>
      <c r="U89" t="str">
        <f t="shared" si="21"/>
        <v>Burn[1].ValveIgn.bOpen : BOOL; (*КЗ открыть гор.1*)</v>
      </c>
    </row>
    <row r="90" spans="1:21" x14ac:dyDescent="0.25">
      <c r="A90" s="2" t="s">
        <v>138</v>
      </c>
      <c r="B90" s="4" t="s">
        <v>97</v>
      </c>
      <c r="C90" t="s">
        <v>5</v>
      </c>
      <c r="D90" t="s">
        <v>158</v>
      </c>
      <c r="H90" t="s">
        <v>139</v>
      </c>
      <c r="I90" t="str">
        <f t="shared" si="20"/>
        <v>Reserv_bDO89 : BOOL; (*Резерв*)</v>
      </c>
      <c r="J90" t="str">
        <f t="shared" si="18"/>
        <v>stDoAll.Reserv_bDO89:=SEL(bManualDO, DataReal.Reserv.bDO89, arForceDO[89]);</v>
      </c>
      <c r="K90" t="str">
        <f>IF(COUNTIF(D$1:D90,D90)=1,MAX(K$1:K89)+1,"")</f>
        <v/>
      </c>
      <c r="L90" t="str">
        <f t="shared" si="13"/>
        <v/>
      </c>
      <c r="N90" t="str">
        <f>IF(COUNTIF(F$1:F90,F90)=1,MAX(N$1:N89)+1,"")</f>
        <v/>
      </c>
      <c r="O90" t="str">
        <f t="shared" si="14"/>
        <v/>
      </c>
      <c r="Q90" t="str">
        <f>IF(COUNTIF(G$1:G90,G90)=1,MAX(Q$1:Q89)+1,"")</f>
        <v/>
      </c>
      <c r="R90" t="str">
        <f t="shared" si="15"/>
        <v/>
      </c>
      <c r="S90" t="str">
        <f t="shared" si="16"/>
        <v/>
      </c>
      <c r="T90" t="str">
        <f t="shared" si="22"/>
        <v>Reserv_bDO89 : WSTRING(20):="Резерв";</v>
      </c>
      <c r="U90" t="str">
        <f t="shared" si="21"/>
        <v>bDO89 : BOOL; (*Резерв*)</v>
      </c>
    </row>
    <row r="91" spans="1:21" s="34" customFormat="1" x14ac:dyDescent="0.25">
      <c r="A91" s="32" t="s">
        <v>138</v>
      </c>
      <c r="B91" s="33" t="s">
        <v>98</v>
      </c>
      <c r="C91" s="34" t="s">
        <v>457</v>
      </c>
      <c r="D91" s="34" t="s">
        <v>234</v>
      </c>
      <c r="E91" s="34" t="s">
        <v>401</v>
      </c>
      <c r="F91" s="34" t="s">
        <v>176</v>
      </c>
      <c r="G91" s="34" t="s">
        <v>168</v>
      </c>
      <c r="H91" s="34" t="s">
        <v>139</v>
      </c>
      <c r="I91" s="34" t="str">
        <f t="shared" si="20"/>
        <v>Group1_Burn1_Valve2_bOpen : BOOL; (*ПЗК-2 открыть гор.1*)</v>
      </c>
      <c r="J91" t="str">
        <f t="shared" si="18"/>
        <v>stDoAll.Group1_Burn1_Valve2_bOpen:=SEL(bManualDO, DataReal.Group[1].Burn[1].Valve2.bOpen, arForceDO[90]);</v>
      </c>
      <c r="K91" s="34" t="str">
        <f>IF(COUNTIF(D$1:D91,D91)=1,MAX(K$1:K90)+1,"")</f>
        <v/>
      </c>
      <c r="L91" s="34" t="str">
        <f t="shared" si="13"/>
        <v/>
      </c>
      <c r="N91" s="34">
        <f>IF(COUNTIF(F$1:F91,F91)=1,MAX(N$1:N90)+1,"")</f>
        <v>20</v>
      </c>
      <c r="O91" s="34" t="str">
        <f t="shared" si="14"/>
        <v>Valve2</v>
      </c>
      <c r="Q91" s="34" t="str">
        <f>IF(COUNTIF(G$1:G91,G91)=1,MAX(Q$1:Q90)+1,"")</f>
        <v/>
      </c>
      <c r="R91" s="34" t="str">
        <f t="shared" si="15"/>
        <v/>
      </c>
      <c r="S91" s="34" t="str">
        <f t="shared" si="16"/>
        <v/>
      </c>
      <c r="T91" t="str">
        <f t="shared" si="22"/>
        <v>Group1_Burn1_Valve2_bOpen : WSTRING(20):="ПЗК-2 открыть гор.1";</v>
      </c>
      <c r="U91" s="34" t="str">
        <f t="shared" si="21"/>
        <v>Burn[1].Valve2.bOpen : BOOL; (*ПЗК-2 открыть гор.1*)</v>
      </c>
    </row>
    <row r="92" spans="1:21" x14ac:dyDescent="0.25">
      <c r="A92" s="2" t="s">
        <v>138</v>
      </c>
      <c r="B92" s="4" t="s">
        <v>99</v>
      </c>
      <c r="C92" t="s">
        <v>5</v>
      </c>
      <c r="D92" t="s">
        <v>158</v>
      </c>
      <c r="H92" t="s">
        <v>139</v>
      </c>
      <c r="I92" t="str">
        <f t="shared" si="20"/>
        <v>Reserv_bDO91 : BOOL; (*Резерв*)</v>
      </c>
      <c r="J92" t="str">
        <f t="shared" si="18"/>
        <v>stDoAll.Reserv_bDO91:=SEL(bManualDO, DataReal.Reserv.bDO91, arForceDO[91]);</v>
      </c>
      <c r="K92" t="str">
        <f>IF(COUNTIF(D$1:D92,D92)=1,MAX(K$1:K91)+1,"")</f>
        <v/>
      </c>
      <c r="L92" t="str">
        <f t="shared" si="13"/>
        <v/>
      </c>
      <c r="N92" t="str">
        <f>IF(COUNTIF(F$1:F92,F92)=1,MAX(N$1:N91)+1,"")</f>
        <v/>
      </c>
      <c r="O92" t="str">
        <f t="shared" si="14"/>
        <v/>
      </c>
      <c r="Q92" t="str">
        <f>IF(COUNTIF(G$1:G92,G92)=1,MAX(Q$1:Q91)+1,"")</f>
        <v/>
      </c>
      <c r="R92" t="str">
        <f t="shared" si="15"/>
        <v/>
      </c>
      <c r="S92" t="str">
        <f t="shared" si="16"/>
        <v/>
      </c>
      <c r="T92" t="str">
        <f t="shared" si="22"/>
        <v>Reserv_bDO91 : WSTRING(20):="Резерв";</v>
      </c>
      <c r="U92" t="str">
        <f t="shared" si="21"/>
        <v>bDO91 : BOOL; (*Резерв*)</v>
      </c>
    </row>
    <row r="93" spans="1:21" x14ac:dyDescent="0.25">
      <c r="A93" s="2" t="s">
        <v>138</v>
      </c>
      <c r="B93" s="4" t="s">
        <v>100</v>
      </c>
      <c r="C93" t="s">
        <v>459</v>
      </c>
      <c r="D93" t="s">
        <v>234</v>
      </c>
      <c r="E93" t="s">
        <v>403</v>
      </c>
      <c r="F93" t="s">
        <v>176</v>
      </c>
      <c r="G93" t="s">
        <v>168</v>
      </c>
      <c r="H93" t="s">
        <v>139</v>
      </c>
      <c r="I93" t="str">
        <f t="shared" si="20"/>
        <v>Group1_Burn3_Valve2_bOpen : BOOL; (*ПЗК-2 открыть гор.3*)</v>
      </c>
      <c r="J93" t="str">
        <f t="shared" si="18"/>
        <v>stDoAll.Group1_Burn3_Valve2_bOpen:=SEL(bManualDO, DataReal.Group[1].Burn[3].Valve2.bOpen, arForceDO[92]);</v>
      </c>
      <c r="K93" t="str">
        <f>IF(COUNTIF(D$1:D93,D93)=1,MAX(K$1:K92)+1,"")</f>
        <v/>
      </c>
      <c r="L93" t="str">
        <f t="shared" si="13"/>
        <v/>
      </c>
      <c r="N93" t="str">
        <f>IF(COUNTIF(F$1:F93,F93)=1,MAX(N$1:N92)+1,"")</f>
        <v/>
      </c>
      <c r="O93" t="str">
        <f t="shared" si="14"/>
        <v/>
      </c>
      <c r="Q93" t="str">
        <f>IF(COUNTIF(G$1:G93,G93)=1,MAX(Q$1:Q92)+1,"")</f>
        <v/>
      </c>
      <c r="R93" t="str">
        <f t="shared" si="15"/>
        <v/>
      </c>
      <c r="S93" t="str">
        <f t="shared" si="16"/>
        <v/>
      </c>
      <c r="T93" t="str">
        <f t="shared" si="22"/>
        <v>Group1_Burn3_Valve2_bOpen : WSTRING(20):="ПЗК-2 открыть гор.3";</v>
      </c>
      <c r="U93" t="str">
        <f t="shared" si="21"/>
        <v>Burn[3].Valve2.bOpen : BOOL; (*ПЗК-2 открыть гор.3*)</v>
      </c>
    </row>
    <row r="94" spans="1:21" x14ac:dyDescent="0.25">
      <c r="A94" s="2" t="s">
        <v>138</v>
      </c>
      <c r="B94" s="4" t="s">
        <v>101</v>
      </c>
      <c r="C94" t="s">
        <v>5</v>
      </c>
      <c r="D94" t="s">
        <v>158</v>
      </c>
      <c r="H94" t="s">
        <v>139</v>
      </c>
      <c r="I94" t="str">
        <f t="shared" si="20"/>
        <v>Reserv_bDO93 : BOOL; (*Резерв*)</v>
      </c>
      <c r="J94" t="str">
        <f t="shared" si="18"/>
        <v>stDoAll.Reserv_bDO93:=SEL(bManualDO, DataReal.Reserv.bDO93, arForceDO[93]);</v>
      </c>
      <c r="K94" t="str">
        <f>IF(COUNTIF(D$1:D94,D94)=1,MAX(K$1:K93)+1,"")</f>
        <v/>
      </c>
      <c r="L94" t="str">
        <f t="shared" si="13"/>
        <v/>
      </c>
      <c r="N94" t="str">
        <f>IF(COUNTIF(F$1:F94,F94)=1,MAX(N$1:N93)+1,"")</f>
        <v/>
      </c>
      <c r="O94" t="str">
        <f t="shared" si="14"/>
        <v/>
      </c>
      <c r="Q94" t="str">
        <f>IF(COUNTIF(G$1:G94,G94)=1,MAX(Q$1:Q93)+1,"")</f>
        <v/>
      </c>
      <c r="R94" t="str">
        <f t="shared" si="15"/>
        <v/>
      </c>
      <c r="S94" t="str">
        <f t="shared" si="16"/>
        <v/>
      </c>
      <c r="T94" t="str">
        <f t="shared" si="22"/>
        <v>Reserv_bDO93 : WSTRING(20):="Резерв";</v>
      </c>
      <c r="U94" t="str">
        <f t="shared" si="21"/>
        <v>bDO93 : BOOL; (*Резерв*)</v>
      </c>
    </row>
    <row r="95" spans="1:21" x14ac:dyDescent="0.25">
      <c r="A95" s="2" t="s">
        <v>138</v>
      </c>
      <c r="B95" s="4" t="s">
        <v>102</v>
      </c>
      <c r="C95" t="s">
        <v>458</v>
      </c>
      <c r="D95" t="s">
        <v>234</v>
      </c>
      <c r="E95" t="s">
        <v>402</v>
      </c>
      <c r="F95" t="s">
        <v>176</v>
      </c>
      <c r="G95" t="s">
        <v>168</v>
      </c>
      <c r="H95" t="s">
        <v>139</v>
      </c>
      <c r="I95" t="str">
        <f t="shared" si="20"/>
        <v>Group1_Burn2_Valve2_bOpen : BOOL; (*ПЗК-2 открыть гор.2*)</v>
      </c>
      <c r="J95" t="str">
        <f t="shared" si="18"/>
        <v>stDoAll.Group1_Burn2_Valve2_bOpen:=SEL(bManualDO, DataReal.Group[1].Burn[2].Valve2.bOpen, arForceDO[94]);</v>
      </c>
      <c r="K95" t="str">
        <f>IF(COUNTIF(D$1:D95,D95)=1,MAX(K$1:K94)+1,"")</f>
        <v/>
      </c>
      <c r="L95" t="str">
        <f t="shared" si="13"/>
        <v/>
      </c>
      <c r="N95" t="str">
        <f>IF(COUNTIF(F$1:F95,F95)=1,MAX(N$1:N94)+1,"")</f>
        <v/>
      </c>
      <c r="O95" t="str">
        <f t="shared" si="14"/>
        <v/>
      </c>
      <c r="Q95" t="str">
        <f>IF(COUNTIF(G$1:G95,G95)=1,MAX(Q$1:Q94)+1,"")</f>
        <v/>
      </c>
      <c r="R95" t="str">
        <f t="shared" si="15"/>
        <v/>
      </c>
      <c r="S95" t="str">
        <f t="shared" si="16"/>
        <v/>
      </c>
      <c r="T95" t="str">
        <f t="shared" si="22"/>
        <v>Group1_Burn2_Valve2_bOpen : WSTRING(20):="ПЗК-2 открыть гор.2";</v>
      </c>
      <c r="U95" t="str">
        <f t="shared" si="21"/>
        <v>Burn[2].Valve2.bOpen : BOOL; (*ПЗК-2 открыть гор.2*)</v>
      </c>
    </row>
    <row r="96" spans="1:21" x14ac:dyDescent="0.25">
      <c r="A96" s="2" t="s">
        <v>138</v>
      </c>
      <c r="B96" s="4" t="s">
        <v>103</v>
      </c>
      <c r="C96" t="s">
        <v>460</v>
      </c>
      <c r="D96" t="s">
        <v>234</v>
      </c>
      <c r="E96" t="s">
        <v>403</v>
      </c>
      <c r="F96" t="s">
        <v>179</v>
      </c>
      <c r="G96" t="s">
        <v>169</v>
      </c>
      <c r="H96" t="s">
        <v>139</v>
      </c>
      <c r="I96" t="str">
        <f t="shared" si="20"/>
        <v>Group1_Burn3_Spark_bStart : BOOL; (*ИВН включить гор.3*)</v>
      </c>
      <c r="J96" t="str">
        <f t="shared" si="18"/>
        <v>stDoAll.Group1_Burn3_Spark_bStart:=SEL(bManualDO, DataReal.Group[1].Burn[3].Spark.bStart, arForceDO[95]);</v>
      </c>
      <c r="K96" t="str">
        <f>IF(COUNTIF(D$1:D96,D96)=1,MAX(K$1:K95)+1,"")</f>
        <v/>
      </c>
      <c r="L96" t="str">
        <f t="shared" si="13"/>
        <v/>
      </c>
      <c r="N96" t="str">
        <f>IF(COUNTIF(F$1:F96,F96)=1,MAX(N$1:N95)+1,"")</f>
        <v/>
      </c>
      <c r="O96" t="str">
        <f t="shared" si="14"/>
        <v/>
      </c>
      <c r="Q96" t="str">
        <f>IF(COUNTIF(G$1:G96,G96)=1,MAX(Q$1:Q95)+1,"")</f>
        <v/>
      </c>
      <c r="R96" t="str">
        <f t="shared" si="15"/>
        <v/>
      </c>
      <c r="S96" t="str">
        <f t="shared" si="16"/>
        <v/>
      </c>
      <c r="T96" t="str">
        <f t="shared" si="22"/>
        <v>Group1_Burn3_Spark_bStart : WSTRING(20):="ИВН включить гор.3";</v>
      </c>
      <c r="U96" t="str">
        <f t="shared" si="21"/>
        <v>Burn[3].Spark.bStart : BOOL; (*ИВН включить гор.3*)</v>
      </c>
    </row>
    <row r="97" spans="1:21" x14ac:dyDescent="0.25">
      <c r="A97" s="2" t="s">
        <v>138</v>
      </c>
      <c r="B97" s="4" t="s">
        <v>104</v>
      </c>
      <c r="C97" t="s">
        <v>461</v>
      </c>
      <c r="D97" t="s">
        <v>234</v>
      </c>
      <c r="E97" t="s">
        <v>403</v>
      </c>
      <c r="F97" t="s">
        <v>174</v>
      </c>
      <c r="G97" t="s">
        <v>168</v>
      </c>
      <c r="H97" t="s">
        <v>139</v>
      </c>
      <c r="I97" t="str">
        <f t="shared" si="20"/>
        <v>Group1_Burn3_ValveIgn_bOpen : BOOL; (*КЗ открыть гор.3*)</v>
      </c>
      <c r="J97" t="str">
        <f t="shared" si="18"/>
        <v>stDoAll.Group1_Burn3_ValveIgn_bOpen:=SEL(bManualDO, DataReal.Group[1].Burn[3].ValveIgn.bOpen, arForceDO[96]);</v>
      </c>
      <c r="K97" t="str">
        <f>IF(COUNTIF(D$1:D97,D97)=1,MAX(K$1:K96)+1,"")</f>
        <v/>
      </c>
      <c r="L97" t="str">
        <f t="shared" si="13"/>
        <v/>
      </c>
      <c r="N97" t="str">
        <f>IF(COUNTIF(F$1:F97,F97)=1,MAX(N$1:N96)+1,"")</f>
        <v/>
      </c>
      <c r="O97" t="str">
        <f t="shared" si="14"/>
        <v/>
      </c>
      <c r="Q97" t="str">
        <f>IF(COUNTIF(G$1:G97,G97)=1,MAX(Q$1:Q96)+1,"")</f>
        <v/>
      </c>
      <c r="R97" t="str">
        <f t="shared" si="15"/>
        <v/>
      </c>
      <c r="S97" t="str">
        <f t="shared" si="16"/>
        <v/>
      </c>
      <c r="T97" t="str">
        <f t="shared" si="22"/>
        <v>Group1_Burn3_ValveIgn_bOpen : WSTRING(20):="КЗ открыть гор.3";</v>
      </c>
      <c r="U97" t="str">
        <f t="shared" si="21"/>
        <v>Burn[3].ValveIgn.bOpen : BOOL; (*КЗ открыть гор.3*)</v>
      </c>
    </row>
    <row r="98" spans="1:21" x14ac:dyDescent="0.25">
      <c r="A98" s="2" t="s">
        <v>138</v>
      </c>
      <c r="B98" s="4" t="s">
        <v>105</v>
      </c>
      <c r="C98" t="s">
        <v>464</v>
      </c>
      <c r="D98" t="s">
        <v>234</v>
      </c>
      <c r="E98" t="s">
        <v>402</v>
      </c>
      <c r="F98" t="s">
        <v>179</v>
      </c>
      <c r="G98" t="s">
        <v>169</v>
      </c>
      <c r="H98" t="s">
        <v>139</v>
      </c>
      <c r="I98" t="str">
        <f t="shared" si="20"/>
        <v>Group1_Burn2_Spark_bStart : BOOL; (*ИВН включить гор.2*)</v>
      </c>
      <c r="J98" t="str">
        <f t="shared" si="18"/>
        <v>stDoAll.Group1_Burn2_Spark_bStart:=SEL(bManualDO, DataReal.Group[1].Burn[2].Spark.bStart, arForceDO[97]);</v>
      </c>
      <c r="K98" t="str">
        <f>IF(COUNTIF(D$1:D98,D98)=1,MAX(K$1:K97)+1,"")</f>
        <v/>
      </c>
      <c r="L98" t="str">
        <f t="shared" si="13"/>
        <v/>
      </c>
      <c r="N98" t="str">
        <f>IF(COUNTIF(F$1:F98,F98)=1,MAX(N$1:N97)+1,"")</f>
        <v/>
      </c>
      <c r="O98" t="str">
        <f t="shared" si="14"/>
        <v/>
      </c>
      <c r="Q98" t="str">
        <f>IF(COUNTIF(G$1:G98,G98)=1,MAX(Q$1:Q97)+1,"")</f>
        <v/>
      </c>
      <c r="R98" t="str">
        <f t="shared" si="15"/>
        <v/>
      </c>
      <c r="S98" t="str">
        <f t="shared" si="16"/>
        <v/>
      </c>
      <c r="T98" t="str">
        <f t="shared" si="22"/>
        <v>Group1_Burn2_Spark_bStart : WSTRING(20):="ИВН включить гор.2";</v>
      </c>
      <c r="U98" t="str">
        <f t="shared" si="21"/>
        <v>Burn[2].Spark.bStart : BOOL; (*ИВН включить гор.2*)</v>
      </c>
    </row>
    <row r="99" spans="1:21" x14ac:dyDescent="0.25">
      <c r="A99" s="2" t="s">
        <v>138</v>
      </c>
      <c r="B99" s="4" t="s">
        <v>106</v>
      </c>
      <c r="C99" t="s">
        <v>465</v>
      </c>
      <c r="D99" t="s">
        <v>234</v>
      </c>
      <c r="E99" t="s">
        <v>402</v>
      </c>
      <c r="F99" t="s">
        <v>174</v>
      </c>
      <c r="G99" t="s">
        <v>168</v>
      </c>
      <c r="H99" t="s">
        <v>139</v>
      </c>
      <c r="I99" t="str">
        <f t="shared" si="20"/>
        <v>Group1_Burn2_ValveIgn_bOpen : BOOL; (*КЗ открыть гор.2*)</v>
      </c>
      <c r="J99" t="str">
        <f t="shared" si="18"/>
        <v>stDoAll.Group1_Burn2_ValveIgn_bOpen:=SEL(bManualDO, DataReal.Group[1].Burn[2].ValveIgn.bOpen, arForceDO[98]);</v>
      </c>
      <c r="K99" t="str">
        <f>IF(COUNTIF(D$1:D99,D99)=1,MAX(K$1:K98)+1,"")</f>
        <v/>
      </c>
      <c r="L99" t="str">
        <f t="shared" si="13"/>
        <v/>
      </c>
      <c r="N99" t="str">
        <f>IF(COUNTIF(F$1:F99,F99)=1,MAX(N$1:N98)+1,"")</f>
        <v/>
      </c>
      <c r="O99" t="str">
        <f t="shared" si="14"/>
        <v/>
      </c>
      <c r="Q99" t="str">
        <f>IF(COUNTIF(G$1:G99,G99)=1,MAX(Q$1:Q98)+1,"")</f>
        <v/>
      </c>
      <c r="R99" t="str">
        <f t="shared" si="15"/>
        <v/>
      </c>
      <c r="S99" t="str">
        <f t="shared" si="16"/>
        <v/>
      </c>
      <c r="T99" t="str">
        <f t="shared" si="22"/>
        <v>Group1_Burn2_ValveIgn_bOpen : WSTRING(20):="КЗ открыть гор.2";</v>
      </c>
      <c r="U99" t="str">
        <f t="shared" si="21"/>
        <v>Burn[2].ValveIgn.bOpen : BOOL; (*КЗ открыть гор.2*)</v>
      </c>
    </row>
    <row r="100" spans="1:21" x14ac:dyDescent="0.25">
      <c r="A100" s="2" t="s">
        <v>138</v>
      </c>
      <c r="B100" s="4" t="s">
        <v>107</v>
      </c>
      <c r="C100" t="s">
        <v>5</v>
      </c>
      <c r="D100" t="s">
        <v>158</v>
      </c>
      <c r="H100" t="s">
        <v>139</v>
      </c>
      <c r="I100" t="str">
        <f t="shared" si="20"/>
        <v>Reserv_bDO99 : BOOL; (*Резерв*)</v>
      </c>
      <c r="J100" t="str">
        <f t="shared" si="18"/>
        <v>stDoAll.Reserv_bDO99:=SEL(bManualDO, DataReal.Reserv.bDO99, arForceDO[99]);</v>
      </c>
      <c r="K100" t="str">
        <f>IF(COUNTIF(D$1:D100,D100)=1,MAX(K$1:K99)+1,"")</f>
        <v/>
      </c>
      <c r="L100" t="str">
        <f t="shared" si="13"/>
        <v/>
      </c>
      <c r="N100" t="str">
        <f>IF(COUNTIF(F$1:F100,F100)=1,MAX(N$1:N99)+1,"")</f>
        <v/>
      </c>
      <c r="O100" t="str">
        <f t="shared" si="14"/>
        <v/>
      </c>
      <c r="Q100" t="str">
        <f>IF(COUNTIF(G$1:G100,G100)=1,MAX(Q$1:Q99)+1,"")</f>
        <v/>
      </c>
      <c r="R100" t="str">
        <f t="shared" si="15"/>
        <v/>
      </c>
      <c r="S100" t="str">
        <f t="shared" si="16"/>
        <v/>
      </c>
      <c r="T100" t="str">
        <f t="shared" si="22"/>
        <v>Reserv_bDO99 : WSTRING(20):="Резерв";</v>
      </c>
      <c r="U100" t="str">
        <f t="shared" si="21"/>
        <v>bDO99 : BOOL; (*Резерв*)</v>
      </c>
    </row>
    <row r="101" spans="1:21" x14ac:dyDescent="0.25">
      <c r="A101" s="2" t="s">
        <v>138</v>
      </c>
      <c r="B101" s="4" t="s">
        <v>108</v>
      </c>
      <c r="C101" t="s">
        <v>5</v>
      </c>
      <c r="D101" t="s">
        <v>158</v>
      </c>
      <c r="H101" t="s">
        <v>139</v>
      </c>
      <c r="I101" t="str">
        <f t="shared" si="20"/>
        <v>Reserv_bDO100 : BOOL; (*Резерв*)</v>
      </c>
      <c r="J101" t="str">
        <f t="shared" si="18"/>
        <v>stDoAll.Reserv_bDO100:=SEL(bManualDO, DataReal.Reserv.bDO100, arForceDO[100]);</v>
      </c>
      <c r="K101" t="str">
        <f>IF(COUNTIF(D$1:D101,D101)=1,MAX(K$1:K100)+1,"")</f>
        <v/>
      </c>
      <c r="L101" t="str">
        <f t="shared" si="13"/>
        <v/>
      </c>
      <c r="N101" t="str">
        <f>IF(COUNTIF(F$1:F101,F101)=1,MAX(N$1:N100)+1,"")</f>
        <v/>
      </c>
      <c r="O101" t="str">
        <f t="shared" si="14"/>
        <v/>
      </c>
      <c r="Q101" t="str">
        <f>IF(COUNTIF(G$1:G101,G101)=1,MAX(Q$1:Q100)+1,"")</f>
        <v/>
      </c>
      <c r="R101" t="str">
        <f t="shared" si="15"/>
        <v/>
      </c>
      <c r="S101" t="str">
        <f t="shared" si="16"/>
        <v/>
      </c>
      <c r="T101" t="str">
        <f t="shared" si="22"/>
        <v>Reserv_bDO100 : WSTRING(20):="Резерв";</v>
      </c>
      <c r="U101" t="str">
        <f t="shared" si="21"/>
        <v>bDO100 : BOOL; (*Резерв*)</v>
      </c>
    </row>
    <row r="102" spans="1:21" x14ac:dyDescent="0.25">
      <c r="A102" s="2" t="s">
        <v>138</v>
      </c>
      <c r="B102" s="4" t="s">
        <v>109</v>
      </c>
      <c r="C102" t="s">
        <v>5</v>
      </c>
      <c r="D102" t="s">
        <v>158</v>
      </c>
      <c r="H102" t="s">
        <v>139</v>
      </c>
      <c r="I102" t="str">
        <f t="shared" si="20"/>
        <v>Reserv_bDO101 : BOOL; (*Резерв*)</v>
      </c>
      <c r="J102" t="str">
        <f t="shared" si="18"/>
        <v>stDoAll.Reserv_bDO101:=SEL(bManualDO, DataReal.Reserv.bDO101, arForceDO[101]);</v>
      </c>
      <c r="K102" t="str">
        <f>IF(COUNTIF(D$1:D102,D102)=1,MAX(K$1:K101)+1,"")</f>
        <v/>
      </c>
      <c r="L102" t="str">
        <f t="shared" si="13"/>
        <v/>
      </c>
      <c r="N102" t="str">
        <f>IF(COUNTIF(F$1:F102,F102)=1,MAX(N$1:N101)+1,"")</f>
        <v/>
      </c>
      <c r="O102" t="str">
        <f t="shared" si="14"/>
        <v/>
      </c>
      <c r="Q102" t="str">
        <f>IF(COUNTIF(G$1:G102,G102)=1,MAX(Q$1:Q101)+1,"")</f>
        <v/>
      </c>
      <c r="R102" t="str">
        <f t="shared" si="15"/>
        <v/>
      </c>
      <c r="S102" t="str">
        <f t="shared" si="16"/>
        <v/>
      </c>
      <c r="T102" t="str">
        <f t="shared" si="22"/>
        <v>Reserv_bDO101 : WSTRING(20):="Резерв";</v>
      </c>
      <c r="U102" t="str">
        <f t="shared" si="21"/>
        <v>bDO101 : BOOL; (*Резерв*)</v>
      </c>
    </row>
    <row r="103" spans="1:21" x14ac:dyDescent="0.25">
      <c r="A103" s="2" t="s">
        <v>138</v>
      </c>
      <c r="B103" s="4" t="s">
        <v>110</v>
      </c>
      <c r="C103" t="s">
        <v>5</v>
      </c>
      <c r="D103" t="s">
        <v>158</v>
      </c>
      <c r="H103" t="s">
        <v>139</v>
      </c>
      <c r="I103" t="str">
        <f t="shared" si="20"/>
        <v>Reserv_bDO102 : BOOL; (*Резерв*)</v>
      </c>
      <c r="J103" t="str">
        <f t="shared" si="18"/>
        <v>stDoAll.Reserv_bDO102:=SEL(bManualDO, DataReal.Reserv.bDO102, arForceDO[102]);</v>
      </c>
      <c r="K103" t="str">
        <f>IF(COUNTIF(D$1:D103,D103)=1,MAX(K$1:K102)+1,"")</f>
        <v/>
      </c>
      <c r="L103" t="str">
        <f t="shared" ref="L103:L163" si="23">IF(K103="","",D103)</f>
        <v/>
      </c>
      <c r="N103" t="str">
        <f>IF(COUNTIF(F$1:F103,F103)=1,MAX(N$1:N102)+1,"")</f>
        <v/>
      </c>
      <c r="O103" t="str">
        <f t="shared" ref="O103:O163" si="24">IF(N103="","",F103)</f>
        <v/>
      </c>
      <c r="Q103" t="str">
        <f>IF(COUNTIF(G$1:G103,G103)=1,MAX(Q$1:Q102)+1,"")</f>
        <v/>
      </c>
      <c r="R103" t="str">
        <f t="shared" ref="R103:R163" si="25">IF(Q103="","",G103)</f>
        <v/>
      </c>
      <c r="S103" t="str">
        <f t="shared" si="16"/>
        <v/>
      </c>
      <c r="T103" t="str">
        <f t="shared" si="22"/>
        <v>Reserv_bDO102 : WSTRING(20):="Резерв";</v>
      </c>
      <c r="U103" t="str">
        <f t="shared" si="21"/>
        <v>bDO102 : BOOL; (*Резерв*)</v>
      </c>
    </row>
    <row r="104" spans="1:21" x14ac:dyDescent="0.25">
      <c r="A104" s="2" t="s">
        <v>138</v>
      </c>
      <c r="B104" s="4" t="s">
        <v>111</v>
      </c>
      <c r="C104" t="s">
        <v>5</v>
      </c>
      <c r="D104" t="s">
        <v>158</v>
      </c>
      <c r="H104" t="s">
        <v>139</v>
      </c>
      <c r="I104" t="str">
        <f t="shared" si="20"/>
        <v>Reserv_bDO103 : BOOL; (*Резерв*)</v>
      </c>
      <c r="J104" t="str">
        <f t="shared" si="18"/>
        <v>stDoAll.Reserv_bDO103:=SEL(bManualDO, DataReal.Reserv.bDO103, arForceDO[103]);</v>
      </c>
      <c r="K104" t="str">
        <f>IF(COUNTIF(D$1:D104,D104)=1,MAX(K$1:K103)+1,"")</f>
        <v/>
      </c>
      <c r="L104" t="str">
        <f t="shared" si="23"/>
        <v/>
      </c>
      <c r="N104" t="str">
        <f>IF(COUNTIF(F$1:F104,F104)=1,MAX(N$1:N103)+1,"")</f>
        <v/>
      </c>
      <c r="O104" t="str">
        <f t="shared" si="24"/>
        <v/>
      </c>
      <c r="Q104" t="str">
        <f>IF(COUNTIF(G$1:G104,G104)=1,MAX(Q$1:Q103)+1,"")</f>
        <v/>
      </c>
      <c r="R104" t="str">
        <f t="shared" si="25"/>
        <v/>
      </c>
      <c r="S104" t="str">
        <f t="shared" si="16"/>
        <v/>
      </c>
      <c r="T104" t="str">
        <f t="shared" si="22"/>
        <v>Reserv_bDO103 : WSTRING(20):="Резерв";</v>
      </c>
      <c r="U104" t="str">
        <f t="shared" si="21"/>
        <v>bDO103 : BOOL; (*Резерв*)</v>
      </c>
    </row>
    <row r="105" spans="1:21" x14ac:dyDescent="0.25">
      <c r="A105" s="2" t="s">
        <v>138</v>
      </c>
      <c r="B105" s="4" t="s">
        <v>112</v>
      </c>
      <c r="C105" t="s">
        <v>5</v>
      </c>
      <c r="D105" t="s">
        <v>158</v>
      </c>
      <c r="H105" t="s">
        <v>139</v>
      </c>
      <c r="I105" t="str">
        <f t="shared" si="20"/>
        <v>Reserv_bDO104 : BOOL; (*Резерв*)</v>
      </c>
      <c r="J105" t="str">
        <f t="shared" si="18"/>
        <v>stDoAll.Reserv_bDO104:=SEL(bManualDO, DataReal.Reserv.bDO104, arForceDO[104]);</v>
      </c>
      <c r="K105" t="str">
        <f>IF(COUNTIF(D$1:D105,D105)=1,MAX(K$1:K104)+1,"")</f>
        <v/>
      </c>
      <c r="L105" t="str">
        <f t="shared" si="23"/>
        <v/>
      </c>
      <c r="N105" t="str">
        <f>IF(COUNTIF(F$1:F105,F105)=1,MAX(N$1:N104)+1,"")</f>
        <v/>
      </c>
      <c r="O105" t="str">
        <f t="shared" si="24"/>
        <v/>
      </c>
      <c r="Q105" t="str">
        <f>IF(COUNTIF(G$1:G105,G105)=1,MAX(Q$1:Q104)+1,"")</f>
        <v/>
      </c>
      <c r="R105" t="str">
        <f t="shared" si="25"/>
        <v/>
      </c>
      <c r="S105" t="str">
        <f t="shared" si="16"/>
        <v/>
      </c>
      <c r="T105" t="str">
        <f t="shared" si="22"/>
        <v>Reserv_bDO104 : WSTRING(20):="Резерв";</v>
      </c>
      <c r="U105" t="str">
        <f t="shared" si="21"/>
        <v>bDO104 : BOOL; (*Резерв*)</v>
      </c>
    </row>
    <row r="106" spans="1:21" x14ac:dyDescent="0.25">
      <c r="A106" s="2" t="s">
        <v>138</v>
      </c>
      <c r="B106" s="4" t="s">
        <v>113</v>
      </c>
      <c r="C106" t="s">
        <v>5</v>
      </c>
      <c r="D106" t="s">
        <v>158</v>
      </c>
      <c r="H106" t="s">
        <v>139</v>
      </c>
      <c r="I106" t="str">
        <f t="shared" si="20"/>
        <v>Reserv_bDO105 : BOOL; (*Резерв*)</v>
      </c>
      <c r="J106" t="str">
        <f t="shared" si="18"/>
        <v>stDoAll.Reserv_bDO105:=SEL(bManualDO, DataReal.Reserv.bDO105, arForceDO[105]);</v>
      </c>
      <c r="K106" t="str">
        <f>IF(COUNTIF(D$1:D106,D106)=1,MAX(K$1:K105)+1,"")</f>
        <v/>
      </c>
      <c r="L106" t="str">
        <f t="shared" si="23"/>
        <v/>
      </c>
      <c r="N106" t="str">
        <f>IF(COUNTIF(F$1:F106,F106)=1,MAX(N$1:N105)+1,"")</f>
        <v/>
      </c>
      <c r="O106" t="str">
        <f t="shared" si="24"/>
        <v/>
      </c>
      <c r="Q106" t="str">
        <f>IF(COUNTIF(G$1:G106,G106)=1,MAX(Q$1:Q105)+1,"")</f>
        <v/>
      </c>
      <c r="R106" t="str">
        <f t="shared" si="25"/>
        <v/>
      </c>
      <c r="S106" t="str">
        <f t="shared" si="16"/>
        <v/>
      </c>
      <c r="T106" t="str">
        <f t="shared" si="22"/>
        <v>Reserv_bDO105 : WSTRING(20):="Резерв";</v>
      </c>
      <c r="U106" t="str">
        <f t="shared" si="21"/>
        <v>bDO105 : BOOL; (*Резерв*)</v>
      </c>
    </row>
    <row r="107" spans="1:21" x14ac:dyDescent="0.25">
      <c r="A107" s="2" t="s">
        <v>138</v>
      </c>
      <c r="B107" s="4" t="s">
        <v>114</v>
      </c>
      <c r="C107" t="s">
        <v>5</v>
      </c>
      <c r="D107" t="s">
        <v>158</v>
      </c>
      <c r="H107" t="s">
        <v>139</v>
      </c>
      <c r="I107" t="str">
        <f t="shared" si="20"/>
        <v>Reserv_bDO106 : BOOL; (*Резерв*)</v>
      </c>
      <c r="J107" t="str">
        <f t="shared" si="18"/>
        <v>stDoAll.Reserv_bDO106:=SEL(bManualDO, DataReal.Reserv.bDO106, arForceDO[106]);</v>
      </c>
      <c r="K107" t="str">
        <f>IF(COUNTIF(D$1:D107,D107)=1,MAX(K$1:K106)+1,"")</f>
        <v/>
      </c>
      <c r="L107" t="str">
        <f t="shared" si="23"/>
        <v/>
      </c>
      <c r="N107" t="str">
        <f>IF(COUNTIF(F$1:F107,F107)=1,MAX(N$1:N106)+1,"")</f>
        <v/>
      </c>
      <c r="O107" t="str">
        <f t="shared" si="24"/>
        <v/>
      </c>
      <c r="Q107" t="str">
        <f>IF(COUNTIF(G$1:G107,G107)=1,MAX(Q$1:Q106)+1,"")</f>
        <v/>
      </c>
      <c r="R107" t="str">
        <f t="shared" si="25"/>
        <v/>
      </c>
      <c r="S107" t="str">
        <f t="shared" si="16"/>
        <v/>
      </c>
      <c r="T107" t="str">
        <f t="shared" si="22"/>
        <v>Reserv_bDO106 : WSTRING(20):="Резерв";</v>
      </c>
      <c r="U107" t="str">
        <f t="shared" si="21"/>
        <v>bDO106 : BOOL; (*Резерв*)</v>
      </c>
    </row>
    <row r="108" spans="1:21" x14ac:dyDescent="0.25">
      <c r="A108" s="2" t="s">
        <v>138</v>
      </c>
      <c r="B108" s="4" t="s">
        <v>115</v>
      </c>
      <c r="C108" t="s">
        <v>5</v>
      </c>
      <c r="D108" t="s">
        <v>158</v>
      </c>
      <c r="H108" t="s">
        <v>139</v>
      </c>
      <c r="I108" t="str">
        <f t="shared" si="20"/>
        <v>Reserv_bDO107 : BOOL; (*Резерв*)</v>
      </c>
      <c r="J108" t="str">
        <f t="shared" si="18"/>
        <v>stDoAll.Reserv_bDO107:=SEL(bManualDO, DataReal.Reserv.bDO107, arForceDO[107]);</v>
      </c>
      <c r="K108" t="str">
        <f>IF(COUNTIF(D$1:D108,D108)=1,MAX(K$1:K107)+1,"")</f>
        <v/>
      </c>
      <c r="L108" t="str">
        <f t="shared" si="23"/>
        <v/>
      </c>
      <c r="N108" t="str">
        <f>IF(COUNTIF(F$1:F108,F108)=1,MAX(N$1:N107)+1,"")</f>
        <v/>
      </c>
      <c r="O108" t="str">
        <f t="shared" si="24"/>
        <v/>
      </c>
      <c r="Q108" t="str">
        <f>IF(COUNTIF(G$1:G108,G108)=1,MAX(Q$1:Q107)+1,"")</f>
        <v/>
      </c>
      <c r="R108" t="str">
        <f t="shared" si="25"/>
        <v/>
      </c>
      <c r="S108" t="str">
        <f t="shared" si="16"/>
        <v/>
      </c>
      <c r="T108" t="str">
        <f t="shared" si="22"/>
        <v>Reserv_bDO107 : WSTRING(20):="Резерв";</v>
      </c>
      <c r="U108" t="str">
        <f t="shared" si="21"/>
        <v>bDO107 : BOOL; (*Резерв*)</v>
      </c>
    </row>
    <row r="109" spans="1:21" x14ac:dyDescent="0.25">
      <c r="A109" s="2" t="s">
        <v>138</v>
      </c>
      <c r="B109" s="4" t="s">
        <v>116</v>
      </c>
      <c r="C109" t="s">
        <v>5</v>
      </c>
      <c r="D109" t="s">
        <v>158</v>
      </c>
      <c r="H109" t="s">
        <v>139</v>
      </c>
      <c r="I109" t="str">
        <f t="shared" si="20"/>
        <v>Reserv_bDO108 : BOOL; (*Резерв*)</v>
      </c>
      <c r="J109" t="str">
        <f t="shared" si="18"/>
        <v>stDoAll.Reserv_bDO108:=SEL(bManualDO, DataReal.Reserv.bDO108, arForceDO[108]);</v>
      </c>
      <c r="K109" t="str">
        <f>IF(COUNTIF(D$1:D109,D109)=1,MAX(K$1:K108)+1,"")</f>
        <v/>
      </c>
      <c r="L109" t="str">
        <f t="shared" si="23"/>
        <v/>
      </c>
      <c r="N109" t="str">
        <f>IF(COUNTIF(F$1:F109,F109)=1,MAX(N$1:N108)+1,"")</f>
        <v/>
      </c>
      <c r="O109" t="str">
        <f t="shared" si="24"/>
        <v/>
      </c>
      <c r="Q109" t="str">
        <f>IF(COUNTIF(G$1:G109,G109)=1,MAX(Q$1:Q108)+1,"")</f>
        <v/>
      </c>
      <c r="R109" t="str">
        <f t="shared" si="25"/>
        <v/>
      </c>
      <c r="S109" t="str">
        <f t="shared" si="16"/>
        <v/>
      </c>
      <c r="T109" t="str">
        <f t="shared" si="22"/>
        <v>Reserv_bDO108 : WSTRING(20):="Резерв";</v>
      </c>
      <c r="U109" t="str">
        <f t="shared" si="21"/>
        <v>bDO108 : BOOL; (*Резерв*)</v>
      </c>
    </row>
    <row r="110" spans="1:21" x14ac:dyDescent="0.25">
      <c r="A110" s="2" t="s">
        <v>138</v>
      </c>
      <c r="B110" s="4" t="s">
        <v>117</v>
      </c>
      <c r="C110" t="s">
        <v>5</v>
      </c>
      <c r="D110" t="s">
        <v>158</v>
      </c>
      <c r="H110" t="s">
        <v>139</v>
      </c>
      <c r="I110" t="str">
        <f t="shared" si="20"/>
        <v>Reserv_bDO109 : BOOL; (*Резерв*)</v>
      </c>
      <c r="J110" t="str">
        <f t="shared" si="18"/>
        <v>stDoAll.Reserv_bDO109:=SEL(bManualDO, DataReal.Reserv.bDO109, arForceDO[109]);</v>
      </c>
      <c r="K110" t="str">
        <f>IF(COUNTIF(D$1:D110,D110)=1,MAX(K$1:K109)+1,"")</f>
        <v/>
      </c>
      <c r="L110" t="str">
        <f t="shared" si="23"/>
        <v/>
      </c>
      <c r="N110" t="str">
        <f>IF(COUNTIF(F$1:F110,F110)=1,MAX(N$1:N109)+1,"")</f>
        <v/>
      </c>
      <c r="O110" t="str">
        <f t="shared" si="24"/>
        <v/>
      </c>
      <c r="Q110" t="str">
        <f>IF(COUNTIF(G$1:G110,G110)=1,MAX(Q$1:Q109)+1,"")</f>
        <v/>
      </c>
      <c r="R110" t="str">
        <f t="shared" si="25"/>
        <v/>
      </c>
      <c r="S110" t="str">
        <f t="shared" si="16"/>
        <v/>
      </c>
      <c r="T110" t="str">
        <f t="shared" si="22"/>
        <v>Reserv_bDO109 : WSTRING(20):="Резерв";</v>
      </c>
      <c r="U110" t="str">
        <f t="shared" si="21"/>
        <v>bDO109 : BOOL; (*Резерв*)</v>
      </c>
    </row>
    <row r="111" spans="1:21" x14ac:dyDescent="0.25">
      <c r="A111" s="2" t="s">
        <v>138</v>
      </c>
      <c r="B111" s="4" t="s">
        <v>118</v>
      </c>
      <c r="C111" t="s">
        <v>5</v>
      </c>
      <c r="D111" t="s">
        <v>158</v>
      </c>
      <c r="H111" t="s">
        <v>139</v>
      </c>
      <c r="I111" t="str">
        <f t="shared" si="20"/>
        <v>Reserv_bDO110 : BOOL; (*Резерв*)</v>
      </c>
      <c r="J111" t="str">
        <f t="shared" si="18"/>
        <v>stDoAll.Reserv_bDO110:=SEL(bManualDO, DataReal.Reserv.bDO110, arForceDO[110]);</v>
      </c>
      <c r="K111" t="str">
        <f>IF(COUNTIF(D$1:D111,D111)=1,MAX(K$1:K110)+1,"")</f>
        <v/>
      </c>
      <c r="L111" t="str">
        <f t="shared" si="23"/>
        <v/>
      </c>
      <c r="N111" t="str">
        <f>IF(COUNTIF(F$1:F111,F111)=1,MAX(N$1:N110)+1,"")</f>
        <v/>
      </c>
      <c r="O111" t="str">
        <f t="shared" si="24"/>
        <v/>
      </c>
      <c r="Q111" t="str">
        <f>IF(COUNTIF(G$1:G111,G111)=1,MAX(Q$1:Q110)+1,"")</f>
        <v/>
      </c>
      <c r="R111" t="str">
        <f t="shared" si="25"/>
        <v/>
      </c>
      <c r="S111" t="str">
        <f t="shared" si="16"/>
        <v/>
      </c>
      <c r="T111" t="str">
        <f t="shared" si="22"/>
        <v>Reserv_bDO110 : WSTRING(20):="Резерв";</v>
      </c>
      <c r="U111" t="str">
        <f t="shared" si="21"/>
        <v>bDO110 : BOOL; (*Резерв*)</v>
      </c>
    </row>
    <row r="112" spans="1:21" x14ac:dyDescent="0.25">
      <c r="A112" s="2" t="s">
        <v>138</v>
      </c>
      <c r="B112" s="4" t="s">
        <v>119</v>
      </c>
      <c r="C112" t="s">
        <v>5</v>
      </c>
      <c r="D112" t="s">
        <v>158</v>
      </c>
      <c r="H112" t="s">
        <v>139</v>
      </c>
      <c r="I112" t="str">
        <f t="shared" si="20"/>
        <v>Reserv_bDO111 : BOOL; (*Резерв*)</v>
      </c>
      <c r="J112" t="str">
        <f t="shared" si="18"/>
        <v>stDoAll.Reserv_bDO111:=SEL(bManualDO, DataReal.Reserv.bDO111, arForceDO[111]);</v>
      </c>
      <c r="K112" t="str">
        <f>IF(COUNTIF(D$1:D112,D112)=1,MAX(K$1:K111)+1,"")</f>
        <v/>
      </c>
      <c r="L112" t="str">
        <f t="shared" si="23"/>
        <v/>
      </c>
      <c r="N112" t="str">
        <f>IF(COUNTIF(F$1:F112,F112)=1,MAX(N$1:N111)+1,"")</f>
        <v/>
      </c>
      <c r="O112" t="str">
        <f t="shared" si="24"/>
        <v/>
      </c>
      <c r="Q112" t="str">
        <f>IF(COUNTIF(G$1:G112,G112)=1,MAX(Q$1:Q111)+1,"")</f>
        <v/>
      </c>
      <c r="R112" t="str">
        <f t="shared" si="25"/>
        <v/>
      </c>
      <c r="S112" t="str">
        <f t="shared" si="16"/>
        <v/>
      </c>
      <c r="T112" t="str">
        <f t="shared" si="22"/>
        <v>Reserv_bDO111 : WSTRING(20):="Резерв";</v>
      </c>
      <c r="U112" t="str">
        <f t="shared" si="21"/>
        <v>bDO111 : BOOL; (*Резерв*)</v>
      </c>
    </row>
    <row r="113" spans="1:21" x14ac:dyDescent="0.25">
      <c r="A113" s="2" t="s">
        <v>138</v>
      </c>
      <c r="B113" s="4" t="s">
        <v>120</v>
      </c>
      <c r="C113" t="s">
        <v>5</v>
      </c>
      <c r="D113" t="s">
        <v>158</v>
      </c>
      <c r="H113" t="s">
        <v>139</v>
      </c>
      <c r="I113" t="str">
        <f t="shared" si="20"/>
        <v>Reserv_bDO112 : BOOL; (*Резерв*)</v>
      </c>
      <c r="J113" t="str">
        <f t="shared" si="18"/>
        <v>stDoAll.Reserv_bDO112:=SEL(bManualDO, DataReal.Reserv.bDO112, arForceDO[112]);</v>
      </c>
      <c r="K113" t="str">
        <f>IF(COUNTIF(D$1:D113,D113)=1,MAX(K$1:K112)+1,"")</f>
        <v/>
      </c>
      <c r="L113" t="str">
        <f t="shared" si="23"/>
        <v/>
      </c>
      <c r="N113" t="str">
        <f>IF(COUNTIF(F$1:F113,F113)=1,MAX(N$1:N112)+1,"")</f>
        <v/>
      </c>
      <c r="O113" t="str">
        <f t="shared" si="24"/>
        <v/>
      </c>
      <c r="Q113" t="str">
        <f>IF(COUNTIF(G$1:G113,G113)=1,MAX(Q$1:Q112)+1,"")</f>
        <v/>
      </c>
      <c r="R113" t="str">
        <f t="shared" si="25"/>
        <v/>
      </c>
      <c r="S113" t="str">
        <f t="shared" si="16"/>
        <v/>
      </c>
      <c r="T113" t="str">
        <f t="shared" si="22"/>
        <v>Reserv_bDO112 : WSTRING(20):="Резерв";</v>
      </c>
      <c r="U113" t="str">
        <f t="shared" si="21"/>
        <v>bDO112 : BOOL; (*Резерв*)</v>
      </c>
    </row>
    <row r="114" spans="1:21" s="29" customFormat="1" x14ac:dyDescent="0.25">
      <c r="A114" s="27" t="s">
        <v>138</v>
      </c>
      <c r="B114" s="28" t="s">
        <v>121</v>
      </c>
      <c r="C114" s="29" t="s">
        <v>5</v>
      </c>
      <c r="D114" s="29" t="s">
        <v>158</v>
      </c>
      <c r="H114" s="29" t="s">
        <v>139</v>
      </c>
      <c r="I114" s="29" t="str">
        <f t="shared" si="20"/>
        <v>Reserv_bDO113 : BOOL; (*Резерв*)</v>
      </c>
      <c r="J114" t="str">
        <f t="shared" si="18"/>
        <v>stDoAll.Reserv_bDO113:=SEL(bManualDO, DataReal.Reserv.bDO113, arForceDO[113]);</v>
      </c>
      <c r="K114" s="29" t="str">
        <f>IF(COUNTIF(D$1:D114,D114)=1,MAX(K$1:K113)+1,"")</f>
        <v/>
      </c>
      <c r="L114" s="29" t="str">
        <f t="shared" si="23"/>
        <v/>
      </c>
      <c r="N114" s="29" t="str">
        <f>IF(COUNTIF(F$1:F114,F114)=1,MAX(N$1:N113)+1,"")</f>
        <v/>
      </c>
      <c r="O114" s="29" t="str">
        <f t="shared" si="24"/>
        <v/>
      </c>
      <c r="Q114" s="29" t="str">
        <f>IF(COUNTIF(G$1:G114,G114)=1,MAX(Q$1:Q113)+1,"")</f>
        <v/>
      </c>
      <c r="R114" s="29" t="str">
        <f t="shared" si="25"/>
        <v/>
      </c>
      <c r="S114" s="29" t="str">
        <f t="shared" si="16"/>
        <v/>
      </c>
      <c r="T114" t="str">
        <f t="shared" si="22"/>
        <v>Reserv_bDO113 : WSTRING(20):="Резерв";</v>
      </c>
      <c r="U114" s="29" t="str">
        <f t="shared" si="21"/>
        <v>bDO113 : BOOL; (*Резерв*)</v>
      </c>
    </row>
    <row r="115" spans="1:21" s="20" customFormat="1" ht="15.75" thickBot="1" x14ac:dyDescent="0.3">
      <c r="A115" s="18" t="s">
        <v>138</v>
      </c>
      <c r="B115" s="26" t="s">
        <v>122</v>
      </c>
      <c r="C115" s="20" t="s">
        <v>5</v>
      </c>
      <c r="D115" s="20" t="s">
        <v>158</v>
      </c>
      <c r="H115" s="20" t="s">
        <v>139</v>
      </c>
      <c r="I115" s="20" t="str">
        <f t="shared" si="20"/>
        <v>Reserv_bDO114 : BOOL; (*Резерв*)</v>
      </c>
      <c r="J115" t="str">
        <f t="shared" si="18"/>
        <v>stDoAll.Reserv_bDO114:=SEL(bManualDO, DataReal.Reserv.bDO114, arForceDO[114]);</v>
      </c>
      <c r="K115" s="20" t="str">
        <f>IF(COUNTIF(D$1:D115,D115)=1,MAX(K$1:K114)+1,"")</f>
        <v/>
      </c>
      <c r="L115" s="20" t="str">
        <f t="shared" si="23"/>
        <v/>
      </c>
      <c r="N115" s="20" t="str">
        <f>IF(COUNTIF(F$1:F115,F115)=1,MAX(N$1:N114)+1,"")</f>
        <v/>
      </c>
      <c r="O115" s="20" t="str">
        <f t="shared" si="24"/>
        <v/>
      </c>
      <c r="Q115" s="20" t="str">
        <f>IF(COUNTIF(G$1:G115,G115)=1,MAX(Q$1:Q114)+1,"")</f>
        <v/>
      </c>
      <c r="R115" s="20" t="str">
        <f t="shared" si="25"/>
        <v/>
      </c>
      <c r="S115" s="20" t="str">
        <f t="shared" si="16"/>
        <v/>
      </c>
      <c r="T115" t="str">
        <f t="shared" si="22"/>
        <v>Reserv_bDO114 : WSTRING(20):="Резерв";</v>
      </c>
      <c r="U115" s="20" t="str">
        <f t="shared" si="21"/>
        <v>bDO114 : BOOL; (*Резерв*)</v>
      </c>
    </row>
    <row r="116" spans="1:21" x14ac:dyDescent="0.25">
      <c r="A116" s="2" t="s">
        <v>138</v>
      </c>
      <c r="B116" s="4" t="s">
        <v>123</v>
      </c>
      <c r="C116" t="s">
        <v>535</v>
      </c>
      <c r="D116" t="s">
        <v>235</v>
      </c>
      <c r="E116" t="s">
        <v>403</v>
      </c>
      <c r="F116" t="s">
        <v>173</v>
      </c>
      <c r="G116" t="s">
        <v>171</v>
      </c>
      <c r="H116" t="s">
        <v>139</v>
      </c>
      <c r="I116" t="str">
        <f t="shared" ref="I116:I163" si="26">CONCATENATE(D116,"_",IF(E116&lt;&gt;"",CONCATENATE(E116,"_"),""),IF(F116&lt;&gt;"",CONCATENATE(F116,"_"),""),IF(G116&lt;&gt;"",G116,CONCATENATE("b",A116,B116)), " : ", H116, "; (*", C116, "*)")</f>
        <v>Group2_Burn3_DamperGas_bClose : BOOL; (*РГ закрыть гор.6*)</v>
      </c>
      <c r="J116" t="str">
        <f t="shared" si="18"/>
        <v>stDoAll.Group2_Burn3_DamperGas_bClose:=SEL(bManualDO, DataReal.Group[2].Burn[3].DamperGas.bClose, arForceDO[115]);</v>
      </c>
      <c r="K116">
        <f>IF(COUNTIF(D$1:D116,D116)=1,MAX(K$1:K115)+1,"")</f>
        <v>7</v>
      </c>
      <c r="L116" t="str">
        <f t="shared" si="23"/>
        <v>Group2</v>
      </c>
      <c r="N116" t="str">
        <f>IF(COUNTIF(F$1:F116,F116)=1,MAX(N$1:N115)+1,"")</f>
        <v/>
      </c>
      <c r="O116" t="str">
        <f t="shared" si="24"/>
        <v/>
      </c>
      <c r="Q116" t="str">
        <f>IF(COUNTIF(G$1:G116,G116)=1,MAX(Q$1:Q115)+1,"")</f>
        <v/>
      </c>
      <c r="R116" t="str">
        <f t="shared" si="25"/>
        <v/>
      </c>
      <c r="S116" t="str">
        <f t="shared" si="16"/>
        <v/>
      </c>
      <c r="T116" t="str">
        <f t="shared" si="22"/>
        <v>Group2_Burn3_DamperGas_bClose : WSTRING(20):="РГ закрыть гор.6";</v>
      </c>
      <c r="U116" t="str">
        <f t="shared" ref="U116:U163" si="27">CONCATENATE(IF(E116&lt;&gt;"",CONCATENATE(IF(IFERROR(_xlfn.NUMBERVALUE(RIGHT(E116)),"")="",E116,REPLACE(E116,LEN(E116),3,CONCATENATE("[",RIGHT(E116),"]"))),"."),""),IF(F116&lt;&gt;"",CONCATENATE(F116,"."),""),IF(G116&lt;&gt;"",G116,CONCATENATE("b",A116,B116))," : ",H116,";"," (*",C116,"*)")</f>
        <v>Burn[3].DamperGas.bClose : BOOL; (*РГ закрыть гор.6*)</v>
      </c>
    </row>
    <row r="117" spans="1:21" x14ac:dyDescent="0.25">
      <c r="A117" s="2" t="s">
        <v>138</v>
      </c>
      <c r="B117" s="4" t="s">
        <v>124</v>
      </c>
      <c r="C117" t="s">
        <v>536</v>
      </c>
      <c r="D117" t="s">
        <v>235</v>
      </c>
      <c r="E117" t="s">
        <v>403</v>
      </c>
      <c r="F117" t="s">
        <v>173</v>
      </c>
      <c r="G117" t="s">
        <v>168</v>
      </c>
      <c r="H117" t="s">
        <v>139</v>
      </c>
      <c r="I117" t="str">
        <f t="shared" si="26"/>
        <v>Group2_Burn3_DamperGas_bOpen : BOOL; (*РГ открыть гор.6*)</v>
      </c>
      <c r="J117" t="str">
        <f t="shared" si="18"/>
        <v>stDoAll.Group2_Burn3_DamperGas_bOpen:=SEL(bManualDO, DataReal.Group[2].Burn[3].DamperGas.bOpen, arForceDO[116]);</v>
      </c>
      <c r="K117" t="str">
        <f>IF(COUNTIF(D$1:D117,D117)=1,MAX(K$1:K116)+1,"")</f>
        <v/>
      </c>
      <c r="L117" t="str">
        <f t="shared" si="23"/>
        <v/>
      </c>
      <c r="N117" t="str">
        <f>IF(COUNTIF(F$1:F117,F117)=1,MAX(N$1:N116)+1,"")</f>
        <v/>
      </c>
      <c r="O117" t="str">
        <f t="shared" si="24"/>
        <v/>
      </c>
      <c r="Q117" t="str">
        <f>IF(COUNTIF(G$1:G117,G117)=1,MAX(Q$1:Q116)+1,"")</f>
        <v/>
      </c>
      <c r="R117" t="str">
        <f t="shared" si="25"/>
        <v/>
      </c>
      <c r="S117" t="str">
        <f t="shared" si="16"/>
        <v/>
      </c>
      <c r="T117" t="str">
        <f t="shared" si="22"/>
        <v>Group2_Burn3_DamperGas_bOpen : WSTRING(20):="РГ открыть гор.6";</v>
      </c>
      <c r="U117" t="str">
        <f t="shared" si="27"/>
        <v>Burn[3].DamperGas.bOpen : BOOL; (*РГ открыть гор.6*)</v>
      </c>
    </row>
    <row r="118" spans="1:21" x14ac:dyDescent="0.25">
      <c r="A118" s="2" t="s">
        <v>138</v>
      </c>
      <c r="B118" s="4" t="s">
        <v>125</v>
      </c>
      <c r="C118" t="s">
        <v>537</v>
      </c>
      <c r="D118" t="s">
        <v>235</v>
      </c>
      <c r="E118" t="s">
        <v>401</v>
      </c>
      <c r="F118" t="s">
        <v>173</v>
      </c>
      <c r="G118" t="s">
        <v>171</v>
      </c>
      <c r="H118" t="s">
        <v>139</v>
      </c>
      <c r="I118" t="str">
        <f t="shared" si="26"/>
        <v>Group2_Burn1_DamperGas_bClose : BOOL; (*РГ закрыть гор.4*)</v>
      </c>
      <c r="J118" t="str">
        <f t="shared" si="18"/>
        <v>stDoAll.Group2_Burn1_DamperGas_bClose:=SEL(bManualDO, DataReal.Group[2].Burn[1].DamperGas.bClose, arForceDO[117]);</v>
      </c>
      <c r="K118" t="str">
        <f>IF(COUNTIF(D$1:D118,D118)=1,MAX(K$1:K117)+1,"")</f>
        <v/>
      </c>
      <c r="L118" t="str">
        <f t="shared" si="23"/>
        <v/>
      </c>
      <c r="N118" t="str">
        <f>IF(COUNTIF(F$1:F118,F118)=1,MAX(N$1:N117)+1,"")</f>
        <v/>
      </c>
      <c r="O118" t="str">
        <f t="shared" si="24"/>
        <v/>
      </c>
      <c r="Q118" t="str">
        <f>IF(COUNTIF(G$1:G118,G118)=1,MAX(Q$1:Q117)+1,"")</f>
        <v/>
      </c>
      <c r="R118" t="str">
        <f t="shared" si="25"/>
        <v/>
      </c>
      <c r="S118" t="str">
        <f t="shared" si="16"/>
        <v/>
      </c>
      <c r="T118" t="str">
        <f t="shared" si="22"/>
        <v>Group2_Burn1_DamperGas_bClose : WSTRING(20):="РГ закрыть гор.4";</v>
      </c>
      <c r="U118" t="str">
        <f t="shared" si="27"/>
        <v>Burn[1].DamperGas.bClose : BOOL; (*РГ закрыть гор.4*)</v>
      </c>
    </row>
    <row r="119" spans="1:21" x14ac:dyDescent="0.25">
      <c r="A119" s="2" t="s">
        <v>138</v>
      </c>
      <c r="B119" s="4" t="s">
        <v>126</v>
      </c>
      <c r="C119" t="s">
        <v>538</v>
      </c>
      <c r="D119" t="s">
        <v>235</v>
      </c>
      <c r="E119" t="s">
        <v>401</v>
      </c>
      <c r="F119" t="s">
        <v>173</v>
      </c>
      <c r="G119" t="s">
        <v>168</v>
      </c>
      <c r="H119" t="s">
        <v>139</v>
      </c>
      <c r="I119" t="str">
        <f t="shared" si="26"/>
        <v>Group2_Burn1_DamperGas_bOpen : BOOL; (*РГ открыть гор.4*)</v>
      </c>
      <c r="J119" t="str">
        <f t="shared" si="18"/>
        <v>stDoAll.Group2_Burn1_DamperGas_bOpen:=SEL(bManualDO, DataReal.Group[2].Burn[1].DamperGas.bOpen, arForceDO[118]);</v>
      </c>
      <c r="K119" t="str">
        <f>IF(COUNTIF(D$1:D119,D119)=1,MAX(K$1:K118)+1,"")</f>
        <v/>
      </c>
      <c r="L119" t="str">
        <f t="shared" si="23"/>
        <v/>
      </c>
      <c r="N119" t="str">
        <f>IF(COUNTIF(F$1:F119,F119)=1,MAX(N$1:N118)+1,"")</f>
        <v/>
      </c>
      <c r="O119" t="str">
        <f t="shared" si="24"/>
        <v/>
      </c>
      <c r="Q119" t="str">
        <f>IF(COUNTIF(G$1:G119,G119)=1,MAX(Q$1:Q118)+1,"")</f>
        <v/>
      </c>
      <c r="R119" t="str">
        <f t="shared" si="25"/>
        <v/>
      </c>
      <c r="S119" t="str">
        <f t="shared" si="16"/>
        <v/>
      </c>
      <c r="T119" t="str">
        <f t="shared" si="22"/>
        <v>Group2_Burn1_DamperGas_bOpen : WSTRING(20):="РГ открыть гор.4";</v>
      </c>
      <c r="U119" t="str">
        <f t="shared" si="27"/>
        <v>Burn[1].DamperGas.bOpen : BOOL; (*РГ открыть гор.4*)</v>
      </c>
    </row>
    <row r="120" spans="1:21" x14ac:dyDescent="0.25">
      <c r="A120" s="2" t="s">
        <v>138</v>
      </c>
      <c r="B120" s="4" t="s">
        <v>127</v>
      </c>
      <c r="C120" t="s">
        <v>539</v>
      </c>
      <c r="D120" t="s">
        <v>235</v>
      </c>
      <c r="E120" t="s">
        <v>402</v>
      </c>
      <c r="F120" t="s">
        <v>173</v>
      </c>
      <c r="G120" t="s">
        <v>171</v>
      </c>
      <c r="H120" t="s">
        <v>139</v>
      </c>
      <c r="I120" t="str">
        <f t="shared" si="26"/>
        <v>Group2_Burn2_DamperGas_bClose : BOOL; (*РГ закрыть гор.5*)</v>
      </c>
      <c r="J120" t="str">
        <f t="shared" si="18"/>
        <v>stDoAll.Group2_Burn2_DamperGas_bClose:=SEL(bManualDO, DataReal.Group[2].Burn[2].DamperGas.bClose, arForceDO[119]);</v>
      </c>
      <c r="K120" t="str">
        <f>IF(COUNTIF(D$1:D120,D120)=1,MAX(K$1:K119)+1,"")</f>
        <v/>
      </c>
      <c r="L120" t="str">
        <f t="shared" si="23"/>
        <v/>
      </c>
      <c r="N120" t="str">
        <f>IF(COUNTIF(F$1:F120,F120)=1,MAX(N$1:N119)+1,"")</f>
        <v/>
      </c>
      <c r="O120" t="str">
        <f t="shared" si="24"/>
        <v/>
      </c>
      <c r="Q120" t="str">
        <f>IF(COUNTIF(G$1:G120,G120)=1,MAX(Q$1:Q119)+1,"")</f>
        <v/>
      </c>
      <c r="R120" t="str">
        <f t="shared" si="25"/>
        <v/>
      </c>
      <c r="S120" t="str">
        <f t="shared" si="16"/>
        <v/>
      </c>
      <c r="T120" t="str">
        <f t="shared" si="22"/>
        <v>Group2_Burn2_DamperGas_bClose : WSTRING(20):="РГ закрыть гор.5";</v>
      </c>
      <c r="U120" t="str">
        <f t="shared" si="27"/>
        <v>Burn[2].DamperGas.bClose : BOOL; (*РГ закрыть гор.5*)</v>
      </c>
    </row>
    <row r="121" spans="1:21" x14ac:dyDescent="0.25">
      <c r="A121" s="2" t="s">
        <v>138</v>
      </c>
      <c r="B121" s="4" t="s">
        <v>128</v>
      </c>
      <c r="C121" t="s">
        <v>540</v>
      </c>
      <c r="D121" t="s">
        <v>235</v>
      </c>
      <c r="E121" t="s">
        <v>402</v>
      </c>
      <c r="F121" t="s">
        <v>173</v>
      </c>
      <c r="G121" t="s">
        <v>168</v>
      </c>
      <c r="H121" t="s">
        <v>139</v>
      </c>
      <c r="I121" t="str">
        <f t="shared" si="26"/>
        <v>Group2_Burn2_DamperGas_bOpen : BOOL; (*РГ открыть гор.5*)</v>
      </c>
      <c r="J121" t="str">
        <f t="shared" si="18"/>
        <v>stDoAll.Group2_Burn2_DamperGas_bOpen:=SEL(bManualDO, DataReal.Group[2].Burn[2].DamperGas.bOpen, arForceDO[120]);</v>
      </c>
      <c r="K121" t="str">
        <f>IF(COUNTIF(D$1:D121,D121)=1,MAX(K$1:K120)+1,"")</f>
        <v/>
      </c>
      <c r="L121" t="str">
        <f t="shared" si="23"/>
        <v/>
      </c>
      <c r="N121" t="str">
        <f>IF(COUNTIF(F$1:F121,F121)=1,MAX(N$1:N120)+1,"")</f>
        <v/>
      </c>
      <c r="O121" t="str">
        <f t="shared" si="24"/>
        <v/>
      </c>
      <c r="Q121" t="str">
        <f>IF(COUNTIF(G$1:G121,G121)=1,MAX(Q$1:Q120)+1,"")</f>
        <v/>
      </c>
      <c r="R121" t="str">
        <f t="shared" si="25"/>
        <v/>
      </c>
      <c r="S121" t="str">
        <f t="shared" si="16"/>
        <v/>
      </c>
      <c r="T121" t="str">
        <f t="shared" si="22"/>
        <v>Group2_Burn2_DamperGas_bOpen : WSTRING(20):="РГ открыть гор.5";</v>
      </c>
      <c r="U121" t="str">
        <f t="shared" si="27"/>
        <v>Burn[2].DamperGas.bOpen : BOOL; (*РГ открыть гор.5*)</v>
      </c>
    </row>
    <row r="122" spans="1:21" x14ac:dyDescent="0.25">
      <c r="A122" s="2" t="s">
        <v>138</v>
      </c>
      <c r="B122" s="4" t="s">
        <v>129</v>
      </c>
      <c r="C122" t="s">
        <v>541</v>
      </c>
      <c r="D122" t="s">
        <v>235</v>
      </c>
      <c r="E122" t="s">
        <v>403</v>
      </c>
      <c r="F122" t="s">
        <v>175</v>
      </c>
      <c r="G122" t="s">
        <v>171</v>
      </c>
      <c r="H122" t="s">
        <v>139</v>
      </c>
      <c r="I122" t="str">
        <f t="shared" si="26"/>
        <v>Group2_Burn3_DamperAir_bClose : BOOL; (*РВ закрыть гор.6*)</v>
      </c>
      <c r="J122" t="str">
        <f t="shared" si="18"/>
        <v>stDoAll.Group2_Burn3_DamperAir_bClose:=SEL(bManualDO, DataReal.Group[2].Burn[3].DamperAir.bClose, arForceDO[121]);</v>
      </c>
      <c r="K122" t="str">
        <f>IF(COUNTIF(D$1:D122,D122)=1,MAX(K$1:K121)+1,"")</f>
        <v/>
      </c>
      <c r="L122" t="str">
        <f t="shared" si="23"/>
        <v/>
      </c>
      <c r="N122" t="str">
        <f>IF(COUNTIF(F$1:F122,F122)=1,MAX(N$1:N121)+1,"")</f>
        <v/>
      </c>
      <c r="O122" t="str">
        <f t="shared" si="24"/>
        <v/>
      </c>
      <c r="Q122" t="str">
        <f>IF(COUNTIF(G$1:G122,G122)=1,MAX(Q$1:Q121)+1,"")</f>
        <v/>
      </c>
      <c r="R122" t="str">
        <f t="shared" si="25"/>
        <v/>
      </c>
      <c r="S122" t="str">
        <f t="shared" si="16"/>
        <v/>
      </c>
      <c r="T122" t="str">
        <f t="shared" si="22"/>
        <v>Group2_Burn3_DamperAir_bClose : WSTRING(20):="РВ закрыть гор.6";</v>
      </c>
      <c r="U122" t="str">
        <f t="shared" si="27"/>
        <v>Burn[3].DamperAir.bClose : BOOL; (*РВ закрыть гор.6*)</v>
      </c>
    </row>
    <row r="123" spans="1:21" x14ac:dyDescent="0.25">
      <c r="A123" s="2" t="s">
        <v>138</v>
      </c>
      <c r="B123" s="4" t="s">
        <v>130</v>
      </c>
      <c r="C123" t="s">
        <v>542</v>
      </c>
      <c r="D123" t="s">
        <v>235</v>
      </c>
      <c r="E123" t="s">
        <v>403</v>
      </c>
      <c r="F123" t="s">
        <v>175</v>
      </c>
      <c r="G123" t="s">
        <v>168</v>
      </c>
      <c r="H123" t="s">
        <v>139</v>
      </c>
      <c r="I123" t="str">
        <f t="shared" si="26"/>
        <v>Group2_Burn3_DamperAir_bOpen : BOOL; (*РВ открыть гор.6*)</v>
      </c>
      <c r="J123" t="str">
        <f t="shared" si="18"/>
        <v>stDoAll.Group2_Burn3_DamperAir_bOpen:=SEL(bManualDO, DataReal.Group[2].Burn[3].DamperAir.bOpen, arForceDO[122]);</v>
      </c>
      <c r="K123" t="str">
        <f>IF(COUNTIF(D$1:D123,D123)=1,MAX(K$1:K122)+1,"")</f>
        <v/>
      </c>
      <c r="L123" t="str">
        <f t="shared" si="23"/>
        <v/>
      </c>
      <c r="N123" t="str">
        <f>IF(COUNTIF(F$1:F123,F123)=1,MAX(N$1:N122)+1,"")</f>
        <v/>
      </c>
      <c r="O123" t="str">
        <f t="shared" si="24"/>
        <v/>
      </c>
      <c r="Q123" t="str">
        <f>IF(COUNTIF(G$1:G123,G123)=1,MAX(Q$1:Q122)+1,"")</f>
        <v/>
      </c>
      <c r="R123" t="str">
        <f t="shared" si="25"/>
        <v/>
      </c>
      <c r="S123" t="str">
        <f t="shared" si="16"/>
        <v/>
      </c>
      <c r="T123" t="str">
        <f t="shared" si="22"/>
        <v>Group2_Burn3_DamperAir_bOpen : WSTRING(20):="РВ открыть гор.6";</v>
      </c>
      <c r="U123" t="str">
        <f t="shared" si="27"/>
        <v>Burn[3].DamperAir.bOpen : BOOL; (*РВ открыть гор.6*)</v>
      </c>
    </row>
    <row r="124" spans="1:21" x14ac:dyDescent="0.25">
      <c r="A124" s="2" t="s">
        <v>138</v>
      </c>
      <c r="B124" s="4" t="s">
        <v>131</v>
      </c>
      <c r="C124" t="s">
        <v>543</v>
      </c>
      <c r="D124" t="s">
        <v>235</v>
      </c>
      <c r="E124" t="s">
        <v>401</v>
      </c>
      <c r="F124" t="s">
        <v>175</v>
      </c>
      <c r="G124" t="s">
        <v>171</v>
      </c>
      <c r="H124" t="s">
        <v>139</v>
      </c>
      <c r="I124" t="str">
        <f t="shared" si="26"/>
        <v>Group2_Burn1_DamperAir_bClose : BOOL; (*РВ закрыть гор.4*)</v>
      </c>
      <c r="J124" t="str">
        <f t="shared" si="18"/>
        <v>stDoAll.Group2_Burn1_DamperAir_bClose:=SEL(bManualDO, DataReal.Group[2].Burn[1].DamperAir.bClose, arForceDO[123]);</v>
      </c>
      <c r="K124" t="str">
        <f>IF(COUNTIF(D$1:D124,D124)=1,MAX(K$1:K123)+1,"")</f>
        <v/>
      </c>
      <c r="L124" t="str">
        <f t="shared" si="23"/>
        <v/>
      </c>
      <c r="N124" t="str">
        <f>IF(COUNTIF(F$1:F124,F124)=1,MAX(N$1:N123)+1,"")</f>
        <v/>
      </c>
      <c r="O124" t="str">
        <f t="shared" si="24"/>
        <v/>
      </c>
      <c r="Q124" t="str">
        <f>IF(COUNTIF(G$1:G124,G124)=1,MAX(Q$1:Q123)+1,"")</f>
        <v/>
      </c>
      <c r="R124" t="str">
        <f t="shared" si="25"/>
        <v/>
      </c>
      <c r="S124" t="str">
        <f t="shared" si="16"/>
        <v/>
      </c>
      <c r="T124" t="str">
        <f t="shared" si="22"/>
        <v>Group2_Burn1_DamperAir_bClose : WSTRING(20):="РВ закрыть гор.4";</v>
      </c>
      <c r="U124" t="str">
        <f t="shared" si="27"/>
        <v>Burn[1].DamperAir.bClose : BOOL; (*РВ закрыть гор.4*)</v>
      </c>
    </row>
    <row r="125" spans="1:21" x14ac:dyDescent="0.25">
      <c r="A125" s="2" t="s">
        <v>138</v>
      </c>
      <c r="B125" s="4" t="s">
        <v>132</v>
      </c>
      <c r="C125" t="s">
        <v>545</v>
      </c>
      <c r="D125" t="s">
        <v>235</v>
      </c>
      <c r="E125" t="s">
        <v>401</v>
      </c>
      <c r="F125" t="s">
        <v>175</v>
      </c>
      <c r="G125" t="s">
        <v>168</v>
      </c>
      <c r="H125" t="s">
        <v>139</v>
      </c>
      <c r="I125" t="str">
        <f t="shared" si="26"/>
        <v>Group2_Burn1_DamperAir_bOpen : BOOL; (*РВ открыть гор.4*)</v>
      </c>
      <c r="J125" t="str">
        <f t="shared" si="18"/>
        <v>stDoAll.Group2_Burn1_DamperAir_bOpen:=SEL(bManualDO, DataReal.Group[2].Burn[1].DamperAir.bOpen, arForceDO[124]);</v>
      </c>
      <c r="K125" t="str">
        <f>IF(COUNTIF(D$1:D125,D125)=1,MAX(K$1:K124)+1,"")</f>
        <v/>
      </c>
      <c r="L125" t="str">
        <f t="shared" si="23"/>
        <v/>
      </c>
      <c r="N125" t="str">
        <f>IF(COUNTIF(F$1:F125,F125)=1,MAX(N$1:N124)+1,"")</f>
        <v/>
      </c>
      <c r="O125" t="str">
        <f t="shared" si="24"/>
        <v/>
      </c>
      <c r="Q125" t="str">
        <f>IF(COUNTIF(G$1:G125,G125)=1,MAX(Q$1:Q124)+1,"")</f>
        <v/>
      </c>
      <c r="R125" t="str">
        <f t="shared" si="25"/>
        <v/>
      </c>
      <c r="S125" t="str">
        <f t="shared" si="16"/>
        <v/>
      </c>
      <c r="T125" t="str">
        <f t="shared" si="22"/>
        <v>Group2_Burn1_DamperAir_bOpen : WSTRING(20):="РВ открыть гор.4";</v>
      </c>
      <c r="U125" t="str">
        <f t="shared" si="27"/>
        <v>Burn[1].DamperAir.bOpen : BOOL; (*РВ открыть гор.4*)</v>
      </c>
    </row>
    <row r="126" spans="1:21" x14ac:dyDescent="0.25">
      <c r="A126" s="2" t="s">
        <v>138</v>
      </c>
      <c r="B126" s="4" t="s">
        <v>133</v>
      </c>
      <c r="C126" t="s">
        <v>546</v>
      </c>
      <c r="D126" t="s">
        <v>235</v>
      </c>
      <c r="E126" t="s">
        <v>402</v>
      </c>
      <c r="F126" t="s">
        <v>175</v>
      </c>
      <c r="G126" t="s">
        <v>171</v>
      </c>
      <c r="H126" t="s">
        <v>139</v>
      </c>
      <c r="I126" t="str">
        <f t="shared" si="26"/>
        <v>Group2_Burn2_DamperAir_bClose : BOOL; (*РВ закрыть гор.5*)</v>
      </c>
      <c r="J126" t="str">
        <f t="shared" si="18"/>
        <v>stDoAll.Group2_Burn2_DamperAir_bClose:=SEL(bManualDO, DataReal.Group[2].Burn[2].DamperAir.bClose, arForceDO[125]);</v>
      </c>
      <c r="K126" t="str">
        <f>IF(COUNTIF(D$1:D126,D126)=1,MAX(K$1:K125)+1,"")</f>
        <v/>
      </c>
      <c r="L126" t="str">
        <f t="shared" si="23"/>
        <v/>
      </c>
      <c r="N126" t="str">
        <f>IF(COUNTIF(F$1:F126,F126)=1,MAX(N$1:N125)+1,"")</f>
        <v/>
      </c>
      <c r="O126" t="str">
        <f t="shared" si="24"/>
        <v/>
      </c>
      <c r="Q126" t="str">
        <f>IF(COUNTIF(G$1:G126,G126)=1,MAX(Q$1:Q125)+1,"")</f>
        <v/>
      </c>
      <c r="R126" t="str">
        <f t="shared" si="25"/>
        <v/>
      </c>
      <c r="S126" t="str">
        <f t="shared" si="16"/>
        <v/>
      </c>
      <c r="T126" t="str">
        <f t="shared" si="22"/>
        <v>Group2_Burn2_DamperAir_bClose : WSTRING(20):="РВ закрыть гор.5";</v>
      </c>
      <c r="U126" t="str">
        <f t="shared" si="27"/>
        <v>Burn[2].DamperAir.bClose : BOOL; (*РВ закрыть гор.5*)</v>
      </c>
    </row>
    <row r="127" spans="1:21" x14ac:dyDescent="0.25">
      <c r="A127" s="2" t="s">
        <v>138</v>
      </c>
      <c r="B127" s="4" t="s">
        <v>134</v>
      </c>
      <c r="C127" t="s">
        <v>544</v>
      </c>
      <c r="D127" t="s">
        <v>235</v>
      </c>
      <c r="E127" t="s">
        <v>402</v>
      </c>
      <c r="F127" t="s">
        <v>175</v>
      </c>
      <c r="G127" t="s">
        <v>168</v>
      </c>
      <c r="H127" t="s">
        <v>139</v>
      </c>
      <c r="I127" t="str">
        <f t="shared" si="26"/>
        <v>Group2_Burn2_DamperAir_bOpen : BOOL; (*РВ открыть гор.5*)</v>
      </c>
      <c r="J127" t="str">
        <f t="shared" si="18"/>
        <v>stDoAll.Group2_Burn2_DamperAir_bOpen:=SEL(bManualDO, DataReal.Group[2].Burn[2].DamperAir.bOpen, arForceDO[126]);</v>
      </c>
      <c r="K127" t="str">
        <f>IF(COUNTIF(D$1:D127,D127)=1,MAX(K$1:K126)+1,"")</f>
        <v/>
      </c>
      <c r="L127" t="str">
        <f t="shared" si="23"/>
        <v/>
      </c>
      <c r="N127" t="str">
        <f>IF(COUNTIF(F$1:F127,F127)=1,MAX(N$1:N126)+1,"")</f>
        <v/>
      </c>
      <c r="O127" t="str">
        <f t="shared" si="24"/>
        <v/>
      </c>
      <c r="Q127" t="str">
        <f>IF(COUNTIF(G$1:G127,G127)=1,MAX(Q$1:Q126)+1,"")</f>
        <v/>
      </c>
      <c r="R127" t="str">
        <f t="shared" si="25"/>
        <v/>
      </c>
      <c r="S127" t="str">
        <f t="shared" si="16"/>
        <v/>
      </c>
      <c r="T127" t="str">
        <f t="shared" si="22"/>
        <v>Group2_Burn2_DamperAir_bOpen : WSTRING(20):="РВ открыть гор.5";</v>
      </c>
      <c r="U127" t="str">
        <f t="shared" si="27"/>
        <v>Burn[2].DamperAir.bOpen : BOOL; (*РВ открыть гор.5*)</v>
      </c>
    </row>
    <row r="128" spans="1:21" x14ac:dyDescent="0.25">
      <c r="A128" s="2" t="s">
        <v>138</v>
      </c>
      <c r="B128" s="4" t="s">
        <v>135</v>
      </c>
      <c r="C128" t="s">
        <v>5</v>
      </c>
      <c r="D128" t="s">
        <v>158</v>
      </c>
      <c r="H128" t="s">
        <v>139</v>
      </c>
      <c r="I128" t="str">
        <f t="shared" si="26"/>
        <v>Reserv_bDO127 : BOOL; (*Резерв*)</v>
      </c>
      <c r="J128" t="str">
        <f t="shared" si="18"/>
        <v>stDoAll.Reserv_bDO127:=SEL(bManualDO, DataReal.Reserv.bDO127, arForceDO[127]);</v>
      </c>
      <c r="K128" t="str">
        <f>IF(COUNTIF(D$1:D128,D128)=1,MAX(K$1:K127)+1,"")</f>
        <v/>
      </c>
      <c r="L128" t="str">
        <f t="shared" si="23"/>
        <v/>
      </c>
      <c r="N128" t="str">
        <f>IF(COUNTIF(F$1:F128,F128)=1,MAX(N$1:N127)+1,"")</f>
        <v/>
      </c>
      <c r="O128" t="str">
        <f t="shared" si="24"/>
        <v/>
      </c>
      <c r="Q128" t="str">
        <f>IF(COUNTIF(G$1:G128,G128)=1,MAX(Q$1:Q127)+1,"")</f>
        <v/>
      </c>
      <c r="R128" t="str">
        <f t="shared" si="25"/>
        <v/>
      </c>
      <c r="S128" t="str">
        <f t="shared" si="16"/>
        <v/>
      </c>
      <c r="T128" t="str">
        <f t="shared" si="22"/>
        <v>Reserv_bDO127 : WSTRING(20):="Резерв";</v>
      </c>
      <c r="U128" t="str">
        <f t="shared" si="27"/>
        <v>bDO127 : BOOL; (*Резерв*)</v>
      </c>
    </row>
    <row r="129" spans="1:21" x14ac:dyDescent="0.25">
      <c r="A129" s="2" t="s">
        <v>138</v>
      </c>
      <c r="B129" s="4" t="s">
        <v>136</v>
      </c>
      <c r="C129" t="s">
        <v>5</v>
      </c>
      <c r="D129" t="s">
        <v>158</v>
      </c>
      <c r="H129" t="s">
        <v>139</v>
      </c>
      <c r="I129" t="str">
        <f t="shared" si="26"/>
        <v>Reserv_bDO128 : BOOL; (*Резерв*)</v>
      </c>
      <c r="J129" t="str">
        <f t="shared" si="18"/>
        <v>stDoAll.Reserv_bDO128:=SEL(bManualDO, DataReal.Reserv.bDO128, arForceDO[128]);</v>
      </c>
      <c r="K129" t="str">
        <f>IF(COUNTIF(D$1:D129,D129)=1,MAX(K$1:K128)+1,"")</f>
        <v/>
      </c>
      <c r="L129" t="str">
        <f t="shared" si="23"/>
        <v/>
      </c>
      <c r="N129" t="str">
        <f>IF(COUNTIF(F$1:F129,F129)=1,MAX(N$1:N128)+1,"")</f>
        <v/>
      </c>
      <c r="O129" t="str">
        <f t="shared" si="24"/>
        <v/>
      </c>
      <c r="Q129" t="str">
        <f>IF(COUNTIF(G$1:G129,G129)=1,MAX(Q$1:Q128)+1,"")</f>
        <v/>
      </c>
      <c r="R129" t="str">
        <f t="shared" si="25"/>
        <v/>
      </c>
      <c r="S129" t="str">
        <f t="shared" si="16"/>
        <v/>
      </c>
      <c r="T129" t="str">
        <f t="shared" si="22"/>
        <v>Reserv_bDO128 : WSTRING(20):="Резерв";</v>
      </c>
      <c r="U129" t="str">
        <f t="shared" si="27"/>
        <v>bDO128 : BOOL; (*Резерв*)</v>
      </c>
    </row>
    <row r="130" spans="1:21" x14ac:dyDescent="0.25">
      <c r="A130" s="2" t="s">
        <v>138</v>
      </c>
      <c r="B130" s="4" t="s">
        <v>190</v>
      </c>
      <c r="C130" t="s">
        <v>5</v>
      </c>
      <c r="D130" t="s">
        <v>158</v>
      </c>
      <c r="H130" t="s">
        <v>139</v>
      </c>
      <c r="I130" t="str">
        <f t="shared" si="26"/>
        <v>Reserv_bDO129 : BOOL; (*Резерв*)</v>
      </c>
      <c r="J130" t="str">
        <f t="shared" si="18"/>
        <v>stDoAll.Reserv_bDO129:=SEL(bManualDO, DataReal.Reserv.bDO129, arForceDO[129]);</v>
      </c>
      <c r="K130" t="str">
        <f>IF(COUNTIF(D$1:D130,D130)=1,MAX(K$1:K129)+1,"")</f>
        <v/>
      </c>
      <c r="L130" t="str">
        <f t="shared" si="23"/>
        <v/>
      </c>
      <c r="N130" t="str">
        <f>IF(COUNTIF(F$1:F130,F130)=1,MAX(N$1:N129)+1,"")</f>
        <v/>
      </c>
      <c r="O130" t="str">
        <f t="shared" si="24"/>
        <v/>
      </c>
      <c r="Q130" t="str">
        <f>IF(COUNTIF(G$1:G130,G130)=1,MAX(Q$1:Q129)+1,"")</f>
        <v/>
      </c>
      <c r="R130" t="str">
        <f t="shared" si="25"/>
        <v/>
      </c>
      <c r="S130" t="str">
        <f t="shared" ref="S130:S163" si="28">IF(MAX(VarCountDO)&lt;ROW(129:129),"",VLOOKUP(ROW(129:129),VarListDO,2))</f>
        <v/>
      </c>
      <c r="T130" t="str">
        <f t="shared" si="22"/>
        <v>Reserv_bDO129 : WSTRING(20):="Резерв";</v>
      </c>
      <c r="U130" t="str">
        <f t="shared" si="27"/>
        <v>bDO129 : BOOL; (*Резерв*)</v>
      </c>
    </row>
    <row r="131" spans="1:21" x14ac:dyDescent="0.25">
      <c r="A131" s="2" t="s">
        <v>138</v>
      </c>
      <c r="B131" s="4" t="s">
        <v>191</v>
      </c>
      <c r="C131" t="s">
        <v>5</v>
      </c>
      <c r="D131" t="s">
        <v>158</v>
      </c>
      <c r="H131" t="s">
        <v>139</v>
      </c>
      <c r="I131" t="str">
        <f t="shared" si="26"/>
        <v>Reserv_bDO130 : BOOL; (*Резерв*)</v>
      </c>
      <c r="J131" t="str">
        <f t="shared" ref="J131:J163" si="29">CONCATENATE("stDoAll.",D131,"_",IF(E131&lt;&gt;"",CONCATENATE(E131,"_"),""),IF(F131&lt;&gt;"",CONCATENATE(F131,"_"),""),IF(G131&lt;&gt;"",G131,CONCATENATE("b",A131,B131)),":=SEL(bManualDO, DataReal.",IF(D131&lt;&gt;"",CONCATENATE(IF(IFERROR(_xlfn.NUMBERVALUE(RIGHT(D131)),"")="",D131,REPLACE(D131,LEN(D131),3,CONCATENATE("[",RIGHT(D131),"]"))),"."),""),IF(E131&lt;&gt;"",CONCATENATE(IF(IFERROR(_xlfn.NUMBERVALUE(RIGHT(E131)),"")="",E131,REPLACE(E131,LEN(E131),3,CONCATENATE("[",RIGHT(E131),"]"))),"."),""),IF(F131&lt;&gt;"",CONCATENATE(F131,"."),""),IF(G131&lt;&gt;"",G131,CONCATENATE("b",A131,B131)),", arForceDO[",VALUE(B131),"])",";")</f>
        <v>stDoAll.Reserv_bDO130:=SEL(bManualDO, DataReal.Reserv.bDO130, arForceDO[130]);</v>
      </c>
      <c r="K131" t="str">
        <f>IF(COUNTIF(D$1:D131,D131)=1,MAX(K$1:K130)+1,"")</f>
        <v/>
      </c>
      <c r="L131" t="str">
        <f t="shared" si="23"/>
        <v/>
      </c>
      <c r="N131" t="str">
        <f>IF(COUNTIF(F$1:F131,F131)=1,MAX(N$1:N130)+1,"")</f>
        <v/>
      </c>
      <c r="O131" t="str">
        <f t="shared" si="24"/>
        <v/>
      </c>
      <c r="Q131" t="str">
        <f>IF(COUNTIF(G$1:G131,G131)=1,MAX(Q$1:Q130)+1,"")</f>
        <v/>
      </c>
      <c r="R131" t="str">
        <f t="shared" si="25"/>
        <v/>
      </c>
      <c r="S131" t="str">
        <f t="shared" si="28"/>
        <v/>
      </c>
      <c r="T131" t="str">
        <f t="shared" si="22"/>
        <v>Reserv_bDO130 : WSTRING(20):="Резерв";</v>
      </c>
      <c r="U131" t="str">
        <f t="shared" si="27"/>
        <v>bDO130 : BOOL; (*Резерв*)</v>
      </c>
    </row>
    <row r="132" spans="1:21" x14ac:dyDescent="0.25">
      <c r="A132" s="2" t="s">
        <v>138</v>
      </c>
      <c r="B132" s="4" t="s">
        <v>192</v>
      </c>
      <c r="C132" t="s">
        <v>547</v>
      </c>
      <c r="D132" t="s">
        <v>235</v>
      </c>
      <c r="F132" t="s">
        <v>178</v>
      </c>
      <c r="G132" t="s">
        <v>171</v>
      </c>
      <c r="H132" t="s">
        <v>139</v>
      </c>
      <c r="I132" t="str">
        <f t="shared" si="26"/>
        <v>Group2_ValveSafety_bClose : BOOL; (*КБ закрыть гр.2*)</v>
      </c>
      <c r="J132" t="str">
        <f t="shared" si="29"/>
        <v>stDoAll.Group2_ValveSafety_bClose:=SEL(bManualDO, DataReal.Group[2].ValveSafety.bClose, arForceDO[131]);</v>
      </c>
      <c r="K132" t="str">
        <f>IF(COUNTIF(D$1:D132,D132)=1,MAX(K$1:K131)+1,"")</f>
        <v/>
      </c>
      <c r="L132" t="str">
        <f t="shared" si="23"/>
        <v/>
      </c>
      <c r="N132" t="str">
        <f>IF(COUNTIF(F$1:F132,F132)=1,MAX(N$1:N131)+1,"")</f>
        <v/>
      </c>
      <c r="O132" t="str">
        <f t="shared" si="24"/>
        <v/>
      </c>
      <c r="Q132" t="str">
        <f>IF(COUNTIF(G$1:G132,G132)=1,MAX(Q$1:Q131)+1,"")</f>
        <v/>
      </c>
      <c r="R132" t="str">
        <f t="shared" si="25"/>
        <v/>
      </c>
      <c r="S132" t="str">
        <f t="shared" si="28"/>
        <v/>
      </c>
      <c r="T132" t="str">
        <f t="shared" si="22"/>
        <v>Group2_ValveSafety_bClose : WSTRING(20):="КБ закрыть гр.2";</v>
      </c>
      <c r="U132" t="str">
        <f t="shared" si="27"/>
        <v>ValveSafety.bClose : BOOL; (*КБ закрыть гр.2*)</v>
      </c>
    </row>
    <row r="133" spans="1:21" x14ac:dyDescent="0.25">
      <c r="A133" s="2" t="s">
        <v>138</v>
      </c>
      <c r="B133" s="4" t="s">
        <v>193</v>
      </c>
      <c r="C133" t="s">
        <v>548</v>
      </c>
      <c r="D133" t="s">
        <v>235</v>
      </c>
      <c r="F133" t="s">
        <v>438</v>
      </c>
      <c r="G133" t="s">
        <v>168</v>
      </c>
      <c r="H133" t="s">
        <v>139</v>
      </c>
      <c r="I133" t="str">
        <f t="shared" si="26"/>
        <v>Group2_ValvePress_bOpen : BOOL; (*КО открыть гр.2*)</v>
      </c>
      <c r="J133" t="str">
        <f t="shared" si="29"/>
        <v>stDoAll.Group2_ValvePress_bOpen:=SEL(bManualDO, DataReal.Group[2].ValvePress.bOpen, arForceDO[132]);</v>
      </c>
      <c r="K133" t="str">
        <f>IF(COUNTIF(D$1:D133,D133)=1,MAX(K$1:K132)+1,"")</f>
        <v/>
      </c>
      <c r="L133" t="str">
        <f t="shared" si="23"/>
        <v/>
      </c>
      <c r="N133" t="str">
        <f>IF(COUNTIF(F$1:F133,F133)=1,MAX(N$1:N132)+1,"")</f>
        <v/>
      </c>
      <c r="O133" t="str">
        <f t="shared" si="24"/>
        <v/>
      </c>
      <c r="Q133" t="str">
        <f>IF(COUNTIF(G$1:G133,G133)=1,MAX(Q$1:Q132)+1,"")</f>
        <v/>
      </c>
      <c r="R133" t="str">
        <f t="shared" si="25"/>
        <v/>
      </c>
      <c r="S133" t="str">
        <f t="shared" si="28"/>
        <v/>
      </c>
      <c r="T133" t="str">
        <f t="shared" ref="T133:T163" si="30">CONCATENATE(D133, "_",IF(E133&lt;&gt;"",CONCATENATE(E133,"_"),""),IF(F133&lt;&gt;"",CONCATENATE(F133,"_"),""),IF(G133&lt;&gt;"",G133,CONCATENATE("b",A133,B133))," : WSTRING(20):=""",C133,""";",)</f>
        <v>Group2_ValvePress_bOpen : WSTRING(20):="КО открыть гр.2";</v>
      </c>
      <c r="U133" t="str">
        <f t="shared" si="27"/>
        <v>ValvePress.bOpen : BOOL; (*КО открыть гр.2*)</v>
      </c>
    </row>
    <row r="134" spans="1:21" x14ac:dyDescent="0.25">
      <c r="A134" s="2" t="s">
        <v>138</v>
      </c>
      <c r="B134" s="4" t="s">
        <v>194</v>
      </c>
      <c r="C134" t="s">
        <v>549</v>
      </c>
      <c r="D134" t="s">
        <v>235</v>
      </c>
      <c r="F134" t="s">
        <v>172</v>
      </c>
      <c r="G134" t="s">
        <v>168</v>
      </c>
      <c r="H134" t="s">
        <v>139</v>
      </c>
      <c r="I134" t="str">
        <f t="shared" si="26"/>
        <v>Group2_Valve1_bOpen : BOOL; (*ПЗК-1 открыть гр.2*)</v>
      </c>
      <c r="J134" t="str">
        <f t="shared" si="29"/>
        <v>stDoAll.Group2_Valve1_bOpen:=SEL(bManualDO, DataReal.Group[2].Valve1.bOpen, arForceDO[133]);</v>
      </c>
      <c r="K134" t="str">
        <f>IF(COUNTIF(D$1:D134,D134)=1,MAX(K$1:K133)+1,"")</f>
        <v/>
      </c>
      <c r="L134" t="str">
        <f t="shared" si="23"/>
        <v/>
      </c>
      <c r="N134" t="str">
        <f>IF(COUNTIF(F$1:F134,F134)=1,MAX(N$1:N133)+1,"")</f>
        <v/>
      </c>
      <c r="O134" t="str">
        <f t="shared" si="24"/>
        <v/>
      </c>
      <c r="Q134" t="str">
        <f>IF(COUNTIF(G$1:G134,G134)=1,MAX(Q$1:Q133)+1,"")</f>
        <v/>
      </c>
      <c r="R134" t="str">
        <f t="shared" si="25"/>
        <v/>
      </c>
      <c r="S134" t="str">
        <f t="shared" si="28"/>
        <v/>
      </c>
      <c r="T134" t="str">
        <f t="shared" si="30"/>
        <v>Group2_Valve1_bOpen : WSTRING(20):="ПЗК-1 открыть гр.2";</v>
      </c>
      <c r="U134" t="str">
        <f t="shared" si="27"/>
        <v>Valve1.bOpen : BOOL; (*ПЗК-1 открыть гр.2*)</v>
      </c>
    </row>
    <row r="135" spans="1:21" x14ac:dyDescent="0.25">
      <c r="A135" s="2" t="s">
        <v>138</v>
      </c>
      <c r="B135" s="4" t="s">
        <v>195</v>
      </c>
      <c r="C135" t="s">
        <v>5</v>
      </c>
      <c r="D135" t="s">
        <v>158</v>
      </c>
      <c r="H135" t="s">
        <v>139</v>
      </c>
      <c r="I135" t="str">
        <f t="shared" si="26"/>
        <v>Reserv_bDO134 : BOOL; (*Резерв*)</v>
      </c>
      <c r="J135" t="str">
        <f t="shared" si="29"/>
        <v>stDoAll.Reserv_bDO134:=SEL(bManualDO, DataReal.Reserv.bDO134, arForceDO[134]);</v>
      </c>
      <c r="K135" t="str">
        <f>IF(COUNTIF(D$1:D135,D135)=1,MAX(K$1:K134)+1,"")</f>
        <v/>
      </c>
      <c r="L135" t="str">
        <f t="shared" si="23"/>
        <v/>
      </c>
      <c r="N135" t="str">
        <f>IF(COUNTIF(F$1:F135,F135)=1,MAX(N$1:N134)+1,"")</f>
        <v/>
      </c>
      <c r="O135" t="str">
        <f t="shared" si="24"/>
        <v/>
      </c>
      <c r="Q135" t="str">
        <f>IF(COUNTIF(G$1:G135,G135)=1,MAX(Q$1:Q134)+1,"")</f>
        <v/>
      </c>
      <c r="R135" t="str">
        <f t="shared" si="25"/>
        <v/>
      </c>
      <c r="S135" t="str">
        <f t="shared" si="28"/>
        <v/>
      </c>
      <c r="T135" t="str">
        <f t="shared" si="30"/>
        <v>Reserv_bDO134 : WSTRING(20):="Резерв";</v>
      </c>
      <c r="U135" t="str">
        <f t="shared" si="27"/>
        <v>bDO134 : BOOL; (*Резерв*)</v>
      </c>
    </row>
    <row r="136" spans="1:21" x14ac:dyDescent="0.25">
      <c r="A136" s="2" t="s">
        <v>138</v>
      </c>
      <c r="B136" s="4" t="s">
        <v>196</v>
      </c>
      <c r="C136" t="s">
        <v>550</v>
      </c>
      <c r="D136" t="s">
        <v>235</v>
      </c>
      <c r="E136" t="s">
        <v>403</v>
      </c>
      <c r="F136" t="s">
        <v>179</v>
      </c>
      <c r="G136" t="s">
        <v>169</v>
      </c>
      <c r="H136" t="s">
        <v>139</v>
      </c>
      <c r="I136" t="str">
        <f t="shared" si="26"/>
        <v>Group2_Burn3_Spark_bStart : BOOL; (*ИВН включить гор.6*)</v>
      </c>
      <c r="J136" t="str">
        <f t="shared" si="29"/>
        <v>stDoAll.Group2_Burn3_Spark_bStart:=SEL(bManualDO, DataReal.Group[2].Burn[3].Spark.bStart, arForceDO[135]);</v>
      </c>
      <c r="K136" t="str">
        <f>IF(COUNTIF(D$1:D136,D136)=1,MAX(K$1:K135)+1,"")</f>
        <v/>
      </c>
      <c r="L136" t="str">
        <f t="shared" si="23"/>
        <v/>
      </c>
      <c r="N136" t="str">
        <f>IF(COUNTIF(F$1:F136,F136)=1,MAX(N$1:N135)+1,"")</f>
        <v/>
      </c>
      <c r="O136" t="str">
        <f t="shared" si="24"/>
        <v/>
      </c>
      <c r="Q136" t="str">
        <f>IF(COUNTIF(G$1:G136,G136)=1,MAX(Q$1:Q135)+1,"")</f>
        <v/>
      </c>
      <c r="R136" t="str">
        <f t="shared" si="25"/>
        <v/>
      </c>
      <c r="S136" t="str">
        <f t="shared" si="28"/>
        <v/>
      </c>
      <c r="T136" t="str">
        <f t="shared" si="30"/>
        <v>Group2_Burn3_Spark_bStart : WSTRING(20):="ИВН включить гор.6";</v>
      </c>
      <c r="U136" t="str">
        <f t="shared" si="27"/>
        <v>Burn[3].Spark.bStart : BOOL; (*ИВН включить гор.6*)</v>
      </c>
    </row>
    <row r="137" spans="1:21" x14ac:dyDescent="0.25">
      <c r="A137" s="2" t="s">
        <v>138</v>
      </c>
      <c r="B137" s="4" t="s">
        <v>197</v>
      </c>
      <c r="C137" t="s">
        <v>551</v>
      </c>
      <c r="D137" t="s">
        <v>235</v>
      </c>
      <c r="E137" t="s">
        <v>403</v>
      </c>
      <c r="F137" t="s">
        <v>174</v>
      </c>
      <c r="G137" t="s">
        <v>168</v>
      </c>
      <c r="H137" t="s">
        <v>139</v>
      </c>
      <c r="I137" t="str">
        <f t="shared" si="26"/>
        <v>Group2_Burn3_ValveIgn_bOpen : BOOL; (*КЗ открыть гор.6*)</v>
      </c>
      <c r="J137" t="str">
        <f t="shared" si="29"/>
        <v>stDoAll.Group2_Burn3_ValveIgn_bOpen:=SEL(bManualDO, DataReal.Group[2].Burn[3].ValveIgn.bOpen, arForceDO[136]);</v>
      </c>
      <c r="K137" t="str">
        <f>IF(COUNTIF(D$1:D137,D137)=1,MAX(K$1:K136)+1,"")</f>
        <v/>
      </c>
      <c r="L137" t="str">
        <f t="shared" si="23"/>
        <v/>
      </c>
      <c r="N137" t="str">
        <f>IF(COUNTIF(F$1:F137,F137)=1,MAX(N$1:N136)+1,"")</f>
        <v/>
      </c>
      <c r="O137" t="str">
        <f t="shared" si="24"/>
        <v/>
      </c>
      <c r="Q137" t="str">
        <f>IF(COUNTIF(G$1:G137,G137)=1,MAX(Q$1:Q136)+1,"")</f>
        <v/>
      </c>
      <c r="R137" t="str">
        <f t="shared" si="25"/>
        <v/>
      </c>
      <c r="S137" t="str">
        <f t="shared" si="28"/>
        <v/>
      </c>
      <c r="T137" t="str">
        <f t="shared" si="30"/>
        <v>Group2_Burn3_ValveIgn_bOpen : WSTRING(20):="КЗ открыть гор.6";</v>
      </c>
      <c r="U137" t="str">
        <f t="shared" si="27"/>
        <v>Burn[3].ValveIgn.bOpen : BOOL; (*КЗ открыть гор.6*)</v>
      </c>
    </row>
    <row r="138" spans="1:21" x14ac:dyDescent="0.25">
      <c r="A138" s="2" t="s">
        <v>138</v>
      </c>
      <c r="B138" s="4" t="s">
        <v>198</v>
      </c>
      <c r="C138" t="s">
        <v>5</v>
      </c>
      <c r="D138" t="s">
        <v>158</v>
      </c>
      <c r="H138" t="s">
        <v>139</v>
      </c>
      <c r="I138" t="str">
        <f t="shared" si="26"/>
        <v>Reserv_bDO137 : BOOL; (*Резерв*)</v>
      </c>
      <c r="J138" t="str">
        <f t="shared" si="29"/>
        <v>stDoAll.Reserv_bDO137:=SEL(bManualDO, DataReal.Reserv.bDO137, arForceDO[137]);</v>
      </c>
      <c r="K138" t="str">
        <f>IF(COUNTIF(D$1:D138,D138)=1,MAX(K$1:K137)+1,"")</f>
        <v/>
      </c>
      <c r="L138" t="str">
        <f t="shared" si="23"/>
        <v/>
      </c>
      <c r="N138" t="str">
        <f>IF(COUNTIF(F$1:F138,F138)=1,MAX(N$1:N137)+1,"")</f>
        <v/>
      </c>
      <c r="O138" t="str">
        <f t="shared" si="24"/>
        <v/>
      </c>
      <c r="Q138" t="str">
        <f>IF(COUNTIF(G$1:G138,G138)=1,MAX(Q$1:Q137)+1,"")</f>
        <v/>
      </c>
      <c r="R138" t="str">
        <f t="shared" si="25"/>
        <v/>
      </c>
      <c r="S138" t="str">
        <f t="shared" si="28"/>
        <v/>
      </c>
      <c r="T138" t="str">
        <f t="shared" si="30"/>
        <v>Reserv_bDO137 : WSTRING(20):="Резерв";</v>
      </c>
      <c r="U138" t="str">
        <f t="shared" si="27"/>
        <v>bDO137 : BOOL; (*Резерв*)</v>
      </c>
    </row>
    <row r="139" spans="1:21" s="34" customFormat="1" x14ac:dyDescent="0.25">
      <c r="A139" s="32" t="s">
        <v>138</v>
      </c>
      <c r="B139" s="33" t="s">
        <v>199</v>
      </c>
      <c r="C139" s="34" t="s">
        <v>552</v>
      </c>
      <c r="D139" s="34" t="s">
        <v>235</v>
      </c>
      <c r="E139" s="34" t="s">
        <v>403</v>
      </c>
      <c r="F139" s="34" t="s">
        <v>176</v>
      </c>
      <c r="G139" s="34" t="s">
        <v>168</v>
      </c>
      <c r="H139" s="34" t="s">
        <v>139</v>
      </c>
      <c r="I139" s="34" t="str">
        <f t="shared" si="26"/>
        <v>Group2_Burn3_Valve2_bOpen : BOOL; (*ПЗК-2 открыть гор.6*)</v>
      </c>
      <c r="J139" t="str">
        <f t="shared" si="29"/>
        <v>stDoAll.Group2_Burn3_Valve2_bOpen:=SEL(bManualDO, DataReal.Group[2].Burn[3].Valve2.bOpen, arForceDO[138]);</v>
      </c>
      <c r="K139" s="34" t="str">
        <f>IF(COUNTIF(D$1:D139,D139)=1,MAX(K$1:K138)+1,"")</f>
        <v/>
      </c>
      <c r="L139" s="34" t="str">
        <f t="shared" si="23"/>
        <v/>
      </c>
      <c r="N139" s="34" t="str">
        <f>IF(COUNTIF(F$1:F139,F139)=1,MAX(N$1:N138)+1,"")</f>
        <v/>
      </c>
      <c r="O139" s="34" t="str">
        <f t="shared" si="24"/>
        <v/>
      </c>
      <c r="Q139" s="34" t="str">
        <f>IF(COUNTIF(G$1:G139,G139)=1,MAX(Q$1:Q138)+1,"")</f>
        <v/>
      </c>
      <c r="R139" s="34" t="str">
        <f t="shared" si="25"/>
        <v/>
      </c>
      <c r="S139" s="34" t="str">
        <f t="shared" si="28"/>
        <v/>
      </c>
      <c r="T139" t="str">
        <f t="shared" si="30"/>
        <v>Group2_Burn3_Valve2_bOpen : WSTRING(20):="ПЗК-2 открыть гор.6";</v>
      </c>
      <c r="U139" s="34" t="str">
        <f t="shared" si="27"/>
        <v>Burn[3].Valve2.bOpen : BOOL; (*ПЗК-2 открыть гор.6*)</v>
      </c>
    </row>
    <row r="140" spans="1:21" x14ac:dyDescent="0.25">
      <c r="A140" s="2" t="s">
        <v>138</v>
      </c>
      <c r="B140" s="4" t="s">
        <v>200</v>
      </c>
      <c r="C140" t="s">
        <v>5</v>
      </c>
      <c r="D140" t="s">
        <v>158</v>
      </c>
      <c r="H140" t="s">
        <v>139</v>
      </c>
      <c r="I140" t="str">
        <f t="shared" si="26"/>
        <v>Reserv_bDO139 : BOOL; (*Резерв*)</v>
      </c>
      <c r="J140" t="str">
        <f t="shared" si="29"/>
        <v>stDoAll.Reserv_bDO139:=SEL(bManualDO, DataReal.Reserv.bDO139, arForceDO[139]);</v>
      </c>
      <c r="K140" t="str">
        <f>IF(COUNTIF(D$1:D140,D140)=1,MAX(K$1:K139)+1,"")</f>
        <v/>
      </c>
      <c r="L140" t="str">
        <f t="shared" si="23"/>
        <v/>
      </c>
      <c r="N140" t="str">
        <f>IF(COUNTIF(F$1:F140,F140)=1,MAX(N$1:N139)+1,"")</f>
        <v/>
      </c>
      <c r="O140" t="str">
        <f t="shared" si="24"/>
        <v/>
      </c>
      <c r="Q140" t="str">
        <f>IF(COUNTIF(G$1:G140,G140)=1,MAX(Q$1:Q139)+1,"")</f>
        <v/>
      </c>
      <c r="R140" t="str">
        <f t="shared" si="25"/>
        <v/>
      </c>
      <c r="S140" t="str">
        <f t="shared" si="28"/>
        <v/>
      </c>
      <c r="T140" t="str">
        <f t="shared" si="30"/>
        <v>Reserv_bDO139 : WSTRING(20):="Резерв";</v>
      </c>
      <c r="U140" t="str">
        <f t="shared" si="27"/>
        <v>bDO139 : BOOL; (*Резерв*)</v>
      </c>
    </row>
    <row r="141" spans="1:21" x14ac:dyDescent="0.25">
      <c r="A141" s="2" t="s">
        <v>138</v>
      </c>
      <c r="B141" s="4" t="s">
        <v>201</v>
      </c>
      <c r="C141" t="s">
        <v>553</v>
      </c>
      <c r="D141" t="s">
        <v>235</v>
      </c>
      <c r="E141" t="s">
        <v>401</v>
      </c>
      <c r="F141" t="s">
        <v>176</v>
      </c>
      <c r="G141" t="s">
        <v>168</v>
      </c>
      <c r="H141" t="s">
        <v>139</v>
      </c>
      <c r="I141" t="str">
        <f t="shared" si="26"/>
        <v>Group2_Burn1_Valve2_bOpen : BOOL; (*ПЗК-2 открыть гор.4*)</v>
      </c>
      <c r="J141" t="str">
        <f t="shared" si="29"/>
        <v>stDoAll.Group2_Burn1_Valve2_bOpen:=SEL(bManualDO, DataReal.Group[2].Burn[1].Valve2.bOpen, arForceDO[140]);</v>
      </c>
      <c r="K141" t="str">
        <f>IF(COUNTIF(D$1:D141,D141)=1,MAX(K$1:K140)+1,"")</f>
        <v/>
      </c>
      <c r="L141" t="str">
        <f t="shared" si="23"/>
        <v/>
      </c>
      <c r="N141" t="str">
        <f>IF(COUNTIF(F$1:F141,F141)=1,MAX(N$1:N140)+1,"")</f>
        <v/>
      </c>
      <c r="O141" t="str">
        <f t="shared" si="24"/>
        <v/>
      </c>
      <c r="Q141" t="str">
        <f>IF(COUNTIF(G$1:G141,G141)=1,MAX(Q$1:Q140)+1,"")</f>
        <v/>
      </c>
      <c r="R141" t="str">
        <f t="shared" si="25"/>
        <v/>
      </c>
      <c r="S141" t="str">
        <f t="shared" si="28"/>
        <v/>
      </c>
      <c r="T141" t="str">
        <f t="shared" si="30"/>
        <v>Group2_Burn1_Valve2_bOpen : WSTRING(20):="ПЗК-2 открыть гор.4";</v>
      </c>
      <c r="U141" t="str">
        <f t="shared" si="27"/>
        <v>Burn[1].Valve2.bOpen : BOOL; (*ПЗК-2 открыть гор.4*)</v>
      </c>
    </row>
    <row r="142" spans="1:21" x14ac:dyDescent="0.25">
      <c r="A142" s="2" t="s">
        <v>138</v>
      </c>
      <c r="B142" s="4" t="s">
        <v>202</v>
      </c>
      <c r="C142" t="s">
        <v>5</v>
      </c>
      <c r="D142" t="s">
        <v>158</v>
      </c>
      <c r="H142" t="s">
        <v>139</v>
      </c>
      <c r="I142" t="str">
        <f t="shared" si="26"/>
        <v>Reserv_bDO141 : BOOL; (*Резерв*)</v>
      </c>
      <c r="J142" t="str">
        <f t="shared" si="29"/>
        <v>stDoAll.Reserv_bDO141:=SEL(bManualDO, DataReal.Reserv.bDO141, arForceDO[141]);</v>
      </c>
      <c r="K142" t="str">
        <f>IF(COUNTIF(D$1:D142,D142)=1,MAX(K$1:K141)+1,"")</f>
        <v/>
      </c>
      <c r="L142" t="str">
        <f t="shared" si="23"/>
        <v/>
      </c>
      <c r="N142" t="str">
        <f>IF(COUNTIF(F$1:F142,F142)=1,MAX(N$1:N141)+1,"")</f>
        <v/>
      </c>
      <c r="O142" t="str">
        <f t="shared" si="24"/>
        <v/>
      </c>
      <c r="Q142" t="str">
        <f>IF(COUNTIF(G$1:G142,G142)=1,MAX(Q$1:Q141)+1,"")</f>
        <v/>
      </c>
      <c r="R142" t="str">
        <f t="shared" si="25"/>
        <v/>
      </c>
      <c r="S142" t="str">
        <f t="shared" si="28"/>
        <v/>
      </c>
      <c r="T142" t="str">
        <f t="shared" si="30"/>
        <v>Reserv_bDO141 : WSTRING(20):="Резерв";</v>
      </c>
      <c r="U142" t="str">
        <f t="shared" si="27"/>
        <v>bDO141 : BOOL; (*Резерв*)</v>
      </c>
    </row>
    <row r="143" spans="1:21" x14ac:dyDescent="0.25">
      <c r="A143" s="2" t="s">
        <v>138</v>
      </c>
      <c r="B143" s="4" t="s">
        <v>203</v>
      </c>
      <c r="C143" t="s">
        <v>554</v>
      </c>
      <c r="D143" t="s">
        <v>235</v>
      </c>
      <c r="E143" t="s">
        <v>402</v>
      </c>
      <c r="F143" t="s">
        <v>176</v>
      </c>
      <c r="G143" t="s">
        <v>168</v>
      </c>
      <c r="H143" t="s">
        <v>139</v>
      </c>
      <c r="I143" t="str">
        <f t="shared" si="26"/>
        <v>Group2_Burn2_Valve2_bOpen : BOOL; (*ПЗК-2 открыть гор.5*)</v>
      </c>
      <c r="J143" t="str">
        <f t="shared" si="29"/>
        <v>stDoAll.Group2_Burn2_Valve2_bOpen:=SEL(bManualDO, DataReal.Group[2].Burn[2].Valve2.bOpen, arForceDO[142]);</v>
      </c>
      <c r="K143" t="str">
        <f>IF(COUNTIF(D$1:D143,D143)=1,MAX(K$1:K142)+1,"")</f>
        <v/>
      </c>
      <c r="L143" t="str">
        <f t="shared" si="23"/>
        <v/>
      </c>
      <c r="N143" t="str">
        <f>IF(COUNTIF(F$1:F143,F143)=1,MAX(N$1:N142)+1,"")</f>
        <v/>
      </c>
      <c r="O143" t="str">
        <f t="shared" si="24"/>
        <v/>
      </c>
      <c r="Q143" t="str">
        <f>IF(COUNTIF(G$1:G143,G143)=1,MAX(Q$1:Q142)+1,"")</f>
        <v/>
      </c>
      <c r="R143" t="str">
        <f t="shared" si="25"/>
        <v/>
      </c>
      <c r="S143" t="str">
        <f t="shared" si="28"/>
        <v/>
      </c>
      <c r="T143" t="str">
        <f t="shared" si="30"/>
        <v>Group2_Burn2_Valve2_bOpen : WSTRING(20):="ПЗК-2 открыть гор.5";</v>
      </c>
      <c r="U143" t="str">
        <f t="shared" si="27"/>
        <v>Burn[2].Valve2.bOpen : BOOL; (*ПЗК-2 открыть гор.5*)</v>
      </c>
    </row>
    <row r="144" spans="1:21" x14ac:dyDescent="0.25">
      <c r="A144" s="2" t="s">
        <v>138</v>
      </c>
      <c r="B144" s="4" t="s">
        <v>204</v>
      </c>
      <c r="C144" t="s">
        <v>462</v>
      </c>
      <c r="D144" t="s">
        <v>235</v>
      </c>
      <c r="E144" t="s">
        <v>401</v>
      </c>
      <c r="F144" t="s">
        <v>179</v>
      </c>
      <c r="G144" t="s">
        <v>169</v>
      </c>
      <c r="H144" t="s">
        <v>139</v>
      </c>
      <c r="I144" t="str">
        <f t="shared" si="26"/>
        <v>Group2_Burn1_Spark_bStart : BOOL; (*ИВН включить гор.4*)</v>
      </c>
      <c r="J144" t="str">
        <f t="shared" si="29"/>
        <v>stDoAll.Group2_Burn1_Spark_bStart:=SEL(bManualDO, DataReal.Group[2].Burn[1].Spark.bStart, arForceDO[143]);</v>
      </c>
      <c r="K144" t="str">
        <f>IF(COUNTIF(D$1:D144,D144)=1,MAX(K$1:K143)+1,"")</f>
        <v/>
      </c>
      <c r="L144" t="str">
        <f t="shared" si="23"/>
        <v/>
      </c>
      <c r="N144" t="str">
        <f>IF(COUNTIF(F$1:F144,F144)=1,MAX(N$1:N143)+1,"")</f>
        <v/>
      </c>
      <c r="O144" t="str">
        <f t="shared" si="24"/>
        <v/>
      </c>
      <c r="Q144" t="str">
        <f>IF(COUNTIF(G$1:G144,G144)=1,MAX(Q$1:Q143)+1,"")</f>
        <v/>
      </c>
      <c r="R144" t="str">
        <f t="shared" si="25"/>
        <v/>
      </c>
      <c r="S144" t="str">
        <f t="shared" si="28"/>
        <v/>
      </c>
      <c r="T144" t="str">
        <f t="shared" si="30"/>
        <v>Group2_Burn1_Spark_bStart : WSTRING(20):="ИВН включить гор.4";</v>
      </c>
      <c r="U144" t="str">
        <f t="shared" si="27"/>
        <v>Burn[1].Spark.bStart : BOOL; (*ИВН включить гор.4*)</v>
      </c>
    </row>
    <row r="145" spans="1:21" x14ac:dyDescent="0.25">
      <c r="A145" s="2" t="s">
        <v>138</v>
      </c>
      <c r="B145" s="4" t="s">
        <v>205</v>
      </c>
      <c r="C145" t="s">
        <v>463</v>
      </c>
      <c r="D145" t="s">
        <v>235</v>
      </c>
      <c r="E145" t="s">
        <v>401</v>
      </c>
      <c r="F145" t="s">
        <v>174</v>
      </c>
      <c r="G145" t="s">
        <v>168</v>
      </c>
      <c r="H145" t="s">
        <v>139</v>
      </c>
      <c r="I145" t="str">
        <f t="shared" si="26"/>
        <v>Group2_Burn1_ValveIgn_bOpen : BOOL; (*КЗ открыть гор.4*)</v>
      </c>
      <c r="J145" t="str">
        <f t="shared" si="29"/>
        <v>stDoAll.Group2_Burn1_ValveIgn_bOpen:=SEL(bManualDO, DataReal.Group[2].Burn[1].ValveIgn.bOpen, arForceDO[144]);</v>
      </c>
      <c r="K145" t="str">
        <f>IF(COUNTIF(D$1:D145,D145)=1,MAX(K$1:K144)+1,"")</f>
        <v/>
      </c>
      <c r="L145" t="str">
        <f t="shared" si="23"/>
        <v/>
      </c>
      <c r="N145" t="str">
        <f>IF(COUNTIF(F$1:F145,F145)=1,MAX(N$1:N144)+1,"")</f>
        <v/>
      </c>
      <c r="O145" t="str">
        <f t="shared" si="24"/>
        <v/>
      </c>
      <c r="Q145" t="str">
        <f>IF(COUNTIF(G$1:G145,G145)=1,MAX(Q$1:Q144)+1,"")</f>
        <v/>
      </c>
      <c r="R145" t="str">
        <f t="shared" si="25"/>
        <v/>
      </c>
      <c r="S145" t="str">
        <f t="shared" si="28"/>
        <v/>
      </c>
      <c r="T145" t="str">
        <f t="shared" si="30"/>
        <v>Group2_Burn1_ValveIgn_bOpen : WSTRING(20):="КЗ открыть гор.4";</v>
      </c>
      <c r="U145" t="str">
        <f t="shared" si="27"/>
        <v>Burn[1].ValveIgn.bOpen : BOOL; (*КЗ открыть гор.4*)</v>
      </c>
    </row>
    <row r="146" spans="1:21" x14ac:dyDescent="0.25">
      <c r="A146" s="2" t="s">
        <v>138</v>
      </c>
      <c r="B146" s="4" t="s">
        <v>207</v>
      </c>
      <c r="C146" t="s">
        <v>555</v>
      </c>
      <c r="D146" t="s">
        <v>235</v>
      </c>
      <c r="E146" t="s">
        <v>402</v>
      </c>
      <c r="F146" t="s">
        <v>179</v>
      </c>
      <c r="G146" t="s">
        <v>169</v>
      </c>
      <c r="H146" t="s">
        <v>139</v>
      </c>
      <c r="I146" t="str">
        <f t="shared" si="26"/>
        <v>Group2_Burn2_Spark_bStart : BOOL; (*ИВН включить гор.5*)</v>
      </c>
      <c r="J146" t="str">
        <f t="shared" si="29"/>
        <v>stDoAll.Group2_Burn2_Spark_bStart:=SEL(bManualDO, DataReal.Group[2].Burn[2].Spark.bStart, arForceDO[145]);</v>
      </c>
      <c r="K146" t="str">
        <f>IF(COUNTIF(D$1:D146,D146)=1,MAX(K$1:K145)+1,"")</f>
        <v/>
      </c>
      <c r="L146" t="str">
        <f t="shared" si="23"/>
        <v/>
      </c>
      <c r="N146" t="str">
        <f>IF(COUNTIF(F$1:F146,F146)=1,MAX(N$1:N145)+1,"")</f>
        <v/>
      </c>
      <c r="O146" t="str">
        <f t="shared" si="24"/>
        <v/>
      </c>
      <c r="Q146" t="str">
        <f>IF(COUNTIF(G$1:G146,G146)=1,MAX(Q$1:Q145)+1,"")</f>
        <v/>
      </c>
      <c r="R146" t="str">
        <f t="shared" si="25"/>
        <v/>
      </c>
      <c r="S146" t="str">
        <f t="shared" si="28"/>
        <v/>
      </c>
      <c r="T146" t="str">
        <f t="shared" si="30"/>
        <v>Group2_Burn2_Spark_bStart : WSTRING(20):="ИВН включить гор.5";</v>
      </c>
      <c r="U146" t="str">
        <f t="shared" si="27"/>
        <v>Burn[2].Spark.bStart : BOOL; (*ИВН включить гор.5*)</v>
      </c>
    </row>
    <row r="147" spans="1:21" x14ac:dyDescent="0.25">
      <c r="A147" s="2" t="s">
        <v>138</v>
      </c>
      <c r="B147" s="4" t="s">
        <v>208</v>
      </c>
      <c r="C147" t="s">
        <v>556</v>
      </c>
      <c r="D147" t="s">
        <v>235</v>
      </c>
      <c r="E147" t="s">
        <v>402</v>
      </c>
      <c r="F147" t="s">
        <v>174</v>
      </c>
      <c r="G147" t="s">
        <v>168</v>
      </c>
      <c r="H147" t="s">
        <v>139</v>
      </c>
      <c r="I147" t="str">
        <f t="shared" si="26"/>
        <v>Group2_Burn2_ValveIgn_bOpen : BOOL; (*КЗ открыть гор.5*)</v>
      </c>
      <c r="J147" t="str">
        <f t="shared" si="29"/>
        <v>stDoAll.Group2_Burn2_ValveIgn_bOpen:=SEL(bManualDO, DataReal.Group[2].Burn[2].ValveIgn.bOpen, arForceDO[146]);</v>
      </c>
      <c r="K147" t="str">
        <f>IF(COUNTIF(D$1:D147,D147)=1,MAX(K$1:K146)+1,"")</f>
        <v/>
      </c>
      <c r="L147" t="str">
        <f t="shared" si="23"/>
        <v/>
      </c>
      <c r="N147" t="str">
        <f>IF(COUNTIF(F$1:F147,F147)=1,MAX(N$1:N146)+1,"")</f>
        <v/>
      </c>
      <c r="O147" t="str">
        <f t="shared" si="24"/>
        <v/>
      </c>
      <c r="Q147" t="str">
        <f>IF(COUNTIF(G$1:G147,G147)=1,MAX(Q$1:Q146)+1,"")</f>
        <v/>
      </c>
      <c r="R147" t="str">
        <f t="shared" si="25"/>
        <v/>
      </c>
      <c r="S147" t="str">
        <f t="shared" si="28"/>
        <v/>
      </c>
      <c r="T147" t="str">
        <f t="shared" si="30"/>
        <v>Group2_Burn2_ValveIgn_bOpen : WSTRING(20):="КЗ открыть гор.5";</v>
      </c>
      <c r="U147" t="str">
        <f t="shared" si="27"/>
        <v>Burn[2].ValveIgn.bOpen : BOOL; (*КЗ открыть гор.5*)</v>
      </c>
    </row>
    <row r="148" spans="1:21" x14ac:dyDescent="0.25">
      <c r="A148" s="2" t="s">
        <v>138</v>
      </c>
      <c r="B148" s="4" t="s">
        <v>209</v>
      </c>
      <c r="C148" t="s">
        <v>5</v>
      </c>
      <c r="D148" t="s">
        <v>158</v>
      </c>
      <c r="H148" t="s">
        <v>139</v>
      </c>
      <c r="I148" t="str">
        <f t="shared" si="26"/>
        <v>Reserv_bDO147 : BOOL; (*Резерв*)</v>
      </c>
      <c r="J148" t="str">
        <f t="shared" si="29"/>
        <v>stDoAll.Reserv_bDO147:=SEL(bManualDO, DataReal.Reserv.bDO147, arForceDO[147]);</v>
      </c>
      <c r="K148" t="str">
        <f>IF(COUNTIF(D$1:D148,D148)=1,MAX(K$1:K147)+1,"")</f>
        <v/>
      </c>
      <c r="L148" t="str">
        <f t="shared" si="23"/>
        <v/>
      </c>
      <c r="N148" t="str">
        <f>IF(COUNTIF(F$1:F148,F148)=1,MAX(N$1:N147)+1,"")</f>
        <v/>
      </c>
      <c r="O148" t="str">
        <f t="shared" si="24"/>
        <v/>
      </c>
      <c r="Q148" t="str">
        <f>IF(COUNTIF(G$1:G148,G148)=1,MAX(Q$1:Q147)+1,"")</f>
        <v/>
      </c>
      <c r="R148" t="str">
        <f t="shared" si="25"/>
        <v/>
      </c>
      <c r="S148" t="str">
        <f t="shared" si="28"/>
        <v/>
      </c>
      <c r="T148" t="str">
        <f t="shared" si="30"/>
        <v>Reserv_bDO147 : WSTRING(20):="Резерв";</v>
      </c>
      <c r="U148" t="str">
        <f t="shared" si="27"/>
        <v>bDO147 : BOOL; (*Резерв*)</v>
      </c>
    </row>
    <row r="149" spans="1:21" x14ac:dyDescent="0.25">
      <c r="A149" s="2" t="s">
        <v>138</v>
      </c>
      <c r="B149" s="4" t="s">
        <v>210</v>
      </c>
      <c r="C149" t="s">
        <v>5</v>
      </c>
      <c r="D149" t="s">
        <v>158</v>
      </c>
      <c r="H149" t="s">
        <v>139</v>
      </c>
      <c r="I149" t="str">
        <f t="shared" si="26"/>
        <v>Reserv_bDO148 : BOOL; (*Резерв*)</v>
      </c>
      <c r="J149" t="str">
        <f t="shared" si="29"/>
        <v>stDoAll.Reserv_bDO148:=SEL(bManualDO, DataReal.Reserv.bDO148, arForceDO[148]);</v>
      </c>
      <c r="K149" t="str">
        <f>IF(COUNTIF(D$1:D149,D149)=1,MAX(K$1:K148)+1,"")</f>
        <v/>
      </c>
      <c r="L149" t="str">
        <f t="shared" si="23"/>
        <v/>
      </c>
      <c r="N149" t="str">
        <f>IF(COUNTIF(F$1:F149,F149)=1,MAX(N$1:N148)+1,"")</f>
        <v/>
      </c>
      <c r="O149" t="str">
        <f t="shared" si="24"/>
        <v/>
      </c>
      <c r="Q149" t="str">
        <f>IF(COUNTIF(G$1:G149,G149)=1,MAX(Q$1:Q148)+1,"")</f>
        <v/>
      </c>
      <c r="R149" t="str">
        <f t="shared" si="25"/>
        <v/>
      </c>
      <c r="S149" t="str">
        <f t="shared" si="28"/>
        <v/>
      </c>
      <c r="T149" t="str">
        <f t="shared" si="30"/>
        <v>Reserv_bDO148 : WSTRING(20):="Резерв";</v>
      </c>
      <c r="U149" t="str">
        <f t="shared" si="27"/>
        <v>bDO148 : BOOL; (*Резерв*)</v>
      </c>
    </row>
    <row r="150" spans="1:21" x14ac:dyDescent="0.25">
      <c r="A150" s="2" t="s">
        <v>138</v>
      </c>
      <c r="B150" s="4" t="s">
        <v>211</v>
      </c>
      <c r="C150" t="s">
        <v>5</v>
      </c>
      <c r="D150" t="s">
        <v>158</v>
      </c>
      <c r="H150" t="s">
        <v>139</v>
      </c>
      <c r="I150" t="str">
        <f t="shared" si="26"/>
        <v>Reserv_bDO149 : BOOL; (*Резерв*)</v>
      </c>
      <c r="J150" t="str">
        <f t="shared" si="29"/>
        <v>stDoAll.Reserv_bDO149:=SEL(bManualDO, DataReal.Reserv.bDO149, arForceDO[149]);</v>
      </c>
      <c r="K150" t="str">
        <f>IF(COUNTIF(D$1:D150,D150)=1,MAX(K$1:K149)+1,"")</f>
        <v/>
      </c>
      <c r="L150" t="str">
        <f t="shared" si="23"/>
        <v/>
      </c>
      <c r="N150" t="str">
        <f>IF(COUNTIF(F$1:F150,F150)=1,MAX(N$1:N149)+1,"")</f>
        <v/>
      </c>
      <c r="O150" t="str">
        <f t="shared" si="24"/>
        <v/>
      </c>
      <c r="Q150" t="str">
        <f>IF(COUNTIF(G$1:G150,G150)=1,MAX(Q$1:Q149)+1,"")</f>
        <v/>
      </c>
      <c r="R150" t="str">
        <f t="shared" si="25"/>
        <v/>
      </c>
      <c r="S150" t="str">
        <f t="shared" si="28"/>
        <v/>
      </c>
      <c r="T150" t="str">
        <f t="shared" si="30"/>
        <v>Reserv_bDO149 : WSTRING(20):="Резерв";</v>
      </c>
      <c r="U150" t="str">
        <f t="shared" si="27"/>
        <v>bDO149 : BOOL; (*Резерв*)</v>
      </c>
    </row>
    <row r="151" spans="1:21" x14ac:dyDescent="0.25">
      <c r="A151" s="2" t="s">
        <v>138</v>
      </c>
      <c r="B151" s="4" t="s">
        <v>212</v>
      </c>
      <c r="C151" t="s">
        <v>5</v>
      </c>
      <c r="D151" t="s">
        <v>158</v>
      </c>
      <c r="H151" t="s">
        <v>139</v>
      </c>
      <c r="I151" t="str">
        <f t="shared" si="26"/>
        <v>Reserv_bDO150 : BOOL; (*Резерв*)</v>
      </c>
      <c r="J151" t="str">
        <f t="shared" si="29"/>
        <v>stDoAll.Reserv_bDO150:=SEL(bManualDO, DataReal.Reserv.bDO150, arForceDO[150]);</v>
      </c>
      <c r="K151" t="str">
        <f>IF(COUNTIF(D$1:D151,D151)=1,MAX(K$1:K150)+1,"")</f>
        <v/>
      </c>
      <c r="L151" t="str">
        <f t="shared" si="23"/>
        <v/>
      </c>
      <c r="N151" t="str">
        <f>IF(COUNTIF(F$1:F151,F151)=1,MAX(N$1:N150)+1,"")</f>
        <v/>
      </c>
      <c r="O151" t="str">
        <f t="shared" si="24"/>
        <v/>
      </c>
      <c r="Q151" t="str">
        <f>IF(COUNTIF(G$1:G151,G151)=1,MAX(Q$1:Q150)+1,"")</f>
        <v/>
      </c>
      <c r="R151" t="str">
        <f t="shared" si="25"/>
        <v/>
      </c>
      <c r="S151" t="str">
        <f t="shared" si="28"/>
        <v/>
      </c>
      <c r="T151" t="str">
        <f t="shared" si="30"/>
        <v>Reserv_bDO150 : WSTRING(20):="Резерв";</v>
      </c>
      <c r="U151" t="str">
        <f t="shared" si="27"/>
        <v>bDO150 : BOOL; (*Резерв*)</v>
      </c>
    </row>
    <row r="152" spans="1:21" x14ac:dyDescent="0.25">
      <c r="A152" s="2" t="s">
        <v>138</v>
      </c>
      <c r="B152" s="4" t="s">
        <v>213</v>
      </c>
      <c r="C152" t="s">
        <v>5</v>
      </c>
      <c r="D152" t="s">
        <v>158</v>
      </c>
      <c r="H152" t="s">
        <v>139</v>
      </c>
      <c r="I152" t="str">
        <f t="shared" si="26"/>
        <v>Reserv_bDO151 : BOOL; (*Резерв*)</v>
      </c>
      <c r="J152" t="str">
        <f t="shared" si="29"/>
        <v>stDoAll.Reserv_bDO151:=SEL(bManualDO, DataReal.Reserv.bDO151, arForceDO[151]);</v>
      </c>
      <c r="K152" t="str">
        <f>IF(COUNTIF(D$1:D152,D152)=1,MAX(K$1:K151)+1,"")</f>
        <v/>
      </c>
      <c r="L152" t="str">
        <f t="shared" si="23"/>
        <v/>
      </c>
      <c r="N152" t="str">
        <f>IF(COUNTIF(F$1:F152,F152)=1,MAX(N$1:N151)+1,"")</f>
        <v/>
      </c>
      <c r="O152" t="str">
        <f t="shared" si="24"/>
        <v/>
      </c>
      <c r="Q152" t="str">
        <f>IF(COUNTIF(G$1:G152,G152)=1,MAX(Q$1:Q151)+1,"")</f>
        <v/>
      </c>
      <c r="R152" t="str">
        <f t="shared" si="25"/>
        <v/>
      </c>
      <c r="S152" t="str">
        <f t="shared" si="28"/>
        <v/>
      </c>
      <c r="T152" t="str">
        <f t="shared" si="30"/>
        <v>Reserv_bDO151 : WSTRING(20):="Резерв";</v>
      </c>
      <c r="U152" t="str">
        <f t="shared" si="27"/>
        <v>bDO151 : BOOL; (*Резерв*)</v>
      </c>
    </row>
    <row r="153" spans="1:21" x14ac:dyDescent="0.25">
      <c r="A153" s="2" t="s">
        <v>138</v>
      </c>
      <c r="B153" s="4" t="s">
        <v>214</v>
      </c>
      <c r="C153" t="s">
        <v>5</v>
      </c>
      <c r="D153" t="s">
        <v>158</v>
      </c>
      <c r="H153" t="s">
        <v>139</v>
      </c>
      <c r="I153" t="str">
        <f t="shared" si="26"/>
        <v>Reserv_bDO152 : BOOL; (*Резерв*)</v>
      </c>
      <c r="J153" t="str">
        <f t="shared" si="29"/>
        <v>stDoAll.Reserv_bDO152:=SEL(bManualDO, DataReal.Reserv.bDO152, arForceDO[152]);</v>
      </c>
      <c r="K153" t="str">
        <f>IF(COUNTIF(D$1:D153,D153)=1,MAX(K$1:K152)+1,"")</f>
        <v/>
      </c>
      <c r="L153" t="str">
        <f t="shared" si="23"/>
        <v/>
      </c>
      <c r="N153" t="str">
        <f>IF(COUNTIF(F$1:F153,F153)=1,MAX(N$1:N152)+1,"")</f>
        <v/>
      </c>
      <c r="O153" t="str">
        <f t="shared" si="24"/>
        <v/>
      </c>
      <c r="Q153" t="str">
        <f>IF(COUNTIF(G$1:G153,G153)=1,MAX(Q$1:Q152)+1,"")</f>
        <v/>
      </c>
      <c r="R153" t="str">
        <f t="shared" si="25"/>
        <v/>
      </c>
      <c r="S153" t="str">
        <f t="shared" si="28"/>
        <v/>
      </c>
      <c r="T153" t="str">
        <f t="shared" si="30"/>
        <v>Reserv_bDO152 : WSTRING(20):="Резерв";</v>
      </c>
      <c r="U153" t="str">
        <f t="shared" si="27"/>
        <v>bDO152 : BOOL; (*Резерв*)</v>
      </c>
    </row>
    <row r="154" spans="1:21" x14ac:dyDescent="0.25">
      <c r="A154" s="2" t="s">
        <v>138</v>
      </c>
      <c r="B154" s="4" t="s">
        <v>215</v>
      </c>
      <c r="C154" t="s">
        <v>5</v>
      </c>
      <c r="D154" t="s">
        <v>158</v>
      </c>
      <c r="H154" t="s">
        <v>139</v>
      </c>
      <c r="I154" t="str">
        <f t="shared" si="26"/>
        <v>Reserv_bDO153 : BOOL; (*Резерв*)</v>
      </c>
      <c r="J154" t="str">
        <f t="shared" si="29"/>
        <v>stDoAll.Reserv_bDO153:=SEL(bManualDO, DataReal.Reserv.bDO153, arForceDO[153]);</v>
      </c>
      <c r="K154" t="str">
        <f>IF(COUNTIF(D$1:D154,D154)=1,MAX(K$1:K153)+1,"")</f>
        <v/>
      </c>
      <c r="L154" t="str">
        <f t="shared" si="23"/>
        <v/>
      </c>
      <c r="N154" t="str">
        <f>IF(COUNTIF(F$1:F154,F154)=1,MAX(N$1:N153)+1,"")</f>
        <v/>
      </c>
      <c r="O154" t="str">
        <f t="shared" si="24"/>
        <v/>
      </c>
      <c r="Q154" t="str">
        <f>IF(COUNTIF(G$1:G154,G154)=1,MAX(Q$1:Q153)+1,"")</f>
        <v/>
      </c>
      <c r="R154" t="str">
        <f t="shared" si="25"/>
        <v/>
      </c>
      <c r="S154" t="str">
        <f t="shared" si="28"/>
        <v/>
      </c>
      <c r="T154" t="str">
        <f t="shared" si="30"/>
        <v>Reserv_bDO153 : WSTRING(20):="Резерв";</v>
      </c>
      <c r="U154" t="str">
        <f t="shared" si="27"/>
        <v>bDO153 : BOOL; (*Резерв*)</v>
      </c>
    </row>
    <row r="155" spans="1:21" x14ac:dyDescent="0.25">
      <c r="A155" s="2" t="s">
        <v>138</v>
      </c>
      <c r="B155" s="4" t="s">
        <v>216</v>
      </c>
      <c r="C155" t="s">
        <v>5</v>
      </c>
      <c r="D155" t="s">
        <v>158</v>
      </c>
      <c r="H155" t="s">
        <v>139</v>
      </c>
      <c r="I155" t="str">
        <f t="shared" si="26"/>
        <v>Reserv_bDO154 : BOOL; (*Резерв*)</v>
      </c>
      <c r="J155" t="str">
        <f t="shared" si="29"/>
        <v>stDoAll.Reserv_bDO154:=SEL(bManualDO, DataReal.Reserv.bDO154, arForceDO[154]);</v>
      </c>
      <c r="K155" t="str">
        <f>IF(COUNTIF(D$1:D155,D155)=1,MAX(K$1:K154)+1,"")</f>
        <v/>
      </c>
      <c r="L155" t="str">
        <f t="shared" si="23"/>
        <v/>
      </c>
      <c r="N155" t="str">
        <f>IF(COUNTIF(F$1:F155,F155)=1,MAX(N$1:N154)+1,"")</f>
        <v/>
      </c>
      <c r="O155" t="str">
        <f t="shared" si="24"/>
        <v/>
      </c>
      <c r="Q155" t="str">
        <f>IF(COUNTIF(G$1:G155,G155)=1,MAX(Q$1:Q154)+1,"")</f>
        <v/>
      </c>
      <c r="R155" t="str">
        <f t="shared" si="25"/>
        <v/>
      </c>
      <c r="S155" t="str">
        <f t="shared" si="28"/>
        <v/>
      </c>
      <c r="T155" t="str">
        <f t="shared" si="30"/>
        <v>Reserv_bDO154 : WSTRING(20):="Резерв";</v>
      </c>
      <c r="U155" t="str">
        <f t="shared" si="27"/>
        <v>bDO154 : BOOL; (*Резерв*)</v>
      </c>
    </row>
    <row r="156" spans="1:21" x14ac:dyDescent="0.25">
      <c r="A156" s="2" t="s">
        <v>138</v>
      </c>
      <c r="B156" s="4" t="s">
        <v>217</v>
      </c>
      <c r="C156" t="s">
        <v>5</v>
      </c>
      <c r="D156" t="s">
        <v>158</v>
      </c>
      <c r="H156" t="s">
        <v>139</v>
      </c>
      <c r="I156" t="str">
        <f t="shared" si="26"/>
        <v>Reserv_bDO155 : BOOL; (*Резерв*)</v>
      </c>
      <c r="J156" t="str">
        <f t="shared" si="29"/>
        <v>stDoAll.Reserv_bDO155:=SEL(bManualDO, DataReal.Reserv.bDO155, arForceDO[155]);</v>
      </c>
      <c r="K156" t="str">
        <f>IF(COUNTIF(D$1:D156,D156)=1,MAX(K$1:K155)+1,"")</f>
        <v/>
      </c>
      <c r="L156" t="str">
        <f t="shared" si="23"/>
        <v/>
      </c>
      <c r="N156" t="str">
        <f>IF(COUNTIF(F$1:F156,F156)=1,MAX(N$1:N155)+1,"")</f>
        <v/>
      </c>
      <c r="O156" t="str">
        <f t="shared" si="24"/>
        <v/>
      </c>
      <c r="Q156" t="str">
        <f>IF(COUNTIF(G$1:G156,G156)=1,MAX(Q$1:Q155)+1,"")</f>
        <v/>
      </c>
      <c r="R156" t="str">
        <f t="shared" si="25"/>
        <v/>
      </c>
      <c r="S156" t="str">
        <f t="shared" si="28"/>
        <v/>
      </c>
      <c r="T156" t="str">
        <f t="shared" si="30"/>
        <v>Reserv_bDO155 : WSTRING(20):="Резерв";</v>
      </c>
      <c r="U156" t="str">
        <f t="shared" si="27"/>
        <v>bDO155 : BOOL; (*Резерв*)</v>
      </c>
    </row>
    <row r="157" spans="1:21" x14ac:dyDescent="0.25">
      <c r="A157" s="2" t="s">
        <v>138</v>
      </c>
      <c r="B157" s="4" t="s">
        <v>218</v>
      </c>
      <c r="C157" t="s">
        <v>5</v>
      </c>
      <c r="D157" t="s">
        <v>158</v>
      </c>
      <c r="H157" t="s">
        <v>139</v>
      </c>
      <c r="I157" t="str">
        <f t="shared" si="26"/>
        <v>Reserv_bDO156 : BOOL; (*Резерв*)</v>
      </c>
      <c r="J157" t="str">
        <f t="shared" si="29"/>
        <v>stDoAll.Reserv_bDO156:=SEL(bManualDO, DataReal.Reserv.bDO156, arForceDO[156]);</v>
      </c>
      <c r="K157" t="str">
        <f>IF(COUNTIF(D$1:D157,D157)=1,MAX(K$1:K156)+1,"")</f>
        <v/>
      </c>
      <c r="L157" t="str">
        <f t="shared" si="23"/>
        <v/>
      </c>
      <c r="N157" t="str">
        <f>IF(COUNTIF(F$1:F157,F157)=1,MAX(N$1:N156)+1,"")</f>
        <v/>
      </c>
      <c r="O157" t="str">
        <f t="shared" si="24"/>
        <v/>
      </c>
      <c r="Q157" t="str">
        <f>IF(COUNTIF(G$1:G157,G157)=1,MAX(Q$1:Q156)+1,"")</f>
        <v/>
      </c>
      <c r="R157" t="str">
        <f t="shared" si="25"/>
        <v/>
      </c>
      <c r="S157" t="str">
        <f t="shared" si="28"/>
        <v/>
      </c>
      <c r="T157" t="str">
        <f t="shared" si="30"/>
        <v>Reserv_bDO156 : WSTRING(20):="Резерв";</v>
      </c>
      <c r="U157" t="str">
        <f t="shared" si="27"/>
        <v>bDO156 : BOOL; (*Резерв*)</v>
      </c>
    </row>
    <row r="158" spans="1:21" x14ac:dyDescent="0.25">
      <c r="A158" s="2" t="s">
        <v>138</v>
      </c>
      <c r="B158" s="4" t="s">
        <v>219</v>
      </c>
      <c r="C158" t="s">
        <v>5</v>
      </c>
      <c r="D158" t="s">
        <v>158</v>
      </c>
      <c r="H158" t="s">
        <v>139</v>
      </c>
      <c r="I158" t="str">
        <f t="shared" si="26"/>
        <v>Reserv_bDO157 : BOOL; (*Резерв*)</v>
      </c>
      <c r="J158" t="str">
        <f t="shared" si="29"/>
        <v>stDoAll.Reserv_bDO157:=SEL(bManualDO, DataReal.Reserv.bDO157, arForceDO[157]);</v>
      </c>
      <c r="K158" t="str">
        <f>IF(COUNTIF(D$1:D158,D158)=1,MAX(K$1:K157)+1,"")</f>
        <v/>
      </c>
      <c r="L158" t="str">
        <f t="shared" si="23"/>
        <v/>
      </c>
      <c r="N158" t="str">
        <f>IF(COUNTIF(F$1:F158,F158)=1,MAX(N$1:N157)+1,"")</f>
        <v/>
      </c>
      <c r="O158" t="str">
        <f t="shared" si="24"/>
        <v/>
      </c>
      <c r="Q158" t="str">
        <f>IF(COUNTIF(G$1:G158,G158)=1,MAX(Q$1:Q157)+1,"")</f>
        <v/>
      </c>
      <c r="R158" t="str">
        <f t="shared" si="25"/>
        <v/>
      </c>
      <c r="S158" t="str">
        <f t="shared" si="28"/>
        <v/>
      </c>
      <c r="T158" t="str">
        <f t="shared" si="30"/>
        <v>Reserv_bDO157 : WSTRING(20):="Резерв";</v>
      </c>
      <c r="U158" t="str">
        <f t="shared" si="27"/>
        <v>bDO157 : BOOL; (*Резерв*)</v>
      </c>
    </row>
    <row r="159" spans="1:21" x14ac:dyDescent="0.25">
      <c r="A159" s="2" t="s">
        <v>138</v>
      </c>
      <c r="B159" s="4" t="s">
        <v>220</v>
      </c>
      <c r="C159" t="s">
        <v>5</v>
      </c>
      <c r="D159" t="s">
        <v>158</v>
      </c>
      <c r="H159" t="s">
        <v>139</v>
      </c>
      <c r="I159" t="str">
        <f t="shared" si="26"/>
        <v>Reserv_bDO158 : BOOL; (*Резерв*)</v>
      </c>
      <c r="J159" t="str">
        <f t="shared" si="29"/>
        <v>stDoAll.Reserv_bDO158:=SEL(bManualDO, DataReal.Reserv.bDO158, arForceDO[158]);</v>
      </c>
      <c r="K159" t="str">
        <f>IF(COUNTIF(D$1:D159,D159)=1,MAX(K$1:K158)+1,"")</f>
        <v/>
      </c>
      <c r="L159" t="str">
        <f t="shared" si="23"/>
        <v/>
      </c>
      <c r="N159" t="str">
        <f>IF(COUNTIF(F$1:F159,F159)=1,MAX(N$1:N158)+1,"")</f>
        <v/>
      </c>
      <c r="O159" t="str">
        <f t="shared" si="24"/>
        <v/>
      </c>
      <c r="Q159" t="str">
        <f>IF(COUNTIF(G$1:G159,G159)=1,MAX(Q$1:Q158)+1,"")</f>
        <v/>
      </c>
      <c r="R159" t="str">
        <f t="shared" si="25"/>
        <v/>
      </c>
      <c r="S159" t="str">
        <f t="shared" si="28"/>
        <v/>
      </c>
      <c r="T159" t="str">
        <f t="shared" si="30"/>
        <v>Reserv_bDO158 : WSTRING(20):="Резерв";</v>
      </c>
      <c r="U159" t="str">
        <f t="shared" si="27"/>
        <v>bDO158 : BOOL; (*Резерв*)</v>
      </c>
    </row>
    <row r="160" spans="1:21" x14ac:dyDescent="0.25">
      <c r="A160" s="2" t="s">
        <v>138</v>
      </c>
      <c r="B160" s="4" t="s">
        <v>221</v>
      </c>
      <c r="C160" t="s">
        <v>5</v>
      </c>
      <c r="D160" t="s">
        <v>158</v>
      </c>
      <c r="H160" t="s">
        <v>139</v>
      </c>
      <c r="I160" t="str">
        <f t="shared" si="26"/>
        <v>Reserv_bDO159 : BOOL; (*Резерв*)</v>
      </c>
      <c r="J160" t="str">
        <f t="shared" si="29"/>
        <v>stDoAll.Reserv_bDO159:=SEL(bManualDO, DataReal.Reserv.bDO159, arForceDO[159]);</v>
      </c>
      <c r="K160" t="str">
        <f>IF(COUNTIF(D$1:D160,D160)=1,MAX(K$1:K159)+1,"")</f>
        <v/>
      </c>
      <c r="L160" t="str">
        <f t="shared" si="23"/>
        <v/>
      </c>
      <c r="N160" t="str">
        <f>IF(COUNTIF(F$1:F160,F160)=1,MAX(N$1:N159)+1,"")</f>
        <v/>
      </c>
      <c r="O160" t="str">
        <f t="shared" si="24"/>
        <v/>
      </c>
      <c r="Q160" t="str">
        <f>IF(COUNTIF(G$1:G160,G160)=1,MAX(Q$1:Q159)+1,"")</f>
        <v/>
      </c>
      <c r="R160" t="str">
        <f t="shared" si="25"/>
        <v/>
      </c>
      <c r="S160" t="str">
        <f t="shared" si="28"/>
        <v/>
      </c>
      <c r="T160" t="str">
        <f t="shared" si="30"/>
        <v>Reserv_bDO159 : WSTRING(20):="Резерв";</v>
      </c>
      <c r="U160" t="str">
        <f t="shared" si="27"/>
        <v>bDO159 : BOOL; (*Резерв*)</v>
      </c>
    </row>
    <row r="161" spans="1:21" x14ac:dyDescent="0.25">
      <c r="A161" s="2" t="s">
        <v>138</v>
      </c>
      <c r="B161" s="4" t="s">
        <v>222</v>
      </c>
      <c r="C161" t="s">
        <v>5</v>
      </c>
      <c r="D161" t="s">
        <v>158</v>
      </c>
      <c r="H161" t="s">
        <v>139</v>
      </c>
      <c r="I161" t="str">
        <f t="shared" si="26"/>
        <v>Reserv_bDO160 : BOOL; (*Резерв*)</v>
      </c>
      <c r="J161" t="str">
        <f t="shared" si="29"/>
        <v>stDoAll.Reserv_bDO160:=SEL(bManualDO, DataReal.Reserv.bDO160, arForceDO[160]);</v>
      </c>
      <c r="K161" t="str">
        <f>IF(COUNTIF(D$1:D161,D161)=1,MAX(K$1:K160)+1,"")</f>
        <v/>
      </c>
      <c r="L161" t="str">
        <f t="shared" si="23"/>
        <v/>
      </c>
      <c r="N161" t="str">
        <f>IF(COUNTIF(F$1:F161,F161)=1,MAX(N$1:N160)+1,"")</f>
        <v/>
      </c>
      <c r="O161" t="str">
        <f t="shared" si="24"/>
        <v/>
      </c>
      <c r="Q161" t="str">
        <f>IF(COUNTIF(G$1:G161,G161)=1,MAX(Q$1:Q160)+1,"")</f>
        <v/>
      </c>
      <c r="R161" t="str">
        <f t="shared" si="25"/>
        <v/>
      </c>
      <c r="S161" t="str">
        <f t="shared" si="28"/>
        <v/>
      </c>
      <c r="T161" t="str">
        <f t="shared" si="30"/>
        <v>Reserv_bDO160 : WSTRING(20):="Резерв";</v>
      </c>
      <c r="U161" t="str">
        <f t="shared" si="27"/>
        <v>bDO160 : BOOL; (*Резерв*)</v>
      </c>
    </row>
    <row r="162" spans="1:21" s="29" customFormat="1" x14ac:dyDescent="0.25">
      <c r="A162" s="27" t="s">
        <v>138</v>
      </c>
      <c r="B162" s="28" t="s">
        <v>246</v>
      </c>
      <c r="C162" s="29" t="s">
        <v>5</v>
      </c>
      <c r="D162" s="29" t="s">
        <v>158</v>
      </c>
      <c r="H162" s="29" t="s">
        <v>139</v>
      </c>
      <c r="I162" s="29" t="str">
        <f t="shared" si="26"/>
        <v>Reserv_bDO161 : BOOL; (*Резерв*)</v>
      </c>
      <c r="J162" t="str">
        <f t="shared" si="29"/>
        <v>stDoAll.Reserv_bDO161:=SEL(bManualDO, DataReal.Reserv.bDO161, arForceDO[161]);</v>
      </c>
      <c r="K162" s="29" t="str">
        <f>IF(COUNTIF(D$1:D162,D162)=1,MAX(K$1:K161)+1,"")</f>
        <v/>
      </c>
      <c r="L162" s="29" t="str">
        <f t="shared" si="23"/>
        <v/>
      </c>
      <c r="N162" s="29" t="str">
        <f>IF(COUNTIF(F$1:F162,F162)=1,MAX(N$1:N161)+1,"")</f>
        <v/>
      </c>
      <c r="O162" s="29" t="str">
        <f t="shared" si="24"/>
        <v/>
      </c>
      <c r="Q162" s="29" t="str">
        <f>IF(COUNTIF(G$1:G162,G162)=1,MAX(Q$1:Q161)+1,"")</f>
        <v/>
      </c>
      <c r="R162" s="29" t="str">
        <f t="shared" si="25"/>
        <v/>
      </c>
      <c r="S162" s="29" t="str">
        <f t="shared" si="28"/>
        <v/>
      </c>
      <c r="T162" t="str">
        <f t="shared" si="30"/>
        <v>Reserv_bDO161 : WSTRING(20):="Резерв";</v>
      </c>
      <c r="U162" s="29" t="str">
        <f t="shared" si="27"/>
        <v>bDO161 : BOOL; (*Резерв*)</v>
      </c>
    </row>
    <row r="163" spans="1:21" s="20" customFormat="1" ht="15.75" thickBot="1" x14ac:dyDescent="0.3">
      <c r="A163" s="18" t="s">
        <v>138</v>
      </c>
      <c r="B163" s="26" t="s">
        <v>247</v>
      </c>
      <c r="C163" s="20" t="s">
        <v>5</v>
      </c>
      <c r="D163" s="20" t="s">
        <v>158</v>
      </c>
      <c r="H163" s="20" t="s">
        <v>139</v>
      </c>
      <c r="I163" s="20" t="str">
        <f t="shared" si="26"/>
        <v>Reserv_bDO162 : BOOL; (*Резерв*)</v>
      </c>
      <c r="J163" t="str">
        <f t="shared" si="29"/>
        <v>stDoAll.Reserv_bDO162:=SEL(bManualDO, DataReal.Reserv.bDO162, arForceDO[162]);</v>
      </c>
      <c r="K163" s="20" t="str">
        <f>IF(COUNTIF(D$1:D163,D163)=1,MAX(K$1:K162)+1,"")</f>
        <v/>
      </c>
      <c r="L163" s="20" t="str">
        <f t="shared" si="23"/>
        <v/>
      </c>
      <c r="N163" s="20" t="str">
        <f>IF(COUNTIF(F$1:F163,F163)=1,MAX(N$1:N162)+1,"")</f>
        <v/>
      </c>
      <c r="O163" s="20" t="str">
        <f t="shared" si="24"/>
        <v/>
      </c>
      <c r="Q163" s="20" t="str">
        <f>IF(COUNTIF(G$1:G163,G163)=1,MAX(Q$1:Q162)+1,"")</f>
        <v/>
      </c>
      <c r="R163" s="20" t="str">
        <f t="shared" si="25"/>
        <v/>
      </c>
      <c r="S163" s="20" t="str">
        <f t="shared" si="28"/>
        <v/>
      </c>
      <c r="T163" t="str">
        <f t="shared" si="30"/>
        <v>Reserv_bDO162 : WSTRING(20):="Резерв";</v>
      </c>
      <c r="U163" s="20" t="str">
        <f t="shared" si="27"/>
        <v>bDO162 : BOOL; (*Резерв*)</v>
      </c>
    </row>
    <row r="164" spans="1:21" x14ac:dyDescent="0.25">
      <c r="A164" s="2"/>
      <c r="B164" s="4"/>
    </row>
    <row r="165" spans="1:21" x14ac:dyDescent="0.25">
      <c r="A165" s="2"/>
      <c r="B165" s="4"/>
    </row>
    <row r="166" spans="1:21" x14ac:dyDescent="0.25">
      <c r="A166" s="2"/>
      <c r="B166" s="4"/>
    </row>
    <row r="167" spans="1:21" x14ac:dyDescent="0.25">
      <c r="A167" s="2"/>
      <c r="B167" s="4"/>
    </row>
    <row r="168" spans="1:21" x14ac:dyDescent="0.25">
      <c r="A168" s="2"/>
      <c r="B168" s="4"/>
    </row>
    <row r="169" spans="1:21" x14ac:dyDescent="0.25">
      <c r="A169" s="2"/>
      <c r="B169" s="4"/>
    </row>
    <row r="170" spans="1:21" x14ac:dyDescent="0.25">
      <c r="A170" s="2"/>
      <c r="B170" s="4"/>
    </row>
    <row r="171" spans="1:21" x14ac:dyDescent="0.25">
      <c r="A171" s="2"/>
      <c r="B171" s="4"/>
    </row>
    <row r="172" spans="1:21" x14ac:dyDescent="0.25">
      <c r="A172" s="2"/>
      <c r="B172" s="4"/>
    </row>
    <row r="173" spans="1:21" x14ac:dyDescent="0.25">
      <c r="A173" s="2"/>
      <c r="B173" s="4"/>
    </row>
    <row r="174" spans="1:21" x14ac:dyDescent="0.25">
      <c r="A174" s="2"/>
      <c r="B174" s="4"/>
    </row>
    <row r="175" spans="1:21" x14ac:dyDescent="0.25">
      <c r="A175" s="2"/>
      <c r="B175" s="4"/>
    </row>
    <row r="176" spans="1:21" x14ac:dyDescent="0.25">
      <c r="A176" s="2"/>
      <c r="B176" s="4"/>
    </row>
    <row r="177" spans="1:2" x14ac:dyDescent="0.25">
      <c r="A177" s="2"/>
      <c r="B177" s="4"/>
    </row>
    <row r="178" spans="1:2" x14ac:dyDescent="0.25">
      <c r="A178" s="2"/>
      <c r="B178" s="4"/>
    </row>
    <row r="179" spans="1:2" x14ac:dyDescent="0.25">
      <c r="A179" s="2"/>
      <c r="B179" s="4"/>
    </row>
    <row r="180" spans="1:2" x14ac:dyDescent="0.25">
      <c r="A180" s="2"/>
      <c r="B180" s="4"/>
    </row>
    <row r="181" spans="1:2" x14ac:dyDescent="0.25">
      <c r="A181" s="2"/>
      <c r="B181" s="4"/>
    </row>
    <row r="182" spans="1:2" x14ac:dyDescent="0.25">
      <c r="A182" s="2"/>
      <c r="B182" s="4"/>
    </row>
    <row r="183" spans="1:2" x14ac:dyDescent="0.25">
      <c r="A183" s="2"/>
      <c r="B183" s="4"/>
    </row>
    <row r="184" spans="1:2" x14ac:dyDescent="0.25">
      <c r="A184" s="2"/>
      <c r="B184" s="4"/>
    </row>
    <row r="185" spans="1:2" x14ac:dyDescent="0.25">
      <c r="A185" s="2"/>
      <c r="B185" s="4"/>
    </row>
    <row r="186" spans="1:2" x14ac:dyDescent="0.25">
      <c r="A186" s="2"/>
      <c r="B186" s="4"/>
    </row>
    <row r="187" spans="1:2" x14ac:dyDescent="0.25">
      <c r="A187" s="2"/>
      <c r="B187" s="4"/>
    </row>
    <row r="188" spans="1:2" x14ac:dyDescent="0.25">
      <c r="A188" s="2"/>
      <c r="B188" s="4"/>
    </row>
    <row r="189" spans="1:2" x14ac:dyDescent="0.25">
      <c r="A189" s="2"/>
      <c r="B189" s="4"/>
    </row>
    <row r="190" spans="1:2" x14ac:dyDescent="0.25">
      <c r="A190" s="2"/>
      <c r="B190" s="4"/>
    </row>
    <row r="191" spans="1:2" x14ac:dyDescent="0.25">
      <c r="A191" s="2"/>
      <c r="B191" s="4"/>
    </row>
    <row r="192" spans="1:2" x14ac:dyDescent="0.25">
      <c r="A192" s="2"/>
      <c r="B192" s="4"/>
    </row>
    <row r="193" spans="1:2" x14ac:dyDescent="0.25">
      <c r="A193" s="2"/>
      <c r="B193" s="4"/>
    </row>
    <row r="194" spans="1:2" x14ac:dyDescent="0.25">
      <c r="A194" s="2"/>
      <c r="B194" s="4"/>
    </row>
    <row r="195" spans="1:2" x14ac:dyDescent="0.25">
      <c r="A195" s="2"/>
      <c r="B195" s="4"/>
    </row>
    <row r="196" spans="1:2" x14ac:dyDescent="0.25">
      <c r="A196" s="2"/>
      <c r="B196" s="4"/>
    </row>
    <row r="197" spans="1:2" x14ac:dyDescent="0.25">
      <c r="A197" s="2"/>
      <c r="B197" s="4"/>
    </row>
    <row r="198" spans="1:2" x14ac:dyDescent="0.25">
      <c r="A198" s="2"/>
      <c r="B198" s="4"/>
    </row>
    <row r="199" spans="1:2" x14ac:dyDescent="0.25">
      <c r="A199" s="2"/>
      <c r="B199" s="4"/>
    </row>
    <row r="200" spans="1:2" x14ac:dyDescent="0.25">
      <c r="A200" s="2"/>
      <c r="B200" s="4"/>
    </row>
    <row r="201" spans="1:2" x14ac:dyDescent="0.25">
      <c r="A201" s="2"/>
      <c r="B201" s="4"/>
    </row>
    <row r="202" spans="1:2" x14ac:dyDescent="0.25">
      <c r="A202" s="2"/>
      <c r="B202" s="4"/>
    </row>
    <row r="203" spans="1:2" x14ac:dyDescent="0.25">
      <c r="A203" s="2"/>
      <c r="B203" s="4"/>
    </row>
    <row r="204" spans="1:2" x14ac:dyDescent="0.25">
      <c r="A204" s="2"/>
      <c r="B204" s="4"/>
    </row>
    <row r="205" spans="1:2" x14ac:dyDescent="0.25">
      <c r="A205" s="2"/>
      <c r="B205" s="4"/>
    </row>
    <row r="206" spans="1:2" x14ac:dyDescent="0.25">
      <c r="A206" s="2"/>
      <c r="B206" s="4"/>
    </row>
    <row r="207" spans="1:2" x14ac:dyDescent="0.25">
      <c r="A207" s="2"/>
      <c r="B207" s="4"/>
    </row>
    <row r="208" spans="1:2" x14ac:dyDescent="0.25">
      <c r="A208" s="2"/>
      <c r="B208" s="4"/>
    </row>
    <row r="209" spans="1:2" x14ac:dyDescent="0.25">
      <c r="A209" s="2"/>
      <c r="B209" s="4"/>
    </row>
    <row r="210" spans="1:2" x14ac:dyDescent="0.25">
      <c r="A210" s="2"/>
      <c r="B210" s="4"/>
    </row>
    <row r="211" spans="1:2" x14ac:dyDescent="0.25">
      <c r="A211" s="2"/>
      <c r="B211" s="4"/>
    </row>
    <row r="212" spans="1:2" x14ac:dyDescent="0.25">
      <c r="A212" s="2"/>
      <c r="B212" s="4"/>
    </row>
    <row r="213" spans="1:2" x14ac:dyDescent="0.25">
      <c r="A213" s="2"/>
      <c r="B213" s="4"/>
    </row>
    <row r="214" spans="1:2" x14ac:dyDescent="0.25">
      <c r="A214" s="2"/>
      <c r="B214" s="4"/>
    </row>
    <row r="215" spans="1:2" x14ac:dyDescent="0.25">
      <c r="A215" s="2"/>
      <c r="B215" s="4"/>
    </row>
    <row r="216" spans="1:2" x14ac:dyDescent="0.25">
      <c r="A216" s="2"/>
      <c r="B216" s="4"/>
    </row>
    <row r="217" spans="1:2" x14ac:dyDescent="0.25">
      <c r="A217" s="2"/>
      <c r="B217" s="4"/>
    </row>
    <row r="218" spans="1:2" x14ac:dyDescent="0.25">
      <c r="A218" s="2"/>
      <c r="B218" s="4"/>
    </row>
    <row r="219" spans="1:2" x14ac:dyDescent="0.25">
      <c r="A219" s="2"/>
      <c r="B219" s="4"/>
    </row>
    <row r="220" spans="1:2" x14ac:dyDescent="0.25">
      <c r="A220" s="2"/>
      <c r="B220" s="4"/>
    </row>
    <row r="221" spans="1:2" x14ac:dyDescent="0.25">
      <c r="A221" s="2"/>
      <c r="B221" s="4"/>
    </row>
    <row r="222" spans="1:2" x14ac:dyDescent="0.25">
      <c r="A222" s="2"/>
      <c r="B222" s="4"/>
    </row>
    <row r="223" spans="1:2" x14ac:dyDescent="0.25">
      <c r="A223" s="2"/>
      <c r="B223" s="4"/>
    </row>
    <row r="224" spans="1:2" x14ac:dyDescent="0.25">
      <c r="A224" s="2"/>
      <c r="B224" s="4"/>
    </row>
    <row r="225" spans="1:2" x14ac:dyDescent="0.25">
      <c r="A225" s="2"/>
      <c r="B225" s="4"/>
    </row>
    <row r="226" spans="1:2" x14ac:dyDescent="0.25">
      <c r="A226" s="2"/>
      <c r="B226" s="4"/>
    </row>
    <row r="227" spans="1:2" x14ac:dyDescent="0.25">
      <c r="A227" s="2"/>
      <c r="B227" s="4"/>
    </row>
    <row r="228" spans="1:2" x14ac:dyDescent="0.25">
      <c r="A228" s="2"/>
      <c r="B228" s="4"/>
    </row>
    <row r="229" spans="1:2" x14ac:dyDescent="0.25">
      <c r="A229" s="2"/>
      <c r="B229" s="4"/>
    </row>
    <row r="230" spans="1:2" x14ac:dyDescent="0.25">
      <c r="A230" s="2"/>
      <c r="B230" s="4"/>
    </row>
    <row r="231" spans="1:2" x14ac:dyDescent="0.25">
      <c r="A231" s="2"/>
      <c r="B231" s="4"/>
    </row>
    <row r="232" spans="1:2" x14ac:dyDescent="0.25">
      <c r="A232" s="2"/>
      <c r="B232" s="4"/>
    </row>
    <row r="233" spans="1:2" x14ac:dyDescent="0.25">
      <c r="A233" s="2"/>
      <c r="B233" s="4"/>
    </row>
    <row r="234" spans="1:2" x14ac:dyDescent="0.25">
      <c r="A234" s="2"/>
      <c r="B234" s="4"/>
    </row>
    <row r="235" spans="1:2" x14ac:dyDescent="0.25">
      <c r="A235" s="2"/>
      <c r="B235" s="4"/>
    </row>
    <row r="236" spans="1:2" x14ac:dyDescent="0.25">
      <c r="A236" s="2"/>
      <c r="B236" s="4"/>
    </row>
    <row r="237" spans="1:2" x14ac:dyDescent="0.25">
      <c r="A237" s="2"/>
      <c r="B237" s="4"/>
    </row>
    <row r="238" spans="1:2" x14ac:dyDescent="0.25">
      <c r="A238" s="2"/>
      <c r="B238" s="4"/>
    </row>
    <row r="239" spans="1:2" x14ac:dyDescent="0.25">
      <c r="A239" s="2"/>
      <c r="B239" s="4"/>
    </row>
    <row r="240" spans="1:2" x14ac:dyDescent="0.25">
      <c r="A240" s="2"/>
      <c r="B240" s="4"/>
    </row>
    <row r="241" spans="1:2" x14ac:dyDescent="0.25">
      <c r="A241" s="2"/>
      <c r="B241" s="4"/>
    </row>
    <row r="242" spans="1:2" x14ac:dyDescent="0.25">
      <c r="A242" s="2"/>
      <c r="B242" s="4"/>
    </row>
    <row r="243" spans="1:2" x14ac:dyDescent="0.25">
      <c r="A243" s="2"/>
      <c r="B243" s="4"/>
    </row>
    <row r="244" spans="1:2" x14ac:dyDescent="0.25">
      <c r="A244" s="2"/>
      <c r="B244" s="4"/>
    </row>
    <row r="245" spans="1:2" x14ac:dyDescent="0.25">
      <c r="A245" s="2"/>
      <c r="B245" s="4"/>
    </row>
    <row r="246" spans="1:2" x14ac:dyDescent="0.25">
      <c r="A246" s="2"/>
      <c r="B246" s="4"/>
    </row>
    <row r="247" spans="1:2" x14ac:dyDescent="0.25">
      <c r="A247" s="2"/>
      <c r="B247" s="4"/>
    </row>
    <row r="248" spans="1:2" x14ac:dyDescent="0.25">
      <c r="A248" s="2"/>
      <c r="B248" s="4"/>
    </row>
    <row r="249" spans="1:2" x14ac:dyDescent="0.25">
      <c r="A249" s="2"/>
      <c r="B249" s="4"/>
    </row>
    <row r="250" spans="1:2" x14ac:dyDescent="0.25">
      <c r="A250" s="2"/>
      <c r="B250" s="4"/>
    </row>
    <row r="251" spans="1:2" x14ac:dyDescent="0.25">
      <c r="A251" s="2"/>
      <c r="B251" s="4"/>
    </row>
    <row r="252" spans="1:2" x14ac:dyDescent="0.25">
      <c r="A252" s="2"/>
      <c r="B252" s="4"/>
    </row>
    <row r="253" spans="1:2" x14ac:dyDescent="0.25">
      <c r="A253" s="2"/>
      <c r="B253" s="4"/>
    </row>
    <row r="254" spans="1:2" x14ac:dyDescent="0.25">
      <c r="A254" s="2"/>
      <c r="B254" s="4"/>
    </row>
    <row r="255" spans="1:2" x14ac:dyDescent="0.25">
      <c r="A255" s="2"/>
      <c r="B255" s="4"/>
    </row>
    <row r="256" spans="1:2" x14ac:dyDescent="0.25">
      <c r="A256" s="2"/>
      <c r="B256" s="4"/>
    </row>
    <row r="257" spans="1:2" x14ac:dyDescent="0.25">
      <c r="A257" s="2"/>
      <c r="B257" s="4"/>
    </row>
    <row r="258" spans="1:2" x14ac:dyDescent="0.25">
      <c r="A258" s="2"/>
      <c r="B258" s="4"/>
    </row>
    <row r="259" spans="1:2" x14ac:dyDescent="0.25">
      <c r="A259" s="2"/>
      <c r="B259" s="4"/>
    </row>
    <row r="260" spans="1:2" x14ac:dyDescent="0.25">
      <c r="A260" s="2"/>
      <c r="B260" s="4"/>
    </row>
    <row r="261" spans="1:2" x14ac:dyDescent="0.25">
      <c r="A261" s="2"/>
      <c r="B261" s="4"/>
    </row>
    <row r="262" spans="1:2" x14ac:dyDescent="0.25">
      <c r="A262" s="2"/>
      <c r="B262" s="4"/>
    </row>
    <row r="263" spans="1:2" x14ac:dyDescent="0.25">
      <c r="A263" s="2"/>
      <c r="B263" s="4"/>
    </row>
    <row r="264" spans="1:2" x14ac:dyDescent="0.25">
      <c r="A264" s="2"/>
      <c r="B264" s="4"/>
    </row>
    <row r="265" spans="1:2" x14ac:dyDescent="0.25">
      <c r="A265" s="2"/>
      <c r="B265" s="4"/>
    </row>
    <row r="266" spans="1:2" x14ac:dyDescent="0.25">
      <c r="A266" s="2"/>
      <c r="B266" s="4"/>
    </row>
    <row r="267" spans="1:2" x14ac:dyDescent="0.25">
      <c r="A267" s="2"/>
      <c r="B267" s="4"/>
    </row>
    <row r="268" spans="1:2" x14ac:dyDescent="0.25">
      <c r="A268" s="2"/>
      <c r="B268" s="4"/>
    </row>
    <row r="269" spans="1:2" x14ac:dyDescent="0.25">
      <c r="A269" s="2"/>
      <c r="B269" s="4"/>
    </row>
    <row r="270" spans="1:2" x14ac:dyDescent="0.25">
      <c r="A270" s="2"/>
      <c r="B270" s="4"/>
    </row>
    <row r="271" spans="1:2" x14ac:dyDescent="0.25">
      <c r="A271" s="2"/>
      <c r="B271" s="4"/>
    </row>
    <row r="272" spans="1:2" x14ac:dyDescent="0.25">
      <c r="A272" s="2"/>
      <c r="B272" s="4"/>
    </row>
    <row r="273" spans="1:2" x14ac:dyDescent="0.25">
      <c r="A273" s="2"/>
      <c r="B273" s="4"/>
    </row>
    <row r="274" spans="1:2" x14ac:dyDescent="0.25">
      <c r="A274" s="2"/>
      <c r="B274" s="4"/>
    </row>
    <row r="275" spans="1:2" x14ac:dyDescent="0.25">
      <c r="A275" s="2"/>
      <c r="B275" s="4"/>
    </row>
    <row r="276" spans="1:2" x14ac:dyDescent="0.25">
      <c r="A276" s="2"/>
      <c r="B276" s="4"/>
    </row>
    <row r="277" spans="1:2" x14ac:dyDescent="0.25">
      <c r="A277" s="2"/>
      <c r="B277" s="4"/>
    </row>
    <row r="278" spans="1:2" x14ac:dyDescent="0.25">
      <c r="A278" s="2"/>
      <c r="B278" s="4"/>
    </row>
    <row r="279" spans="1:2" x14ac:dyDescent="0.25">
      <c r="A279" s="2"/>
      <c r="B279" s="4"/>
    </row>
    <row r="280" spans="1:2" x14ac:dyDescent="0.25">
      <c r="A280" s="2"/>
      <c r="B280" s="4"/>
    </row>
    <row r="281" spans="1:2" x14ac:dyDescent="0.25">
      <c r="A281" s="2"/>
      <c r="B281" s="4"/>
    </row>
    <row r="282" spans="1:2" x14ac:dyDescent="0.25">
      <c r="A282" s="2"/>
      <c r="B282" s="4"/>
    </row>
    <row r="283" spans="1:2" x14ac:dyDescent="0.25">
      <c r="A283" s="2"/>
      <c r="B283" s="4"/>
    </row>
    <row r="284" spans="1:2" x14ac:dyDescent="0.25">
      <c r="A284" s="2"/>
      <c r="B284" s="4"/>
    </row>
    <row r="285" spans="1:2" x14ac:dyDescent="0.25">
      <c r="A285" s="2"/>
      <c r="B285" s="4"/>
    </row>
    <row r="286" spans="1:2" x14ac:dyDescent="0.25">
      <c r="A286" s="2"/>
      <c r="B286" s="4"/>
    </row>
    <row r="287" spans="1:2" x14ac:dyDescent="0.25">
      <c r="A287" s="2"/>
      <c r="B287" s="4"/>
    </row>
    <row r="288" spans="1:2" x14ac:dyDescent="0.25">
      <c r="A288" s="2"/>
      <c r="B288" s="4"/>
    </row>
    <row r="289" spans="1:2" x14ac:dyDescent="0.25">
      <c r="A289" s="2"/>
      <c r="B289" s="4"/>
    </row>
    <row r="290" spans="1:2" x14ac:dyDescent="0.25">
      <c r="A290" s="2"/>
      <c r="B290" s="4"/>
    </row>
    <row r="291" spans="1:2" x14ac:dyDescent="0.25">
      <c r="A291" s="2"/>
      <c r="B291" s="4"/>
    </row>
    <row r="292" spans="1:2" x14ac:dyDescent="0.25">
      <c r="A292" s="2"/>
      <c r="B292" s="4"/>
    </row>
    <row r="293" spans="1:2" x14ac:dyDescent="0.25">
      <c r="A293" s="2"/>
      <c r="B293" s="4"/>
    </row>
    <row r="294" spans="1:2" x14ac:dyDescent="0.25">
      <c r="A294" s="2"/>
      <c r="B294" s="4"/>
    </row>
    <row r="295" spans="1:2" x14ac:dyDescent="0.25">
      <c r="A295" s="2"/>
      <c r="B295" s="4"/>
    </row>
    <row r="296" spans="1:2" x14ac:dyDescent="0.25">
      <c r="A296" s="2"/>
      <c r="B296" s="4"/>
    </row>
    <row r="297" spans="1:2" x14ac:dyDescent="0.25">
      <c r="A297" s="2"/>
      <c r="B297" s="4"/>
    </row>
    <row r="298" spans="1:2" x14ac:dyDescent="0.25">
      <c r="A298" s="2"/>
      <c r="B298" s="4"/>
    </row>
    <row r="299" spans="1:2" x14ac:dyDescent="0.25">
      <c r="A299" s="2"/>
      <c r="B299" s="4"/>
    </row>
    <row r="300" spans="1:2" x14ac:dyDescent="0.25">
      <c r="A300" s="2"/>
      <c r="B300" s="4"/>
    </row>
    <row r="301" spans="1:2" x14ac:dyDescent="0.25">
      <c r="A301" s="2"/>
      <c r="B301" s="4"/>
    </row>
    <row r="302" spans="1:2" x14ac:dyDescent="0.25">
      <c r="A302" s="2"/>
      <c r="B302" s="4"/>
    </row>
    <row r="303" spans="1:2" x14ac:dyDescent="0.25">
      <c r="A303" s="2"/>
      <c r="B303" s="4"/>
    </row>
    <row r="304" spans="1:2" x14ac:dyDescent="0.25">
      <c r="A304" s="2"/>
      <c r="B304" s="4"/>
    </row>
    <row r="305" spans="1:2" x14ac:dyDescent="0.25">
      <c r="A305" s="2"/>
      <c r="B305" s="4"/>
    </row>
    <row r="306" spans="1:2" x14ac:dyDescent="0.25">
      <c r="A306" s="2"/>
      <c r="B306" s="4"/>
    </row>
    <row r="307" spans="1:2" x14ac:dyDescent="0.25">
      <c r="A307" s="2"/>
      <c r="B307" s="4"/>
    </row>
    <row r="308" spans="1:2" x14ac:dyDescent="0.25">
      <c r="A308" s="2"/>
      <c r="B308" s="4"/>
    </row>
    <row r="309" spans="1:2" x14ac:dyDescent="0.25">
      <c r="A309" s="2"/>
      <c r="B309" s="4"/>
    </row>
    <row r="310" spans="1:2" x14ac:dyDescent="0.25">
      <c r="A310" s="2"/>
      <c r="B310" s="4"/>
    </row>
    <row r="311" spans="1:2" x14ac:dyDescent="0.25">
      <c r="A311" s="2"/>
      <c r="B311" s="4"/>
    </row>
    <row r="312" spans="1:2" x14ac:dyDescent="0.25">
      <c r="A312" s="2"/>
      <c r="B312" s="4"/>
    </row>
    <row r="313" spans="1:2" x14ac:dyDescent="0.25">
      <c r="A313" s="2"/>
      <c r="B313" s="4"/>
    </row>
    <row r="314" spans="1:2" x14ac:dyDescent="0.25">
      <c r="A314" s="2"/>
      <c r="B314" s="4"/>
    </row>
    <row r="315" spans="1:2" x14ac:dyDescent="0.25">
      <c r="A315" s="2"/>
      <c r="B315" s="4"/>
    </row>
    <row r="316" spans="1:2" x14ac:dyDescent="0.25">
      <c r="A316" s="2"/>
      <c r="B316" s="4"/>
    </row>
    <row r="317" spans="1:2" x14ac:dyDescent="0.25">
      <c r="A317" s="2"/>
      <c r="B317" s="4"/>
    </row>
    <row r="318" spans="1:2" x14ac:dyDescent="0.25">
      <c r="A318" s="2"/>
      <c r="B318" s="4"/>
    </row>
    <row r="319" spans="1:2" x14ac:dyDescent="0.25">
      <c r="A319" s="2"/>
      <c r="B319" s="4"/>
    </row>
    <row r="320" spans="1:2" x14ac:dyDescent="0.25">
      <c r="A320" s="2"/>
      <c r="B320" s="4"/>
    </row>
    <row r="321" spans="1:2" x14ac:dyDescent="0.25">
      <c r="A321" s="2"/>
      <c r="B321" s="4"/>
    </row>
  </sheetData>
  <autoFilter ref="D1:E321"/>
  <sortState ref="A3:L86">
    <sortCondition ref="B1"/>
  </sortState>
  <conditionalFormatting sqref="I1:I115 I164:I1048576">
    <cfRule type="duplicateValues" dxfId="1" priority="2"/>
  </conditionalFormatting>
  <conditionalFormatting sqref="I116:I16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C1" workbookViewId="0">
      <selection activeCell="L31" sqref="L31"/>
    </sheetView>
  </sheetViews>
  <sheetFormatPr defaultRowHeight="15" x14ac:dyDescent="0.25"/>
  <cols>
    <col min="1" max="1" width="40" bestFit="1" customWidth="1"/>
    <col min="2" max="2" width="19.85546875" bestFit="1" customWidth="1"/>
    <col min="3" max="3" width="23.28515625" bestFit="1" customWidth="1"/>
    <col min="4" max="4" width="10.42578125" customWidth="1"/>
    <col min="5" max="5" width="18.28515625" bestFit="1" customWidth="1"/>
    <col min="6" max="6" width="7.85546875" customWidth="1"/>
    <col min="7" max="7" width="30" bestFit="1" customWidth="1"/>
    <col min="9" max="9" width="15.42578125" bestFit="1" customWidth="1"/>
    <col min="10" max="10" width="3.140625" bestFit="1" customWidth="1"/>
    <col min="11" max="11" width="16.42578125" bestFit="1" customWidth="1"/>
    <col min="12" max="12" width="16.5703125" customWidth="1"/>
    <col min="13" max="13" width="16.42578125" bestFit="1" customWidth="1"/>
  </cols>
  <sheetData>
    <row r="1" spans="1:24" x14ac:dyDescent="0.25">
      <c r="A1" t="s">
        <v>180</v>
      </c>
      <c r="B1" t="s">
        <v>185</v>
      </c>
      <c r="C1" t="s">
        <v>186</v>
      </c>
      <c r="E1" t="s">
        <v>184</v>
      </c>
      <c r="G1" t="s">
        <v>187</v>
      </c>
      <c r="L1" t="str">
        <f>IF(MAX(ControlLoopsCount)&lt;COLUMN(A:A),"",VLOOKUP(COLUMN(A:A),ControlLoopsNames,2))</f>
        <v>Air</v>
      </c>
      <c r="M1" t="str">
        <f>IF(MAX(ControlLoopsCount)&lt;COLUMN(B:B),"",VLOOKUP(COLUMN(B:B),ControlLoopsNames,2))</f>
        <v>Water</v>
      </c>
      <c r="N1" t="str">
        <f>IF(MAX(ControlLoopsCount)&lt;COLUMN(C:C),"",VLOOKUP(COLUMN(C:C),ControlLoopsNames,2))</f>
        <v>Reserv</v>
      </c>
      <c r="O1" t="str">
        <f>IF(MAX(ControlLoopsCount)&lt;COLUMN(D:D),"",VLOOKUP(COLUMN(D:D),ControlLoopsNames,2))</f>
        <v>Smoke</v>
      </c>
      <c r="P1" t="str">
        <f>IF(MAX(ControlLoopsCount)&lt;COLUMN(E:E),"",VLOOKUP(COLUMN(E:E),ControlLoopsNames,2))</f>
        <v>Gas</v>
      </c>
      <c r="Q1" t="str">
        <f>IF(MAX(ControlLoopsCount)&lt;COLUMN(F:F),"",VLOOKUP(COLUMN(F:F),ControlLoopsNames,2))</f>
        <v>Group1</v>
      </c>
      <c r="R1" t="str">
        <f>IF(MAX(ControlLoopsCount)&lt;COLUMN(G:G),"",VLOOKUP(COLUMN(G:G),ControlLoopsNames,2))</f>
        <v>Group2</v>
      </c>
      <c r="S1" t="str">
        <f>IF(MAX(ControlLoopsCount)&lt;COLUMN(H:H),"",VLOOKUP(COLUMN(H:H),ControlLoopsNames,2))</f>
        <v>Other</v>
      </c>
      <c r="T1" t="str">
        <f>IF(MAX(ControlLoopsCount)&lt;COLUMN(I:I),"",VLOOKUP(COLUMN(I:I),ControlLoopsNames,2))</f>
        <v/>
      </c>
      <c r="U1" t="str">
        <f>IF(MAX(ControlLoopsCount)&lt;COLUMN(J:J),"",VLOOKUP(COLUMN(J:J),ControlLoopsNames,2))</f>
        <v/>
      </c>
      <c r="V1" t="str">
        <f>IF(MAX(ControlLoopsCount)&lt;COLUMN(K:K),"",VLOOKUP(COLUMN(K:K),ControlLoopsNames,2))</f>
        <v/>
      </c>
      <c r="W1" t="str">
        <f>IF(MAX(ControlLoopsCount)&lt;COLUMN(L:L),"",VLOOKUP(COLUMN(L:L),ControlLoopsNames,2))</f>
        <v/>
      </c>
      <c r="X1" t="str">
        <f>IF(MAX(ControlLoopsCount)&lt;COLUMN(M:M),"",VLOOKUP(COLUMN(M:M),ControlLoopsNames,2))</f>
        <v/>
      </c>
    </row>
    <row r="2" spans="1:24" x14ac:dyDescent="0.25">
      <c r="A2" t="str">
        <f>IF(MAX(ControlLoopsCount)&lt;ROW(1:1),"",VLOOKUP(ROW(1:1),ControlLoopsNames,2))</f>
        <v>Air</v>
      </c>
      <c r="B2" t="str">
        <f t="shared" ref="B2:B15" si="0">IF(MAX(ObjectCountDO)&lt;ROW(1:1),"",VLOOKUP(ROW(1:1),ObjectsListDO,2))</f>
        <v>Gate</v>
      </c>
      <c r="C2" t="str">
        <f t="shared" ref="C2:C10" si="1">IF(MAX(VarCountDO)&lt;ROW(1:1),"",VLOOKUP(ROW(1:1),VarListDO,2))</f>
        <v>bLightAlarm</v>
      </c>
      <c r="E2" t="s">
        <v>163</v>
      </c>
      <c r="G2" t="str">
        <f>SUBSTITUTE(SUBSTITUTE(SUBSTITUTE(SUBSTITUTE(SUBSTITUTE(SUBSTITUTE(SUBSTITUTE(SUBSTITUTE(SUBSTITUTE(SUBSTITUTE(A2,"1",""),"2",""),"3",""),"4",""),"5",""),"6",""),"7",""),"8",""),"9",""),"0","")</f>
        <v>Air</v>
      </c>
      <c r="I2" t="str">
        <f>IF(MAX(NameCountAI)&lt;ROW(1:1),"",VLOOKUP(ROW(1:1),NameListAI,2))</f>
        <v>Air</v>
      </c>
      <c r="J2">
        <f>IF(COUNTIF(I$1:I2,I2)=1,MAX(J$1:J1)+1,"")</f>
        <v>1</v>
      </c>
      <c r="K2" t="str">
        <f>IF(J2="","",I2)</f>
        <v>Air</v>
      </c>
      <c r="L2" t="str">
        <f>IF(AI!G2=Структуры!L$1,IF(AI!H2 = "",AI!I2,AI!H2),"")</f>
        <v>Damper1</v>
      </c>
    </row>
    <row r="3" spans="1:24" x14ac:dyDescent="0.25">
      <c r="A3" t="str">
        <f>IF(MAX(ControlLoopsCount)&lt;ROW(2:2),"",VLOOKUP(ROW(2:2),ControlLoopsNames,2))</f>
        <v>Water</v>
      </c>
      <c r="B3" t="str">
        <f t="shared" si="0"/>
        <v>ValveMain</v>
      </c>
      <c r="C3" t="str">
        <f t="shared" si="1"/>
        <v>bSoundAlarm</v>
      </c>
      <c r="E3" t="s">
        <v>162</v>
      </c>
      <c r="G3" t="str">
        <f t="shared" ref="G3:G11" si="2">SUBSTITUTE(SUBSTITUTE(SUBSTITUTE(SUBSTITUTE(SUBSTITUTE(SUBSTITUTE(SUBSTITUTE(SUBSTITUTE(SUBSTITUTE(SUBSTITUTE(A3,"1",""),"2",""),"3",""),"4",""),"5",""),"6",""),"7",""),"8",""),"9",""),"0","")</f>
        <v>Water</v>
      </c>
      <c r="I3" t="str">
        <f>IF(MAX(NameCountAI)&lt;ROW(2:2),"",VLOOKUP(ROW(2:2),NameListAI,2))</f>
        <v>Water</v>
      </c>
      <c r="J3">
        <f>IF(COUNTIF(I$1:I3,I3)=1,MAX(J$1:J2)+1,"")</f>
        <v>2</v>
      </c>
      <c r="K3" t="str">
        <f t="shared" ref="K3:K54" si="3">IF(J3="","",I3)</f>
        <v>Water</v>
      </c>
      <c r="L3" t="str">
        <f>IF(AI!G3=Структуры!L$1,IF(AI!H3 = "",AI!I3,AI!H3),"")</f>
        <v>Damper2</v>
      </c>
    </row>
    <row r="4" spans="1:24" x14ac:dyDescent="0.25">
      <c r="A4" t="str">
        <f>IF(MAX(ControlLoopsCount)&lt;ROW(3:3),"",VLOOKUP(ROW(3:3),ControlLoopsNames,2))</f>
        <v>Reserv</v>
      </c>
      <c r="B4" t="str">
        <f t="shared" si="0"/>
        <v>Fan</v>
      </c>
      <c r="C4" t="str">
        <f t="shared" si="1"/>
        <v>bResetSound</v>
      </c>
      <c r="E4" t="s">
        <v>164</v>
      </c>
      <c r="G4" t="str">
        <f t="shared" si="2"/>
        <v>Reserv</v>
      </c>
      <c r="I4" t="str">
        <f>IF(MAX(NameCountAI)&lt;ROW(3:3),"",VLOOKUP(ROW(3:3),NameListAI,2))</f>
        <v>Reserv</v>
      </c>
      <c r="J4">
        <f>IF(COUNTIF(I$1:I4,I4)=1,MAX(J$1:J3)+1,"")</f>
        <v>3</v>
      </c>
      <c r="K4" t="str">
        <f t="shared" si="3"/>
        <v>Reserv</v>
      </c>
      <c r="L4" t="str">
        <f>IF(AI!G4=Структуры!L$1,IF(AI!H4 = "",AI!I4,AI!H4),"")</f>
        <v/>
      </c>
    </row>
    <row r="5" spans="1:24" x14ac:dyDescent="0.25">
      <c r="A5" t="str">
        <f>IF(MAX(ControlLoopsCount)&lt;ROW(4:4),"",VLOOKUP(ROW(4:4),ControlLoopsNames,2))</f>
        <v>Smoke</v>
      </c>
      <c r="B5" t="str">
        <f t="shared" si="0"/>
        <v>Fan1</v>
      </c>
      <c r="C5" t="str">
        <f t="shared" si="1"/>
        <v>bOpenPermission</v>
      </c>
      <c r="E5" t="s">
        <v>165</v>
      </c>
      <c r="G5" t="str">
        <f t="shared" si="2"/>
        <v>Smoke</v>
      </c>
      <c r="I5" t="str">
        <f>IF(MAX(NameCountAI)&lt;ROW(4:4),"",VLOOKUP(ROW(4:4),NameListAI,2))</f>
        <v>Smoke</v>
      </c>
      <c r="J5">
        <f>IF(COUNTIF(I$1:I5,I5)=1,MAX(J$1:J4)+1,"")</f>
        <v>4</v>
      </c>
      <c r="K5" t="str">
        <f t="shared" si="3"/>
        <v>Smoke</v>
      </c>
      <c r="L5" t="str">
        <f>IF(AI!G5=Структуры!L$1,IF(AI!H5 = "",AI!I5,AI!H5),"")</f>
        <v/>
      </c>
    </row>
    <row r="6" spans="1:24" x14ac:dyDescent="0.25">
      <c r="A6" t="str">
        <f>IF(MAX(ControlLoopsCount)&lt;ROW(5:5),"",VLOOKUP(ROW(5:5),ControlLoopsNames,2))</f>
        <v>Gas</v>
      </c>
      <c r="B6" t="str">
        <f t="shared" si="0"/>
        <v>ValveBlowBetween</v>
      </c>
      <c r="C6" t="str">
        <f t="shared" si="1"/>
        <v>bClose</v>
      </c>
      <c r="E6" t="s">
        <v>183</v>
      </c>
      <c r="G6" t="str">
        <f t="shared" si="2"/>
        <v>Gas</v>
      </c>
      <c r="I6" t="str">
        <f>IF(MAX(NameCountAI)&lt;ROW(5:5),"",VLOOKUP(ROW(5:5),NameListAI,2))</f>
        <v>Gas</v>
      </c>
      <c r="J6">
        <f>IF(COUNTIF(I$1:I6,I6)=1,MAX(J$1:J5)+1,"")</f>
        <v>5</v>
      </c>
      <c r="K6" t="str">
        <f t="shared" si="3"/>
        <v>Gas</v>
      </c>
      <c r="L6" t="str">
        <f>IF(AI!G6=Структуры!L$1,IF(AI!H6 = "",AI!I6,AI!H6),"")</f>
        <v/>
      </c>
    </row>
    <row r="7" spans="1:24" x14ac:dyDescent="0.25">
      <c r="A7" t="str">
        <f>IF(MAX(ControlLoopsCount)&lt;ROW(6:6),"",VLOOKUP(ROW(6:6),ControlLoopsNames,2))</f>
        <v>Group1</v>
      </c>
      <c r="B7" t="str">
        <f t="shared" si="0"/>
        <v>ValveBlowBeforeMain</v>
      </c>
      <c r="C7" t="str">
        <f t="shared" si="1"/>
        <v>bOpen</v>
      </c>
      <c r="E7" t="s">
        <v>179</v>
      </c>
      <c r="G7" t="str">
        <f t="shared" si="2"/>
        <v>Group</v>
      </c>
      <c r="I7" t="str">
        <f>IF(MAX(NameCountAI)&lt;ROW(6:6),"",VLOOKUP(ROW(6:6),NameListAI,2))</f>
        <v>Group1</v>
      </c>
      <c r="J7">
        <f>IF(COUNTIF(I$1:I7,I7)=1,MAX(J$1:J6)+1,"")</f>
        <v>6</v>
      </c>
      <c r="K7" t="str">
        <f t="shared" si="3"/>
        <v>Group1</v>
      </c>
      <c r="L7" t="str">
        <f>IF(AI!G7=Структуры!L$1,IF(AI!H7 = "",AI!I7,AI!H7),"")</f>
        <v/>
      </c>
    </row>
    <row r="8" spans="1:24" x14ac:dyDescent="0.25">
      <c r="A8" t="str">
        <f>IF(MAX(ControlLoopsCount)&lt;ROW(7:7),"",VLOOKUP(ROW(7:7),ControlLoopsNames,2))</f>
        <v>Group2</v>
      </c>
      <c r="B8" t="str">
        <f t="shared" si="0"/>
        <v>Fan2</v>
      </c>
      <c r="C8" t="str">
        <f t="shared" si="1"/>
        <v>bStop</v>
      </c>
      <c r="E8" t="s">
        <v>138</v>
      </c>
      <c r="G8" t="str">
        <f t="shared" si="2"/>
        <v>Group</v>
      </c>
      <c r="I8" t="str">
        <f>IF(MAX(NameCountAI)&lt;ROW(7:7),"",VLOOKUP(ROW(7:7),NameListAI,2))</f>
        <v>Group2</v>
      </c>
      <c r="J8">
        <f>IF(COUNTIF(I$1:I8,I8)=1,MAX(J$1:J7)+1,"")</f>
        <v>7</v>
      </c>
      <c r="K8" t="str">
        <f t="shared" si="3"/>
        <v>Group2</v>
      </c>
      <c r="L8" t="str">
        <f>IF(AI!G8=Структуры!L$1,IF(AI!H8 = "",AI!I8,AI!H8),"")</f>
        <v/>
      </c>
    </row>
    <row r="9" spans="1:24" x14ac:dyDescent="0.25">
      <c r="A9" t="str">
        <f>IF(MAX(ControlLoopsCount)&lt;ROW(8:8),"",VLOOKUP(ROW(8:8),ControlLoopsNames,2))</f>
        <v>Other</v>
      </c>
      <c r="B9" t="str">
        <f t="shared" si="0"/>
        <v>ValveBlowEnd</v>
      </c>
      <c r="C9" t="str">
        <f t="shared" si="1"/>
        <v>bStart</v>
      </c>
      <c r="E9" t="s">
        <v>17</v>
      </c>
      <c r="G9" t="str">
        <f t="shared" si="2"/>
        <v>Other</v>
      </c>
      <c r="I9" t="str">
        <f>IF(MAX(NameCountAI)&lt;ROW(8:8),"",VLOOKUP(ROW(8:8),NameListAI,2))</f>
        <v/>
      </c>
      <c r="J9" t="str">
        <f>IF(COUNTIF(I$1:I9,I9)=1,MAX(J$1:J8)+1,"")</f>
        <v/>
      </c>
      <c r="K9" t="str">
        <f t="shared" si="3"/>
        <v/>
      </c>
      <c r="L9" t="str">
        <f>IF(AI!G9=Структуры!L$1,IF(AI!H9 = "",AI!I9,AI!H9),"")</f>
        <v/>
      </c>
    </row>
    <row r="10" spans="1:24" x14ac:dyDescent="0.25">
      <c r="A10" t="str">
        <f>IF(MAX(ControlLoopsCount)&lt;ROW(9:9),"",VLOOKUP(ROW(9:9),ControlLoopsNames,2))</f>
        <v/>
      </c>
      <c r="B10" t="str">
        <f t="shared" si="0"/>
        <v>Damper1</v>
      </c>
      <c r="C10" t="str">
        <f t="shared" si="1"/>
        <v/>
      </c>
      <c r="E10" t="s">
        <v>4</v>
      </c>
      <c r="G10" t="str">
        <f t="shared" si="2"/>
        <v/>
      </c>
      <c r="I10" t="str">
        <f>IF(MAX(NameCountAI)&lt;ROW(9:9),"",VLOOKUP(ROW(9:9),NameListAI,2))</f>
        <v/>
      </c>
      <c r="J10" t="str">
        <f>IF(COUNTIF(I$1:I10,I10)=1,MAX(J$1:J9)+1,"")</f>
        <v/>
      </c>
      <c r="K10" t="str">
        <f t="shared" si="3"/>
        <v/>
      </c>
      <c r="L10" t="str">
        <f>IF(AI!G10=Структуры!L$1,IF(AI!H10 = "",AI!I10,AI!H10),"")</f>
        <v/>
      </c>
    </row>
    <row r="11" spans="1:24" x14ac:dyDescent="0.25">
      <c r="A11" t="str">
        <f>IF(MAX(ControlLoopsCount)&lt;ROW(10:10),"",VLOOKUP(ROW(10:10),ControlLoopsNames,2))</f>
        <v/>
      </c>
      <c r="B11" t="str">
        <f t="shared" si="0"/>
        <v>Damper2</v>
      </c>
      <c r="G11" t="str">
        <f t="shared" si="2"/>
        <v/>
      </c>
      <c r="I11" t="str">
        <f>IF(MAX(NameCountAI)&lt;ROW(10:10),"",VLOOKUP(ROW(10:10),NameListAI,2))</f>
        <v/>
      </c>
      <c r="J11" t="str">
        <f>IF(COUNTIF(I$1:I11,I11)=1,MAX(J$1:J10)+1,"")</f>
        <v/>
      </c>
      <c r="K11" t="str">
        <f t="shared" si="3"/>
        <v/>
      </c>
      <c r="L11" t="str">
        <f>IF(AI!G11=Структуры!L$1,IF(AI!H11 = "",AI!I11,AI!H11),"")</f>
        <v/>
      </c>
    </row>
    <row r="12" spans="1:24" x14ac:dyDescent="0.25">
      <c r="A12" t="str">
        <f>IF(MAX(ControlLoopsCount)&lt;ROW(11:11),"",VLOOKUP(ROW(11:11),ControlLoopsNames,2))</f>
        <v/>
      </c>
      <c r="B12" t="str">
        <f t="shared" si="0"/>
        <v>Damper</v>
      </c>
      <c r="G12" t="str">
        <f>SUBSTITUTE(SUBSTITUTE(SUBSTITUTE(SUBSTITUTE(SUBSTITUTE(SUBSTITUTE(SUBSTITUTE(SUBSTITUTE(SUBSTITUTE(SUBSTITUTE(A12,"1",""),"2",""),"3",""),"4",""),"5",""),"6",""),"7",""),"8",""),"9",""),"0","")</f>
        <v/>
      </c>
      <c r="I12" t="str">
        <f>IF(MAX(NameCountAI)&lt;ROW(11:11),"",VLOOKUP(ROW(11:11),NameListAI,2))</f>
        <v/>
      </c>
      <c r="J12" t="str">
        <f>IF(COUNTIF(I$1:I12,I12)=1,MAX(J$1:J11)+1,"")</f>
        <v/>
      </c>
      <c r="K12" t="str">
        <f t="shared" si="3"/>
        <v/>
      </c>
      <c r="L12" t="str">
        <f>IF(AI!G12=Структуры!L$1,IF(AI!H12 = "",AI!I12,AI!H12),"")</f>
        <v/>
      </c>
    </row>
    <row r="13" spans="1:24" x14ac:dyDescent="0.25">
      <c r="A13" t="str">
        <f>IF(MAX(ControlLoopsCount)&lt;ROW(12:12),"",VLOOKUP(ROW(12:12),ControlLoopsNames,2))</f>
        <v/>
      </c>
      <c r="B13" t="str">
        <f t="shared" si="0"/>
        <v>DamperReg</v>
      </c>
      <c r="G13" t="str">
        <f t="shared" ref="G13:G15" si="4">T(RIGHT(A13,1))</f>
        <v/>
      </c>
      <c r="I13" t="str">
        <f>IF(MAX(NameCountAI)&lt;ROW(12:12),"",VLOOKUP(ROW(12:12),NameListAI,2))</f>
        <v/>
      </c>
      <c r="J13" t="str">
        <f>IF(COUNTIF(I$1:I13,I13)=1,MAX(J$1:J12)+1,"")</f>
        <v/>
      </c>
      <c r="K13" t="str">
        <f t="shared" si="3"/>
        <v/>
      </c>
      <c r="L13" t="str">
        <f>IF(AI!G13=Структуры!L$1,IF(AI!H13 = "",AI!I13,AI!H13),"")</f>
        <v/>
      </c>
    </row>
    <row r="14" spans="1:24" x14ac:dyDescent="0.25">
      <c r="A14" t="str">
        <f>IF(MAX(ControlLoopsCount)&lt;ROW(13:13),"",VLOOKUP(ROW(13:13),ControlLoopsNames,2))</f>
        <v/>
      </c>
      <c r="B14" t="str">
        <f t="shared" si="0"/>
        <v>DamperGas</v>
      </c>
      <c r="G14" t="str">
        <f t="shared" si="4"/>
        <v/>
      </c>
      <c r="I14" t="str">
        <f>IF(MAX(NameCountAI)&lt;ROW(13:13),"",VLOOKUP(ROW(13:13),NameListAI,2))</f>
        <v/>
      </c>
      <c r="J14" t="str">
        <f>IF(COUNTIF(I$1:I14,I14)=1,MAX(J$1:J13)+1,"")</f>
        <v/>
      </c>
      <c r="K14" t="str">
        <f t="shared" si="3"/>
        <v/>
      </c>
      <c r="L14" t="str">
        <f>IF(AI!G14=Структуры!L$1,IF(AI!H14 = "",AI!I14,AI!H14),"")</f>
        <v/>
      </c>
    </row>
    <row r="15" spans="1:24" x14ac:dyDescent="0.25">
      <c r="A15" t="str">
        <f>IF(MAX(ControlLoopsCount)&lt;ROW(14:14),"",VLOOKUP(ROW(14:14),ControlLoopsNames,2))</f>
        <v/>
      </c>
      <c r="B15" t="str">
        <f t="shared" si="0"/>
        <v>DamperAir</v>
      </c>
      <c r="G15" t="str">
        <f t="shared" si="4"/>
        <v/>
      </c>
      <c r="I15" t="str">
        <f>IF(MAX(NameCountAI)&lt;ROW(14:14),"",VLOOKUP(ROW(14:14),NameListAI,2))</f>
        <v/>
      </c>
      <c r="J15" t="str">
        <f>IF(COUNTIF(I$1:I15,I15)=1,MAX(J$1:J14)+1,"")</f>
        <v/>
      </c>
      <c r="K15" t="str">
        <f t="shared" si="3"/>
        <v/>
      </c>
      <c r="L15" t="str">
        <f>IF(AI!G15=Структуры!L$1,IF(AI!H15 = "",AI!I15,AI!H15),"")</f>
        <v/>
      </c>
    </row>
    <row r="16" spans="1:24" x14ac:dyDescent="0.25">
      <c r="A16" t="str">
        <f>IF(MAX(ControlLoopsCount)&lt;ROW(15:15),"",VLOOKUP(ROW(15:15),ControlLoopsNames,2))</f>
        <v/>
      </c>
      <c r="I16" t="str">
        <f>IF(MAX(NameCountAI)&lt;ROW(15:15),"",VLOOKUP(ROW(15:15),NameListAI,2))</f>
        <v/>
      </c>
      <c r="J16" t="str">
        <f>IF(COUNTIF(I$1:I16,I16)=1,MAX(J$1:J15)+1,"")</f>
        <v/>
      </c>
      <c r="K16" t="str">
        <f t="shared" si="3"/>
        <v/>
      </c>
      <c r="L16" t="str">
        <f>IF(AI!G16=Структуры!L$1,IF(AI!H16 = "",AI!I16,AI!H16),"")</f>
        <v/>
      </c>
    </row>
    <row r="17" spans="1:12" x14ac:dyDescent="0.25">
      <c r="A17" t="str">
        <f>IF(MAX(ControlLoopsCount)&lt;ROW(16:16),"",VLOOKUP(ROW(16:16),ControlLoopsNames,2))</f>
        <v/>
      </c>
      <c r="I17" t="str">
        <f>IF(MAX(NameCountAI)&lt;ROW(16:16),"",VLOOKUP(ROW(16:16),NameListAI,2))</f>
        <v/>
      </c>
      <c r="J17" t="str">
        <f>IF(COUNTIF(I$1:I17,I17)=1,MAX(J$1:J16)+1,"")</f>
        <v/>
      </c>
      <c r="K17" t="str">
        <f t="shared" si="3"/>
        <v/>
      </c>
      <c r="L17" t="str">
        <f>IF(AI!G17=Структуры!L$1,IF(AI!H17 = "",AI!I17,AI!H17),"")</f>
        <v/>
      </c>
    </row>
    <row r="18" spans="1:12" s="20" customFormat="1" ht="15.75" thickBot="1" x14ac:dyDescent="0.3">
      <c r="A18" t="str">
        <f>IF(MAX(ControlLoopsCount)&lt;ROW(17:17),"",VLOOKUP(ROW(17:17),ControlLoopsNames,2))</f>
        <v/>
      </c>
      <c r="I18" s="20" t="str">
        <f>IF(MAX(NameCountAI)&lt;ROW(17:17),"",VLOOKUP(ROW(17:17),NameListAI,2))</f>
        <v/>
      </c>
      <c r="J18" s="20" t="str">
        <f>IF(COUNTIF(I$1:I18,I18)=1,MAX(J$1:J17)+1,"")</f>
        <v/>
      </c>
      <c r="K18" s="20" t="str">
        <f t="shared" si="3"/>
        <v/>
      </c>
      <c r="L18" t="str">
        <f>IF(AI!G18=Структуры!L$1,IF(AI!H18 = "",AI!I18,AI!H18),"")</f>
        <v/>
      </c>
    </row>
    <row r="19" spans="1:12" x14ac:dyDescent="0.25">
      <c r="I19" t="str">
        <f>IF(MAX(NameCountDI)&lt;ROW(1:1),"",VLOOKUP(ROW(1:1),NameListDI,2))</f>
        <v>Water</v>
      </c>
      <c r="J19" t="str">
        <f>IF(COUNTIF(I$1:I19,I19)=1,MAX(J$1:J18)+1,"")</f>
        <v/>
      </c>
      <c r="K19" t="str">
        <f t="shared" si="3"/>
        <v/>
      </c>
      <c r="L19" t="str">
        <f>IF(AI!G19=Структуры!L$1,IF(AI!H19 = "",AI!I19,AI!H19),"")</f>
        <v/>
      </c>
    </row>
    <row r="20" spans="1:12" x14ac:dyDescent="0.25">
      <c r="I20" t="str">
        <f>IF(MAX(NameCountDI)&lt;ROW(2:2),"",VLOOKUP(ROW(2:2),NameListDI,2))</f>
        <v>Reserv</v>
      </c>
      <c r="J20" t="str">
        <f>IF(COUNTIF(I$1:I20,I20)=1,MAX(J$1:J19)+1,"")</f>
        <v/>
      </c>
      <c r="K20" t="str">
        <f t="shared" si="3"/>
        <v/>
      </c>
      <c r="L20" t="str">
        <f>IF(AI!G20=Структуры!L$1,IF(AI!H20 = "",AI!I20,AI!H20),"")</f>
        <v/>
      </c>
    </row>
    <row r="21" spans="1:12" x14ac:dyDescent="0.25">
      <c r="I21" t="str">
        <f>IF(MAX(NameCountDI)&lt;ROW(3:3),"",VLOOKUP(ROW(3:3),NameListDI,2))</f>
        <v>Smoke</v>
      </c>
      <c r="J21" t="str">
        <f>IF(COUNTIF(I$1:I21,I21)=1,MAX(J$1:J20)+1,"")</f>
        <v/>
      </c>
      <c r="K21" t="str">
        <f t="shared" si="3"/>
        <v/>
      </c>
      <c r="L21" t="str">
        <f>IF(AI!G21=Структуры!L$1,IF(AI!H21 = "",AI!I21,AI!H21),"")</f>
        <v/>
      </c>
    </row>
    <row r="22" spans="1:12" x14ac:dyDescent="0.25">
      <c r="I22" t="str">
        <f>IF(MAX(NameCountDI)&lt;ROW(4:4),"",VLOOKUP(ROW(4:4),NameListDI,2))</f>
        <v>Gas</v>
      </c>
      <c r="J22" t="str">
        <f>IF(COUNTIF(I$1:I22,I22)=1,MAX(J$1:J21)+1,"")</f>
        <v/>
      </c>
      <c r="K22" t="str">
        <f t="shared" si="3"/>
        <v/>
      </c>
      <c r="L22" t="str">
        <f>IF(AI!G22=Структуры!L$1,IF(AI!H22 = "",AI!I22,AI!H22),"")</f>
        <v/>
      </c>
    </row>
    <row r="23" spans="1:12" x14ac:dyDescent="0.25">
      <c r="I23" t="str">
        <f>IF(MAX(NameCountDI)&lt;ROW(5:5),"",VLOOKUP(ROW(5:5),NameListDI,2))</f>
        <v>Air</v>
      </c>
      <c r="J23" t="str">
        <f>IF(COUNTIF(I$1:I23,I23)=1,MAX(J$1:J22)+1,"")</f>
        <v/>
      </c>
      <c r="K23" t="str">
        <f t="shared" si="3"/>
        <v/>
      </c>
      <c r="L23" t="str">
        <f>IF(AI!G23=Структуры!L$1,IF(AI!H23 = "",AI!I23,AI!H23),"")</f>
        <v>Fan1</v>
      </c>
    </row>
    <row r="24" spans="1:12" x14ac:dyDescent="0.25">
      <c r="I24" t="str">
        <f>IF(MAX(NameCountDI)&lt;ROW(6:6),"",VLOOKUP(ROW(6:6),NameListDI,2))</f>
        <v>Other</v>
      </c>
      <c r="J24">
        <f>IF(COUNTIF(I$1:I24,I24)=1,MAX(J$1:J23)+1,"")</f>
        <v>8</v>
      </c>
      <c r="K24" t="str">
        <f t="shared" si="3"/>
        <v>Other</v>
      </c>
      <c r="L24" t="str">
        <f>IF(AI!G24=Структуры!L$1,IF(AI!H24 = "",AI!I24,AI!H24),"")</f>
        <v>Fan2</v>
      </c>
    </row>
    <row r="25" spans="1:12" x14ac:dyDescent="0.25">
      <c r="I25" t="str">
        <f>IF(MAX(NameCountDI)&lt;ROW(7:7),"",VLOOKUP(ROW(7:7),NameListDI,2))</f>
        <v>Group1</v>
      </c>
      <c r="J25" t="str">
        <f>IF(COUNTIF(I$1:I25,I25)=1,MAX(J$1:J24)+1,"")</f>
        <v/>
      </c>
      <c r="K25" t="str">
        <f t="shared" si="3"/>
        <v/>
      </c>
      <c r="L25" t="str">
        <f>IF(AI!G25=Структуры!L$1,IF(AI!H25 = "",AI!I25,AI!H25),"")</f>
        <v/>
      </c>
    </row>
    <row r="26" spans="1:12" x14ac:dyDescent="0.25">
      <c r="I26" t="str">
        <f>IF(MAX(NameCountDI)&lt;ROW(8:8),"",VLOOKUP(ROW(8:8),NameListDI,2))</f>
        <v>Group2</v>
      </c>
      <c r="J26" t="str">
        <f>IF(COUNTIF(I$1:I26,I26)=1,MAX(J$1:J25)+1,"")</f>
        <v/>
      </c>
      <c r="K26" t="str">
        <f t="shared" si="3"/>
        <v/>
      </c>
      <c r="L26" t="str">
        <f>IF(AI!G26=Структуры!L$1,IF(AI!H26 = "",AI!I26,AI!H26),"")</f>
        <v/>
      </c>
    </row>
    <row r="27" spans="1:12" x14ac:dyDescent="0.25">
      <c r="I27" t="str">
        <f>IF(MAX(NameCountDI)&lt;ROW(9:9),"",VLOOKUP(ROW(9:9),NameListDI,2))</f>
        <v/>
      </c>
      <c r="J27" t="str">
        <f>IF(COUNTIF(I$1:I27,I27)=1,MAX(J$1:J26)+1,"")</f>
        <v/>
      </c>
      <c r="K27" t="str">
        <f t="shared" si="3"/>
        <v/>
      </c>
      <c r="L27" t="str">
        <f>IF(AI!G27=Структуры!L$1,IF(AI!H27 = "",AI!I27,AI!H27),"")</f>
        <v/>
      </c>
    </row>
    <row r="28" spans="1:12" x14ac:dyDescent="0.25">
      <c r="I28" t="str">
        <f>IF(MAX(NameCountDI)&lt;ROW(10:10),"",VLOOKUP(ROW(10:10),NameListDI,2))</f>
        <v/>
      </c>
      <c r="J28" t="str">
        <f>IF(COUNTIF(I$1:I28,I28)=1,MAX(J$1:J27)+1,"")</f>
        <v/>
      </c>
      <c r="K28" t="str">
        <f t="shared" si="3"/>
        <v/>
      </c>
      <c r="L28" t="str">
        <f>IF(AI!G28=Структуры!L$1,IF(AI!H28 = "",AI!I28,AI!H28),"")</f>
        <v/>
      </c>
    </row>
    <row r="29" spans="1:12" x14ac:dyDescent="0.25">
      <c r="I29" t="str">
        <f>IF(MAX(NameCountDI)&lt;ROW(11:11),"",VLOOKUP(ROW(11:11),NameListDI,2))</f>
        <v/>
      </c>
      <c r="J29" t="str">
        <f>IF(COUNTIF(I$1:I29,I29)=1,MAX(J$1:J28)+1,"")</f>
        <v/>
      </c>
      <c r="K29" t="str">
        <f t="shared" si="3"/>
        <v/>
      </c>
      <c r="L29" t="str">
        <f>IF(AI!G29=Структуры!L$1,IF(AI!H29 = "",AI!I29,AI!H29),"")</f>
        <v/>
      </c>
    </row>
    <row r="30" spans="1:12" x14ac:dyDescent="0.25">
      <c r="I30" t="str">
        <f>IF(MAX(NameCountDI)&lt;ROW(12:12),"",VLOOKUP(ROW(12:12),NameListDI,2))</f>
        <v/>
      </c>
      <c r="J30" t="str">
        <f>IF(COUNTIF(I$1:I30,I30)=1,MAX(J$1:J29)+1,"")</f>
        <v/>
      </c>
      <c r="K30" t="str">
        <f t="shared" si="3"/>
        <v/>
      </c>
      <c r="L30" t="str">
        <f>IF(AI!G30=Структуры!L$1,IF(AI!H30 = "",AI!I30,AI!H30),"")</f>
        <v/>
      </c>
    </row>
    <row r="31" spans="1:12" x14ac:dyDescent="0.25">
      <c r="I31" t="str">
        <f>IF(MAX(NameCountDI)&lt;ROW(13:13),"",VLOOKUP(ROW(13:13),NameListDI,2))</f>
        <v/>
      </c>
      <c r="J31" t="str">
        <f>IF(COUNTIF(I$1:I31,I31)=1,MAX(J$1:J30)+1,"")</f>
        <v/>
      </c>
      <c r="K31" t="str">
        <f t="shared" si="3"/>
        <v/>
      </c>
      <c r="L31">
        <f>IF(AI!G31=Структуры!L$1,IF(AI!H31 = "",AI!I31,AI!H31),"")</f>
        <v>0</v>
      </c>
    </row>
    <row r="32" spans="1:12" x14ac:dyDescent="0.25">
      <c r="I32" t="str">
        <f>IF(MAX(NameCountDI)&lt;ROW(14:14),"",VLOOKUP(ROW(14:14),NameListDI,2))</f>
        <v/>
      </c>
      <c r="J32" t="str">
        <f>IF(COUNTIF(I$1:I32,I32)=1,MAX(J$1:J31)+1,"")</f>
        <v/>
      </c>
      <c r="K32" t="str">
        <f t="shared" si="3"/>
        <v/>
      </c>
      <c r="L32" t="str">
        <f>IF(AI!G32=Структуры!L$1,IF(AI!H32 = "",AI!I32,AI!H32),"")</f>
        <v/>
      </c>
    </row>
    <row r="33" spans="9:12" x14ac:dyDescent="0.25">
      <c r="I33" t="str">
        <f>IF(MAX(NameCountDI)&lt;ROW(15:15),"",VLOOKUP(ROW(15:15),NameListDI,2))</f>
        <v/>
      </c>
      <c r="J33" t="str">
        <f>IF(COUNTIF(I$1:I33,I33)=1,MAX(J$1:J32)+1,"")</f>
        <v/>
      </c>
      <c r="K33" t="str">
        <f t="shared" si="3"/>
        <v/>
      </c>
      <c r="L33" t="str">
        <f>IF(AI!G33=Структуры!L$1,IF(AI!H33 = "",AI!I33,AI!H33),"")</f>
        <v/>
      </c>
    </row>
    <row r="34" spans="9:12" x14ac:dyDescent="0.25">
      <c r="I34" t="str">
        <f>IF(MAX(NameCountDI)&lt;ROW(16:16),"",VLOOKUP(ROW(16:16),NameListDI,2))</f>
        <v/>
      </c>
      <c r="J34" t="str">
        <f>IF(COUNTIF(I$1:I34,I34)=1,MAX(J$1:J33)+1,"")</f>
        <v/>
      </c>
      <c r="K34" t="str">
        <f t="shared" si="3"/>
        <v/>
      </c>
      <c r="L34" t="str">
        <f>IF(AI!G34=Структуры!L$1,IF(AI!H34 = "",AI!I34,AI!H34),"")</f>
        <v/>
      </c>
    </row>
    <row r="35" spans="9:12" x14ac:dyDescent="0.25">
      <c r="I35" s="29" t="str">
        <f>IF(MAX(NameCountDI)&lt;ROW(17:17),"",VLOOKUP(ROW(17:17),NameListDI,2))</f>
        <v/>
      </c>
      <c r="J35" t="str">
        <f>IF(COUNTIF(I$1:I35,I35)=1,MAX(J$1:J34)+1,"")</f>
        <v/>
      </c>
      <c r="K35" t="str">
        <f t="shared" si="3"/>
        <v/>
      </c>
      <c r="L35" t="str">
        <f>IF(AI!G35=Структуры!L$1,IF(AI!H35 = "",AI!I35,AI!H35),"")</f>
        <v/>
      </c>
    </row>
    <row r="36" spans="9:12" s="20" customFormat="1" ht="15.75" thickBot="1" x14ac:dyDescent="0.3">
      <c r="I36" s="20" t="str">
        <f>IF(MAX(NameCountDI)&lt;ROW(18:18),"",VLOOKUP(ROW(18:18),NameListDI,2))</f>
        <v/>
      </c>
      <c r="J36" s="20" t="str">
        <f>IF(COUNTIF(I$1:I36,I36)=1,MAX(J$1:J35)+1,"")</f>
        <v/>
      </c>
      <c r="K36" s="20" t="str">
        <f t="shared" si="3"/>
        <v/>
      </c>
      <c r="L36" t="str">
        <f>IF(AI!G36=Структуры!L$1,IF(AI!H36 = "",AI!I36,AI!H36),"")</f>
        <v/>
      </c>
    </row>
    <row r="37" spans="9:12" x14ac:dyDescent="0.25">
      <c r="I37" t="str">
        <f>IF(MAX(NameCountDO)&lt;ROW(1:1),"",VLOOKUP(ROW(1:1),NameListDO,2))</f>
        <v>Other</v>
      </c>
      <c r="J37" t="str">
        <f>IF(COUNTIF(I$1:I37,I37)=1,MAX(J$1:J36)+1,"")</f>
        <v/>
      </c>
      <c r="K37" t="str">
        <f t="shared" si="3"/>
        <v/>
      </c>
      <c r="L37" t="str">
        <f>IF(AI!G37=Структуры!L$1,IF(AI!H37 = "",AI!I37,AI!H37),"")</f>
        <v/>
      </c>
    </row>
    <row r="38" spans="9:12" x14ac:dyDescent="0.25">
      <c r="I38" t="str">
        <f>IF(MAX(NameCountDO)&lt;ROW(2:2),"",VLOOKUP(ROW(2:2),NameListDO,2))</f>
        <v>Gas</v>
      </c>
      <c r="J38" t="str">
        <f>IF(COUNTIF(I$1:I38,I38)=1,MAX(J$1:J37)+1,"")</f>
        <v/>
      </c>
      <c r="K38" t="str">
        <f t="shared" si="3"/>
        <v/>
      </c>
      <c r="L38" t="str">
        <f>IF(AI!G38=Структуры!L$1,IF(AI!H38 = "",AI!I38,AI!H38),"")</f>
        <v/>
      </c>
    </row>
    <row r="39" spans="9:12" x14ac:dyDescent="0.25">
      <c r="I39" t="str">
        <f>IF(MAX(NameCountDO)&lt;ROW(3:3),"",VLOOKUP(ROW(3:3),NameListDO,2))</f>
        <v>Reserv</v>
      </c>
      <c r="J39" t="str">
        <f>IF(COUNTIF(I$1:I39,I39)=1,MAX(J$1:J38)+1,"")</f>
        <v/>
      </c>
      <c r="K39" t="str">
        <f t="shared" si="3"/>
        <v/>
      </c>
      <c r="L39" t="str">
        <f>IF(AI!G39=Структуры!L$1,IF(AI!H39 = "",AI!I39,AI!H39),"")</f>
        <v/>
      </c>
    </row>
    <row r="40" spans="9:12" x14ac:dyDescent="0.25">
      <c r="I40" t="str">
        <f>IF(MAX(NameCountDO)&lt;ROW(4:4),"",VLOOKUP(ROW(4:4),NameListDO,2))</f>
        <v>Smoke</v>
      </c>
      <c r="J40" t="str">
        <f>IF(COUNTIF(I$1:I40,I40)=1,MAX(J$1:J39)+1,"")</f>
        <v/>
      </c>
      <c r="K40" t="str">
        <f t="shared" si="3"/>
        <v/>
      </c>
      <c r="L40" t="str">
        <f>IF(AI!G40=Структуры!L$1,IF(AI!H40 = "",AI!I40,AI!H40),"")</f>
        <v/>
      </c>
    </row>
    <row r="41" spans="9:12" x14ac:dyDescent="0.25">
      <c r="I41" t="str">
        <f>IF(MAX(NameCountDO)&lt;ROW(5:5),"",VLOOKUP(ROW(5:5),NameListDO,2))</f>
        <v>Air</v>
      </c>
      <c r="J41" t="str">
        <f>IF(COUNTIF(I$1:I41,I41)=1,MAX(J$1:J40)+1,"")</f>
        <v/>
      </c>
      <c r="K41" t="str">
        <f t="shared" si="3"/>
        <v/>
      </c>
      <c r="L41" t="str">
        <f>IF(AI!G41=Структуры!L$1,IF(AI!H41 = "",AI!I41,AI!H41),"")</f>
        <v/>
      </c>
    </row>
    <row r="42" spans="9:12" x14ac:dyDescent="0.25">
      <c r="I42" t="str">
        <f>IF(MAX(NameCountDO)&lt;ROW(6:6),"",VLOOKUP(ROW(6:6),NameListDO,2))</f>
        <v>Group1</v>
      </c>
      <c r="J42" t="str">
        <f>IF(COUNTIF(I$1:I42,I42)=1,MAX(J$1:J41)+1,"")</f>
        <v/>
      </c>
      <c r="K42" t="str">
        <f t="shared" si="3"/>
        <v/>
      </c>
      <c r="L42" t="str">
        <f>IF(AI!G42=Структуры!L$1,IF(AI!H42 = "",AI!I42,AI!H42),"")</f>
        <v/>
      </c>
    </row>
    <row r="43" spans="9:12" x14ac:dyDescent="0.25">
      <c r="I43" t="str">
        <f>IF(MAX(NameCountDO)&lt;ROW(7:7),"",VLOOKUP(ROW(7:7),NameListDO,2))</f>
        <v>Group2</v>
      </c>
      <c r="J43" t="str">
        <f>IF(COUNTIF(I$1:I43,I43)=1,MAX(J$1:J42)+1,"")</f>
        <v/>
      </c>
      <c r="K43" t="str">
        <f t="shared" si="3"/>
        <v/>
      </c>
      <c r="L43" t="str">
        <f>IF(AI!G43=Структуры!L$1,IF(AI!H43 = "",AI!I43,AI!H43),"")</f>
        <v/>
      </c>
    </row>
    <row r="44" spans="9:12" x14ac:dyDescent="0.25">
      <c r="I44" t="str">
        <f>IF(MAX(NameCountDO)&lt;ROW(8:8),"",VLOOKUP(ROW(8:8),NameListDO,2))</f>
        <v/>
      </c>
      <c r="J44" t="str">
        <f>IF(COUNTIF(I$1:I44,I44)=1,MAX(J$1:J43)+1,"")</f>
        <v/>
      </c>
      <c r="K44" t="str">
        <f t="shared" si="3"/>
        <v/>
      </c>
      <c r="L44" t="str">
        <f>IF(AI!G44=Структуры!L$1,IF(AI!H44 = "",AI!I44,AI!H44),"")</f>
        <v/>
      </c>
    </row>
    <row r="45" spans="9:12" x14ac:dyDescent="0.25">
      <c r="I45" t="str">
        <f>IF(MAX(NameCountDO)&lt;ROW(9:9),"",VLOOKUP(ROW(9:9),NameListDO,2))</f>
        <v/>
      </c>
      <c r="J45" t="str">
        <f>IF(COUNTIF(I$1:I45,I45)=1,MAX(J$1:J44)+1,"")</f>
        <v/>
      </c>
      <c r="K45" t="str">
        <f t="shared" si="3"/>
        <v/>
      </c>
      <c r="L45" t="str">
        <f>IF(AI!G45=Структуры!L$1,IF(AI!H45 = "",AI!I45,AI!H45),"")</f>
        <v/>
      </c>
    </row>
    <row r="46" spans="9:12" x14ac:dyDescent="0.25">
      <c r="I46" t="str">
        <f>IF(MAX(NameCountDO)&lt;ROW(10:10),"",VLOOKUP(ROW(10:10),NameListDO,2))</f>
        <v/>
      </c>
      <c r="J46" t="str">
        <f>IF(COUNTIF(I$1:I46,I46)=1,MAX(J$1:J45)+1,"")</f>
        <v/>
      </c>
      <c r="K46" t="str">
        <f t="shared" si="3"/>
        <v/>
      </c>
      <c r="L46" t="str">
        <f>IF(AI!G46=Структуры!L$1,IF(AI!H46 = "",AI!I46,AI!H46),"")</f>
        <v/>
      </c>
    </row>
    <row r="47" spans="9:12" x14ac:dyDescent="0.25">
      <c r="I47" t="str">
        <f>IF(MAX(NameCountDO)&lt;ROW(11:11),"",VLOOKUP(ROW(11:11),NameListDO,2))</f>
        <v/>
      </c>
      <c r="J47" t="str">
        <f>IF(COUNTIF(I$1:I47,I47)=1,MAX(J$1:J46)+1,"")</f>
        <v/>
      </c>
      <c r="K47" t="str">
        <f t="shared" si="3"/>
        <v/>
      </c>
      <c r="L47" t="str">
        <f>IF(AI!G47=Структуры!L$1,IF(AI!H47 = "",AI!I47,AI!H47),"")</f>
        <v/>
      </c>
    </row>
    <row r="48" spans="9:12" x14ac:dyDescent="0.25">
      <c r="I48" t="str">
        <f>IF(MAX(NameCountDO)&lt;ROW(12:12),"",VLOOKUP(ROW(12:12),NameListDO,2))</f>
        <v/>
      </c>
      <c r="J48" t="str">
        <f>IF(COUNTIF(I$1:I48,I48)=1,MAX(J$1:J47)+1,"")</f>
        <v/>
      </c>
      <c r="K48" t="str">
        <f t="shared" si="3"/>
        <v/>
      </c>
      <c r="L48" t="str">
        <f>IF(AI!G48=Структуры!L$1,IF(AI!H48 = "",AI!I48,AI!H48),"")</f>
        <v/>
      </c>
    </row>
    <row r="49" spans="9:12" x14ac:dyDescent="0.25">
      <c r="I49" t="str">
        <f>IF(MAX(NameCountDO)&lt;ROW(13:13),"",VLOOKUP(ROW(13:13),NameListDO,2))</f>
        <v/>
      </c>
      <c r="J49" t="str">
        <f>IF(COUNTIF(I$1:I49,I49)=1,MAX(J$1:J48)+1,"")</f>
        <v/>
      </c>
      <c r="K49" t="str">
        <f t="shared" si="3"/>
        <v/>
      </c>
      <c r="L49" t="str">
        <f>IF(AI!G49=Структуры!L$1,IF(AI!H49 = "",AI!I49,AI!H49),"")</f>
        <v/>
      </c>
    </row>
    <row r="50" spans="9:12" x14ac:dyDescent="0.25">
      <c r="I50" t="str">
        <f>IF(MAX(NameCountDO)&lt;ROW(14:14),"",VLOOKUP(ROW(14:14),NameListDO,2))</f>
        <v/>
      </c>
      <c r="J50" t="str">
        <f>IF(COUNTIF(I$1:I50,I50)=1,MAX(J$1:J49)+1,"")</f>
        <v/>
      </c>
      <c r="K50" t="str">
        <f t="shared" si="3"/>
        <v/>
      </c>
      <c r="L50" t="str">
        <f>IF(AI!G50=Структуры!L$1,IF(AI!H50 = "",AI!I50,AI!H50),"")</f>
        <v/>
      </c>
    </row>
    <row r="51" spans="9:12" x14ac:dyDescent="0.25">
      <c r="I51" t="str">
        <f>IF(MAX(NameCountDO)&lt;ROW(15:15),"",VLOOKUP(ROW(15:15),NameListDO,2))</f>
        <v/>
      </c>
      <c r="J51" t="str">
        <f>IF(COUNTIF(I$1:I51,I51)=1,MAX(J$1:J50)+1,"")</f>
        <v/>
      </c>
      <c r="K51" t="str">
        <f t="shared" si="3"/>
        <v/>
      </c>
      <c r="L51" t="str">
        <f>IF(AI!G51=Структуры!L$1,IF(AI!H51 = "",AI!I51,AI!H51),"")</f>
        <v/>
      </c>
    </row>
    <row r="52" spans="9:12" x14ac:dyDescent="0.25">
      <c r="I52" t="str">
        <f>IF(MAX(NameCountDO)&lt;ROW(16:16),"",VLOOKUP(ROW(16:16),NameListDO,2))</f>
        <v/>
      </c>
      <c r="J52" t="str">
        <f>IF(COUNTIF(I$1:I52,I52)=1,MAX(J$1:J51)+1,"")</f>
        <v/>
      </c>
      <c r="K52" t="str">
        <f t="shared" si="3"/>
        <v/>
      </c>
    </row>
    <row r="53" spans="9:12" x14ac:dyDescent="0.25">
      <c r="I53" s="29" t="str">
        <f>IF(MAX(NameCountDO)&lt;ROW(17:17),"",VLOOKUP(ROW(17:17),NameListDO,2))</f>
        <v/>
      </c>
      <c r="J53" t="str">
        <f>IF(COUNTIF(I$1:I53,I53)=1,MAX(J$1:J52)+1,"")</f>
        <v/>
      </c>
      <c r="K53" t="str">
        <f t="shared" si="3"/>
        <v/>
      </c>
    </row>
    <row r="54" spans="9:12" s="20" customFormat="1" ht="15.75" thickBot="1" x14ac:dyDescent="0.3">
      <c r="I54" s="20" t="str">
        <f>IF(MAX(NameCountDO)&lt;ROW(18:18),"",VLOOKUP(ROW(18:18),NameListDO,2))</f>
        <v/>
      </c>
      <c r="J54" s="20" t="str">
        <f>IF(COUNTIF(I$1:I54,I54)=1,MAX(J$1:J53)+1,"")</f>
        <v/>
      </c>
      <c r="K54" s="20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12</vt:i4>
      </vt:variant>
    </vt:vector>
  </HeadingPairs>
  <TitlesOfParts>
    <vt:vector size="16" baseType="lpstr">
      <vt:lpstr>AI</vt:lpstr>
      <vt:lpstr>DI</vt:lpstr>
      <vt:lpstr>DO</vt:lpstr>
      <vt:lpstr>Структуры</vt:lpstr>
      <vt:lpstr>ControlLoopsCount</vt:lpstr>
      <vt:lpstr>ControlLoopsNames</vt:lpstr>
      <vt:lpstr>NameCountAI</vt:lpstr>
      <vt:lpstr>NameCountDI</vt:lpstr>
      <vt:lpstr>NameCountDO</vt:lpstr>
      <vt:lpstr>NameListAI</vt:lpstr>
      <vt:lpstr>NameListDI</vt:lpstr>
      <vt:lpstr>NameListDO</vt:lpstr>
      <vt:lpstr>ObjectCountDO</vt:lpstr>
      <vt:lpstr>ObjectsListDO</vt:lpstr>
      <vt:lpstr>VarCountDO</vt:lpstr>
      <vt:lpstr>VarListDO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2024-08-08T07:57:27Z</dcterms:modified>
</cp:coreProperties>
</file>