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shant_n\Downloads\"/>
    </mc:Choice>
  </mc:AlternateContent>
  <xr:revisionPtr revIDLastSave="0" documentId="13_ncr:1_{5A2A8C35-0730-494F-AE6F-4494D9C223F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les Data" sheetId="2" r:id="rId1"/>
    <sheet name="Customer Info" sheetId="3" r:id="rId2"/>
    <sheet name="Pivot Table" sheetId="4" r:id="rId3"/>
  </sheets>
  <calcPr calcId="191028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S4" i="2"/>
</calcChain>
</file>

<file path=xl/sharedStrings.xml><?xml version="1.0" encoding="utf-8"?>
<sst xmlns="http://schemas.openxmlformats.org/spreadsheetml/2006/main" count="555" uniqueCount="94">
  <si>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</si>
  <si>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</si>
  <si>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</si>
  <si>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</si>
  <si>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</si>
  <si>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</si>
  <si>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</si>
  <si>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</si>
  <si>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</si>
  <si>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</si>
  <si>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</si>
  <si>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</si>
  <si>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</si>
  <si>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</si>
  <si>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</si>
  <si>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</si>
  <si>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</si>
  <si>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</si>
  <si>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</si>
  <si>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</si>
  <si>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</si>
  <si>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</si>
  <si>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</si>
  <si>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</si>
  <si>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</si>
  <si>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</si>
  <si>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</si>
  <si>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</si>
  <si>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</si>
  <si>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</si>
  <si>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</si>
  <si>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</si>
  <si>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</si>
  <si>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</si>
  <si>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</si>
  <si>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</si>
  <si>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</si>
  <si>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</si>
  <si>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</si>
  <si>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</si>
  <si>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</si>
  <si>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</si>
  <si>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</si>
  <si>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</si>
  <si>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</si>
  <si>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</si>
  <si>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</si>
  <si>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</si>
  <si>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</si>
  <si>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</si>
  <si>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</si>
  <si>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</si>
  <si>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</si>
  <si>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</si>
  <si>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</si>
  <si>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</si>
  <si>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</si>
  <si>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</si>
  <si>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</si>
  <si>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</si>
  <si>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</si>
  <si>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</si>
  <si>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</si>
  <si>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</si>
  <si>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</si>
  <si>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</si>
  <si>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</si>
  <si>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</si>
  <si>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</si>
  <si>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</si>
  <si>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</si>
  <si>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</si>
  <si>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</si>
  <si>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</si>
  <si>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</si>
  <si>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</si>
  <si>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</si>
  <si>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</si>
  <si>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</si>
  <si>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</si>
  <si>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</si>
  <si>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</si>
  <si>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</si>
  <si>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</si>
  <si>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</si>
  <si>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</si>
  <si>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</si>
  <si>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</si>
  <si>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</si>
  <si>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Sum of Final Price</t>
  </si>
  <si>
    <t>Column Labels</t>
  </si>
  <si>
    <t>Grand Total</t>
  </si>
  <si>
    <t>Row Labels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</si>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</sst>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pivotButton="1"/>
    <xf numFmtId="0" fontId="0" fillId="0" borderId="6" xfId="0" applyBorder="1" applyAlignment="1">
      <alignment horizontal="left"/>
    </xf>
    <xf numFmtId="0" fontId="0" fillId="0" borderId="6" xfId="0" applyNumberFormat="1" applyBorder="1"/>
    <xf numFmtId="164" fontId="0" fillId="0" borderId="6" xfId="0" applyNumberFormat="1" applyBorder="1"/>
    <xf numFmtId="0" fontId="0" fillId="2" borderId="6" xfId="0" applyFill="1" applyBorder="1" applyAlignment="1">
      <alignment horizontal="left"/>
    </xf>
    <xf numFmtId="164" fontId="0" fillId="2" borderId="6" xfId="0" applyNumberFormat="1" applyFill="1" applyBorder="1"/>
    <xf numFmtId="164" fontId="0" fillId="3" borderId="0" xfId="0" applyNumberFormat="1" applyFill="1"/>
    <xf numFmtId="164" fontId="6" fillId="3" borderId="0" xfId="0" applyNumberFormat="1" applyFont="1" applyFill="1"/>
    <xf numFmtId="0" fontId="0" fillId="3" borderId="0" xfId="0" applyNumberFormat="1" applyFill="1"/>
    <xf numFmtId="0" fontId="6" fillId="3" borderId="0" xfId="0" applyFont="1" applyFill="1"/>
    <xf numFmtId="0" fontId="0" fillId="2" borderId="6" xfId="0" applyNumberFormat="1" applyFill="1" applyBorder="1"/>
    <xf numFmtId="0" fontId="0" fillId="4" borderId="0" xfId="0" applyFill="1"/>
  </cellXfs>
  <cellStyles count="2">
    <cellStyle name="Currency" xfId="1" builtinId="4"/>
    <cellStyle name="Normal" xfId="0" builtinId="0"/>
  </cellStyles>
  <dxfs count="70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color auto="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numFmt numFmtId="164" formatCode="&quot;$&quot;#,##0"/>
      <fill>
        <patternFill patternType="solid">
          <fgColor indexed="64"/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9" formatCode="&quot;$&quot;#,##0.0"/>
    </dxf>
    <dxf>
      <numFmt numFmtId="164" formatCode="&quot;$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&quot;$&quot;#,##0.0"/>
    </dxf>
    <dxf>
      <numFmt numFmtId="168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&quot;$&quot;#,##0.00"/>
    </dxf>
    <dxf>
      <numFmt numFmtId="171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1" formatCode="_(* #,##0_);_(* \(#,##0\);_(* &quot;-&quot;??_);_(@_)"/>
    </dxf>
    <dxf>
      <numFmt numFmtId="170" formatCode="_(* #,##0.0_);_(* \(#,##0.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_(* #,##0.0_);_(* \(#,##0.0\);_(* &quot;-&quot;??_);_(@_)"/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Monthly Price by Sales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Amy Brown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Table'!$B$5:$B$11</c:f>
              <c:numCache>
                <c:formatCode>"$"#,##0</c:formatCode>
                <c:ptCount val="6"/>
                <c:pt idx="0">
                  <c:v>10345.5</c:v>
                </c:pt>
                <c:pt idx="1">
                  <c:v>14180</c:v>
                </c:pt>
                <c:pt idx="2">
                  <c:v>10763.5</c:v>
                </c:pt>
                <c:pt idx="3">
                  <c:v>10641</c:v>
                </c:pt>
                <c:pt idx="5">
                  <c:v>10335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4-4253-A465-001CA00B5BF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David Garcia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Table'!$C$5:$C$11</c:f>
              <c:numCache>
                <c:formatCode>"$"#,##0</c:formatCode>
                <c:ptCount val="6"/>
                <c:pt idx="0">
                  <c:v>13972.5</c:v>
                </c:pt>
                <c:pt idx="1">
                  <c:v>7813.75</c:v>
                </c:pt>
                <c:pt idx="3">
                  <c:v>8483.5</c:v>
                </c:pt>
                <c:pt idx="4">
                  <c:v>10710</c:v>
                </c:pt>
                <c:pt idx="5">
                  <c:v>26823.25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4-4253-A465-001CA00B5BFE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Emily Moore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Table'!$D$5:$D$11</c:f>
              <c:numCache>
                <c:formatCode>"$"#,##0</c:formatCode>
                <c:ptCount val="6"/>
                <c:pt idx="1">
                  <c:v>11115</c:v>
                </c:pt>
                <c:pt idx="2">
                  <c:v>18460</c:v>
                </c:pt>
                <c:pt idx="3">
                  <c:v>24797.5</c:v>
                </c:pt>
                <c:pt idx="4">
                  <c:v>19387.5</c:v>
                </c:pt>
                <c:pt idx="5">
                  <c:v>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4-4253-A465-001CA00B5BFE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Eric Jones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Table'!$E$5:$E$11</c:f>
              <c:numCache>
                <c:formatCode>"$"#,##0</c:formatCode>
                <c:ptCount val="6"/>
                <c:pt idx="0">
                  <c:v>20805.5</c:v>
                </c:pt>
                <c:pt idx="1">
                  <c:v>7910</c:v>
                </c:pt>
                <c:pt idx="2">
                  <c:v>14233.75</c:v>
                </c:pt>
                <c:pt idx="3">
                  <c:v>20415.5</c:v>
                </c:pt>
                <c:pt idx="4">
                  <c:v>14943.5</c:v>
                </c:pt>
                <c:pt idx="5">
                  <c:v>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4-4253-A465-001CA00B5BFE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Marc Williams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Table'!$F$5:$F$11</c:f>
              <c:numCache>
                <c:formatCode>"$"#,##0</c:formatCode>
                <c:ptCount val="6"/>
                <c:pt idx="0">
                  <c:v>6697.5</c:v>
                </c:pt>
                <c:pt idx="1">
                  <c:v>27985</c:v>
                </c:pt>
                <c:pt idx="2">
                  <c:v>13775</c:v>
                </c:pt>
                <c:pt idx="3">
                  <c:v>24928</c:v>
                </c:pt>
                <c:pt idx="4">
                  <c:v>31965</c:v>
                </c:pt>
                <c:pt idx="5">
                  <c:v>12749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4-4253-A465-001CA00B5BFE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Sara Davis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Table'!$G$5:$G$11</c:f>
              <c:numCache>
                <c:formatCode>"$"#,##0</c:formatCode>
                <c:ptCount val="6"/>
                <c:pt idx="0">
                  <c:v>15480</c:v>
                </c:pt>
                <c:pt idx="1">
                  <c:v>2200</c:v>
                </c:pt>
                <c:pt idx="2">
                  <c:v>8906.25</c:v>
                </c:pt>
                <c:pt idx="3">
                  <c:v>9880</c:v>
                </c:pt>
                <c:pt idx="4">
                  <c:v>10716</c:v>
                </c:pt>
                <c:pt idx="5">
                  <c:v>23892.5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64-4253-A465-001CA00B5BFE}"/>
            </c:ext>
          </c:extLst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Stacy Peters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Table'!$H$5:$H$11</c:f>
              <c:numCache>
                <c:formatCode>"$"#,##0</c:formatCode>
                <c:ptCount val="6"/>
                <c:pt idx="0">
                  <c:v>4900</c:v>
                </c:pt>
                <c:pt idx="1">
                  <c:v>3500</c:v>
                </c:pt>
                <c:pt idx="2">
                  <c:v>11605</c:v>
                </c:pt>
                <c:pt idx="3">
                  <c:v>22359.25</c:v>
                </c:pt>
                <c:pt idx="4">
                  <c:v>22053.75</c:v>
                </c:pt>
                <c:pt idx="5">
                  <c:v>20306.25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64-4253-A465-001CA00B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75776"/>
        <c:axId val="932776320"/>
      </c:barChart>
      <c:catAx>
        <c:axId val="7837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76320"/>
        <c:crosses val="autoZero"/>
        <c:auto val="1"/>
        <c:lblAlgn val="ctr"/>
        <c:lblOffset val="100"/>
        <c:noMultiLvlLbl val="0"/>
      </c:catAx>
      <c:valAx>
        <c:axId val="9327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Monthly Number of sales by Model</a:t>
            </a:r>
          </a:p>
        </c:rich>
      </c:tx>
      <c:layout>
        <c:manualLayout>
          <c:xMode val="edge"/>
          <c:yMode val="edge"/>
          <c:x val="0.29299419146503047"/>
          <c:y val="0.11327784026996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Aero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Table'!$A$33:$A$39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Table'!$B$33:$B$39</c:f>
              <c:numCache>
                <c:formatCode>General</c:formatCode>
                <c:ptCount val="6"/>
                <c:pt idx="1">
                  <c:v>10</c:v>
                </c:pt>
                <c:pt idx="2">
                  <c:v>83</c:v>
                </c:pt>
                <c:pt idx="3">
                  <c:v>56</c:v>
                </c:pt>
                <c:pt idx="4">
                  <c:v>57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D-4E05-A92D-8F050DB5DAB4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Cosmo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Table'!$A$33:$A$39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Table'!$C$33:$C$39</c:f>
              <c:numCache>
                <c:formatCode>General</c:formatCode>
                <c:ptCount val="6"/>
                <c:pt idx="0">
                  <c:v>8</c:v>
                </c:pt>
                <c:pt idx="1">
                  <c:v>50</c:v>
                </c:pt>
                <c:pt idx="2">
                  <c:v>45</c:v>
                </c:pt>
                <c:pt idx="3">
                  <c:v>60</c:v>
                </c:pt>
                <c:pt idx="4">
                  <c:v>10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D-4E05-A92D-8F050DB5DAB4}"/>
            </c:ext>
          </c:extLst>
        </c:ser>
        <c:ser>
          <c:idx val="2"/>
          <c:order val="2"/>
          <c:tx>
            <c:strRef>
              <c:f>'Pivot Table'!$D$31:$D$32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Table'!$A$33:$A$39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Table'!$D$33:$D$39</c:f>
              <c:numCache>
                <c:formatCode>General</c:formatCode>
                <c:ptCount val="6"/>
                <c:pt idx="0">
                  <c:v>88</c:v>
                </c:pt>
                <c:pt idx="1">
                  <c:v>70</c:v>
                </c:pt>
                <c:pt idx="2">
                  <c:v>20</c:v>
                </c:pt>
                <c:pt idx="3">
                  <c:v>62</c:v>
                </c:pt>
                <c:pt idx="4">
                  <c:v>113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D-4E05-A92D-8F050DB5DAB4}"/>
            </c:ext>
          </c:extLst>
        </c:ser>
        <c:ser>
          <c:idx val="3"/>
          <c:order val="3"/>
          <c:tx>
            <c:strRef>
              <c:f>'Pivot Table'!$E$31:$E$32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Table'!$A$33:$A$39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Table'!$E$33:$E$39</c:f>
              <c:numCache>
                <c:formatCode>General</c:formatCode>
                <c:ptCount val="6"/>
                <c:pt idx="0">
                  <c:v>67</c:v>
                </c:pt>
                <c:pt idx="1">
                  <c:v>35</c:v>
                </c:pt>
                <c:pt idx="2">
                  <c:v>48</c:v>
                </c:pt>
                <c:pt idx="3">
                  <c:v>83</c:v>
                </c:pt>
                <c:pt idx="4">
                  <c:v>123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D-4E05-A92D-8F050DB5DAB4}"/>
            </c:ext>
          </c:extLst>
        </c:ser>
        <c:ser>
          <c:idx val="4"/>
          <c:order val="4"/>
          <c:tx>
            <c:strRef>
              <c:f>'Pivot Table'!$F$31:$F$32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Table'!$A$33:$A$39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Table'!$F$33:$F$39</c:f>
              <c:numCache>
                <c:formatCode>General</c:formatCode>
                <c:ptCount val="6"/>
                <c:pt idx="0">
                  <c:v>62</c:v>
                </c:pt>
                <c:pt idx="1">
                  <c:v>61</c:v>
                </c:pt>
                <c:pt idx="2">
                  <c:v>50</c:v>
                </c:pt>
                <c:pt idx="3">
                  <c:v>90</c:v>
                </c:pt>
                <c:pt idx="4">
                  <c:v>30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D-4E05-A92D-8F050DB5DAB4}"/>
            </c:ext>
          </c:extLst>
        </c:ser>
        <c:ser>
          <c:idx val="5"/>
          <c:order val="5"/>
          <c:tx>
            <c:strRef>
              <c:f>'Pivot Table'!$G$31:$G$32</c:f>
              <c:strCache>
                <c:ptCount val="1"/>
                <c:pt idx="0">
                  <c:v>Volt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Table'!$A$33:$A$39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Table'!$G$33:$G$39</c:f>
              <c:numCache>
                <c:formatCode>General</c:formatCode>
                <c:ptCount val="6"/>
                <c:pt idx="0">
                  <c:v>32</c:v>
                </c:pt>
                <c:pt idx="1">
                  <c:v>27</c:v>
                </c:pt>
                <c:pt idx="2">
                  <c:v>50</c:v>
                </c:pt>
                <c:pt idx="3">
                  <c:v>92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3D-4E05-A92D-8F050DB5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937600"/>
        <c:axId val="1025005936"/>
      </c:barChart>
      <c:catAx>
        <c:axId val="108493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05936"/>
        <c:crosses val="autoZero"/>
        <c:auto val="1"/>
        <c:lblAlgn val="ctr"/>
        <c:lblOffset val="100"/>
        <c:noMultiLvlLbl val="0"/>
      </c:catAx>
      <c:valAx>
        <c:axId val="10250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11</xdr:row>
      <xdr:rowOff>47625</xdr:rowOff>
    </xdr:from>
    <xdr:to>
      <xdr:col>6</xdr:col>
      <xdr:colOff>711199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30660-0C3B-1B8E-0782-9285A0BC7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15874</xdr:colOff>
      <xdr:row>40</xdr:row>
      <xdr:rowOff>3174</xdr:rowOff>
    </xdr:from>
    <xdr:to>
      <xdr:col>6</xdr:col>
      <xdr:colOff>711199</xdr:colOff>
      <xdr:row>55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16569-E75A-8536-381E-8D9E9733C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9072</xdr:colOff>
      <xdr:row>83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1A2985-6E9D-032E-7D34-BACE0AE1C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522857"/>
          <a:ext cx="8227786" cy="45992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 Nadavinamani" refreshedDate="45170.636761805552" createdVersion="8" refreshedVersion="8" minRefreshableVersion="3" recordCount="80" xr:uid="{71209BD4-BE8B-41C2-A3DD-F05C6F62E81B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o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es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o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es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es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o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o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es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es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es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es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o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o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es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es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es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o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o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es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o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es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o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es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es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es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o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o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es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o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es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o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es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es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es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o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o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es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es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es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es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es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o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o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es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es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es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es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o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es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es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es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o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o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es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es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es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es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o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es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es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es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es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es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o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es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es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es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es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o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o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es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o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es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es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es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es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o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es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es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o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92593-D5EE-4E5B-94D4-523C5E7F0ACC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1:H39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  <pivotField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formats count="8">
    <format dxfId="49">
      <pivotArea outline="0" collapsedLevelsAreSubtotals="1" fieldPosition="0">
        <references count="1">
          <reference field="8" count="0" selected="0"/>
        </references>
      </pivotArea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grandRow="1" outline="0" fieldPosition="0"/>
    </format>
    <format dxfId="4">
      <pivotArea grandCol="1" outline="0" collapsedLevelsAreSubtotals="1" fieldPosition="0"/>
    </format>
    <format dxfId="3">
      <pivotArea dataOnly="0" labelOnly="1" grandCol="1" outline="0" fieldPosition="0"/>
    </format>
    <format dxfId="2">
      <pivotArea dataOnly="0" labelOnly="1" grandCol="1" outline="0" fieldPosition="0"/>
    </format>
    <format dxfId="1">
      <pivotArea field="8" grandRow="1" outline="0" collapsedLevelsAreSubtotals="1" axis="axisCol" fieldPosition="0">
        <references count="1">
          <reference field="8" count="0" selected="0"/>
        </references>
      </pivotArea>
    </format>
    <format dxfId="0">
      <pivotArea dataOnly="0" labelOnly="1" grandRow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7EB65-1CC2-484A-B457-E19CF0EBDA9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 colHeaderCaption="Sales Rep">
  <location ref="A3:I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nal Price" fld="15" baseField="0" baseItem="0" numFmtId="164"/>
  </dataFields>
  <formats count="8">
    <format dxfId="52">
      <pivotArea outline="0" collapsedLevelsAreSubtotals="1" fieldPosition="0">
        <references count="1">
          <reference field="3" count="0" selected="0"/>
        </references>
      </pivotArea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13">
      <pivotArea outline="0" collapsedLevelsAreSubtotals="1" fieldPosition="0"/>
    </format>
    <format dxfId="11">
      <pivotArea dataOnly="0" grandRow="1" fieldPosition="0"/>
    </format>
    <format dxfId="10">
      <pivotArea grandCol="1" outline="0" collapsedLevelsAreSubtotals="1" fieldPosition="0"/>
    </format>
    <format dxfId="9">
      <pivotArea dataOnly="0" labelOnly="1" grandCol="1" outline="0" fieldPosition="0"/>
    </format>
    <format dxfId="8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AAD5F-DA3A-4F61-BDA1-F7F98C262B2A}" name="Table1" displayName="Table1" ref="A4:P84" totalsRowShown="0" headerRowDxfId="63">
  <autoFilter ref="A4:P84" xr:uid="{C62AAD5F-DA3A-4F61-BDA1-F7F98C262B2A}"/>
  <tableColumns count="16">
    <tableColumn id="1" xr3:uid="{5EA040F9-D4E7-46FB-AD46-D9117A908462}" name="Num"/>
    <tableColumn id="2" xr3:uid="{4C837CE6-EF2B-4631-A56D-75981BF9A6A2}" name="Date" dataDxfId="69"/>
    <tableColumn id="3" xr3:uid="{F78DCA5F-14A3-4095-BAFC-B4A18B8C2106}" name="Month" dataDxfId="68"/>
    <tableColumn id="4" xr3:uid="{76725C47-874F-4210-ACEE-FEF8C1435259}" name="Sales Rep" dataDxfId="67"/>
    <tableColumn id="5" xr3:uid="{6A013463-D7F7-46B6-AB33-3533560FB2B7}" name="Region" dataDxfId="66"/>
    <tableColumn id="6" xr3:uid="{8B57D963-D7A9-4B35-8999-E3F3757E3185}" name="Customer ID" dataDxfId="65"/>
    <tableColumn id="15" xr3:uid="{8BEA9C62-4679-4D1C-881C-6F94C41A1E0D}" name="Company Name" dataDxfId="54">
      <calculatedColumnFormula>VLOOKUP(Table1[[#This Row],[Customer ID]],Table2[],2,FALSE)</calculatedColumnFormula>
    </tableColumn>
    <tableColumn id="16" xr3:uid="{E62295B6-726D-41B6-9AA7-0344D9A659AB}" name="Representative" dataDxfId="53">
      <calculatedColumnFormula>VLOOKUP(Table1[[#This Row],[Customer ID]],Table2[],3,FALSE)</calculatedColumnFormula>
    </tableColumn>
    <tableColumn id="7" xr3:uid="{7E1EC0B4-A5DB-4637-83DF-C443F8D9F06B}" name="Model"/>
    <tableColumn id="8" xr3:uid="{0F1AB392-68CF-4C83-836F-CF9E56646DD4}" name="Color"/>
    <tableColumn id="9" xr3:uid="{59E963C8-C3C8-4884-9C9D-2C7553180DBA}" name="Item Code"/>
    <tableColumn id="10" xr3:uid="{C8DEB829-F975-45FC-88F5-572438C0318C}" name="Number"/>
    <tableColumn id="11" xr3:uid="{6A9BB4F5-3F7E-45E4-8F6E-B371C63E4C69}" name="Price / Unit" dataDxfId="64"/>
    <tableColumn id="12" xr3:uid="{BC08727B-F263-4E88-8AEA-1510ED8F9815}" name="Total" dataDxfId="62"/>
    <tableColumn id="13" xr3:uid="{8A8DA972-2B2B-4A0E-8461-10E34B824CCB}" name="Discount" dataDxfId="61">
      <calculatedColumnFormula>IF(Table1[[#This Row],[Number]]&gt;=20,"Yes","No")</calculatedColumnFormula>
    </tableColumn>
    <tableColumn id="14" xr3:uid="{78868123-6308-43AD-A43D-A5553BA7B1C0}" name="Final Price" dataDxfId="60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0CF20B-BF82-4049-B439-15F6E520CD13}" name="Table2" displayName="Table2" ref="A3:C12" totalsRowShown="0" headerRowDxfId="55" tableBorderDxfId="59">
  <autoFilter ref="A3:C12" xr:uid="{9F0CF20B-BF82-4049-B439-15F6E520CD13}"/>
  <tableColumns count="3">
    <tableColumn id="1" xr3:uid="{465B2213-4129-461C-AF26-A415B260BD8A}" name="Customer ID" dataDxfId="58"/>
    <tableColumn id="2" xr3:uid="{5AF32930-D443-4341-80DF-2AF2734A2270}" name="Company Name" dataDxfId="57"/>
    <tableColumn id="3" xr3:uid="{E8C95DBC-8506-4339-B7C1-7E720A917958}" name="Representative" dataDxfId="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S84"/>
  <sheetViews>
    <sheetView topLeftCell="C65" workbookViewId="0">
      <selection activeCell="H80" sqref="H80"/>
    </sheetView>
  </sheetViews>
  <sheetFormatPr defaultColWidth="8.81640625" defaultRowHeight="14.5" x14ac:dyDescent="0.35"/>
  <cols>
    <col min="2" max="2" width="10.453125" bestFit="1" customWidth="1"/>
    <col min="3" max="3" width="9" bestFit="1" customWidth="1"/>
    <col min="4" max="4" width="13.6328125" bestFit="1" customWidth="1"/>
    <col min="6" max="6" width="13.26953125" customWidth="1"/>
    <col min="7" max="7" width="14.1796875" customWidth="1"/>
    <col min="8" max="8" width="18.08984375" bestFit="1" customWidth="1"/>
    <col min="9" max="9" width="9" customWidth="1"/>
    <col min="10" max="10" width="11.453125" customWidth="1"/>
    <col min="11" max="11" width="9.6328125" customWidth="1"/>
    <col min="12" max="12" width="12.1796875" customWidth="1"/>
    <col min="13" max="13" width="11.1796875" bestFit="1" customWidth="1"/>
    <col min="14" max="14" width="8.81640625" style="3"/>
    <col min="15" max="15" width="10.08984375" style="5" bestFit="1" customWidth="1"/>
    <col min="18" max="18" width="10.7265625" bestFit="1" customWidth="1"/>
  </cols>
  <sheetData>
    <row r="1" spans="1:19" ht="21" x14ac:dyDescent="0.5">
      <c r="A1" s="1" t="s">
        <v>0</v>
      </c>
    </row>
    <row r="2" spans="1:19" ht="21" x14ac:dyDescent="0.5">
      <c r="A2" s="1" t="s">
        <v>1</v>
      </c>
    </row>
    <row r="4" spans="1:19" x14ac:dyDescent="0.3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68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1" t="s">
        <v>88</v>
      </c>
      <c r="S4" s="5">
        <f>SUMIF(D11:D79,"David Garcia",N11:N79) * SUMIF(D11:D79,"David Garcia",L11:L79)</f>
        <v>17973120</v>
      </c>
    </row>
    <row r="5" spans="1:19" x14ac:dyDescent="0.3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ID]],Table2[],2,FALSE)</f>
        <v>Bankia</v>
      </c>
      <c r="H5" s="3" t="str">
        <f>VLOOKUP(Table1[[#This Row],[Customer ID]],Table2[],3,FALSE)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3" t="str">
        <f>IF(Table1[[#This Row],[Number]]&gt;=20,"Yes","No")</f>
        <v>No</v>
      </c>
      <c r="P5" s="12">
        <f>IF(Table1[[#This Row],[Number]]&gt;=20,0.95*Table1[[#This Row],[Total]],Table1[[#This Row],[Total]])</f>
        <v>3525</v>
      </c>
    </row>
    <row r="6" spans="1:19" x14ac:dyDescent="0.3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ID]],Table2[],2,FALSE)</f>
        <v>Affinity</v>
      </c>
      <c r="H6" s="3" t="str">
        <f>VLOOKUP(Table1[[#This Row],[Customer ID]],Table2[],3,FALSE)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3" t="str">
        <f>IF(Table1[[#This Row],[Number]]&gt;=20,"Yes","No")</f>
        <v>Yes</v>
      </c>
      <c r="P6" s="12">
        <f>IF(Table1[[#This Row],[Number]]&gt;=20,0.95*Table1[[#This Row],[Total]],Table1[[#This Row],[Total]])</f>
        <v>5434</v>
      </c>
    </row>
    <row r="7" spans="1:19" x14ac:dyDescent="0.3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ID]],Table2[],2,FALSE)</f>
        <v>Telmark</v>
      </c>
      <c r="H7" s="3" t="str">
        <f>VLOOKUP(Table1[[#This Row],[Customer ID]],Table2[],3,FALSE)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3" t="str">
        <f>IF(Table1[[#This Row],[Number]]&gt;=20,"Yes","No")</f>
        <v>No</v>
      </c>
      <c r="P7" s="12">
        <f>IF(Table1[[#This Row],[Number]]&gt;=20,0.95*Table1[[#This Row],[Total]],Table1[[#This Row],[Total]])</f>
        <v>5600</v>
      </c>
    </row>
    <row r="8" spans="1:19" x14ac:dyDescent="0.3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ID]],Table2[],2,FALSE)</f>
        <v>Affinity</v>
      </c>
      <c r="H8" s="3" t="str">
        <f>VLOOKUP(Table1[[#This Row],[Customer ID]],Table2[],3,FALSE)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3" t="str">
        <f>IF(Table1[[#This Row],[Number]]&gt;=20,"Yes","No")</f>
        <v>Yes</v>
      </c>
      <c r="P8" s="12">
        <f>IF(Table1[[#This Row],[Number]]&gt;=20,0.95*Table1[[#This Row],[Total]],Table1[[#This Row],[Total]])</f>
        <v>6697.5</v>
      </c>
    </row>
    <row r="9" spans="1:19" x14ac:dyDescent="0.3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ID]],Table2[],2,FALSE)</f>
        <v>Port Royale</v>
      </c>
      <c r="H9" s="3" t="str">
        <f>VLOOKUP(Table1[[#This Row],[Customer ID]],Table2[],3,FALSE)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3" t="str">
        <f>IF(Table1[[#This Row],[Number]]&gt;=20,"Yes","No")</f>
        <v>Yes</v>
      </c>
      <c r="P9" s="12">
        <f>IF(Table1[[#This Row],[Number]]&gt;=20,0.95*Table1[[#This Row],[Total]],Table1[[#This Row],[Total]])</f>
        <v>8968</v>
      </c>
    </row>
    <row r="10" spans="1:19" x14ac:dyDescent="0.3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ID]],Table2[],2,FALSE)</f>
        <v>Telmark</v>
      </c>
      <c r="H10" s="3" t="str">
        <f>VLOOKUP(Table1[[#This Row],[Customer ID]],Table2[],3,FALSE)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3" t="str">
        <f>IF(Table1[[#This Row],[Number]]&gt;=20,"Yes","No")</f>
        <v>No</v>
      </c>
      <c r="P10" s="12">
        <f>IF(Table1[[#This Row],[Number]]&gt;=20,0.95*Table1[[#This Row],[Total]],Table1[[#This Row],[Total]])</f>
        <v>4900</v>
      </c>
    </row>
    <row r="11" spans="1:19" x14ac:dyDescent="0.3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ID]],Table2[],2,FALSE)</f>
        <v>Secspace</v>
      </c>
      <c r="H11" s="3" t="str">
        <f>VLOOKUP(Table1[[#This Row],[Customer ID]],Table2[],3,FALSE)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3" t="str">
        <f>IF(Table1[[#This Row],[Number]]&gt;=20,"Yes","No")</f>
        <v>No</v>
      </c>
      <c r="P11" s="12">
        <f>IF(Table1[[#This Row],[Number]]&gt;=20,0.95*Table1[[#This Row],[Total]],Table1[[#This Row],[Total]])</f>
        <v>3000</v>
      </c>
    </row>
    <row r="12" spans="1:19" x14ac:dyDescent="0.3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ID]],Table2[],2,FALSE)</f>
        <v>Bankia</v>
      </c>
      <c r="H12" s="3" t="str">
        <f>VLOOKUP(Table1[[#This Row],[Customer ID]],Table2[],3,FALSE)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3" t="str">
        <f>IF(Table1[[#This Row],[Number]]&gt;=20,"Yes","No")</f>
        <v>Yes</v>
      </c>
      <c r="P12" s="12">
        <f>IF(Table1[[#This Row],[Number]]&gt;=20,0.95*Table1[[#This Row],[Total]],Table1[[#This Row],[Total]])</f>
        <v>4911.5</v>
      </c>
    </row>
    <row r="13" spans="1:19" x14ac:dyDescent="0.3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ID]],Table2[],2,FALSE)</f>
        <v>Telmark</v>
      </c>
      <c r="H13" s="3" t="str">
        <f>VLOOKUP(Table1[[#This Row],[Customer ID]],Table2[],3,FALSE)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3" t="str">
        <f>IF(Table1[[#This Row],[Number]]&gt;=20,"Yes","No")</f>
        <v>Yes</v>
      </c>
      <c r="P13" s="12">
        <f>IF(Table1[[#This Row],[Number]]&gt;=20,0.95*Table1[[#This Row],[Total]],Table1[[#This Row],[Total]])</f>
        <v>9880</v>
      </c>
    </row>
    <row r="14" spans="1:19" x14ac:dyDescent="0.3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ID]],Table2[],2,FALSE)</f>
        <v>Port Royale</v>
      </c>
      <c r="H14" s="3" t="str">
        <f>VLOOKUP(Table1[[#This Row],[Customer ID]],Table2[],3,FALSE)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3" t="str">
        <f>IF(Table1[[#This Row],[Number]]&gt;=20,"Yes","No")</f>
        <v>Yes</v>
      </c>
      <c r="P14" s="12">
        <f>IF(Table1[[#This Row],[Number]]&gt;=20,0.95*Table1[[#This Row],[Total]],Table1[[#This Row],[Total]])</f>
        <v>8312.5</v>
      </c>
    </row>
    <row r="15" spans="1:19" x14ac:dyDescent="0.3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ID]],Table2[],2,FALSE)</f>
        <v>MarkPlus</v>
      </c>
      <c r="H15" s="3" t="str">
        <f>VLOOKUP(Table1[[#This Row],[Customer ID]],Table2[],3,FALSE)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3" t="str">
        <f>IF(Table1[[#This Row],[Number]]&gt;=20,"Yes","No")</f>
        <v>Yes</v>
      </c>
      <c r="P15" s="12">
        <f>IF(Table1[[#This Row],[Number]]&gt;=20,0.95*Table1[[#This Row],[Total]],Table1[[#This Row],[Total]])</f>
        <v>10972.5</v>
      </c>
    </row>
    <row r="16" spans="1:19" x14ac:dyDescent="0.3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ID]],Table2[],2,FALSE)</f>
        <v>Vento</v>
      </c>
      <c r="H16" s="3" t="str">
        <f>VLOOKUP(Table1[[#This Row],[Customer ID]],Table2[],3,FALSE)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3" t="str">
        <f>IF(Table1[[#This Row],[Number]]&gt;=20,"Yes","No")</f>
        <v>No</v>
      </c>
      <c r="P16" s="12">
        <f>IF(Table1[[#This Row],[Number]]&gt;=20,0.95*Table1[[#This Row],[Total]],Table1[[#This Row],[Total]])</f>
        <v>4425</v>
      </c>
    </row>
    <row r="17" spans="1:16" x14ac:dyDescent="0.3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ID]],Table2[],2,FALSE)</f>
        <v>Milago</v>
      </c>
      <c r="H17" s="3" t="str">
        <f>VLOOKUP(Table1[[#This Row],[Customer ID]],Table2[],3,FALSE)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3" t="str">
        <f>IF(Table1[[#This Row],[Number]]&gt;=20,"Yes","No")</f>
        <v>No</v>
      </c>
      <c r="P17" s="12">
        <f>IF(Table1[[#This Row],[Number]]&gt;=20,0.95*Table1[[#This Row],[Total]],Table1[[#This Row],[Total]])</f>
        <v>3750</v>
      </c>
    </row>
    <row r="18" spans="1:16" x14ac:dyDescent="0.3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ID]],Table2[],2,FALSE)</f>
        <v>Bankia</v>
      </c>
      <c r="H18" s="3" t="str">
        <f>VLOOKUP(Table1[[#This Row],[Customer ID]],Table2[],3,FALSE)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3" t="str">
        <f>IF(Table1[[#This Row],[Number]]&gt;=20,"Yes","No")</f>
        <v>Yes</v>
      </c>
      <c r="P18" s="12">
        <f>IF(Table1[[#This Row],[Number]]&gt;=20,0.95*Table1[[#This Row],[Total]],Table1[[#This Row],[Total]])</f>
        <v>11115</v>
      </c>
    </row>
    <row r="19" spans="1:16" x14ac:dyDescent="0.3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ID]],Table2[],2,FALSE)</f>
        <v>Milago</v>
      </c>
      <c r="H19" s="3" t="str">
        <f>VLOOKUP(Table1[[#This Row],[Customer ID]],Table2[],3,FALSE)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3" t="str">
        <f>IF(Table1[[#This Row],[Number]]&gt;=20,"Yes","No")</f>
        <v>Yes</v>
      </c>
      <c r="P19" s="12">
        <f>IF(Table1[[#This Row],[Number]]&gt;=20,0.95*Table1[[#This Row],[Total]],Table1[[#This Row],[Total]])</f>
        <v>10640</v>
      </c>
    </row>
    <row r="20" spans="1:16" x14ac:dyDescent="0.3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ID]],Table2[],2,FALSE)</f>
        <v>Port Royale</v>
      </c>
      <c r="H20" s="3" t="str">
        <f>VLOOKUP(Table1[[#This Row],[Customer ID]],Table2[],3,FALSE)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3" t="str">
        <f>IF(Table1[[#This Row],[Number]]&gt;=20,"Yes","No")</f>
        <v>Yes</v>
      </c>
      <c r="P20" s="12">
        <f>IF(Table1[[#This Row],[Number]]&gt;=20,0.95*Table1[[#This Row],[Total]],Table1[[#This Row],[Total]])</f>
        <v>9310</v>
      </c>
    </row>
    <row r="21" spans="1:16" x14ac:dyDescent="0.3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ID]],Table2[],2,FALSE)</f>
        <v>Cruise</v>
      </c>
      <c r="H21" s="3" t="str">
        <f>VLOOKUP(Table1[[#This Row],[Customer ID]],Table2[],3,FALSE)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3" t="str">
        <f>IF(Table1[[#This Row],[Number]]&gt;=20,"Yes","No")</f>
        <v>No</v>
      </c>
      <c r="P21" s="12">
        <f>IF(Table1[[#This Row],[Number]]&gt;=20,0.95*Table1[[#This Row],[Total]],Table1[[#This Row],[Total]])</f>
        <v>2200</v>
      </c>
    </row>
    <row r="22" spans="1:16" x14ac:dyDescent="0.3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ID]],Table2[],2,FALSE)</f>
        <v>Telmark</v>
      </c>
      <c r="H22" s="3" t="str">
        <f>VLOOKUP(Table1[[#This Row],[Customer ID]],Table2[],3,FALSE)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3" t="str">
        <f>IF(Table1[[#This Row],[Number]]&gt;=20,"Yes","No")</f>
        <v>No</v>
      </c>
      <c r="P22" s="12">
        <f>IF(Table1[[#This Row],[Number]]&gt;=20,0.95*Table1[[#This Row],[Total]],Table1[[#This Row],[Total]])</f>
        <v>4160</v>
      </c>
    </row>
    <row r="23" spans="1:16" x14ac:dyDescent="0.3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ID]],Table2[],2,FALSE)</f>
        <v>Bankia</v>
      </c>
      <c r="H23" s="3" t="str">
        <f>VLOOKUP(Table1[[#This Row],[Customer ID]],Table2[],3,FALSE)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3" t="str">
        <f>IF(Table1[[#This Row],[Number]]&gt;=20,"Yes","No")</f>
        <v>Yes</v>
      </c>
      <c r="P23" s="12">
        <f>IF(Table1[[#This Row],[Number]]&gt;=20,0.95*Table1[[#This Row],[Total]],Table1[[#This Row],[Total]])</f>
        <v>7813.75</v>
      </c>
    </row>
    <row r="24" spans="1:16" x14ac:dyDescent="0.3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ID]],Table2[],2,FALSE)</f>
        <v>Bankia</v>
      </c>
      <c r="H24" s="3" t="str">
        <f>VLOOKUP(Table1[[#This Row],[Customer ID]],Table2[],3,FALSE)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3" t="str">
        <f>IF(Table1[[#This Row],[Number]]&gt;=20,"Yes","No")</f>
        <v>No</v>
      </c>
      <c r="P24" s="12">
        <f>IF(Table1[[#This Row],[Number]]&gt;=20,0.95*Table1[[#This Row],[Total]],Table1[[#This Row],[Total]])</f>
        <v>3540</v>
      </c>
    </row>
    <row r="25" spans="1:16" x14ac:dyDescent="0.3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ID]],Table2[],2,FALSE)</f>
        <v>Telmark</v>
      </c>
      <c r="H25" s="3" t="str">
        <f>VLOOKUP(Table1[[#This Row],[Customer ID]],Table2[],3,FALSE)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3" t="str">
        <f>IF(Table1[[#This Row],[Number]]&gt;=20,"Yes","No")</f>
        <v>Yes</v>
      </c>
      <c r="P25" s="12">
        <f>IF(Table1[[#This Row],[Number]]&gt;=20,0.95*Table1[[#This Row],[Total]],Table1[[#This Row],[Total]])</f>
        <v>14250</v>
      </c>
    </row>
    <row r="26" spans="1:16" x14ac:dyDescent="0.3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ID]],Table2[],2,FALSE)</f>
        <v>Affinity</v>
      </c>
      <c r="H26" s="3" t="str">
        <f>VLOOKUP(Table1[[#This Row],[Customer ID]],Table2[],3,FALSE)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3" t="str">
        <f>IF(Table1[[#This Row],[Number]]&gt;=20,"Yes","No")</f>
        <v>No</v>
      </c>
      <c r="P26" s="12">
        <f>IF(Table1[[#This Row],[Number]]&gt;=20,0.95*Table1[[#This Row],[Total]],Table1[[#This Row],[Total]])</f>
        <v>3500</v>
      </c>
    </row>
    <row r="27" spans="1:16" x14ac:dyDescent="0.3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ID]],Table2[],2,FALSE)</f>
        <v>Bankia</v>
      </c>
      <c r="H27" s="3" t="str">
        <f>VLOOKUP(Table1[[#This Row],[Customer ID]],Table2[],3,FALSE)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3" t="str">
        <f>IF(Table1[[#This Row],[Number]]&gt;=20,"Yes","No")</f>
        <v>Yes</v>
      </c>
      <c r="P27" s="12">
        <f>IF(Table1[[#This Row],[Number]]&gt;=20,0.95*Table1[[#This Row],[Total]],Table1[[#This Row],[Total]])</f>
        <v>8906.25</v>
      </c>
    </row>
    <row r="28" spans="1:16" x14ac:dyDescent="0.3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ID]],Table2[],2,FALSE)</f>
        <v>Cruise</v>
      </c>
      <c r="H28" s="3" t="str">
        <f>VLOOKUP(Table1[[#This Row],[Customer ID]],Table2[],3,FALSE)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3" t="str">
        <f>IF(Table1[[#This Row],[Number]]&gt;=20,"Yes","No")</f>
        <v>Yes</v>
      </c>
      <c r="P28" s="12">
        <f>IF(Table1[[#This Row],[Number]]&gt;=20,0.95*Table1[[#This Row],[Total]],Table1[[#This Row],[Total]])</f>
        <v>12350</v>
      </c>
    </row>
    <row r="29" spans="1:16" x14ac:dyDescent="0.3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ID]],Table2[],2,FALSE)</f>
        <v>Milago</v>
      </c>
      <c r="H29" s="3" t="str">
        <f>VLOOKUP(Table1[[#This Row],[Customer ID]],Table2[],3,FALSE)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3" t="str">
        <f>IF(Table1[[#This Row],[Number]]&gt;=20,"Yes","No")</f>
        <v>Yes</v>
      </c>
      <c r="P29" s="12">
        <f>IF(Table1[[#This Row],[Number]]&gt;=20,0.95*Table1[[#This Row],[Total]],Table1[[#This Row],[Total]])</f>
        <v>4911.5</v>
      </c>
    </row>
    <row r="30" spans="1:16" x14ac:dyDescent="0.3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ID]],Table2[],2,FALSE)</f>
        <v>Affinity</v>
      </c>
      <c r="H30" s="3" t="str">
        <f>VLOOKUP(Table1[[#This Row],[Customer ID]],Table2[],3,FALSE)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3" t="str">
        <f>IF(Table1[[#This Row],[Number]]&gt;=20,"Yes","No")</f>
        <v>No</v>
      </c>
      <c r="P30" s="12">
        <f>IF(Table1[[#This Row],[Number]]&gt;=20,0.95*Table1[[#This Row],[Total]],Table1[[#This Row],[Total]])</f>
        <v>4425</v>
      </c>
    </row>
    <row r="31" spans="1:16" x14ac:dyDescent="0.3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ID]],Table2[],2,FALSE)</f>
        <v>Port Royale</v>
      </c>
      <c r="H31" s="3" t="str">
        <f>VLOOKUP(Table1[[#This Row],[Customer ID]],Table2[],3,FALSE)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3" t="str">
        <f>IF(Table1[[#This Row],[Number]]&gt;=20,"Yes","No")</f>
        <v>No</v>
      </c>
      <c r="P31" s="12">
        <f>IF(Table1[[#This Row],[Number]]&gt;=20,0.95*Table1[[#This Row],[Total]],Table1[[#This Row],[Total]])</f>
        <v>2200</v>
      </c>
    </row>
    <row r="32" spans="1:16" x14ac:dyDescent="0.3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ID]],Table2[],2,FALSE)</f>
        <v>Vento</v>
      </c>
      <c r="H32" s="3" t="str">
        <f>VLOOKUP(Table1[[#This Row],[Customer ID]],Table2[],3,FALSE)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3" t="str">
        <f>IF(Table1[[#This Row],[Number]]&gt;=20,"Yes","No")</f>
        <v>Yes</v>
      </c>
      <c r="P32" s="12">
        <f>IF(Table1[[#This Row],[Number]]&gt;=20,0.95*Table1[[#This Row],[Total]],Table1[[#This Row],[Total]])</f>
        <v>6650</v>
      </c>
    </row>
    <row r="33" spans="1:16" x14ac:dyDescent="0.3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ID]],Table2[],2,FALSE)</f>
        <v>MarkPlus</v>
      </c>
      <c r="H33" s="3" t="str">
        <f>VLOOKUP(Table1[[#This Row],[Customer ID]],Table2[],3,FALSE)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>IF(Table1[[#This Row],[Number]]&gt;=20,"Yes","No")</f>
        <v>No</v>
      </c>
      <c r="P33" s="12">
        <f>IF(Table1[[#This Row],[Number]]&gt;=20,0.95*Table1[[#This Row],[Total]],Table1[[#This Row],[Total]])</f>
        <v>3290</v>
      </c>
    </row>
    <row r="34" spans="1:16" x14ac:dyDescent="0.3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ID]],Table2[],2,FALSE)</f>
        <v>Secspace</v>
      </c>
      <c r="H34" s="3" t="str">
        <f>VLOOKUP(Table1[[#This Row],[Customer ID]],Table2[],3,FALSE)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3" t="str">
        <f>IF(Table1[[#This Row],[Number]]&gt;=20,"Yes","No")</f>
        <v>Yes</v>
      </c>
      <c r="P34" s="12">
        <f>IF(Table1[[#This Row],[Number]]&gt;=20,0.95*Table1[[#This Row],[Total]],Table1[[#This Row],[Total]])</f>
        <v>5852</v>
      </c>
    </row>
    <row r="35" spans="1:16" x14ac:dyDescent="0.3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ID]],Table2[],2,FALSE)</f>
        <v>Cruise</v>
      </c>
      <c r="H35" s="3" t="str">
        <f>VLOOKUP(Table1[[#This Row],[Customer ID]],Table2[],3,FALSE)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3" t="str">
        <f>IF(Table1[[#This Row],[Number]]&gt;=20,"Yes","No")</f>
        <v>No</v>
      </c>
      <c r="P35" s="12">
        <f>IF(Table1[[#This Row],[Number]]&gt;=20,0.95*Table1[[#This Row],[Total]],Table1[[#This Row],[Total]])</f>
        <v>2820</v>
      </c>
    </row>
    <row r="36" spans="1:16" x14ac:dyDescent="0.3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ID]],Table2[],2,FALSE)</f>
        <v>Milago</v>
      </c>
      <c r="H36" s="3" t="str">
        <f>VLOOKUP(Table1[[#This Row],[Customer ID]],Table2[],3,FALSE)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3" t="str">
        <f>IF(Table1[[#This Row],[Number]]&gt;=20,"Yes","No")</f>
        <v>Yes</v>
      </c>
      <c r="P36" s="12">
        <f>IF(Table1[[#This Row],[Number]]&gt;=20,0.95*Table1[[#This Row],[Total]],Table1[[#This Row],[Total]])</f>
        <v>9808.75</v>
      </c>
    </row>
    <row r="37" spans="1:16" x14ac:dyDescent="0.3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ID]],Table2[],2,FALSE)</f>
        <v>Vento</v>
      </c>
      <c r="H37" s="3" t="str">
        <f>VLOOKUP(Table1[[#This Row],[Customer ID]],Table2[],3,FALSE)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3" t="str">
        <f>IF(Table1[[#This Row],[Number]]&gt;=20,"Yes","No")</f>
        <v>Yes</v>
      </c>
      <c r="P37" s="12">
        <f>IF(Table1[[#This Row],[Number]]&gt;=20,0.95*Table1[[#This Row],[Total]],Table1[[#This Row],[Total]])</f>
        <v>7125</v>
      </c>
    </row>
    <row r="38" spans="1:16" x14ac:dyDescent="0.3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ID]],Table2[],2,FALSE)</f>
        <v>Secspace</v>
      </c>
      <c r="H38" s="3" t="str">
        <f>VLOOKUP(Table1[[#This Row],[Customer ID]],Table2[],3,FALSE)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3" t="str">
        <f>IF(Table1[[#This Row],[Number]]&gt;=20,"Yes","No")</f>
        <v>Yes</v>
      </c>
      <c r="P38" s="12">
        <f>IF(Table1[[#This Row],[Number]]&gt;=20,0.95*Table1[[#This Row],[Total]],Table1[[#This Row],[Total]])</f>
        <v>9405</v>
      </c>
    </row>
    <row r="39" spans="1:16" x14ac:dyDescent="0.3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ID]],Table2[],2,FALSE)</f>
        <v>Telmark</v>
      </c>
      <c r="H39" s="3" t="str">
        <f>VLOOKUP(Table1[[#This Row],[Customer ID]],Table2[],3,FALSE)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3" t="str">
        <f>IF(Table1[[#This Row],[Number]]&gt;=20,"Yes","No")</f>
        <v>No</v>
      </c>
      <c r="P39" s="12">
        <f>IF(Table1[[#This Row],[Number]]&gt;=20,0.95*Table1[[#This Row],[Total]],Table1[[#This Row],[Total]])</f>
        <v>5625</v>
      </c>
    </row>
    <row r="40" spans="1:16" x14ac:dyDescent="0.3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ID]],Table2[],2,FALSE)</f>
        <v>Bankia</v>
      </c>
      <c r="H40" s="3" t="str">
        <f>VLOOKUP(Table1[[#This Row],[Customer ID]],Table2[],3,FALSE)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3" t="str">
        <f>IF(Table1[[#This Row],[Number]]&gt;=20,"Yes","No")</f>
        <v>No</v>
      </c>
      <c r="P40" s="12">
        <f>IF(Table1[[#This Row],[Number]]&gt;=20,0.95*Table1[[#This Row],[Total]],Table1[[#This Row],[Total]])</f>
        <v>4900</v>
      </c>
    </row>
    <row r="41" spans="1:16" x14ac:dyDescent="0.3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ID]],Table2[],2,FALSE)</f>
        <v>MarkPlus</v>
      </c>
      <c r="H41" s="3" t="str">
        <f>VLOOKUP(Table1[[#This Row],[Customer ID]],Table2[],3,FALSE)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3" t="str">
        <f>IF(Table1[[#This Row],[Number]]&gt;=20,"Yes","No")</f>
        <v>Yes</v>
      </c>
      <c r="P41" s="12">
        <f>IF(Table1[[#This Row],[Number]]&gt;=20,0.95*Table1[[#This Row],[Total]],Table1[[#This Row],[Total]])</f>
        <v>8968</v>
      </c>
    </row>
    <row r="42" spans="1:16" x14ac:dyDescent="0.3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ID]],Table2[],2,FALSE)</f>
        <v>Bankia</v>
      </c>
      <c r="H42" s="3" t="str">
        <f>VLOOKUP(Table1[[#This Row],[Customer ID]],Table2[],3,FALSE)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3" t="str">
        <f>IF(Table1[[#This Row],[Number]]&gt;=20,"Yes","No")</f>
        <v>Yes</v>
      </c>
      <c r="P42" s="12">
        <f>IF(Table1[[#This Row],[Number]]&gt;=20,0.95*Table1[[#This Row],[Total]],Table1[[#This Row],[Total]])</f>
        <v>9880</v>
      </c>
    </row>
    <row r="43" spans="1:16" x14ac:dyDescent="0.3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ID]],Table2[],2,FALSE)</f>
        <v>Port Royale</v>
      </c>
      <c r="H43" s="3" t="str">
        <f>VLOOKUP(Table1[[#This Row],[Customer ID]],Table2[],3,FALSE)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3" t="str">
        <f>IF(Table1[[#This Row],[Number]]&gt;=20,"Yes","No")</f>
        <v>Yes</v>
      </c>
      <c r="P43" s="12">
        <f>IF(Table1[[#This Row],[Number]]&gt;=20,0.95*Table1[[#This Row],[Total]],Table1[[#This Row],[Total]])</f>
        <v>10046.25</v>
      </c>
    </row>
    <row r="44" spans="1:16" x14ac:dyDescent="0.3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ID]],Table2[],2,FALSE)</f>
        <v>Milago</v>
      </c>
      <c r="H44" s="3" t="str">
        <f>VLOOKUP(Table1[[#This Row],[Customer ID]],Table2[],3,FALSE)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3" t="str">
        <f>IF(Table1[[#This Row],[Number]]&gt;=20,"Yes","No")</f>
        <v>Yes</v>
      </c>
      <c r="P44" s="12">
        <f>IF(Table1[[#This Row],[Number]]&gt;=20,0.95*Table1[[#This Row],[Total]],Table1[[#This Row],[Total]])</f>
        <v>5016</v>
      </c>
    </row>
    <row r="45" spans="1:16" x14ac:dyDescent="0.3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ID]],Table2[],2,FALSE)</f>
        <v>Bankia</v>
      </c>
      <c r="H45" s="3" t="str">
        <f>VLOOKUP(Table1[[#This Row],[Customer ID]],Table2[],3,FALSE)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3" t="str">
        <f>IF(Table1[[#This Row],[Number]]&gt;=20,"Yes","No")</f>
        <v>Yes</v>
      </c>
      <c r="P45" s="12">
        <f>IF(Table1[[#This Row],[Number]]&gt;=20,0.95*Table1[[#This Row],[Total]],Table1[[#This Row],[Total]])</f>
        <v>10687.5</v>
      </c>
    </row>
    <row r="46" spans="1:16" x14ac:dyDescent="0.3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ID]],Table2[],2,FALSE)</f>
        <v>Affinity</v>
      </c>
      <c r="H46" s="3" t="str">
        <f>VLOOKUP(Table1[[#This Row],[Customer ID]],Table2[],3,FALSE)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3" t="str">
        <f>IF(Table1[[#This Row],[Number]]&gt;=20,"Yes","No")</f>
        <v>No</v>
      </c>
      <c r="P46" s="12">
        <f>IF(Table1[[#This Row],[Number]]&gt;=20,0.95*Table1[[#This Row],[Total]],Table1[[#This Row],[Total]])</f>
        <v>3900</v>
      </c>
    </row>
    <row r="47" spans="1:16" x14ac:dyDescent="0.3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ID]],Table2[],2,FALSE)</f>
        <v>MarkPlus</v>
      </c>
      <c r="H47" s="3" t="str">
        <f>VLOOKUP(Table1[[#This Row],[Customer ID]],Table2[],3,FALSE)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3" t="str">
        <f>IF(Table1[[#This Row],[Number]]&gt;=20,"Yes","No")</f>
        <v>No</v>
      </c>
      <c r="P47" s="12">
        <f>IF(Table1[[#This Row],[Number]]&gt;=20,0.95*Table1[[#This Row],[Total]],Table1[[#This Row],[Total]])</f>
        <v>5625</v>
      </c>
    </row>
    <row r="48" spans="1:16" x14ac:dyDescent="0.3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ID]],Table2[],2,FALSE)</f>
        <v>Milago</v>
      </c>
      <c r="H48" s="3" t="str">
        <f>VLOOKUP(Table1[[#This Row],[Customer ID]],Table2[],3,FALSE)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3" t="str">
        <f>IF(Table1[[#This Row],[Number]]&gt;=20,"Yes","No")</f>
        <v>Yes</v>
      </c>
      <c r="P48" s="12">
        <f>IF(Table1[[#This Row],[Number]]&gt;=20,0.95*Table1[[#This Row],[Total]],Table1[[#This Row],[Total]])</f>
        <v>11770.5</v>
      </c>
    </row>
    <row r="49" spans="1:16" x14ac:dyDescent="0.3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ID]],Table2[],2,FALSE)</f>
        <v>Bankia</v>
      </c>
      <c r="H49" s="3" t="str">
        <f>VLOOKUP(Table1[[#This Row],[Customer ID]],Table2[],3,FALSE)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3" t="str">
        <f>IF(Table1[[#This Row],[Number]]&gt;=20,"Yes","No")</f>
        <v>Yes</v>
      </c>
      <c r="P49" s="12">
        <f>IF(Table1[[#This Row],[Number]]&gt;=20,0.95*Table1[[#This Row],[Total]],Table1[[#This Row],[Total]])</f>
        <v>8645</v>
      </c>
    </row>
    <row r="50" spans="1:16" x14ac:dyDescent="0.3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ID]],Table2[],2,FALSE)</f>
        <v>Cruise</v>
      </c>
      <c r="H50" s="3" t="str">
        <f>VLOOKUP(Table1[[#This Row],[Customer ID]],Table2[],3,FALSE)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3" t="str">
        <f>IF(Table1[[#This Row],[Number]]&gt;=20,"Yes","No")</f>
        <v>Yes</v>
      </c>
      <c r="P50" s="12">
        <f>IF(Table1[[#This Row],[Number]]&gt;=20,0.95*Table1[[#This Row],[Total]],Table1[[#This Row],[Total]])</f>
        <v>8645</v>
      </c>
    </row>
    <row r="51" spans="1:16" x14ac:dyDescent="0.3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ID]],Table2[],2,FALSE)</f>
        <v>Affinity</v>
      </c>
      <c r="H51" s="3" t="str">
        <f>VLOOKUP(Table1[[#This Row],[Customer ID]],Table2[],3,FALSE)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3" t="str">
        <f>IF(Table1[[#This Row],[Number]]&gt;=20,"Yes","No")</f>
        <v>Yes</v>
      </c>
      <c r="P51" s="12">
        <f>IF(Table1[[#This Row],[Number]]&gt;=20,0.95*Table1[[#This Row],[Total]],Table1[[#This Row],[Total]])</f>
        <v>6688</v>
      </c>
    </row>
    <row r="52" spans="1:16" x14ac:dyDescent="0.3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ID]],Table2[],2,FALSE)</f>
        <v>Bankia</v>
      </c>
      <c r="H52" s="3" t="str">
        <f>VLOOKUP(Table1[[#This Row],[Customer ID]],Table2[],3,FALSE)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3" t="str">
        <f>IF(Table1[[#This Row],[Number]]&gt;=20,"Yes","No")</f>
        <v>No</v>
      </c>
      <c r="P52" s="12">
        <f>IF(Table1[[#This Row],[Number]]&gt;=20,0.95*Table1[[#This Row],[Total]],Table1[[#This Row],[Total]])</f>
        <v>5310</v>
      </c>
    </row>
    <row r="53" spans="1:16" x14ac:dyDescent="0.3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ID]],Table2[],2,FALSE)</f>
        <v>Milago</v>
      </c>
      <c r="H53" s="3" t="str">
        <f>VLOOKUP(Table1[[#This Row],[Customer ID]],Table2[],3,FALSE)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3" t="str">
        <f>IF(Table1[[#This Row],[Number]]&gt;=20,"Yes","No")</f>
        <v>Yes</v>
      </c>
      <c r="P53" s="12">
        <f>IF(Table1[[#This Row],[Number]]&gt;=20,0.95*Table1[[#This Row],[Total]],Table1[[#This Row],[Total]])</f>
        <v>7315</v>
      </c>
    </row>
    <row r="54" spans="1:16" x14ac:dyDescent="0.3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ID]],Table2[],2,FALSE)</f>
        <v>Cruise</v>
      </c>
      <c r="H54" s="3" t="str">
        <f>VLOOKUP(Table1[[#This Row],[Customer ID]],Table2[],3,FALSE)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3" t="str">
        <f>IF(Table1[[#This Row],[Number]]&gt;=20,"Yes","No")</f>
        <v>Yes</v>
      </c>
      <c r="P54" s="12">
        <f>IF(Table1[[#This Row],[Number]]&gt;=20,0.95*Table1[[#This Row],[Total]],Table1[[#This Row],[Total]])</f>
        <v>8483.5</v>
      </c>
    </row>
    <row r="55" spans="1:16" x14ac:dyDescent="0.3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ID]],Table2[],2,FALSE)</f>
        <v>Milago</v>
      </c>
      <c r="H55" s="3" t="str">
        <f>VLOOKUP(Table1[[#This Row],[Customer ID]],Table2[],3,FALSE)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3" t="str">
        <f>IF(Table1[[#This Row],[Number]]&gt;=20,"Yes","No")</f>
        <v>Yes</v>
      </c>
      <c r="P55" s="12">
        <f>IF(Table1[[#This Row],[Number]]&gt;=20,0.95*Table1[[#This Row],[Total]],Table1[[#This Row],[Total]])</f>
        <v>8778</v>
      </c>
    </row>
    <row r="56" spans="1:16" x14ac:dyDescent="0.3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ID]],Table2[],2,FALSE)</f>
        <v>Cruise</v>
      </c>
      <c r="H56" s="3" t="str">
        <f>VLOOKUP(Table1[[#This Row],[Customer ID]],Table2[],3,FALSE)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3" t="str">
        <f>IF(Table1[[#This Row],[Number]]&gt;=20,"Yes","No")</f>
        <v>No</v>
      </c>
      <c r="P56" s="12">
        <f>IF(Table1[[#This Row],[Number]]&gt;=20,0.95*Table1[[#This Row],[Total]],Table1[[#This Row],[Total]])</f>
        <v>4425</v>
      </c>
    </row>
    <row r="57" spans="1:16" x14ac:dyDescent="0.3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ID]],Table2[],2,FALSE)</f>
        <v>Telmark</v>
      </c>
      <c r="H57" s="3" t="str">
        <f>VLOOKUP(Table1[[#This Row],[Customer ID]],Table2[],3,FALSE)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3" t="str">
        <f>IF(Table1[[#This Row],[Number]]&gt;=20,"Yes","No")</f>
        <v>No</v>
      </c>
      <c r="P57" s="12">
        <f>IF(Table1[[#This Row],[Number]]&gt;=20,0.95*Table1[[#This Row],[Total]],Table1[[#This Row],[Total]])</f>
        <v>3750</v>
      </c>
    </row>
    <row r="58" spans="1:16" x14ac:dyDescent="0.3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ID]],Table2[],2,FALSE)</f>
        <v>Telmark</v>
      </c>
      <c r="H58" s="3" t="str">
        <f>VLOOKUP(Table1[[#This Row],[Customer ID]],Table2[],3,FALSE)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3" t="str">
        <f>IF(Table1[[#This Row],[Number]]&gt;=20,"Yes","No")</f>
        <v>Yes</v>
      </c>
      <c r="P58" s="12">
        <f>IF(Table1[[#This Row],[Number]]&gt;=20,0.95*Table1[[#This Row],[Total]],Table1[[#This Row],[Total]])</f>
        <v>5804.5</v>
      </c>
    </row>
    <row r="59" spans="1:16" x14ac:dyDescent="0.3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ID]],Table2[],2,FALSE)</f>
        <v>Secspace</v>
      </c>
      <c r="H59" s="3" t="str">
        <f>VLOOKUP(Table1[[#This Row],[Customer ID]],Table2[],3,FALSE)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3" t="str">
        <f>IF(Table1[[#This Row],[Number]]&gt;=20,"Yes","No")</f>
        <v>Yes</v>
      </c>
      <c r="P59" s="12">
        <f>IF(Table1[[#This Row],[Number]]&gt;=20,0.95*Table1[[#This Row],[Total]],Table1[[#This Row],[Total]])</f>
        <v>8930</v>
      </c>
    </row>
    <row r="60" spans="1:16" x14ac:dyDescent="0.3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ID]],Table2[],2,FALSE)</f>
        <v>Milago</v>
      </c>
      <c r="H60" s="3" t="str">
        <f>VLOOKUP(Table1[[#This Row],[Customer ID]],Table2[],3,FALSE)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3" t="str">
        <f>IF(Table1[[#This Row],[Number]]&gt;=20,"Yes","No")</f>
        <v>Yes</v>
      </c>
      <c r="P60" s="12">
        <f>IF(Table1[[#This Row],[Number]]&gt;=20,0.95*Table1[[#This Row],[Total]],Table1[[#This Row],[Total]])</f>
        <v>7410</v>
      </c>
    </row>
    <row r="61" spans="1:16" x14ac:dyDescent="0.3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ID]],Table2[],2,FALSE)</f>
        <v>Secspace</v>
      </c>
      <c r="H61" s="3" t="str">
        <f>VLOOKUP(Table1[[#This Row],[Customer ID]],Table2[],3,FALSE)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3" t="str">
        <f>IF(Table1[[#This Row],[Number]]&gt;=20,"Yes","No")</f>
        <v>Yes</v>
      </c>
      <c r="P61" s="12">
        <f>IF(Table1[[#This Row],[Number]]&gt;=20,0.95*Table1[[#This Row],[Total]],Table1[[#This Row],[Total]])</f>
        <v>8645</v>
      </c>
    </row>
    <row r="62" spans="1:16" x14ac:dyDescent="0.3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ID]],Table2[],2,FALSE)</f>
        <v>Bankia</v>
      </c>
      <c r="H62" s="3" t="str">
        <f>VLOOKUP(Table1[[#This Row],[Customer ID]],Table2[],3,FALSE)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3" t="str">
        <f>IF(Table1[[#This Row],[Number]]&gt;=20,"Yes","No")</f>
        <v>No</v>
      </c>
      <c r="P62" s="12">
        <f>IF(Table1[[#This Row],[Number]]&gt;=20,0.95*Table1[[#This Row],[Total]],Table1[[#This Row],[Total]])</f>
        <v>5310</v>
      </c>
    </row>
    <row r="63" spans="1:16" x14ac:dyDescent="0.3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ID]],Table2[],2,FALSE)</f>
        <v>Milago</v>
      </c>
      <c r="H63" s="3" t="str">
        <f>VLOOKUP(Table1[[#This Row],[Customer ID]],Table2[],3,FALSE)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3" t="str">
        <f>IF(Table1[[#This Row],[Number]]&gt;=20,"Yes","No")</f>
        <v>Yes</v>
      </c>
      <c r="P63" s="12">
        <f>IF(Table1[[#This Row],[Number]]&gt;=20,0.95*Table1[[#This Row],[Total]],Table1[[#This Row],[Total]])</f>
        <v>4911.5</v>
      </c>
    </row>
    <row r="64" spans="1:16" x14ac:dyDescent="0.3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ID]],Table2[],2,FALSE)</f>
        <v>Affinity</v>
      </c>
      <c r="H64" s="3" t="str">
        <f>VLOOKUP(Table1[[#This Row],[Customer ID]],Table2[],3,FALSE)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3" t="str">
        <f>IF(Table1[[#This Row],[Number]]&gt;=20,"Yes","No")</f>
        <v>Yes</v>
      </c>
      <c r="P64" s="12">
        <f>IF(Table1[[#This Row],[Number]]&gt;=20,0.95*Table1[[#This Row],[Total]],Table1[[#This Row],[Total]])</f>
        <v>13965</v>
      </c>
    </row>
    <row r="65" spans="1:16" x14ac:dyDescent="0.3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ID]],Table2[],2,FALSE)</f>
        <v>Cruise</v>
      </c>
      <c r="H65" s="3" t="str">
        <f>VLOOKUP(Table1[[#This Row],[Customer ID]],Table2[],3,FALSE)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3" t="str">
        <f>IF(Table1[[#This Row],[Number]]&gt;=20,"Yes","No")</f>
        <v>Yes</v>
      </c>
      <c r="P65" s="12">
        <f>IF(Table1[[#This Row],[Number]]&gt;=20,0.95*Table1[[#This Row],[Total]],Table1[[#This Row],[Total]])</f>
        <v>14962.5</v>
      </c>
    </row>
    <row r="66" spans="1:16" x14ac:dyDescent="0.3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ID]],Table2[],2,FALSE)</f>
        <v>Bankia</v>
      </c>
      <c r="H66" s="3" t="str">
        <f>VLOOKUP(Table1[[#This Row],[Customer ID]],Table2[],3,FALSE)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3" t="str">
        <f>IF(Table1[[#This Row],[Number]]&gt;=20,"Yes","No")</f>
        <v>Yes</v>
      </c>
      <c r="P66" s="12">
        <f>IF(Table1[[#This Row],[Number]]&gt;=20,0.95*Table1[[#This Row],[Total]],Table1[[#This Row],[Total]])</f>
        <v>5605</v>
      </c>
    </row>
    <row r="67" spans="1:16" x14ac:dyDescent="0.3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ID]],Table2[],2,FALSE)</f>
        <v>Telmark</v>
      </c>
      <c r="H67" s="3" t="str">
        <f>VLOOKUP(Table1[[#This Row],[Customer ID]],Table2[],3,FALSE)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3" t="str">
        <f>IF(Table1[[#This Row],[Number]]&gt;=20,"Yes","No")</f>
        <v>Yes</v>
      </c>
      <c r="P67" s="12">
        <f>IF(Table1[[#This Row],[Number]]&gt;=20,0.95*Table1[[#This Row],[Total]],Table1[[#This Row],[Total]])</f>
        <v>6165.5</v>
      </c>
    </row>
    <row r="68" spans="1:16" x14ac:dyDescent="0.3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ID]],Table2[],2,FALSE)</f>
        <v>MarkPlus</v>
      </c>
      <c r="H68" s="3" t="str">
        <f>VLOOKUP(Table1[[#This Row],[Customer ID]],Table2[],3,FALSE)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3" t="str">
        <f>IF(Table1[[#This Row],[Number]]&gt;=20,"Yes","No")</f>
        <v>No</v>
      </c>
      <c r="P68" s="12">
        <f>IF(Table1[[#This Row],[Number]]&gt;=20,0.95*Table1[[#This Row],[Total]],Table1[[#This Row],[Total]])</f>
        <v>3300</v>
      </c>
    </row>
    <row r="69" spans="1:16" x14ac:dyDescent="0.3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ID]],Table2[],2,FALSE)</f>
        <v>Bankia</v>
      </c>
      <c r="H69" s="3" t="str">
        <f>VLOOKUP(Table1[[#This Row],[Customer ID]],Table2[],3,FALSE)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3" t="str">
        <f>IF(Table1[[#This Row],[Number]]&gt;=20,"Yes","No")</f>
        <v>Yes</v>
      </c>
      <c r="P69" s="12">
        <f>IF(Table1[[#This Row],[Number]]&gt;=20,0.95*Table1[[#This Row],[Total]],Table1[[#This Row],[Total]])</f>
        <v>7813.75</v>
      </c>
    </row>
    <row r="70" spans="1:16" x14ac:dyDescent="0.3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ID]],Table2[],2,FALSE)</f>
        <v>Vento</v>
      </c>
      <c r="H70" s="3" t="str">
        <f>VLOOKUP(Table1[[#This Row],[Customer ID]],Table2[],3,FALSE)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3" t="str">
        <f>IF(Table1[[#This Row],[Number]]&gt;=20,"Yes","No")</f>
        <v>Yes</v>
      </c>
      <c r="P70" s="12">
        <f>IF(Table1[[#This Row],[Number]]&gt;=20,0.95*Table1[[#This Row],[Total]],Table1[[#This Row],[Total]])</f>
        <v>11756.25</v>
      </c>
    </row>
    <row r="71" spans="1:16" x14ac:dyDescent="0.3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ID]],Table2[],2,FALSE)</f>
        <v>Affinity</v>
      </c>
      <c r="H71" s="3" t="str">
        <f>VLOOKUP(Table1[[#This Row],[Customer ID]],Table2[],3,FALSE)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3" t="str">
        <f>IF(Table1[[#This Row],[Number]]&gt;=20,"Yes","No")</f>
        <v>Yes</v>
      </c>
      <c r="P71" s="12">
        <f>IF(Table1[[#This Row],[Number]]&gt;=20,0.95*Table1[[#This Row],[Total]],Table1[[#This Row],[Total]])</f>
        <v>5434</v>
      </c>
    </row>
    <row r="72" spans="1:16" x14ac:dyDescent="0.3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ID]],Table2[],2,FALSE)</f>
        <v>Telmark</v>
      </c>
      <c r="H72" s="3" t="str">
        <f>VLOOKUP(Table1[[#This Row],[Customer ID]],Table2[],3,FALSE)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3" t="str">
        <f>IF(Table1[[#This Row],[Number]]&gt;=20,"Yes","No")</f>
        <v>Yes</v>
      </c>
      <c r="P72" s="12">
        <f>IF(Table1[[#This Row],[Number]]&gt;=20,0.95*Table1[[#This Row],[Total]],Table1[[#This Row],[Total]])</f>
        <v>6422</v>
      </c>
    </row>
    <row r="73" spans="1:16" x14ac:dyDescent="0.3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ID]],Table2[],2,FALSE)</f>
        <v>Bankia</v>
      </c>
      <c r="H73" s="3" t="str">
        <f>VLOOKUP(Table1[[#This Row],[Customer ID]],Table2[],3,FALSE)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3" t="str">
        <f>IF(Table1[[#This Row],[Number]]&gt;=20,"Yes","No")</f>
        <v>No</v>
      </c>
      <c r="P73" s="12">
        <f>IF(Table1[[#This Row],[Number]]&gt;=20,0.95*Table1[[#This Row],[Total]],Table1[[#This Row],[Total]])</f>
        <v>3520</v>
      </c>
    </row>
    <row r="74" spans="1:16" x14ac:dyDescent="0.3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ID]],Table2[],2,FALSE)</f>
        <v>Vento</v>
      </c>
      <c r="H74" s="3" t="str">
        <f>VLOOKUP(Table1[[#This Row],[Customer ID]],Table2[],3,FALSE)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3" t="str">
        <f>IF(Table1[[#This Row],[Number]]&gt;=20,"Yes","No")</f>
        <v>No</v>
      </c>
      <c r="P74" s="12">
        <f>IF(Table1[[#This Row],[Number]]&gt;=20,0.95*Table1[[#This Row],[Total]],Table1[[#This Row],[Total]])</f>
        <v>2950</v>
      </c>
    </row>
    <row r="75" spans="1:16" x14ac:dyDescent="0.3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ID]],Table2[],2,FALSE)</f>
        <v>Cruise</v>
      </c>
      <c r="H75" s="3" t="str">
        <f>VLOOKUP(Table1[[#This Row],[Customer ID]],Table2[],3,FALSE)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3" t="str">
        <f>IF(Table1[[#This Row],[Number]]&gt;=20,"Yes","No")</f>
        <v>Yes</v>
      </c>
      <c r="P75" s="12">
        <f>IF(Table1[[#This Row],[Number]]&gt;=20,0.95*Table1[[#This Row],[Total]],Table1[[#This Row],[Total]])</f>
        <v>9880</v>
      </c>
    </row>
    <row r="76" spans="1:16" x14ac:dyDescent="0.3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ID]],Table2[],2,FALSE)</f>
        <v>MarkPlus</v>
      </c>
      <c r="H76" s="3" t="str">
        <f>VLOOKUP(Table1[[#This Row],[Customer ID]],Table2[],3,FALSE)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3" t="str">
        <f>IF(Table1[[#This Row],[Number]]&gt;=20,"Yes","No")</f>
        <v>No</v>
      </c>
      <c r="P76" s="12">
        <f>IF(Table1[[#This Row],[Number]]&gt;=20,0.95*Table1[[#This Row],[Total]],Table1[[#This Row],[Total]])</f>
        <v>3525</v>
      </c>
    </row>
    <row r="77" spans="1:16" x14ac:dyDescent="0.3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ID]],Table2[],2,FALSE)</f>
        <v>Bankia</v>
      </c>
      <c r="H77" s="3" t="str">
        <f>VLOOKUP(Table1[[#This Row],[Customer ID]],Table2[],3,FALSE)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3" t="str">
        <f>IF(Table1[[#This Row],[Number]]&gt;=20,"Yes","No")</f>
        <v>Yes</v>
      </c>
      <c r="P77" s="12">
        <f>IF(Table1[[#This Row],[Number]]&gt;=20,0.95*Table1[[#This Row],[Total]],Table1[[#This Row],[Total]])</f>
        <v>8906.25</v>
      </c>
    </row>
    <row r="78" spans="1:16" x14ac:dyDescent="0.3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ID]],Table2[],2,FALSE)</f>
        <v>Affinity</v>
      </c>
      <c r="H78" s="3" t="str">
        <f>VLOOKUP(Table1[[#This Row],[Customer ID]],Table2[],3,FALSE)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3" t="str">
        <f>IF(Table1[[#This Row],[Number]]&gt;=20,"Yes","No")</f>
        <v>Yes</v>
      </c>
      <c r="P78" s="12">
        <f>IF(Table1[[#This Row],[Number]]&gt;=20,0.95*Table1[[#This Row],[Total]],Table1[[#This Row],[Total]])</f>
        <v>5605</v>
      </c>
    </row>
    <row r="79" spans="1:16" x14ac:dyDescent="0.3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ID]],Table2[],2,FALSE)</f>
        <v>Port Royale</v>
      </c>
      <c r="H79" s="3" t="str">
        <f>VLOOKUP(Table1[[#This Row],[Customer ID]],Table2[],3,FALSE)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3" t="str">
        <f>IF(Table1[[#This Row],[Number]]&gt;=20,"Yes","No")</f>
        <v>Yes</v>
      </c>
      <c r="P79" s="12">
        <f>IF(Table1[[#This Row],[Number]]&gt;=20,0.95*Table1[[#This Row],[Total]],Table1[[#This Row],[Total]])</f>
        <v>8645</v>
      </c>
    </row>
    <row r="80" spans="1:16" x14ac:dyDescent="0.3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ID]],Table2[],2,FALSE)</f>
        <v>Vento</v>
      </c>
      <c r="H80" s="3" t="str">
        <f>VLOOKUP(Table1[[#This Row],[Customer ID]],Table2[],3,FALSE)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3" t="str">
        <f>IF(Table1[[#This Row],[Number]]&gt;=20,"Yes","No")</f>
        <v>Yes</v>
      </c>
      <c r="P80" s="12">
        <f>IF(Table1[[#This Row],[Number]]&gt;=20,0.95*Table1[[#This Row],[Total]],Table1[[#This Row],[Total]])</f>
        <v>7315</v>
      </c>
    </row>
    <row r="81" spans="1:16" x14ac:dyDescent="0.3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ID]],Table2[],2,FALSE)</f>
        <v>Port Royale</v>
      </c>
      <c r="H81" s="3" t="str">
        <f>VLOOKUP(Table1[[#This Row],[Customer ID]],Table2[],3,FALSE)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3" t="str">
        <f>IF(Table1[[#This Row],[Number]]&gt;=20,"Yes","No")</f>
        <v>No</v>
      </c>
      <c r="P81" s="12">
        <f>IF(Table1[[#This Row],[Number]]&gt;=20,0.95*Table1[[#This Row],[Total]],Table1[[#This Row],[Total]])</f>
        <v>3520</v>
      </c>
    </row>
    <row r="82" spans="1:16" x14ac:dyDescent="0.3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ID]],Table2[],2,FALSE)</f>
        <v>Cruise</v>
      </c>
      <c r="H82" s="3" t="str">
        <f>VLOOKUP(Table1[[#This Row],[Customer ID]],Table2[],3,FALSE)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3" t="str">
        <f>IF(Table1[[#This Row],[Number]]&gt;=20,"Yes","No")</f>
        <v>Yes</v>
      </c>
      <c r="P82" s="12">
        <f>IF(Table1[[#This Row],[Number]]&gt;=20,0.95*Table1[[#This Row],[Total]],Table1[[#This Row],[Total]])</f>
        <v>14012.5</v>
      </c>
    </row>
    <row r="83" spans="1:16" x14ac:dyDescent="0.3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ID]],Table2[],2,FALSE)</f>
        <v>Vento</v>
      </c>
      <c r="H83" s="3" t="str">
        <f>VLOOKUP(Table1[[#This Row],[Customer ID]],Table2[],3,FALSE)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3" t="str">
        <f>IF(Table1[[#This Row],[Number]]&gt;=20,"Yes","No")</f>
        <v>Yes</v>
      </c>
      <c r="P83" s="12">
        <f>IF(Table1[[#This Row],[Number]]&gt;=20,0.95*Table1[[#This Row],[Total]],Table1[[#This Row],[Total]])</f>
        <v>11400</v>
      </c>
    </row>
    <row r="84" spans="1:16" x14ac:dyDescent="0.3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ID]],Table2[],2,FALSE)</f>
        <v>Telmark</v>
      </c>
      <c r="H84" s="3" t="str">
        <f>VLOOKUP(Table1[[#This Row],[Customer ID]],Table2[],3,FALSE)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3" t="str">
        <f>IF(Table1[[#This Row],[Number]]&gt;=20,"Yes","No")</f>
        <v>No</v>
      </c>
      <c r="P84" s="12">
        <f>IF(Table1[[#This Row],[Number]]&gt;=20,0.95*Table1[[#This Row],[Total]],Table1[[#This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3" sqref="C3"/>
    </sheetView>
  </sheetViews>
  <sheetFormatPr defaultColWidth="10.90625" defaultRowHeight="14.5" x14ac:dyDescent="0.35"/>
  <cols>
    <col min="1" max="1" width="18.81640625" customWidth="1"/>
    <col min="2" max="2" width="16.08984375" customWidth="1"/>
    <col min="3" max="3" width="15.453125" customWidth="1"/>
  </cols>
  <sheetData>
    <row r="1" spans="1:3" ht="21" x14ac:dyDescent="0.5">
      <c r="A1" s="7" t="s">
        <v>66</v>
      </c>
      <c r="B1" s="8"/>
      <c r="C1" s="8"/>
    </row>
    <row r="2" spans="1:3" x14ac:dyDescent="0.35">
      <c r="A2" s="8"/>
      <c r="B2" s="8"/>
      <c r="C2" s="8"/>
    </row>
    <row r="3" spans="1:3" x14ac:dyDescent="0.35">
      <c r="A3" s="15" t="s">
        <v>7</v>
      </c>
      <c r="B3" s="16" t="s">
        <v>67</v>
      </c>
      <c r="C3" s="17" t="s">
        <v>68</v>
      </c>
    </row>
    <row r="4" spans="1:3" x14ac:dyDescent="0.35">
      <c r="A4" s="13">
        <v>132</v>
      </c>
      <c r="B4" s="9" t="s">
        <v>69</v>
      </c>
      <c r="C4" s="9" t="s">
        <v>70</v>
      </c>
    </row>
    <row r="5" spans="1:3" x14ac:dyDescent="0.35">
      <c r="A5" s="14">
        <v>136</v>
      </c>
      <c r="B5" s="10" t="s">
        <v>71</v>
      </c>
      <c r="C5" s="10" t="s">
        <v>72</v>
      </c>
    </row>
    <row r="6" spans="1:3" x14ac:dyDescent="0.35">
      <c r="A6" s="14">
        <v>144</v>
      </c>
      <c r="B6" s="10" t="s">
        <v>73</v>
      </c>
      <c r="C6" s="10" t="s">
        <v>74</v>
      </c>
    </row>
    <row r="7" spans="1:3" x14ac:dyDescent="0.35">
      <c r="A7" s="14">
        <v>152</v>
      </c>
      <c r="B7" s="10" t="s">
        <v>75</v>
      </c>
      <c r="C7" s="10" t="s">
        <v>76</v>
      </c>
    </row>
    <row r="8" spans="1:3" x14ac:dyDescent="0.35">
      <c r="A8" s="14">
        <v>157</v>
      </c>
      <c r="B8" s="10" t="s">
        <v>77</v>
      </c>
      <c r="C8" s="10" t="s">
        <v>78</v>
      </c>
    </row>
    <row r="9" spans="1:3" x14ac:dyDescent="0.35">
      <c r="A9" s="14">
        <v>162</v>
      </c>
      <c r="B9" s="10" t="s">
        <v>79</v>
      </c>
      <c r="C9" s="10" t="s">
        <v>80</v>
      </c>
    </row>
    <row r="10" spans="1:3" x14ac:dyDescent="0.35">
      <c r="A10" s="14">
        <v>166</v>
      </c>
      <c r="B10" s="10" t="s">
        <v>81</v>
      </c>
      <c r="C10" s="10" t="s">
        <v>82</v>
      </c>
    </row>
    <row r="11" spans="1:3" x14ac:dyDescent="0.35">
      <c r="A11" s="14">
        <v>178</v>
      </c>
      <c r="B11" s="10" t="s">
        <v>83</v>
      </c>
      <c r="C11" s="10" t="s">
        <v>84</v>
      </c>
    </row>
    <row r="12" spans="1:3" x14ac:dyDescent="0.35">
      <c r="A12" s="14">
        <v>180</v>
      </c>
      <c r="B12" s="10" t="s">
        <v>85</v>
      </c>
      <c r="C12" s="10" t="s">
        <v>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9B49-B8F0-4C0B-9AFA-2FBE27580A66}">
  <dimension ref="A3:J57"/>
  <sheetViews>
    <sheetView tabSelected="1" topLeftCell="A27" zoomScale="70" zoomScaleNormal="70" workbookViewId="0">
      <selection activeCell="M86" sqref="M86"/>
    </sheetView>
  </sheetViews>
  <sheetFormatPr defaultRowHeight="14.5" x14ac:dyDescent="0.35"/>
  <cols>
    <col min="1" max="1" width="15.6328125" bestFit="1" customWidth="1"/>
    <col min="2" max="2" width="15.36328125" bestFit="1" customWidth="1"/>
    <col min="3" max="3" width="11.36328125" bestFit="1" customWidth="1"/>
    <col min="4" max="4" width="11.453125" bestFit="1" customWidth="1"/>
    <col min="5" max="5" width="10.1796875" bestFit="1" customWidth="1"/>
    <col min="6" max="6" width="12.7265625" bestFit="1" customWidth="1"/>
    <col min="7" max="7" width="10.1796875" bestFit="1" customWidth="1"/>
    <col min="8" max="8" width="11.08984375" bestFit="1" customWidth="1"/>
    <col min="9" max="9" width="11.1796875" bestFit="1" customWidth="1"/>
  </cols>
  <sheetData>
    <row r="3" spans="1:9" x14ac:dyDescent="0.35">
      <c r="A3" s="18" t="s">
        <v>89</v>
      </c>
      <c r="B3" s="18" t="s">
        <v>5</v>
      </c>
    </row>
    <row r="4" spans="1:9" x14ac:dyDescent="0.35">
      <c r="A4" s="18" t="s">
        <v>4</v>
      </c>
      <c r="B4" t="s">
        <v>20</v>
      </c>
      <c r="C4" t="s">
        <v>37</v>
      </c>
      <c r="D4" t="s">
        <v>45</v>
      </c>
      <c r="E4" t="s">
        <v>15</v>
      </c>
      <c r="F4" t="s">
        <v>28</v>
      </c>
      <c r="G4" t="s">
        <v>25</v>
      </c>
      <c r="H4" t="s">
        <v>35</v>
      </c>
      <c r="I4" s="25" t="s">
        <v>91</v>
      </c>
    </row>
    <row r="5" spans="1:9" x14ac:dyDescent="0.35">
      <c r="A5" s="19" t="s">
        <v>14</v>
      </c>
      <c r="B5" s="21">
        <v>10345.5</v>
      </c>
      <c r="C5" s="21">
        <v>13972.5</v>
      </c>
      <c r="D5" s="21"/>
      <c r="E5" s="21">
        <v>20805.5</v>
      </c>
      <c r="F5" s="21">
        <v>6697.5</v>
      </c>
      <c r="G5" s="21">
        <v>15480</v>
      </c>
      <c r="H5" s="21">
        <v>4900</v>
      </c>
      <c r="I5" s="24">
        <v>72201</v>
      </c>
    </row>
    <row r="6" spans="1:9" x14ac:dyDescent="0.35">
      <c r="A6" s="19" t="s">
        <v>42</v>
      </c>
      <c r="B6" s="21">
        <v>14180</v>
      </c>
      <c r="C6" s="21">
        <v>7813.75</v>
      </c>
      <c r="D6" s="21">
        <v>11115</v>
      </c>
      <c r="E6" s="21">
        <v>7910</v>
      </c>
      <c r="F6" s="21">
        <v>27985</v>
      </c>
      <c r="G6" s="21">
        <v>2200</v>
      </c>
      <c r="H6" s="21">
        <v>3500</v>
      </c>
      <c r="I6" s="24">
        <v>74703.75</v>
      </c>
    </row>
    <row r="7" spans="1:9" x14ac:dyDescent="0.35">
      <c r="A7" s="19" t="s">
        <v>50</v>
      </c>
      <c r="B7" s="21">
        <v>10763.5</v>
      </c>
      <c r="C7" s="21"/>
      <c r="D7" s="21">
        <v>18460</v>
      </c>
      <c r="E7" s="21">
        <v>14233.75</v>
      </c>
      <c r="F7" s="21">
        <v>13775</v>
      </c>
      <c r="G7" s="21">
        <v>8906.25</v>
      </c>
      <c r="H7" s="21">
        <v>11605</v>
      </c>
      <c r="I7" s="24">
        <v>77743.5</v>
      </c>
    </row>
    <row r="8" spans="1:9" x14ac:dyDescent="0.35">
      <c r="A8" s="19" t="s">
        <v>58</v>
      </c>
      <c r="B8" s="21">
        <v>10641</v>
      </c>
      <c r="C8" s="21">
        <v>8483.5</v>
      </c>
      <c r="D8" s="21">
        <v>24797.5</v>
      </c>
      <c r="E8" s="21">
        <v>20415.5</v>
      </c>
      <c r="F8" s="21">
        <v>24928</v>
      </c>
      <c r="G8" s="21">
        <v>9880</v>
      </c>
      <c r="H8" s="21">
        <v>22359.25</v>
      </c>
      <c r="I8" s="24">
        <v>121504.75</v>
      </c>
    </row>
    <row r="9" spans="1:9" x14ac:dyDescent="0.35">
      <c r="A9" s="19" t="s">
        <v>60</v>
      </c>
      <c r="B9" s="21"/>
      <c r="C9" s="21">
        <v>10710</v>
      </c>
      <c r="D9" s="21">
        <v>19387.5</v>
      </c>
      <c r="E9" s="21">
        <v>14943.5</v>
      </c>
      <c r="F9" s="21">
        <v>31965</v>
      </c>
      <c r="G9" s="21">
        <v>10716</v>
      </c>
      <c r="H9" s="21">
        <v>22053.75</v>
      </c>
      <c r="I9" s="24">
        <v>109775.75</v>
      </c>
    </row>
    <row r="10" spans="1:9" x14ac:dyDescent="0.35">
      <c r="A10" s="19" t="s">
        <v>65</v>
      </c>
      <c r="B10" s="21">
        <v>10335</v>
      </c>
      <c r="C10" s="21">
        <v>26823.25</v>
      </c>
      <c r="D10" s="21">
        <v>2950</v>
      </c>
      <c r="E10" s="21">
        <v>9125</v>
      </c>
      <c r="F10" s="21">
        <v>12749</v>
      </c>
      <c r="G10" s="21">
        <v>23892.5</v>
      </c>
      <c r="H10" s="21">
        <v>20306.25</v>
      </c>
      <c r="I10" s="24">
        <v>106181</v>
      </c>
    </row>
    <row r="11" spans="1:9" x14ac:dyDescent="0.35">
      <c r="A11" s="22" t="s">
        <v>91</v>
      </c>
      <c r="B11" s="23">
        <v>56265</v>
      </c>
      <c r="C11" s="23">
        <v>67803</v>
      </c>
      <c r="D11" s="23">
        <v>76710</v>
      </c>
      <c r="E11" s="23">
        <v>87433.25</v>
      </c>
      <c r="F11" s="23">
        <v>118099.5</v>
      </c>
      <c r="G11" s="23">
        <v>71074.75</v>
      </c>
      <c r="H11" s="23">
        <v>84724.25</v>
      </c>
      <c r="I11" s="24">
        <v>562109.75</v>
      </c>
    </row>
    <row r="28" spans="1:10" x14ac:dyDescent="0.35">
      <c r="A28" s="29"/>
      <c r="B28" s="29"/>
      <c r="C28" s="29"/>
      <c r="D28" s="29"/>
      <c r="E28" s="29"/>
      <c r="F28" s="29"/>
      <c r="G28" s="29"/>
      <c r="H28" s="29"/>
      <c r="I28" s="29"/>
      <c r="J28" s="29"/>
    </row>
    <row r="31" spans="1:10" x14ac:dyDescent="0.35">
      <c r="A31" s="18" t="s">
        <v>93</v>
      </c>
      <c r="B31" s="18" t="s">
        <v>90</v>
      </c>
    </row>
    <row r="32" spans="1:10" x14ac:dyDescent="0.35">
      <c r="A32" s="18" t="s">
        <v>92</v>
      </c>
      <c r="B32" t="s">
        <v>47</v>
      </c>
      <c r="C32" t="s">
        <v>38</v>
      </c>
      <c r="D32" t="s">
        <v>26</v>
      </c>
      <c r="E32" t="s">
        <v>17</v>
      </c>
      <c r="F32" t="s">
        <v>22</v>
      </c>
      <c r="G32" t="s">
        <v>32</v>
      </c>
      <c r="H32" s="27" t="s">
        <v>91</v>
      </c>
    </row>
    <row r="33" spans="1:8" x14ac:dyDescent="0.35">
      <c r="A33" s="19" t="s">
        <v>14</v>
      </c>
      <c r="B33" s="20"/>
      <c r="C33" s="20">
        <v>8</v>
      </c>
      <c r="D33" s="20">
        <v>88</v>
      </c>
      <c r="E33" s="20">
        <v>67</v>
      </c>
      <c r="F33" s="20">
        <v>62</v>
      </c>
      <c r="G33" s="20">
        <v>32</v>
      </c>
      <c r="H33" s="26">
        <v>257</v>
      </c>
    </row>
    <row r="34" spans="1:8" x14ac:dyDescent="0.35">
      <c r="A34" s="19" t="s">
        <v>42</v>
      </c>
      <c r="B34" s="20">
        <v>10</v>
      </c>
      <c r="C34" s="20">
        <v>50</v>
      </c>
      <c r="D34" s="20">
        <v>70</v>
      </c>
      <c r="E34" s="20">
        <v>35</v>
      </c>
      <c r="F34" s="20">
        <v>61</v>
      </c>
      <c r="G34" s="20">
        <v>27</v>
      </c>
      <c r="H34" s="26">
        <v>253</v>
      </c>
    </row>
    <row r="35" spans="1:8" x14ac:dyDescent="0.35">
      <c r="A35" s="19" t="s">
        <v>50</v>
      </c>
      <c r="B35" s="20">
        <v>83</v>
      </c>
      <c r="C35" s="20">
        <v>45</v>
      </c>
      <c r="D35" s="20">
        <v>20</v>
      </c>
      <c r="E35" s="20">
        <v>48</v>
      </c>
      <c r="F35" s="20">
        <v>50</v>
      </c>
      <c r="G35" s="20">
        <v>50</v>
      </c>
      <c r="H35" s="26">
        <v>296</v>
      </c>
    </row>
    <row r="36" spans="1:8" x14ac:dyDescent="0.35">
      <c r="A36" s="19" t="s">
        <v>58</v>
      </c>
      <c r="B36" s="20">
        <v>56</v>
      </c>
      <c r="C36" s="20">
        <v>60</v>
      </c>
      <c r="D36" s="20">
        <v>62</v>
      </c>
      <c r="E36" s="20">
        <v>83</v>
      </c>
      <c r="F36" s="20">
        <v>90</v>
      </c>
      <c r="G36" s="20">
        <v>92</v>
      </c>
      <c r="H36" s="26">
        <v>443</v>
      </c>
    </row>
    <row r="37" spans="1:8" x14ac:dyDescent="0.35">
      <c r="A37" s="19" t="s">
        <v>60</v>
      </c>
      <c r="B37" s="20">
        <v>57</v>
      </c>
      <c r="C37" s="20">
        <v>10</v>
      </c>
      <c r="D37" s="20">
        <v>113</v>
      </c>
      <c r="E37" s="20">
        <v>123</v>
      </c>
      <c r="F37" s="20">
        <v>30</v>
      </c>
      <c r="G37" s="20">
        <v>75</v>
      </c>
      <c r="H37" s="26">
        <v>408</v>
      </c>
    </row>
    <row r="38" spans="1:8" x14ac:dyDescent="0.35">
      <c r="A38" s="19" t="s">
        <v>65</v>
      </c>
      <c r="B38" s="20">
        <v>32</v>
      </c>
      <c r="C38" s="20">
        <v>90</v>
      </c>
      <c r="D38" s="20">
        <v>22</v>
      </c>
      <c r="E38" s="20">
        <v>29</v>
      </c>
      <c r="F38" s="20">
        <v>123</v>
      </c>
      <c r="G38" s="20">
        <v>80</v>
      </c>
      <c r="H38" s="26">
        <v>376</v>
      </c>
    </row>
    <row r="39" spans="1:8" x14ac:dyDescent="0.35">
      <c r="A39" s="22" t="s">
        <v>91</v>
      </c>
      <c r="B39" s="28">
        <v>238</v>
      </c>
      <c r="C39" s="28">
        <v>263</v>
      </c>
      <c r="D39" s="28">
        <v>375</v>
      </c>
      <c r="E39" s="28">
        <v>385</v>
      </c>
      <c r="F39" s="28">
        <v>416</v>
      </c>
      <c r="G39" s="28">
        <v>356</v>
      </c>
      <c r="H39" s="26">
        <v>2033</v>
      </c>
    </row>
    <row r="57" spans="1:10" x14ac:dyDescent="0.35">
      <c r="A57" s="29"/>
      <c r="B57" s="29"/>
      <c r="C57" s="29"/>
      <c r="D57" s="29"/>
      <c r="E57" s="29"/>
      <c r="F57" s="29"/>
      <c r="G57" s="29"/>
      <c r="H57" s="29"/>
      <c r="I57" s="29"/>
      <c r="J57" s="29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Customer Info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Prashant Nadavinamani</cp:lastModifiedBy>
  <cp:revision/>
  <dcterms:created xsi:type="dcterms:W3CDTF">2021-09-09T16:24:17Z</dcterms:created>
  <dcterms:modified xsi:type="dcterms:W3CDTF">2023-09-01T11:06:27Z</dcterms:modified>
  <cp:category/>
  <cp:contentStatus/>
</cp:coreProperties>
</file>