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hared\Dokumente\codebase\avr-rid\"/>
    </mc:Choice>
  </mc:AlternateContent>
  <xr:revisionPtr revIDLastSave="0" documentId="13_ncr:1_{AC877EC4-1CCF-4D29-A00A-BB3EEBACEB91}" xr6:coauthVersionLast="36" xr6:coauthVersionMax="36" xr10:uidLastSave="{00000000-0000-0000-0000-000000000000}"/>
  <bookViews>
    <workbookView xWindow="2880" yWindow="0" windowWidth="0" windowHeight="0" xr2:uid="{F31E432E-1247-4F18-8B99-AC2EE1672703}"/>
  </bookViews>
  <sheets>
    <sheet name="Sheet1" sheetId="1" r:id="rId1"/>
  </sheets>
  <calcPr calcId="191029" refMode="R1C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7" i="1" l="1"/>
  <c r="O9" i="1"/>
  <c r="O11" i="1"/>
  <c r="O13" i="1"/>
  <c r="O37" i="1"/>
  <c r="O39" i="1"/>
  <c r="O41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5" i="1"/>
  <c r="N42" i="1"/>
  <c r="L7" i="1"/>
  <c r="L9" i="1"/>
  <c r="L11" i="1"/>
  <c r="L13" i="1"/>
  <c r="L37" i="1"/>
  <c r="L39" i="1"/>
  <c r="L41" i="1"/>
  <c r="K7" i="1"/>
  <c r="K9" i="1"/>
  <c r="K11" i="1"/>
  <c r="K13" i="1"/>
  <c r="K37" i="1"/>
  <c r="K39" i="1"/>
  <c r="K41" i="1"/>
  <c r="F6" i="1" l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G5" i="1"/>
  <c r="F5" i="1"/>
  <c r="H40" i="1" l="1"/>
  <c r="K40" i="1" s="1"/>
  <c r="L40" i="1" s="1"/>
  <c r="O40" i="1" s="1"/>
  <c r="H36" i="1"/>
  <c r="K36" i="1" s="1"/>
  <c r="L36" i="1" s="1"/>
  <c r="O36" i="1" s="1"/>
  <c r="H38" i="1"/>
  <c r="K38" i="1" s="1"/>
  <c r="L38" i="1" s="1"/>
  <c r="O38" i="1" s="1"/>
  <c r="G43" i="1"/>
  <c r="I19" i="1"/>
  <c r="I36" i="1"/>
  <c r="I23" i="1"/>
  <c r="I6" i="1"/>
  <c r="I7" i="1"/>
  <c r="I8" i="1"/>
  <c r="I10" i="1"/>
  <c r="I11" i="1"/>
  <c r="I12" i="1"/>
  <c r="I16" i="1"/>
  <c r="I17" i="1"/>
  <c r="I20" i="1"/>
  <c r="I21" i="1"/>
  <c r="H23" i="1"/>
  <c r="K23" i="1" s="1"/>
  <c r="L23" i="1" s="1"/>
  <c r="O23" i="1" s="1"/>
  <c r="I24" i="1"/>
  <c r="I25" i="1"/>
  <c r="H27" i="1"/>
  <c r="K27" i="1" s="1"/>
  <c r="L27" i="1" s="1"/>
  <c r="O27" i="1" s="1"/>
  <c r="I28" i="1"/>
  <c r="I29" i="1"/>
  <c r="I31" i="1"/>
  <c r="I32" i="1"/>
  <c r="I33" i="1"/>
  <c r="I37" i="1"/>
  <c r="I38" i="1"/>
  <c r="F43" i="1" l="1"/>
  <c r="H42" i="1" s="1"/>
  <c r="K42" i="1" s="1"/>
  <c r="L42" i="1" s="1"/>
  <c r="O42" i="1" s="1"/>
  <c r="I34" i="1"/>
  <c r="I40" i="1"/>
  <c r="I15" i="1"/>
  <c r="I39" i="1"/>
  <c r="I35" i="1"/>
  <c r="H30" i="1"/>
  <c r="K30" i="1" s="1"/>
  <c r="L30" i="1" s="1"/>
  <c r="O30" i="1" s="1"/>
  <c r="I26" i="1"/>
  <c r="I22" i="1"/>
  <c r="I18" i="1"/>
  <c r="I13" i="1"/>
  <c r="I9" i="1"/>
  <c r="H5" i="1"/>
  <c r="K5" i="1" s="1"/>
  <c r="L5" i="1" s="1"/>
  <c r="O5" i="1" s="1"/>
  <c r="I14" i="1"/>
  <c r="I30" i="1"/>
  <c r="I5" i="1"/>
  <c r="I27" i="1"/>
  <c r="H10" i="1"/>
  <c r="K10" i="1" s="1"/>
  <c r="L10" i="1" s="1"/>
  <c r="O10" i="1" s="1"/>
  <c r="H6" i="1"/>
  <c r="K6" i="1" s="1"/>
  <c r="L6" i="1" s="1"/>
  <c r="O6" i="1" s="1"/>
  <c r="I41" i="1"/>
  <c r="H15" i="1"/>
  <c r="K15" i="1" s="1"/>
  <c r="L15" i="1" s="1"/>
  <c r="O15" i="1" s="1"/>
  <c r="H26" i="1"/>
  <c r="K26" i="1" s="1"/>
  <c r="L26" i="1" s="1"/>
  <c r="O26" i="1" s="1"/>
  <c r="H22" i="1"/>
  <c r="K22" i="1" s="1"/>
  <c r="L22" i="1" s="1"/>
  <c r="O22" i="1" s="1"/>
  <c r="H14" i="1"/>
  <c r="K14" i="1" s="1"/>
  <c r="L14" i="1" s="1"/>
  <c r="O14" i="1" s="1"/>
  <c r="H8" i="1"/>
  <c r="K8" i="1" s="1"/>
  <c r="L8" i="1" s="1"/>
  <c r="O8" i="1" s="1"/>
  <c r="H34" i="1"/>
  <c r="K34" i="1" s="1"/>
  <c r="L34" i="1" s="1"/>
  <c r="O34" i="1" s="1"/>
  <c r="H18" i="1"/>
  <c r="K18" i="1" s="1"/>
  <c r="L18" i="1" s="1"/>
  <c r="O18" i="1" s="1"/>
  <c r="H35" i="1"/>
  <c r="K35" i="1" s="1"/>
  <c r="L35" i="1" s="1"/>
  <c r="O35" i="1" s="1"/>
  <c r="H16" i="1"/>
  <c r="K16" i="1" s="1"/>
  <c r="L16" i="1" s="1"/>
  <c r="O16" i="1" s="1"/>
  <c r="H31" i="1"/>
  <c r="K31" i="1" s="1"/>
  <c r="L31" i="1" s="1"/>
  <c r="O31" i="1" s="1"/>
  <c r="H19" i="1"/>
  <c r="K19" i="1" s="1"/>
  <c r="L19" i="1" s="1"/>
  <c r="O19" i="1" s="1"/>
  <c r="H12" i="1"/>
  <c r="K12" i="1" s="1"/>
  <c r="L12" i="1" s="1"/>
  <c r="O12" i="1" s="1"/>
  <c r="H33" i="1"/>
  <c r="K33" i="1" s="1"/>
  <c r="L33" i="1" s="1"/>
  <c r="O33" i="1" s="1"/>
  <c r="H29" i="1"/>
  <c r="K29" i="1" s="1"/>
  <c r="L29" i="1" s="1"/>
  <c r="O29" i="1" s="1"/>
  <c r="H25" i="1"/>
  <c r="K25" i="1" s="1"/>
  <c r="L25" i="1" s="1"/>
  <c r="O25" i="1" s="1"/>
  <c r="H21" i="1"/>
  <c r="K21" i="1" s="1"/>
  <c r="L21" i="1" s="1"/>
  <c r="O21" i="1" s="1"/>
  <c r="H17" i="1"/>
  <c r="K17" i="1" s="1"/>
  <c r="L17" i="1" s="1"/>
  <c r="O17" i="1" s="1"/>
  <c r="H32" i="1"/>
  <c r="K32" i="1" s="1"/>
  <c r="L32" i="1" s="1"/>
  <c r="O32" i="1" s="1"/>
  <c r="H28" i="1"/>
  <c r="K28" i="1" s="1"/>
  <c r="L28" i="1" s="1"/>
  <c r="O28" i="1" s="1"/>
  <c r="H24" i="1"/>
  <c r="K24" i="1" s="1"/>
  <c r="L24" i="1" s="1"/>
  <c r="O24" i="1" s="1"/>
  <c r="H20" i="1"/>
  <c r="K20" i="1" s="1"/>
  <c r="L20" i="1" s="1"/>
  <c r="O20" i="1" s="1"/>
  <c r="I42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Dennis</author>
  </authors>
  <commentList>
    <comment ref="B4" authorId="0" shapeId="0" xr:uid="{359DB67B-4C50-423B-893C-A54550C32274}">
      <text>
        <r>
          <rPr>
            <sz val="9"/>
            <color indexed="81"/>
            <rFont val="Tahoma"/>
            <family val="2"/>
          </rPr>
          <t>assigned voltage</t>
        </r>
      </text>
    </comment>
    <comment ref="C4" authorId="0" shapeId="0" xr:uid="{AC9B9C5F-627C-49AE-822F-31438AB230CE}">
      <text>
        <r>
          <rPr>
            <sz val="9"/>
            <color indexed="81"/>
            <rFont val="Tahoma"/>
            <family val="2"/>
          </rPr>
          <t>ID number generated by algorithm</t>
        </r>
      </text>
    </comment>
    <comment ref="D4" authorId="0" shapeId="0" xr:uid="{65BF88F9-946F-49E0-93BA-5A0504618000}">
      <text>
        <r>
          <rPr>
            <sz val="9"/>
            <color indexed="81"/>
            <rFont val="Tahoma"/>
            <family val="2"/>
          </rPr>
          <t>external resistor value acting as an ID value</t>
        </r>
      </text>
    </comment>
    <comment ref="D43" authorId="0" shapeId="0" xr:uid="{CE3291E9-2890-43DF-94AB-50EEEF090C2C}">
      <text>
        <r>
          <rPr>
            <sz val="9"/>
            <color indexed="81"/>
            <rFont val="Tahoma"/>
            <family val="2"/>
          </rPr>
          <t>consider as open circuit; needs clean PCB to work</t>
        </r>
      </text>
    </comment>
    <comment ref="K48" authorId="0" shapeId="0" xr:uid="{5FF35126-869D-4D55-880D-65BAA78D016B}">
      <text>
        <r>
          <rPr>
            <sz val="9"/>
            <color indexed="81"/>
            <rFont val="Tahoma"/>
            <family val="2"/>
          </rPr>
          <t>voltage can be changed after setup</t>
        </r>
      </text>
    </comment>
    <comment ref="C51" authorId="0" shapeId="0" xr:uid="{C005B05E-76AA-43AA-BF8E-AA72659B6961}">
      <text>
        <r>
          <rPr>
            <sz val="9"/>
            <color indexed="81"/>
            <rFont val="Tahoma"/>
            <family val="2"/>
          </rPr>
          <t>max. expected decrease due to:
- VCC change
- load change
- temperature change
- channel missmatch</t>
        </r>
      </text>
    </comment>
    <comment ref="C52" authorId="0" shapeId="0" xr:uid="{B119D84F-3117-4CF5-925F-BF9A1ABC0C80}">
      <text>
        <r>
          <rPr>
            <sz val="9"/>
            <color indexed="81"/>
            <rFont val="Tahoma"/>
            <family val="2"/>
          </rPr>
          <t>max. expected increase due to:
- VCC change
- load change
- temperature change
- channel missmatch</t>
        </r>
      </text>
    </comment>
    <comment ref="C53" authorId="0" shapeId="0" xr:uid="{07A8BF5C-0C70-4F4E-8025-B33A90B6B80B}">
      <text>
        <r>
          <rPr>
            <sz val="9"/>
            <color indexed="81"/>
            <rFont val="Tahoma"/>
            <family val="2"/>
          </rPr>
          <t>200kHz, noise reduction, calibrated</t>
        </r>
      </text>
    </comment>
    <comment ref="C54" authorId="0" shapeId="0" xr:uid="{3EFAB7D2-1C82-4FFB-B3C6-5034ADA7FD47}">
      <text>
        <r>
          <rPr>
            <sz val="9"/>
            <color indexed="81"/>
            <rFont val="Tahoma"/>
            <family val="2"/>
          </rPr>
          <t>1000kHz normal mode</t>
        </r>
      </text>
    </comment>
    <comment ref="C55" authorId="0" shapeId="0" xr:uid="{2CC2ACB4-26A9-41CC-B781-DA98216BF1AF}">
      <text>
        <r>
          <rPr>
            <sz val="9"/>
            <color indexed="81"/>
            <rFont val="Tahoma"/>
            <family val="2"/>
          </rPr>
          <t>worst case value</t>
        </r>
      </text>
    </comment>
  </commentList>
</comments>
</file>

<file path=xl/sharedStrings.xml><?xml version="1.0" encoding="utf-8"?>
<sst xmlns="http://schemas.openxmlformats.org/spreadsheetml/2006/main" count="76" uniqueCount="47">
  <si>
    <t>RID</t>
  </si>
  <si>
    <t>delta</t>
  </si>
  <si>
    <t>rup_tolm</t>
  </si>
  <si>
    <t>rup_tolp</t>
  </si>
  <si>
    <t>Constants</t>
  </si>
  <si>
    <t>VCC</t>
  </si>
  <si>
    <t>External Resistor Simulation</t>
  </si>
  <si>
    <t>default</t>
  </si>
  <si>
    <t>adc_typ</t>
  </si>
  <si>
    <t>adc</t>
  </si>
  <si>
    <t>adc_cal</t>
  </si>
  <si>
    <t>rup_typ</t>
  </si>
  <si>
    <t>max</t>
  </si>
  <si>
    <t>min</t>
  </si>
  <si>
    <t>set</t>
  </si>
  <si>
    <t>end</t>
  </si>
  <si>
    <t>Z</t>
  </si>
  <si>
    <t>R</t>
  </si>
  <si>
    <t>5V</t>
  </si>
  <si>
    <t>buttons</t>
  </si>
  <si>
    <t>dynamic</t>
  </si>
  <si>
    <t>YES</t>
  </si>
  <si>
    <t>YES + safe</t>
  </si>
  <si>
    <t>rid_tolm</t>
  </si>
  <si>
    <t>rid_tolp</t>
  </si>
  <si>
    <t>threshold</t>
  </si>
  <si>
    <t>setup combinations</t>
  </si>
  <si>
    <t>voltage</t>
  </si>
  <si>
    <t>initial</t>
  </si>
  <si>
    <t>limit</t>
  </si>
  <si>
    <t>12V</t>
  </si>
  <si>
    <t>±0.5V</t>
  </si>
  <si>
    <t>9V</t>
  </si>
  <si>
    <t>R1</t>
  </si>
  <si>
    <t>R2</t>
  </si>
  <si>
    <t>button</t>
  </si>
  <si>
    <t>is pressed</t>
  </si>
  <si>
    <t>features</t>
  </si>
  <si>
    <t>&gt;30</t>
  </si>
  <si>
    <t>ID</t>
  </si>
  <si>
    <t>italic numbers are manually entered or have a custom formula</t>
  </si>
  <si>
    <t>max_adc</t>
  </si>
  <si>
    <t>output</t>
  </si>
  <si>
    <t>RID_thres</t>
  </si>
  <si>
    <t>value</t>
  </si>
  <si>
    <t>thres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</si>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</sst>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3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i/>
      <sz val="11"/>
      <color theme="1"/>
      <name val="Calibri"/>
      <family val="2"/>
      <scheme val="minor"/>
    </font>
    <font>
      <i/>
      <sz val="11"/>
      <color rgb="FF3F3F76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FFFFCC"/>
      </patternFill>
    </fill>
    <fill>
      <patternFill patternType="solid">
        <fgColor theme="6" tint="0.59999389629810485"/>
        <bgColor indexed="65"/>
      </patternFill>
    </fill>
  </fills>
  <borders count="8">
    <border>
      <left/>
      <right/>
      <top/>
      <bottom/>
      <diagonal/>
    </border>
    <border>
      <left/>
      <right/>
      <top/>
      <bottom style="thick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1" fillId="3" borderId="3" applyNumberFormat="0" applyFont="0" applyAlignment="0" applyProtection="0"/>
    <xf numFmtId="0" fontId="1" fillId="4" borderId="0" applyNumberFormat="0" applyBorder="0" applyAlignment="0" applyProtection="0"/>
  </cellStyleXfs>
  <cellXfs count="38">
    <xf numFmtId="0" fontId="0" fillId="0" borderId="0" xfId="0"/>
    <xf numFmtId="0" fontId="2" fillId="0" borderId="1" xfId="2"/>
    <xf numFmtId="0" fontId="0" fillId="0" borderId="4" xfId="0" applyBorder="1"/>
    <xf numFmtId="0" fontId="0" fillId="0" borderId="0" xfId="0" applyAlignment="1">
      <alignment horizontal="right"/>
    </xf>
    <xf numFmtId="2" fontId="0" fillId="0" borderId="0" xfId="0" applyNumberFormat="1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0" xfId="0" applyFont="1" applyAlignment="1">
      <alignment horizontal="center"/>
    </xf>
    <xf numFmtId="1" fontId="0" fillId="0" borderId="0" xfId="0" applyNumberFormat="1" applyAlignment="1">
      <alignment horizontal="right"/>
    </xf>
    <xf numFmtId="0" fontId="6" fillId="0" borderId="0" xfId="0" applyNumberFormat="1" applyFont="1"/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7" fillId="2" borderId="2" xfId="3" applyFont="1"/>
    <xf numFmtId="10" fontId="0" fillId="0" borderId="0" xfId="1" applyNumberFormat="1" applyFont="1" applyAlignment="1">
      <alignment horizontal="right"/>
    </xf>
    <xf numFmtId="0" fontId="0" fillId="0" borderId="0" xfId="0"/>
    <xf numFmtId="0" fontId="0" fillId="0" borderId="0" xfId="0" applyAlignment="1">
      <alignment horizontal="right"/>
    </xf>
    <xf numFmtId="0" fontId="1" fillId="4" borderId="0" xfId="5" applyAlignment="1">
      <alignment horizontal="right"/>
    </xf>
    <xf numFmtId="164" fontId="0" fillId="0" borderId="4" xfId="0" applyNumberFormat="1" applyBorder="1" applyAlignment="1">
      <alignment horizontal="right"/>
    </xf>
    <xf numFmtId="164" fontId="0" fillId="0" borderId="0" xfId="0" applyNumberFormat="1" applyAlignment="1">
      <alignment horizontal="right"/>
    </xf>
    <xf numFmtId="164" fontId="1" fillId="4" borderId="4" xfId="5" applyNumberFormat="1" applyBorder="1" applyAlignment="1">
      <alignment horizontal="right"/>
    </xf>
    <xf numFmtId="164" fontId="1" fillId="4" borderId="0" xfId="5" applyNumberFormat="1" applyAlignment="1">
      <alignment horizontal="right"/>
    </xf>
    <xf numFmtId="0" fontId="4" fillId="0" borderId="5" xfId="0" applyFont="1" applyBorder="1" applyAlignment="1">
      <alignment horizontal="center"/>
    </xf>
    <xf numFmtId="0" fontId="6" fillId="0" borderId="0" xfId="0" applyFont="1"/>
    <xf numFmtId="0" fontId="6" fillId="0" borderId="0" xfId="0" applyFont="1" applyBorder="1" applyAlignment="1">
      <alignment horizontal="right"/>
    </xf>
    <xf numFmtId="0" fontId="6" fillId="0" borderId="0" xfId="0" applyFont="1" applyAlignment="1">
      <alignment horizontal="right"/>
    </xf>
    <xf numFmtId="0" fontId="6" fillId="4" borderId="0" xfId="5" applyFont="1" applyAlignment="1">
      <alignment horizontal="right"/>
    </xf>
    <xf numFmtId="0" fontId="6" fillId="3" borderId="3" xfId="4" applyFo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4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5" xfId="0" applyFont="1" applyBorder="1" applyAlignment="1">
      <alignment horizontal="center"/>
    </xf>
    <xf numFmtId="0" fontId="4" fillId="0" borderId="7" xfId="0" applyFont="1" applyBorder="1" applyAlignment="1">
      <alignment horizontal="center"/>
    </xf>
  </cellXfs>
  <cellStyles count="6">
    <cellStyle name="40% - Accent3" xfId="5" builtinId="39"/>
    <cellStyle name="Heading 2" xfId="2" builtinId="17"/>
    <cellStyle name="Input" xfId="3" builtinId="20"/>
    <cellStyle name="Normal" xfId="0" builtinId="0"/>
    <cellStyle name="Note" xfId="4" builtinId="10"/>
    <cellStyle name="Percent" xfId="1" builtinId="5"/>
  </cellStyles>
  <dxfs count="0"/>
  <tableStyles count="0" defaultTableStyle="TableStyleMedium2" defaultPivotStyle="PivotStyleLight16"/>
  <colors>
    <mruColors>
      <color rgb="FFF8696B"/>
      <color rgb="FFFFEB84"/>
      <color rgb="FF63BE7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672B51-097A-4F0D-94C8-36FB4DE8AA5D}">
  <dimension ref="A1:R87"/>
  <sheetViews>
    <sheetView tabSelected="1" workbookViewId="0">
      <selection activeCell="Y33" sqref="Y33"/>
    </sheetView>
  </sheetViews>
  <sheetFormatPr defaultRowHeight="14.5" x14ac:dyDescent="0.35"/>
  <cols>
    <col min="2" max="4" width="9.1796875" customWidth="1"/>
    <col min="5" max="5" width="8.90625" customWidth="1"/>
    <col min="6" max="12" width="9.1796875" customWidth="1"/>
    <col min="13" max="13" width="2.7265625" customWidth="1"/>
    <col min="14" max="14" width="8.7265625" customWidth="1"/>
    <col min="15" max="15" width="10.453125" customWidth="1"/>
    <col min="18" max="18" width="11.26953125" bestFit="1" customWidth="1"/>
  </cols>
  <sheetData>
    <row r="1" spans="1:18" s="1" customFormat="1" ht="17.5" thickBot="1" x14ac:dyDescent="0.45">
      <c r="A1" s="1" t="s">
        <v>6</v>
      </c>
    </row>
    <row r="2" spans="1:18" ht="15" thickTop="1" x14ac:dyDescent="0.35"/>
    <row r="3" spans="1:18" s="12" customFormat="1" x14ac:dyDescent="0.35">
      <c r="F3" s="32"/>
      <c r="G3" s="32"/>
      <c r="H3" s="32"/>
      <c r="I3" s="32"/>
      <c r="J3" s="32"/>
      <c r="M3" s="32"/>
      <c r="N3" s="33" t="s">
        <v>42</v>
      </c>
      <c r="O3" s="33"/>
    </row>
    <row r="4" spans="1:18" s="12" customFormat="1" ht="15" thickBot="1" x14ac:dyDescent="0.4">
      <c r="B4" s="10" t="s">
        <v>5</v>
      </c>
      <c r="C4" s="10" t="s">
        <v>39</v>
      </c>
      <c r="D4" s="10" t="s">
        <v>0</v>
      </c>
      <c r="E4" s="11"/>
      <c r="F4" s="11" t="s">
        <v>13</v>
      </c>
      <c r="G4" s="10" t="s">
        <v>12</v>
      </c>
      <c r="H4" s="36" t="s">
        <v>1</v>
      </c>
      <c r="I4" s="37"/>
      <c r="J4" s="26"/>
      <c r="K4" s="26" t="s">
        <v>25</v>
      </c>
      <c r="L4" s="26" t="s">
        <v>43</v>
      </c>
      <c r="M4" s="26"/>
      <c r="N4" s="26" t="s">
        <v>44</v>
      </c>
      <c r="O4" s="26" t="s">
        <v>45</v>
      </c>
    </row>
    <row r="5" spans="1:18" s="3" customFormat="1" x14ac:dyDescent="0.35">
      <c r="B5" s="3" t="s">
        <v>35</v>
      </c>
      <c r="C5" s="3">
        <v>0</v>
      </c>
      <c r="D5" s="28">
        <v>0</v>
      </c>
      <c r="F5" s="6">
        <f t="shared" ref="F5:F43" si="0">$D5*$D$48/($D5*$D$48+$D$50*$D$52)*$D$47</f>
        <v>0</v>
      </c>
      <c r="G5" s="7">
        <f t="shared" ref="G5:G43" si="1">$D5*$D$49/($D5*$D$49+$D$50*$D$51)*$D$47</f>
        <v>0</v>
      </c>
      <c r="H5" s="7">
        <f>F6-G5</f>
        <v>27.512764505119456</v>
      </c>
      <c r="I5" s="7">
        <f t="shared" ref="I5:I42" si="2">F6-G5</f>
        <v>27.512764505119456</v>
      </c>
      <c r="J5" s="4"/>
      <c r="K5" s="23">
        <f>IF($C5="","",G5+$D$54/2+(H5-$D$54)*(($D$52-1)/(($D$52-1)+(1-$D$51))))</f>
        <v>20.810211604095567</v>
      </c>
      <c r="L5" s="13">
        <f>IF($C5="","",$D$50*K5/($D$47-K5))</f>
        <v>685.23646008640594</v>
      </c>
      <c r="M5" s="20"/>
      <c r="N5" s="20">
        <f>IF($C5="","",$D5)</f>
        <v>0</v>
      </c>
      <c r="O5" s="23">
        <f>IF($C5="","",$L5)</f>
        <v>685.23646008640594</v>
      </c>
      <c r="Q5" s="3">
        <v>0</v>
      </c>
      <c r="R5" s="23">
        <v>685.23646008640594</v>
      </c>
    </row>
    <row r="6" spans="1:18" s="3" customFormat="1" x14ac:dyDescent="0.35">
      <c r="B6" s="3" t="s">
        <v>38</v>
      </c>
      <c r="C6" s="3">
        <v>1</v>
      </c>
      <c r="D6" s="29">
        <v>1000</v>
      </c>
      <c r="F6" s="6">
        <f t="shared" si="0"/>
        <v>27.512764505119456</v>
      </c>
      <c r="G6" s="7">
        <f t="shared" si="1"/>
        <v>31.130115424973766</v>
      </c>
      <c r="H6" s="7">
        <f>F8-G6</f>
        <v>9.5914444861193786</v>
      </c>
      <c r="I6" s="7">
        <f t="shared" si="2"/>
        <v>1.708567970822223</v>
      </c>
      <c r="J6" s="13"/>
      <c r="K6" s="23">
        <f t="shared" ref="K6:K42" si="3">IF($C6="","",G6+$D$54/2+(H6-$D$54)*(($D$52-1)/(($D$52-1)+(1-$D$51))))</f>
        <v>37.603271013869268</v>
      </c>
      <c r="L6" s="13">
        <f t="shared" ref="L6:L42" si="4">IF($C6="","",$D$50*K6/($D$47-K6))</f>
        <v>1259.2978106741325</v>
      </c>
      <c r="M6" s="20"/>
      <c r="N6" s="20">
        <f t="shared" ref="N6:N41" si="5">IF($C6="","",$D6)</f>
        <v>1000</v>
      </c>
      <c r="O6" s="23">
        <f t="shared" ref="O6:O42" si="6">IF($C6="","",$L6)</f>
        <v>1259.2978106741325</v>
      </c>
      <c r="Q6" s="3">
        <v>1000</v>
      </c>
      <c r="R6" s="23">
        <v>1259.2978106741325</v>
      </c>
    </row>
    <row r="7" spans="1:18" s="3" customFormat="1" x14ac:dyDescent="0.35">
      <c r="D7" s="30">
        <v>1200</v>
      </c>
      <c r="E7" s="21"/>
      <c r="F7" s="24">
        <f t="shared" si="0"/>
        <v>32.838683395795989</v>
      </c>
      <c r="G7" s="25">
        <f t="shared" si="1"/>
        <v>37.130162703379213</v>
      </c>
      <c r="H7" s="25"/>
      <c r="I7" s="7">
        <f t="shared" si="2"/>
        <v>3.591397207713932</v>
      </c>
      <c r="J7" s="13"/>
      <c r="K7" s="23" t="str">
        <f t="shared" si="3"/>
        <v/>
      </c>
      <c r="L7" s="13" t="str">
        <f t="shared" si="4"/>
        <v/>
      </c>
      <c r="M7" s="20"/>
      <c r="N7" s="20" t="str">
        <f t="shared" si="5"/>
        <v/>
      </c>
      <c r="O7" s="23" t="str">
        <f t="shared" si="6"/>
        <v/>
      </c>
      <c r="Q7" s="3">
        <v>1500</v>
      </c>
      <c r="R7" s="23">
        <v>1871.6732435999043</v>
      </c>
    </row>
    <row r="8" spans="1:18" s="3" customFormat="1" x14ac:dyDescent="0.35">
      <c r="B8" s="3">
        <v>29</v>
      </c>
      <c r="C8" s="3">
        <v>2</v>
      </c>
      <c r="D8" s="15">
        <v>1500</v>
      </c>
      <c r="F8" s="6">
        <f t="shared" si="0"/>
        <v>40.721559911093145</v>
      </c>
      <c r="G8" s="7">
        <f t="shared" si="1"/>
        <v>45.995348837209292</v>
      </c>
      <c r="H8" s="7">
        <f>F10-G8</f>
        <v>12.640379996075552</v>
      </c>
      <c r="I8" s="7">
        <f t="shared" si="2"/>
        <v>2.4845645618765886</v>
      </c>
      <c r="J8" s="13"/>
      <c r="K8" s="23">
        <f t="shared" si="3"/>
        <v>54.907652834069737</v>
      </c>
      <c r="L8" s="13">
        <f t="shared" si="4"/>
        <v>1871.6732435999043</v>
      </c>
      <c r="M8" s="20"/>
      <c r="N8" s="20">
        <f t="shared" si="5"/>
        <v>1500</v>
      </c>
      <c r="O8" s="23">
        <f t="shared" si="6"/>
        <v>1871.6732435999043</v>
      </c>
      <c r="Q8" s="3">
        <v>2200</v>
      </c>
      <c r="R8" s="23">
        <v>2815.422909869797</v>
      </c>
    </row>
    <row r="9" spans="1:18" s="3" customFormat="1" x14ac:dyDescent="0.35">
      <c r="D9" s="30">
        <v>1800</v>
      </c>
      <c r="E9" s="21"/>
      <c r="F9" s="24">
        <f t="shared" si="0"/>
        <v>48.479913399085881</v>
      </c>
      <c r="G9" s="25">
        <f t="shared" si="1"/>
        <v>54.702519975414866</v>
      </c>
      <c r="H9" s="25"/>
      <c r="I9" s="7">
        <f t="shared" si="2"/>
        <v>3.9332088578699782</v>
      </c>
      <c r="J9" s="13"/>
      <c r="K9" s="23" t="str">
        <f t="shared" si="3"/>
        <v/>
      </c>
      <c r="L9" s="13" t="str">
        <f t="shared" si="4"/>
        <v/>
      </c>
      <c r="M9" s="20"/>
      <c r="N9" s="20" t="str">
        <f t="shared" si="5"/>
        <v/>
      </c>
      <c r="O9" s="23" t="str">
        <f t="shared" si="6"/>
        <v/>
      </c>
      <c r="Q9" s="3">
        <v>3300</v>
      </c>
      <c r="R9" s="23">
        <v>4060.6442006114239</v>
      </c>
    </row>
    <row r="10" spans="1:18" s="3" customFormat="1" x14ac:dyDescent="0.35">
      <c r="B10" s="3">
        <v>28</v>
      </c>
      <c r="C10" s="3">
        <v>3</v>
      </c>
      <c r="D10" s="15">
        <v>2200</v>
      </c>
      <c r="F10" s="6">
        <f t="shared" si="0"/>
        <v>58.635728833284844</v>
      </c>
      <c r="G10" s="7">
        <f t="shared" si="1"/>
        <v>66.073496659242764</v>
      </c>
      <c r="H10" s="7">
        <f>F12-G10</f>
        <v>19.429685351788208</v>
      </c>
      <c r="I10" s="7">
        <f t="shared" si="2"/>
        <v>4.9631617827734544</v>
      </c>
      <c r="J10" s="13"/>
      <c r="K10" s="23">
        <f t="shared" si="3"/>
        <v>80.417244940673328</v>
      </c>
      <c r="L10" s="13">
        <f t="shared" si="4"/>
        <v>2815.422909869797</v>
      </c>
      <c r="M10" s="20"/>
      <c r="N10" s="20">
        <f t="shared" si="5"/>
        <v>2200</v>
      </c>
      <c r="O10" s="23">
        <f t="shared" si="6"/>
        <v>2815.422909869797</v>
      </c>
      <c r="Q10" s="3">
        <v>4700</v>
      </c>
      <c r="R10" s="23">
        <v>5007.8360248450799</v>
      </c>
    </row>
    <row r="11" spans="1:18" s="3" customFormat="1" x14ac:dyDescent="0.35">
      <c r="D11" s="30">
        <v>2700</v>
      </c>
      <c r="E11" s="21"/>
      <c r="F11" s="24">
        <f t="shared" si="0"/>
        <v>71.036658442016218</v>
      </c>
      <c r="G11" s="25">
        <f t="shared" si="1"/>
        <v>79.91709069140974</v>
      </c>
      <c r="H11" s="25"/>
      <c r="I11" s="7">
        <f t="shared" si="2"/>
        <v>5.5860913196212323</v>
      </c>
      <c r="J11" s="13"/>
      <c r="K11" s="23" t="str">
        <f t="shared" si="3"/>
        <v/>
      </c>
      <c r="L11" s="13" t="str">
        <f t="shared" si="4"/>
        <v/>
      </c>
      <c r="M11" s="20"/>
      <c r="N11" s="20" t="str">
        <f t="shared" si="5"/>
        <v/>
      </c>
      <c r="O11" s="23" t="str">
        <f t="shared" si="6"/>
        <v/>
      </c>
      <c r="Q11" s="3">
        <v>5600</v>
      </c>
      <c r="R11" s="23">
        <v>6066.491407791038</v>
      </c>
    </row>
    <row r="12" spans="1:18" s="3" customFormat="1" x14ac:dyDescent="0.35">
      <c r="B12" s="3">
        <v>27</v>
      </c>
      <c r="C12" s="3">
        <v>4</v>
      </c>
      <c r="D12" s="29">
        <v>3300</v>
      </c>
      <c r="F12" s="6">
        <f t="shared" si="0"/>
        <v>85.503182011030972</v>
      </c>
      <c r="G12" s="7">
        <f t="shared" si="1"/>
        <v>96.009708737864059</v>
      </c>
      <c r="H12" s="7">
        <f>F14-G12</f>
        <v>21.597376028522405</v>
      </c>
      <c r="I12" s="7">
        <f t="shared" si="2"/>
        <v>3.5268970141970328</v>
      </c>
      <c r="J12" s="13"/>
      <c r="K12" s="23">
        <f t="shared" si="3"/>
        <v>112.08760956068198</v>
      </c>
      <c r="L12" s="13">
        <f t="shared" si="4"/>
        <v>4060.6442006114239</v>
      </c>
      <c r="M12" s="20"/>
      <c r="N12" s="20">
        <f t="shared" si="5"/>
        <v>3300</v>
      </c>
      <c r="O12" s="23">
        <f t="shared" si="6"/>
        <v>4060.6442006114239</v>
      </c>
      <c r="Q12" s="3">
        <v>6800</v>
      </c>
      <c r="R12" s="23">
        <v>7332.8697462109321</v>
      </c>
    </row>
    <row r="13" spans="1:18" s="3" customFormat="1" x14ac:dyDescent="0.35">
      <c r="D13" s="30">
        <v>3900</v>
      </c>
      <c r="E13" s="21"/>
      <c r="F13" s="24">
        <f t="shared" si="0"/>
        <v>99.536605752061092</v>
      </c>
      <c r="G13" s="25">
        <f t="shared" si="1"/>
        <v>111.56233728666471</v>
      </c>
      <c r="H13" s="25"/>
      <c r="I13" s="7">
        <f t="shared" si="2"/>
        <v>6.0447474797217495</v>
      </c>
      <c r="J13" s="13"/>
      <c r="K13" s="23" t="str">
        <f t="shared" si="3"/>
        <v/>
      </c>
      <c r="L13" s="13" t="str">
        <f t="shared" si="4"/>
        <v/>
      </c>
      <c r="M13" s="20"/>
      <c r="N13" s="20" t="str">
        <f t="shared" si="5"/>
        <v/>
      </c>
      <c r="O13" s="23" t="str">
        <f t="shared" si="6"/>
        <v/>
      </c>
      <c r="Q13" s="3">
        <v>8200</v>
      </c>
      <c r="R13" s="23">
        <v>8930.763873817019</v>
      </c>
    </row>
    <row r="14" spans="1:18" s="3" customFormat="1" x14ac:dyDescent="0.35">
      <c r="B14" s="3">
        <v>26</v>
      </c>
      <c r="C14" s="3">
        <v>5</v>
      </c>
      <c r="D14" s="15">
        <v>4700</v>
      </c>
      <c r="F14" s="6">
        <f t="shared" si="0"/>
        <v>117.60708476638646</v>
      </c>
      <c r="G14" s="7">
        <f t="shared" si="1"/>
        <v>131.50514005470149</v>
      </c>
      <c r="H14" s="7">
        <f t="shared" ref="H14:H35" si="7">F15-G14</f>
        <v>5.604102826044965</v>
      </c>
      <c r="I14" s="7">
        <f t="shared" si="2"/>
        <v>5.604102826044965</v>
      </c>
      <c r="J14" s="13"/>
      <c r="K14" s="23">
        <f t="shared" si="3"/>
        <v>134.78842231553745</v>
      </c>
      <c r="L14" s="13">
        <f t="shared" si="4"/>
        <v>5007.8360248450799</v>
      </c>
      <c r="M14" s="20"/>
      <c r="N14" s="20">
        <f t="shared" si="5"/>
        <v>4700</v>
      </c>
      <c r="O14" s="23">
        <f t="shared" si="6"/>
        <v>5007.8360248450799</v>
      </c>
      <c r="Q14" s="3">
        <v>10000</v>
      </c>
      <c r="R14" s="23">
        <v>10757.547785526249</v>
      </c>
    </row>
    <row r="15" spans="1:18" s="3" customFormat="1" x14ac:dyDescent="0.35">
      <c r="B15" s="3">
        <v>25</v>
      </c>
      <c r="C15" s="3">
        <v>6</v>
      </c>
      <c r="D15" s="27">
        <v>5600</v>
      </c>
      <c r="F15" s="6">
        <f t="shared" si="0"/>
        <v>137.10924288074645</v>
      </c>
      <c r="G15" s="7">
        <f t="shared" si="1"/>
        <v>152.92268041237111</v>
      </c>
      <c r="H15" s="7">
        <f t="shared" si="7"/>
        <v>8.9190220771182567</v>
      </c>
      <c r="I15" s="7">
        <f t="shared" si="2"/>
        <v>8.9190220771182567</v>
      </c>
      <c r="J15" s="13"/>
      <c r="K15" s="23">
        <f t="shared" si="3"/>
        <v>158.8578980740657</v>
      </c>
      <c r="L15" s="13">
        <f t="shared" si="4"/>
        <v>6066.491407791038</v>
      </c>
      <c r="M15" s="20"/>
      <c r="N15" s="20">
        <f t="shared" si="5"/>
        <v>5600</v>
      </c>
      <c r="O15" s="23">
        <f t="shared" si="6"/>
        <v>6066.491407791038</v>
      </c>
      <c r="Q15" s="3">
        <v>12000</v>
      </c>
      <c r="R15" s="23">
        <v>13348.183903720461</v>
      </c>
    </row>
    <row r="16" spans="1:18" s="3" customFormat="1" x14ac:dyDescent="0.35">
      <c r="B16" s="3">
        <v>24</v>
      </c>
      <c r="C16" s="3">
        <v>7</v>
      </c>
      <c r="D16" s="15">
        <v>6800</v>
      </c>
      <c r="F16" s="6">
        <f t="shared" si="0"/>
        <v>161.84170248948936</v>
      </c>
      <c r="G16" s="7">
        <f t="shared" si="1"/>
        <v>179.92829111666069</v>
      </c>
      <c r="H16" s="7">
        <f t="shared" si="7"/>
        <v>9.0776104776847433</v>
      </c>
      <c r="I16" s="7">
        <f t="shared" si="2"/>
        <v>9.0776104776847433</v>
      </c>
      <c r="J16" s="13"/>
      <c r="K16" s="23">
        <f t="shared" si="3"/>
        <v>185.99037949880849</v>
      </c>
      <c r="L16" s="13">
        <f t="shared" si="4"/>
        <v>7332.8697462109321</v>
      </c>
      <c r="M16" s="20"/>
      <c r="N16" s="20">
        <f t="shared" si="5"/>
        <v>6800</v>
      </c>
      <c r="O16" s="23">
        <f t="shared" si="6"/>
        <v>7332.8697462109321</v>
      </c>
      <c r="Q16" s="3">
        <v>15000</v>
      </c>
      <c r="R16" s="23">
        <v>16151.90067355656</v>
      </c>
    </row>
    <row r="17" spans="2:18" s="3" customFormat="1" x14ac:dyDescent="0.35">
      <c r="B17" s="3">
        <v>23</v>
      </c>
      <c r="C17" s="3">
        <v>8</v>
      </c>
      <c r="D17" s="15">
        <v>8200</v>
      </c>
      <c r="F17" s="6">
        <f t="shared" si="0"/>
        <v>189.00590159434543</v>
      </c>
      <c r="G17" s="7">
        <f t="shared" si="1"/>
        <v>209.39008435186778</v>
      </c>
      <c r="H17" s="7">
        <f t="shared" si="7"/>
        <v>12.12123681762003</v>
      </c>
      <c r="I17" s="7">
        <f t="shared" si="2"/>
        <v>12.12123681762003</v>
      </c>
      <c r="J17" s="13"/>
      <c r="K17" s="23">
        <f t="shared" si="3"/>
        <v>217.88707380596381</v>
      </c>
      <c r="L17" s="13">
        <f t="shared" si="4"/>
        <v>8930.763873817019</v>
      </c>
      <c r="M17" s="20"/>
      <c r="N17" s="20">
        <f t="shared" si="5"/>
        <v>8200</v>
      </c>
      <c r="O17" s="23">
        <f t="shared" si="6"/>
        <v>8930.763873817019</v>
      </c>
      <c r="Q17" s="3">
        <v>18000</v>
      </c>
      <c r="R17" s="23">
        <v>19675.378577762247</v>
      </c>
    </row>
    <row r="18" spans="2:18" s="3" customFormat="1" x14ac:dyDescent="0.35">
      <c r="B18" s="3">
        <v>22</v>
      </c>
      <c r="C18" s="3">
        <v>9</v>
      </c>
      <c r="D18" s="15">
        <v>10000</v>
      </c>
      <c r="F18" s="6">
        <f t="shared" si="0"/>
        <v>221.51132116948781</v>
      </c>
      <c r="G18" s="7">
        <f t="shared" si="1"/>
        <v>244.37397034596373</v>
      </c>
      <c r="H18" s="7">
        <f t="shared" si="7"/>
        <v>10.406054938486335</v>
      </c>
      <c r="I18" s="7">
        <f t="shared" si="2"/>
        <v>10.406054938486335</v>
      </c>
      <c r="J18" s="13"/>
      <c r="K18" s="23">
        <f t="shared" si="3"/>
        <v>251.49881429675278</v>
      </c>
      <c r="L18" s="13">
        <f t="shared" si="4"/>
        <v>10757.547785526249</v>
      </c>
      <c r="M18" s="20"/>
      <c r="N18" s="20">
        <f t="shared" si="5"/>
        <v>10000</v>
      </c>
      <c r="O18" s="23">
        <f t="shared" si="6"/>
        <v>10757.547785526249</v>
      </c>
      <c r="Q18" s="3">
        <v>22000</v>
      </c>
      <c r="R18" s="23">
        <v>24131.245905036554</v>
      </c>
    </row>
    <row r="19" spans="2:18" s="3" customFormat="1" x14ac:dyDescent="0.35">
      <c r="B19" s="3">
        <v>21</v>
      </c>
      <c r="C19" s="3">
        <v>10</v>
      </c>
      <c r="D19" s="15">
        <v>12000</v>
      </c>
      <c r="F19" s="6">
        <f t="shared" si="0"/>
        <v>254.78002528445006</v>
      </c>
      <c r="G19" s="7">
        <f t="shared" si="1"/>
        <v>279.877358490566</v>
      </c>
      <c r="H19" s="7">
        <f t="shared" si="7"/>
        <v>19.930734338949037</v>
      </c>
      <c r="I19" s="7">
        <f t="shared" si="2"/>
        <v>19.930734338949037</v>
      </c>
      <c r="J19" s="13"/>
      <c r="K19" s="23">
        <f t="shared" si="3"/>
        <v>294.6219459617252</v>
      </c>
      <c r="L19" s="13">
        <f t="shared" si="4"/>
        <v>13348.183903720461</v>
      </c>
      <c r="M19" s="20"/>
      <c r="N19" s="20">
        <f t="shared" si="5"/>
        <v>12000</v>
      </c>
      <c r="O19" s="23">
        <f t="shared" si="6"/>
        <v>13348.183903720461</v>
      </c>
      <c r="Q19" s="3">
        <v>27000</v>
      </c>
      <c r="R19" s="23">
        <v>29519.529890767029</v>
      </c>
    </row>
    <row r="20" spans="2:18" s="3" customFormat="1" x14ac:dyDescent="0.35">
      <c r="B20" s="3">
        <v>20</v>
      </c>
      <c r="C20" s="3">
        <v>11</v>
      </c>
      <c r="D20" s="15">
        <v>15000</v>
      </c>
      <c r="F20" s="6">
        <f t="shared" si="0"/>
        <v>299.80809282951503</v>
      </c>
      <c r="G20" s="7">
        <f t="shared" si="1"/>
        <v>327.4503311258278</v>
      </c>
      <c r="H20" s="7">
        <f t="shared" si="7"/>
        <v>12.399584557140145</v>
      </c>
      <c r="I20" s="7">
        <f t="shared" si="2"/>
        <v>12.399584557140145</v>
      </c>
      <c r="J20" s="13"/>
      <c r="K20" s="23">
        <f t="shared" si="3"/>
        <v>336.16999877153989</v>
      </c>
      <c r="L20" s="13">
        <f t="shared" si="4"/>
        <v>16151.90067355656</v>
      </c>
      <c r="M20" s="20"/>
      <c r="N20" s="20">
        <f t="shared" si="5"/>
        <v>15000</v>
      </c>
      <c r="O20" s="23">
        <f t="shared" si="6"/>
        <v>16151.90067355656</v>
      </c>
      <c r="Q20" s="3">
        <v>33000</v>
      </c>
      <c r="R20" s="23">
        <v>35121.328844124095</v>
      </c>
    </row>
    <row r="21" spans="2:18" s="3" customFormat="1" x14ac:dyDescent="0.35">
      <c r="B21" s="3">
        <v>19</v>
      </c>
      <c r="C21" s="3">
        <v>12</v>
      </c>
      <c r="D21" s="15">
        <v>18000</v>
      </c>
      <c r="F21" s="6">
        <f t="shared" si="0"/>
        <v>339.84991568296795</v>
      </c>
      <c r="G21" s="7">
        <f t="shared" si="1"/>
        <v>369.29875518672196</v>
      </c>
      <c r="H21" s="7">
        <f t="shared" si="7"/>
        <v>17.516983776809695</v>
      </c>
      <c r="I21" s="7">
        <f t="shared" si="2"/>
        <v>17.516983776809695</v>
      </c>
      <c r="J21" s="13"/>
      <c r="K21" s="23">
        <f t="shared" si="3"/>
        <v>382.11234220816971</v>
      </c>
      <c r="L21" s="13">
        <f t="shared" si="4"/>
        <v>19675.378577762247</v>
      </c>
      <c r="M21" s="20"/>
      <c r="N21" s="20">
        <f t="shared" si="5"/>
        <v>18000</v>
      </c>
      <c r="O21" s="23">
        <f t="shared" si="6"/>
        <v>19675.378577762247</v>
      </c>
      <c r="Q21" s="3">
        <v>39000</v>
      </c>
      <c r="R21" s="23">
        <v>42156.601554598208</v>
      </c>
    </row>
    <row r="22" spans="2:18" s="3" customFormat="1" x14ac:dyDescent="0.35">
      <c r="B22" s="3">
        <v>18</v>
      </c>
      <c r="C22" s="3">
        <v>13</v>
      </c>
      <c r="D22" s="15">
        <v>22000</v>
      </c>
      <c r="F22" s="6">
        <f t="shared" si="0"/>
        <v>386.81573896353166</v>
      </c>
      <c r="G22" s="7">
        <f t="shared" si="1"/>
        <v>417.84507042253517</v>
      </c>
      <c r="H22" s="7">
        <f t="shared" si="7"/>
        <v>19.315450184840131</v>
      </c>
      <c r="I22" s="7">
        <f t="shared" si="2"/>
        <v>19.315450184840131</v>
      </c>
      <c r="J22" s="13"/>
      <c r="K22" s="23">
        <f t="shared" si="3"/>
        <v>432.09743057040725</v>
      </c>
      <c r="L22" s="13">
        <f t="shared" si="4"/>
        <v>24131.245905036554</v>
      </c>
      <c r="M22" s="20"/>
      <c r="N22" s="20">
        <f t="shared" si="5"/>
        <v>22000</v>
      </c>
      <c r="O22" s="23">
        <f t="shared" si="6"/>
        <v>24131.245905036554</v>
      </c>
      <c r="Q22" s="3">
        <v>47000</v>
      </c>
      <c r="R22" s="23">
        <v>50336.199900242318</v>
      </c>
    </row>
    <row r="23" spans="2:18" s="3" customFormat="1" x14ac:dyDescent="0.35">
      <c r="B23" s="3">
        <v>17</v>
      </c>
      <c r="C23" s="3">
        <v>14</v>
      </c>
      <c r="D23" s="15">
        <v>27000</v>
      </c>
      <c r="F23" s="6">
        <f t="shared" si="0"/>
        <v>437.1605206073753</v>
      </c>
      <c r="G23" s="7">
        <f t="shared" si="1"/>
        <v>469.24956063268888</v>
      </c>
      <c r="H23" s="7">
        <f t="shared" si="7"/>
        <v>18.718962369732424</v>
      </c>
      <c r="I23" s="7">
        <f t="shared" si="2"/>
        <v>18.718962369732424</v>
      </c>
      <c r="J23" s="13"/>
      <c r="K23" s="23">
        <f t="shared" si="3"/>
        <v>483.02473052847483</v>
      </c>
      <c r="L23" s="13">
        <f t="shared" si="4"/>
        <v>29519.529890767029</v>
      </c>
      <c r="M23" s="20"/>
      <c r="N23" s="20">
        <f t="shared" si="5"/>
        <v>27000</v>
      </c>
      <c r="O23" s="23">
        <f t="shared" si="6"/>
        <v>29519.529890767029</v>
      </c>
      <c r="Q23" s="3">
        <v>56000</v>
      </c>
      <c r="R23" s="23">
        <v>60872.38880949279</v>
      </c>
    </row>
    <row r="24" spans="2:18" s="3" customFormat="1" x14ac:dyDescent="0.35">
      <c r="B24" s="3">
        <v>16</v>
      </c>
      <c r="C24" s="3">
        <v>15</v>
      </c>
      <c r="D24" s="15">
        <v>33000</v>
      </c>
      <c r="F24" s="6">
        <f t="shared" si="0"/>
        <v>487.96852300242131</v>
      </c>
      <c r="G24" s="7">
        <f t="shared" si="1"/>
        <v>520.47368421052636</v>
      </c>
      <c r="H24" s="7">
        <f t="shared" si="7"/>
        <v>10.193320043068866</v>
      </c>
      <c r="I24" s="7">
        <f t="shared" si="2"/>
        <v>10.193320043068866</v>
      </c>
      <c r="J24" s="13"/>
      <c r="K24" s="23">
        <f t="shared" si="3"/>
        <v>527.42834024498143</v>
      </c>
      <c r="L24" s="13">
        <f t="shared" si="4"/>
        <v>35121.328844124095</v>
      </c>
      <c r="M24" s="20"/>
      <c r="N24" s="20">
        <f t="shared" si="5"/>
        <v>33000</v>
      </c>
      <c r="O24" s="23">
        <f t="shared" si="6"/>
        <v>35121.328844124095</v>
      </c>
      <c r="Q24" s="3">
        <v>68000</v>
      </c>
      <c r="R24" s="23">
        <v>73481.638335108626</v>
      </c>
    </row>
    <row r="25" spans="2:18" s="3" customFormat="1" x14ac:dyDescent="0.35">
      <c r="B25" s="3">
        <v>15</v>
      </c>
      <c r="C25" s="3">
        <v>16</v>
      </c>
      <c r="D25" s="15">
        <v>39000</v>
      </c>
      <c r="F25" s="6">
        <f t="shared" si="0"/>
        <v>530.66700425359522</v>
      </c>
      <c r="G25" s="7">
        <f t="shared" si="1"/>
        <v>563.02335766423346</v>
      </c>
      <c r="H25" s="7">
        <f t="shared" si="7"/>
        <v>14.993179835003843</v>
      </c>
      <c r="I25" s="7">
        <f t="shared" si="2"/>
        <v>14.993179835003843</v>
      </c>
      <c r="J25" s="13"/>
      <c r="K25" s="23">
        <f t="shared" si="3"/>
        <v>573.81790153223653</v>
      </c>
      <c r="L25" s="13">
        <f t="shared" si="4"/>
        <v>42156.601554598208</v>
      </c>
      <c r="M25" s="20"/>
      <c r="N25" s="20">
        <f t="shared" si="5"/>
        <v>39000</v>
      </c>
      <c r="O25" s="23">
        <f t="shared" si="6"/>
        <v>42156.601554598208</v>
      </c>
      <c r="Q25" s="3">
        <v>82000</v>
      </c>
      <c r="R25" s="23">
        <v>89361.283690993354</v>
      </c>
    </row>
    <row r="26" spans="2:18" s="3" customFormat="1" x14ac:dyDescent="0.35">
      <c r="B26" s="3">
        <v>14</v>
      </c>
      <c r="C26" s="3">
        <v>17</v>
      </c>
      <c r="D26" s="15">
        <v>47000</v>
      </c>
      <c r="F26" s="6">
        <f t="shared" si="0"/>
        <v>578.0165374992373</v>
      </c>
      <c r="G26" s="7">
        <f t="shared" si="1"/>
        <v>609.68473983384331</v>
      </c>
      <c r="H26" s="7">
        <f t="shared" si="7"/>
        <v>11.776493646332938</v>
      </c>
      <c r="I26" s="7">
        <f t="shared" si="2"/>
        <v>11.776493646332938</v>
      </c>
      <c r="J26" s="13"/>
      <c r="K26" s="23">
        <f t="shared" si="3"/>
        <v>617.90593475090964</v>
      </c>
      <c r="L26" s="13">
        <f t="shared" si="4"/>
        <v>50336.199900242318</v>
      </c>
      <c r="M26" s="20"/>
      <c r="N26" s="20">
        <f t="shared" si="5"/>
        <v>47000</v>
      </c>
      <c r="O26" s="23">
        <f t="shared" si="6"/>
        <v>50336.199900242318</v>
      </c>
      <c r="Q26" s="3">
        <v>100000</v>
      </c>
      <c r="R26" s="23">
        <v>107524.32124403358</v>
      </c>
    </row>
    <row r="27" spans="2:18" s="3" customFormat="1" x14ac:dyDescent="0.35">
      <c r="B27" s="3">
        <v>13</v>
      </c>
      <c r="C27" s="3">
        <v>18</v>
      </c>
      <c r="D27" s="15">
        <v>56000</v>
      </c>
      <c r="F27" s="6">
        <f t="shared" si="0"/>
        <v>621.46123348017625</v>
      </c>
      <c r="G27" s="7">
        <f t="shared" si="1"/>
        <v>652.02197802197793</v>
      </c>
      <c r="H27" s="7">
        <f t="shared" si="7"/>
        <v>15.689384285564415</v>
      </c>
      <c r="I27" s="7">
        <f t="shared" si="2"/>
        <v>15.689384285564415</v>
      </c>
      <c r="J27" s="13"/>
      <c r="K27" s="23">
        <f t="shared" si="3"/>
        <v>663.37348545042948</v>
      </c>
      <c r="L27" s="13">
        <f t="shared" si="4"/>
        <v>60872.38880949279</v>
      </c>
      <c r="M27" s="20"/>
      <c r="N27" s="20">
        <f t="shared" si="5"/>
        <v>56000</v>
      </c>
      <c r="O27" s="23">
        <f t="shared" si="6"/>
        <v>60872.38880949279</v>
      </c>
      <c r="Q27" s="3">
        <v>120000</v>
      </c>
      <c r="R27" s="23">
        <v>133157.43740246791</v>
      </c>
    </row>
    <row r="28" spans="2:18" s="3" customFormat="1" x14ac:dyDescent="0.35">
      <c r="B28" s="3">
        <v>12</v>
      </c>
      <c r="C28" s="3">
        <v>19</v>
      </c>
      <c r="D28" s="15">
        <v>68000</v>
      </c>
      <c r="F28" s="6">
        <f t="shared" si="0"/>
        <v>667.71136230754234</v>
      </c>
      <c r="G28" s="7">
        <f t="shared" si="1"/>
        <v>696.60082872928183</v>
      </c>
      <c r="H28" s="7">
        <f t="shared" si="7"/>
        <v>13.198243515370677</v>
      </c>
      <c r="I28" s="7">
        <f t="shared" si="2"/>
        <v>13.198243515370677</v>
      </c>
      <c r="J28" s="13"/>
      <c r="K28" s="23">
        <f t="shared" si="3"/>
        <v>705.95942354157842</v>
      </c>
      <c r="L28" s="13">
        <f t="shared" si="4"/>
        <v>73481.638335108626</v>
      </c>
      <c r="M28" s="20"/>
      <c r="N28" s="20">
        <f t="shared" si="5"/>
        <v>68000</v>
      </c>
      <c r="O28" s="23">
        <f t="shared" si="6"/>
        <v>73481.638335108626</v>
      </c>
      <c r="Q28" s="3">
        <v>150000</v>
      </c>
      <c r="R28" s="23">
        <v>160992.45247626147</v>
      </c>
    </row>
    <row r="29" spans="2:18" s="3" customFormat="1" x14ac:dyDescent="0.35">
      <c r="B29" s="3">
        <v>11</v>
      </c>
      <c r="C29" s="3">
        <v>20</v>
      </c>
      <c r="D29" s="15">
        <v>82000</v>
      </c>
      <c r="F29" s="6">
        <f t="shared" si="0"/>
        <v>709.79907224465251</v>
      </c>
      <c r="G29" s="7">
        <f t="shared" si="1"/>
        <v>736.73349485160509</v>
      </c>
      <c r="H29" s="7">
        <f t="shared" si="7"/>
        <v>14.463016256192645</v>
      </c>
      <c r="I29" s="7">
        <f t="shared" si="2"/>
        <v>14.463016256192645</v>
      </c>
      <c r="J29" s="13"/>
      <c r="K29" s="23">
        <f t="shared" si="3"/>
        <v>747.1039078565592</v>
      </c>
      <c r="L29" s="13">
        <f t="shared" si="4"/>
        <v>89361.283690993354</v>
      </c>
      <c r="M29" s="20"/>
      <c r="N29" s="20">
        <f t="shared" si="5"/>
        <v>82000</v>
      </c>
      <c r="O29" s="23">
        <f t="shared" si="6"/>
        <v>89361.283690993354</v>
      </c>
      <c r="Q29" s="3">
        <v>180000</v>
      </c>
      <c r="R29" s="23">
        <v>195782.89084646633</v>
      </c>
    </row>
    <row r="30" spans="2:18" s="3" customFormat="1" x14ac:dyDescent="0.35">
      <c r="B30" s="3">
        <v>10</v>
      </c>
      <c r="C30" s="3">
        <v>21</v>
      </c>
      <c r="D30" s="15">
        <v>100000</v>
      </c>
      <c r="F30" s="6">
        <f t="shared" si="0"/>
        <v>751.19651110779773</v>
      </c>
      <c r="G30" s="7">
        <f t="shared" si="1"/>
        <v>775.81066945606688</v>
      </c>
      <c r="H30" s="7">
        <f t="shared" si="7"/>
        <v>10.191670637536959</v>
      </c>
      <c r="I30" s="7">
        <f t="shared" si="2"/>
        <v>10.191670637536959</v>
      </c>
      <c r="J30" s="13"/>
      <c r="K30" s="23">
        <f t="shared" si="3"/>
        <v>782.76400596609642</v>
      </c>
      <c r="L30" s="13">
        <f t="shared" si="4"/>
        <v>107524.32124403358</v>
      </c>
      <c r="M30" s="20"/>
      <c r="N30" s="20">
        <f t="shared" si="5"/>
        <v>100000</v>
      </c>
      <c r="O30" s="23">
        <f t="shared" si="6"/>
        <v>107524.32124403358</v>
      </c>
      <c r="Q30" s="3">
        <v>220000</v>
      </c>
      <c r="R30" s="23">
        <v>239697.59388508165</v>
      </c>
    </row>
    <row r="31" spans="2:18" s="3" customFormat="1" x14ac:dyDescent="0.35">
      <c r="B31" s="3">
        <v>9</v>
      </c>
      <c r="C31" s="3">
        <v>22</v>
      </c>
      <c r="D31" s="15">
        <v>120000</v>
      </c>
      <c r="F31" s="6">
        <f t="shared" si="0"/>
        <v>786.00234009360383</v>
      </c>
      <c r="G31" s="7">
        <f t="shared" si="1"/>
        <v>808.36512261580367</v>
      </c>
      <c r="H31" s="7">
        <f t="shared" si="7"/>
        <v>15.825127670471488</v>
      </c>
      <c r="I31" s="7">
        <f t="shared" si="2"/>
        <v>15.825127670471488</v>
      </c>
      <c r="J31" s="13"/>
      <c r="K31" s="23">
        <f t="shared" si="3"/>
        <v>819.82522475218082</v>
      </c>
      <c r="L31" s="13">
        <f t="shared" si="4"/>
        <v>133157.43740246791</v>
      </c>
      <c r="M31" s="20"/>
      <c r="N31" s="20">
        <f t="shared" si="5"/>
        <v>120000</v>
      </c>
      <c r="O31" s="23">
        <f t="shared" si="6"/>
        <v>133157.43740246791</v>
      </c>
      <c r="Q31" s="3">
        <v>270000</v>
      </c>
      <c r="R31" s="23">
        <v>292662.62817106448</v>
      </c>
    </row>
    <row r="32" spans="2:18" s="3" customFormat="1" x14ac:dyDescent="0.35">
      <c r="B32" s="3">
        <v>8</v>
      </c>
      <c r="C32" s="3">
        <v>23</v>
      </c>
      <c r="D32" s="29">
        <v>150000</v>
      </c>
      <c r="F32" s="6">
        <f t="shared" si="0"/>
        <v>824.19025028627516</v>
      </c>
      <c r="G32" s="7">
        <f t="shared" si="1"/>
        <v>843.77133105802045</v>
      </c>
      <c r="H32" s="7">
        <f t="shared" si="7"/>
        <v>8.0080434136616532</v>
      </c>
      <c r="I32" s="7">
        <f t="shared" si="2"/>
        <v>8.0080434136616532</v>
      </c>
      <c r="J32" s="13"/>
      <c r="K32" s="23">
        <f t="shared" si="3"/>
        <v>848.9777657889498</v>
      </c>
      <c r="L32" s="13">
        <f t="shared" si="4"/>
        <v>160992.45247626147</v>
      </c>
      <c r="M32" s="20"/>
      <c r="N32" s="20">
        <f t="shared" si="5"/>
        <v>150000</v>
      </c>
      <c r="O32" s="23">
        <f t="shared" si="6"/>
        <v>160992.45247626147</v>
      </c>
      <c r="Q32" s="3">
        <v>330000</v>
      </c>
      <c r="R32" s="23">
        <v>401391.45114954695</v>
      </c>
    </row>
    <row r="33" spans="1:18" s="3" customFormat="1" x14ac:dyDescent="0.35">
      <c r="B33" s="3">
        <v>7</v>
      </c>
      <c r="C33" s="3">
        <v>24</v>
      </c>
      <c r="D33" s="29">
        <v>180000</v>
      </c>
      <c r="F33" s="6">
        <f t="shared" si="0"/>
        <v>851.7793744716821</v>
      </c>
      <c r="G33" s="7">
        <f t="shared" si="1"/>
        <v>869.150390625</v>
      </c>
      <c r="H33" s="7">
        <f t="shared" si="7"/>
        <v>9.3631228885135442</v>
      </c>
      <c r="I33" s="7">
        <f t="shared" si="2"/>
        <v>9.3631228885135442</v>
      </c>
      <c r="J33" s="13"/>
      <c r="K33" s="23">
        <f t="shared" si="3"/>
        <v>875.44088893581079</v>
      </c>
      <c r="L33" s="13">
        <f t="shared" si="4"/>
        <v>195782.89084646633</v>
      </c>
      <c r="M33" s="20"/>
      <c r="N33" s="20">
        <f t="shared" si="5"/>
        <v>180000</v>
      </c>
      <c r="O33" s="23">
        <f t="shared" si="6"/>
        <v>195782.89084646633</v>
      </c>
      <c r="Q33" s="3">
        <v>470000</v>
      </c>
      <c r="R33" s="23">
        <v>574870.38618262182</v>
      </c>
    </row>
    <row r="34" spans="1:18" s="3" customFormat="1" x14ac:dyDescent="0.35">
      <c r="B34" s="3">
        <v>6</v>
      </c>
      <c r="C34" s="3">
        <v>25</v>
      </c>
      <c r="D34" s="15">
        <v>220000</v>
      </c>
      <c r="F34" s="6">
        <f t="shared" si="0"/>
        <v>878.51351351351354</v>
      </c>
      <c r="G34" s="7">
        <f t="shared" si="1"/>
        <v>893.58433734939752</v>
      </c>
      <c r="H34" s="7">
        <f t="shared" si="7"/>
        <v>8.5239885234763051</v>
      </c>
      <c r="I34" s="7">
        <f t="shared" si="2"/>
        <v>8.5239885234763051</v>
      </c>
      <c r="J34" s="13"/>
      <c r="K34" s="23">
        <f t="shared" si="3"/>
        <v>899.20352816817854</v>
      </c>
      <c r="L34" s="13">
        <f t="shared" si="4"/>
        <v>239697.59388508165</v>
      </c>
      <c r="M34" s="20"/>
      <c r="N34" s="20">
        <f t="shared" si="5"/>
        <v>220000</v>
      </c>
      <c r="O34" s="23">
        <f t="shared" si="6"/>
        <v>239697.59388508165</v>
      </c>
      <c r="Q34" s="3">
        <v>680000</v>
      </c>
      <c r="R34" s="23">
        <v>834047.7599130437</v>
      </c>
    </row>
    <row r="35" spans="1:18" s="3" customFormat="1" x14ac:dyDescent="0.35">
      <c r="B35" s="3">
        <v>5</v>
      </c>
      <c r="C35" s="3">
        <v>26</v>
      </c>
      <c r="D35" s="27">
        <v>270000</v>
      </c>
      <c r="E35" s="20"/>
      <c r="F35" s="22">
        <f t="shared" si="0"/>
        <v>902.10832587287382</v>
      </c>
      <c r="G35" s="23">
        <f t="shared" si="1"/>
        <v>915.0205620287868</v>
      </c>
      <c r="H35" s="23">
        <f t="shared" si="7"/>
        <v>6.8961808806368481</v>
      </c>
      <c r="I35" s="7">
        <f t="shared" si="2"/>
        <v>6.8961808806368481</v>
      </c>
      <c r="J35" s="13"/>
      <c r="K35" s="23">
        <f t="shared" si="3"/>
        <v>919.33750673329632</v>
      </c>
      <c r="L35" s="13">
        <f t="shared" si="4"/>
        <v>292662.62817106448</v>
      </c>
      <c r="M35" s="20"/>
      <c r="N35" s="20">
        <f t="shared" si="5"/>
        <v>270000</v>
      </c>
      <c r="O35" s="23">
        <f t="shared" si="6"/>
        <v>292662.62817106448</v>
      </c>
      <c r="Q35" s="3">
        <v>1000000</v>
      </c>
      <c r="R35" s="23">
        <v>1394768.1263387096</v>
      </c>
    </row>
    <row r="36" spans="1:18" s="3" customFormat="1" x14ac:dyDescent="0.35">
      <c r="B36" s="3">
        <v>4.5</v>
      </c>
      <c r="C36" s="3">
        <v>27</v>
      </c>
      <c r="D36" s="15">
        <v>330000</v>
      </c>
      <c r="F36" s="6">
        <f t="shared" si="0"/>
        <v>921.91674290942365</v>
      </c>
      <c r="G36" s="7">
        <f t="shared" si="1"/>
        <v>932.92452830188677</v>
      </c>
      <c r="H36" s="7">
        <f>F38-G36</f>
        <v>16.949817352859668</v>
      </c>
      <c r="I36" s="7">
        <f t="shared" si="2"/>
        <v>3.2231884136137978</v>
      </c>
      <c r="J36" s="13"/>
      <c r="K36" s="23">
        <f t="shared" si="3"/>
        <v>945.28438218417455</v>
      </c>
      <c r="L36" s="13">
        <f t="shared" si="4"/>
        <v>401391.45114954695</v>
      </c>
      <c r="M36" s="20"/>
      <c r="N36" s="20">
        <f t="shared" si="5"/>
        <v>330000</v>
      </c>
      <c r="O36" s="23">
        <f t="shared" si="6"/>
        <v>401391.45114954695</v>
      </c>
    </row>
    <row r="37" spans="1:18" s="3" customFormat="1" x14ac:dyDescent="0.35">
      <c r="D37" s="16">
        <v>390000</v>
      </c>
      <c r="E37" s="5"/>
      <c r="F37" s="8">
        <f t="shared" si="0"/>
        <v>936.14771671550056</v>
      </c>
      <c r="G37" s="9">
        <f t="shared" si="1"/>
        <v>945.73565473271208</v>
      </c>
      <c r="H37" s="9"/>
      <c r="I37" s="7">
        <f t="shared" si="2"/>
        <v>4.1386909220343568</v>
      </c>
      <c r="J37" s="13"/>
      <c r="K37" s="23" t="str">
        <f t="shared" si="3"/>
        <v/>
      </c>
      <c r="L37" s="13" t="str">
        <f t="shared" si="4"/>
        <v/>
      </c>
      <c r="M37" s="20"/>
      <c r="N37" s="20" t="str">
        <f t="shared" si="5"/>
        <v/>
      </c>
      <c r="O37" s="23" t="str">
        <f t="shared" si="6"/>
        <v/>
      </c>
      <c r="Q37" s="3" t="s">
        <v>46</v>
      </c>
      <c r="R37" s="3" t="s">
        <v>46</v>
      </c>
    </row>
    <row r="38" spans="1:18" s="3" customFormat="1" x14ac:dyDescent="0.35">
      <c r="B38" s="3">
        <v>4</v>
      </c>
      <c r="C38" s="3">
        <v>28</v>
      </c>
      <c r="D38" s="29">
        <v>470000</v>
      </c>
      <c r="E38" s="20"/>
      <c r="F38" s="22">
        <f t="shared" si="0"/>
        <v>949.87434565474643</v>
      </c>
      <c r="G38" s="23">
        <f t="shared" si="1"/>
        <v>958.05208190188262</v>
      </c>
      <c r="H38" s="23">
        <f>F40-G38</f>
        <v>13.264259672170397</v>
      </c>
      <c r="I38" s="7">
        <f t="shared" si="2"/>
        <v>2.8613436140904014</v>
      </c>
      <c r="J38" s="13"/>
      <c r="K38" s="23">
        <f t="shared" si="3"/>
        <v>967.46348963961896</v>
      </c>
      <c r="L38" s="13">
        <f t="shared" si="4"/>
        <v>574870.38618262182</v>
      </c>
      <c r="M38" s="20"/>
      <c r="N38" s="20">
        <f t="shared" si="5"/>
        <v>470000</v>
      </c>
      <c r="O38" s="23">
        <f t="shared" si="6"/>
        <v>574870.38618262182</v>
      </c>
    </row>
    <row r="39" spans="1:18" s="3" customFormat="1" x14ac:dyDescent="0.35">
      <c r="D39" s="16">
        <v>560000</v>
      </c>
      <c r="E39" s="5"/>
      <c r="F39" s="8">
        <f t="shared" si="0"/>
        <v>960.91342551597302</v>
      </c>
      <c r="G39" s="9">
        <f t="shared" si="1"/>
        <v>967.92822185970635</v>
      </c>
      <c r="H39" s="9"/>
      <c r="I39" s="7">
        <f t="shared" si="2"/>
        <v>3.3881197143466579</v>
      </c>
      <c r="J39" s="13"/>
      <c r="K39" s="23" t="str">
        <f t="shared" si="3"/>
        <v/>
      </c>
      <c r="L39" s="13" t="str">
        <f t="shared" si="4"/>
        <v/>
      </c>
      <c r="M39" s="20"/>
      <c r="N39" s="20" t="str">
        <f t="shared" si="5"/>
        <v/>
      </c>
      <c r="O39" s="23" t="str">
        <f t="shared" si="6"/>
        <v/>
      </c>
      <c r="Q39" s="3" t="s">
        <v>46</v>
      </c>
      <c r="R39" s="3" t="s">
        <v>46</v>
      </c>
    </row>
    <row r="40" spans="1:18" s="3" customFormat="1" ht="14.5" customHeight="1" x14ac:dyDescent="0.35">
      <c r="B40" s="3">
        <v>3.5</v>
      </c>
      <c r="C40" s="3">
        <v>29</v>
      </c>
      <c r="D40" s="29">
        <v>680000</v>
      </c>
      <c r="E40" s="20"/>
      <c r="F40" s="22">
        <f t="shared" si="0"/>
        <v>971.31634157405301</v>
      </c>
      <c r="G40" s="23">
        <f t="shared" si="1"/>
        <v>977.21178066266225</v>
      </c>
      <c r="H40" s="23">
        <f>F42-G40</f>
        <v>10.065809868769065</v>
      </c>
      <c r="I40" s="7">
        <f t="shared" si="2"/>
        <v>2.5556915312334922</v>
      </c>
      <c r="J40" s="13"/>
      <c r="K40" s="23">
        <f t="shared" si="3"/>
        <v>984.0644285576775</v>
      </c>
      <c r="L40" s="13">
        <f t="shared" si="4"/>
        <v>834047.7599130437</v>
      </c>
      <c r="M40" s="20"/>
      <c r="N40" s="20">
        <f t="shared" si="5"/>
        <v>680000</v>
      </c>
      <c r="O40" s="23">
        <f t="shared" si="6"/>
        <v>834047.7599130437</v>
      </c>
    </row>
    <row r="41" spans="1:18" s="3" customFormat="1" x14ac:dyDescent="0.35">
      <c r="D41" s="16">
        <v>820000</v>
      </c>
      <c r="E41" s="5"/>
      <c r="F41" s="8">
        <f t="shared" si="0"/>
        <v>979.76747219389574</v>
      </c>
      <c r="G41" s="9">
        <f t="shared" si="1"/>
        <v>984.73688471502589</v>
      </c>
      <c r="H41" s="9"/>
      <c r="I41" s="7">
        <f t="shared" si="2"/>
        <v>2.5407058164054206</v>
      </c>
      <c r="J41" s="13"/>
      <c r="K41" s="23" t="str">
        <f t="shared" si="3"/>
        <v/>
      </c>
      <c r="L41" s="13" t="str">
        <f t="shared" si="4"/>
        <v/>
      </c>
      <c r="M41" s="20"/>
      <c r="N41" s="20" t="str">
        <f t="shared" si="5"/>
        <v/>
      </c>
      <c r="O41" s="23" t="str">
        <f t="shared" si="6"/>
        <v/>
      </c>
      <c r="Q41" s="3" t="s">
        <v>46</v>
      </c>
      <c r="R41" s="3" t="s">
        <v>46</v>
      </c>
    </row>
    <row r="42" spans="1:18" s="3" customFormat="1" x14ac:dyDescent="0.35">
      <c r="B42" s="3">
        <v>3</v>
      </c>
      <c r="C42" s="3">
        <v>30</v>
      </c>
      <c r="D42" s="29">
        <v>1000000</v>
      </c>
      <c r="E42" s="20"/>
      <c r="F42" s="22">
        <f t="shared" si="0"/>
        <v>987.27759053143131</v>
      </c>
      <c r="G42" s="23">
        <f t="shared" si="1"/>
        <v>991.41157599251437</v>
      </c>
      <c r="H42" s="23">
        <f>F43-G42</f>
        <v>11.429785472453773</v>
      </c>
      <c r="I42" s="7">
        <f t="shared" si="2"/>
        <v>11.429785472453773</v>
      </c>
      <c r="J42" s="13"/>
      <c r="K42" s="23">
        <f t="shared" si="3"/>
        <v>999.35540437047734</v>
      </c>
      <c r="L42" s="13">
        <f t="shared" si="4"/>
        <v>1394768.1263387096</v>
      </c>
      <c r="M42" s="20"/>
      <c r="N42" s="20">
        <f t="shared" ref="N42" si="8">IF($C42="","",D42)</f>
        <v>1000000</v>
      </c>
      <c r="O42" s="23">
        <f t="shared" si="6"/>
        <v>1394768.1263387096</v>
      </c>
    </row>
    <row r="43" spans="1:18" s="3" customFormat="1" x14ac:dyDescent="0.35">
      <c r="B43" s="3" t="s">
        <v>7</v>
      </c>
      <c r="C43" s="3">
        <v>31</v>
      </c>
      <c r="D43" s="29">
        <v>1800000</v>
      </c>
      <c r="E43" s="20"/>
      <c r="F43" s="22">
        <f t="shared" si="0"/>
        <v>1002.8413614649681</v>
      </c>
      <c r="G43" s="23">
        <f t="shared" si="1"/>
        <v>1005.2066862435058</v>
      </c>
      <c r="H43" s="23"/>
      <c r="I43" s="7"/>
      <c r="J43" s="4"/>
      <c r="K43" s="23"/>
      <c r="L43" s="13"/>
      <c r="M43" s="18"/>
      <c r="N43" s="20"/>
    </row>
    <row r="45" spans="1:18" s="1" customFormat="1" ht="17.5" thickBot="1" x14ac:dyDescent="0.45">
      <c r="A45" s="1" t="s">
        <v>4</v>
      </c>
    </row>
    <row r="46" spans="1:18" ht="15" thickTop="1" x14ac:dyDescent="0.35"/>
    <row r="47" spans="1:18" x14ac:dyDescent="0.35">
      <c r="C47" t="s">
        <v>41</v>
      </c>
      <c r="D47" s="17">
        <v>1023</v>
      </c>
      <c r="G47" s="33" t="s">
        <v>26</v>
      </c>
      <c r="H47" s="33"/>
      <c r="I47" s="34" t="s">
        <v>27</v>
      </c>
      <c r="J47" s="35"/>
      <c r="K47" s="34" t="s">
        <v>37</v>
      </c>
      <c r="L47" s="35"/>
    </row>
    <row r="48" spans="1:18" ht="15" thickBot="1" x14ac:dyDescent="0.4">
      <c r="C48" t="s">
        <v>23</v>
      </c>
      <c r="D48" s="17">
        <v>0.98499999999999999</v>
      </c>
      <c r="G48" s="10" t="s">
        <v>14</v>
      </c>
      <c r="H48" s="10" t="s">
        <v>15</v>
      </c>
      <c r="I48" s="11" t="s">
        <v>28</v>
      </c>
      <c r="J48" s="10" t="s">
        <v>29</v>
      </c>
      <c r="K48" s="11" t="s">
        <v>20</v>
      </c>
      <c r="L48" s="10" t="s">
        <v>19</v>
      </c>
    </row>
    <row r="49" spans="3:12" x14ac:dyDescent="0.35">
      <c r="C49" t="s">
        <v>24</v>
      </c>
      <c r="D49" s="17">
        <v>1.0149999999999999</v>
      </c>
      <c r="G49" s="3">
        <v>0</v>
      </c>
      <c r="H49" s="3">
        <v>0</v>
      </c>
      <c r="I49" s="2"/>
      <c r="K49" s="2"/>
      <c r="L49" t="s">
        <v>36</v>
      </c>
    </row>
    <row r="50" spans="3:12" ht="14.5" customHeight="1" x14ac:dyDescent="0.35">
      <c r="C50" t="s">
        <v>11</v>
      </c>
      <c r="D50" s="17">
        <v>33000</v>
      </c>
      <c r="E50" s="19"/>
      <c r="G50" s="3">
        <v>0</v>
      </c>
      <c r="H50" s="3" t="s">
        <v>16</v>
      </c>
      <c r="I50" s="2" t="s">
        <v>30</v>
      </c>
      <c r="J50" t="s">
        <v>31</v>
      </c>
      <c r="K50" s="2"/>
    </row>
    <row r="51" spans="3:12" ht="14.5" customHeight="1" x14ac:dyDescent="0.35">
      <c r="C51" t="s">
        <v>2</v>
      </c>
      <c r="D51" s="17">
        <v>0.98</v>
      </c>
      <c r="E51" s="19"/>
      <c r="G51" s="3" t="s">
        <v>16</v>
      </c>
      <c r="H51" s="3">
        <v>0</v>
      </c>
      <c r="I51" s="2" t="s">
        <v>32</v>
      </c>
      <c r="J51" t="s">
        <v>31</v>
      </c>
      <c r="K51" s="2"/>
    </row>
    <row r="52" spans="3:12" x14ac:dyDescent="0.35">
      <c r="C52" t="s">
        <v>3</v>
      </c>
      <c r="D52" s="17">
        <v>1.08</v>
      </c>
      <c r="E52" s="19"/>
      <c r="G52" s="3" t="s">
        <v>16</v>
      </c>
      <c r="H52" s="3" t="s">
        <v>16</v>
      </c>
      <c r="I52" s="2" t="s">
        <v>18</v>
      </c>
      <c r="J52" t="s">
        <v>31</v>
      </c>
      <c r="K52" s="2" t="s">
        <v>21</v>
      </c>
      <c r="L52" t="s">
        <v>22</v>
      </c>
    </row>
    <row r="53" spans="3:12" x14ac:dyDescent="0.35">
      <c r="C53" t="s">
        <v>10</v>
      </c>
      <c r="D53" s="14">
        <v>2</v>
      </c>
      <c r="E53" s="19"/>
      <c r="G53" s="3" t="s">
        <v>16</v>
      </c>
      <c r="H53" s="3" t="s">
        <v>17</v>
      </c>
      <c r="I53" s="2" t="s">
        <v>18</v>
      </c>
      <c r="J53" t="s">
        <v>17</v>
      </c>
      <c r="K53" s="2" t="s">
        <v>21</v>
      </c>
      <c r="L53" t="s">
        <v>22</v>
      </c>
    </row>
    <row r="54" spans="3:12" x14ac:dyDescent="0.35">
      <c r="C54" t="s">
        <v>8</v>
      </c>
      <c r="D54" s="14">
        <v>4</v>
      </c>
      <c r="E54" s="19"/>
      <c r="G54" s="3" t="s">
        <v>17</v>
      </c>
      <c r="H54" s="3" t="s">
        <v>16</v>
      </c>
      <c r="I54" s="2" t="s">
        <v>17</v>
      </c>
      <c r="J54" t="s">
        <v>31</v>
      </c>
      <c r="K54" s="2" t="s">
        <v>21</v>
      </c>
      <c r="L54" t="s">
        <v>21</v>
      </c>
    </row>
    <row r="55" spans="3:12" x14ac:dyDescent="0.35">
      <c r="C55" t="s">
        <v>9</v>
      </c>
      <c r="D55" s="14">
        <v>16</v>
      </c>
      <c r="G55" s="3" t="s">
        <v>17</v>
      </c>
      <c r="H55" s="3" t="s">
        <v>17</v>
      </c>
      <c r="I55" s="2" t="s">
        <v>33</v>
      </c>
      <c r="J55" t="s">
        <v>34</v>
      </c>
      <c r="K55" s="2" t="s">
        <v>21</v>
      </c>
      <c r="L55" t="s">
        <v>21</v>
      </c>
    </row>
    <row r="56" spans="3:12" x14ac:dyDescent="0.35">
      <c r="C56" s="19"/>
      <c r="D56" s="19"/>
      <c r="G56" s="3" t="s">
        <v>17</v>
      </c>
      <c r="H56" s="3">
        <v>0</v>
      </c>
      <c r="I56" s="2"/>
      <c r="K56" s="2"/>
      <c r="L56" t="s">
        <v>36</v>
      </c>
    </row>
    <row r="57" spans="3:12" x14ac:dyDescent="0.35">
      <c r="G57" s="3">
        <v>0</v>
      </c>
      <c r="H57" s="3" t="s">
        <v>17</v>
      </c>
      <c r="I57" s="2"/>
      <c r="K57" s="2"/>
      <c r="L57" t="s">
        <v>36</v>
      </c>
    </row>
    <row r="60" spans="3:12" x14ac:dyDescent="0.35">
      <c r="C60" s="31" t="s">
        <v>40</v>
      </c>
      <c r="D60" s="31"/>
      <c r="E60" s="31"/>
      <c r="F60" s="31"/>
      <c r="G60" s="31"/>
      <c r="H60" s="31"/>
    </row>
    <row r="62" spans="3:12" x14ac:dyDescent="0.35">
      <c r="E62" s="19"/>
      <c r="F62" s="19"/>
      <c r="G62" s="19"/>
      <c r="H62" s="19"/>
    </row>
    <row r="87" ht="14.5" customHeight="1" x14ac:dyDescent="0.35"/>
  </sheetData>
  <mergeCells count="5">
    <mergeCell ref="N3:O3"/>
    <mergeCell ref="G47:H47"/>
    <mergeCell ref="I47:J47"/>
    <mergeCell ref="H4:I4"/>
    <mergeCell ref="K47:L47"/>
  </mergeCells>
  <conditionalFormatting sqref="D53:D55 H5:I42">
    <cfRule type="colorScale" priority="16">
      <colorScale>
        <cfvo type="num" val="$D$53"/>
        <cfvo type="num" val="$D$54"/>
        <cfvo type="num" val="$D$55"/>
        <color rgb="FFF8696B"/>
        <color rgb="FFFFEB84"/>
        <color rgb="FF63BE7B"/>
      </colorScale>
    </cfRule>
  </conditionalFormatting>
  <conditionalFormatting sqref="M43">
    <cfRule type="colorScale" priority="3">
      <colorScale>
        <cfvo type="num" val="-0.05"/>
        <cfvo type="num" val="0"/>
        <cfvo type="num" val="0.05"/>
        <color rgb="FFF8696B"/>
        <color rgb="FFFCFCFF"/>
        <color rgb="FFF8696B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Dennis</dc:creator>
  <cp:lastModifiedBy>Dennis</cp:lastModifiedBy>
  <dcterms:created xsi:type="dcterms:W3CDTF">2020-12-14T18:39:49Z</dcterms:created>
  <dcterms:modified xsi:type="dcterms:W3CDTF">2021-02-08T13:42:29Z</dcterms:modified>
</cp:coreProperties>
</file>