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HPG" sheetId="2" r:id="rId2"/>
  </sheets>
  <calcPr calcId="152511"/>
</workbook>
</file>

<file path=xl/calcChain.xml><?xml version="1.0" encoding="utf-8"?>
<calcChain xmlns="http://schemas.openxmlformats.org/spreadsheetml/2006/main">
  <c r="L4" i="1" l="1"/>
  <c r="J14" i="2"/>
  <c r="L14" i="2"/>
  <c r="O14" i="2"/>
  <c r="K14" i="2" l="1"/>
  <c r="G14" i="2"/>
  <c r="K13" i="2" l="1"/>
  <c r="L13" i="2" s="1"/>
  <c r="J13" i="2"/>
  <c r="G13" i="2"/>
  <c r="S11" i="2"/>
  <c r="R11" i="2"/>
  <c r="Q11" i="2"/>
  <c r="P20" i="1" l="1"/>
  <c r="P19" i="1" l="1"/>
  <c r="Q18" i="1"/>
  <c r="R18" i="1"/>
  <c r="S18" i="1"/>
  <c r="T18" i="1"/>
  <c r="U18" i="1"/>
  <c r="P18" i="1"/>
  <c r="P10" i="1"/>
  <c r="R3" i="1" l="1"/>
  <c r="S3" i="1"/>
  <c r="Q3" i="1"/>
  <c r="O6" i="1"/>
  <c r="L35" i="1" l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5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L20" i="1" s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7" i="1" s="1"/>
  <c r="K6" i="1"/>
  <c r="L6" i="1" s="1"/>
  <c r="P21" i="1" s="1"/>
  <c r="K5" i="1"/>
  <c r="K4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4" i="1"/>
</calcChain>
</file>

<file path=xl/sharedStrings.xml><?xml version="1.0" encoding="utf-8"?>
<sst xmlns="http://schemas.openxmlformats.org/spreadsheetml/2006/main" count="89" uniqueCount="65">
  <si>
    <t>code</t>
  </si>
  <si>
    <t>#</t>
  </si>
  <si>
    <t>Po</t>
  </si>
  <si>
    <t>n</t>
  </si>
  <si>
    <r>
      <t>C</t>
    </r>
    <r>
      <rPr>
        <b/>
        <sz val="11"/>
        <color theme="1"/>
        <rFont val="Calibri"/>
        <family val="2"/>
        <scheme val="minor"/>
      </rPr>
      <t>DPM</t>
    </r>
    <r>
      <rPr>
        <sz val="11"/>
        <color theme="1"/>
        <rFont val="Calibri"/>
        <family val="2"/>
        <scheme val="minor"/>
      </rPr>
      <t>1901</t>
    </r>
  </si>
  <si>
    <r>
      <t>C</t>
    </r>
    <r>
      <rPr>
        <b/>
        <sz val="11"/>
        <color theme="1"/>
        <rFont val="Calibri"/>
        <family val="2"/>
        <scheme val="minor"/>
      </rPr>
      <t>FPT</t>
    </r>
    <r>
      <rPr>
        <sz val="11"/>
        <color theme="1"/>
        <rFont val="Calibri"/>
        <family val="2"/>
        <scheme val="minor"/>
      </rPr>
      <t>1903</t>
    </r>
  </si>
  <si>
    <r>
      <t>C</t>
    </r>
    <r>
      <rPr>
        <b/>
        <sz val="11"/>
        <color theme="1"/>
        <rFont val="Calibri"/>
        <family val="2"/>
        <scheme val="minor"/>
      </rPr>
      <t>FPT</t>
    </r>
    <r>
      <rPr>
        <sz val="11"/>
        <color theme="1"/>
        <rFont val="Calibri"/>
        <family val="2"/>
        <scheme val="minor"/>
      </rPr>
      <t>1904</t>
    </r>
  </si>
  <si>
    <r>
      <t>C</t>
    </r>
    <r>
      <rPr>
        <b/>
        <sz val="11"/>
        <color theme="1"/>
        <rFont val="Calibri"/>
        <family val="2"/>
        <scheme val="minor"/>
      </rPr>
      <t>FPT</t>
    </r>
    <r>
      <rPr>
        <sz val="11"/>
        <color theme="1"/>
        <rFont val="Calibri"/>
        <family val="2"/>
        <scheme val="minor"/>
      </rPr>
      <t>1905</t>
    </r>
  </si>
  <si>
    <r>
      <t>C</t>
    </r>
    <r>
      <rPr>
        <b/>
        <sz val="11"/>
        <color theme="1"/>
        <rFont val="Calibri"/>
        <family val="2"/>
        <scheme val="minor"/>
      </rPr>
      <t>HPG</t>
    </r>
    <r>
      <rPr>
        <sz val="11"/>
        <color theme="1"/>
        <rFont val="Calibri"/>
        <family val="2"/>
        <scheme val="minor"/>
      </rPr>
      <t>1902</t>
    </r>
  </si>
  <si>
    <r>
      <t>C</t>
    </r>
    <r>
      <rPr>
        <b/>
        <sz val="11"/>
        <color theme="1"/>
        <rFont val="Calibri"/>
        <family val="2"/>
        <scheme val="minor"/>
      </rPr>
      <t>HPG</t>
    </r>
    <r>
      <rPr>
        <sz val="11"/>
        <color theme="1"/>
        <rFont val="Calibri"/>
        <family val="2"/>
        <scheme val="minor"/>
      </rPr>
      <t>1905</t>
    </r>
  </si>
  <si>
    <r>
      <t>C</t>
    </r>
    <r>
      <rPr>
        <b/>
        <sz val="11"/>
        <color theme="1"/>
        <rFont val="Calibri"/>
        <family val="2"/>
        <scheme val="minor"/>
      </rPr>
      <t>HPG</t>
    </r>
    <r>
      <rPr>
        <sz val="11"/>
        <color theme="1"/>
        <rFont val="Calibri"/>
        <family val="2"/>
        <scheme val="minor"/>
      </rPr>
      <t>1906</t>
    </r>
  </si>
  <si>
    <r>
      <t>C</t>
    </r>
    <r>
      <rPr>
        <b/>
        <sz val="11"/>
        <color theme="1"/>
        <rFont val="Calibri"/>
        <family val="2"/>
        <scheme val="minor"/>
      </rPr>
      <t>MBB</t>
    </r>
    <r>
      <rPr>
        <sz val="11"/>
        <color theme="1"/>
        <rFont val="Calibri"/>
        <family val="2"/>
        <scheme val="minor"/>
      </rPr>
      <t>1902</t>
    </r>
  </si>
  <si>
    <r>
      <t>C</t>
    </r>
    <r>
      <rPr>
        <b/>
        <sz val="11"/>
        <color theme="1"/>
        <rFont val="Calibri"/>
        <family val="2"/>
        <scheme val="minor"/>
      </rPr>
      <t>MSN</t>
    </r>
    <r>
      <rPr>
        <sz val="11"/>
        <color theme="1"/>
        <rFont val="Calibri"/>
        <family val="2"/>
        <scheme val="minor"/>
      </rPr>
      <t>1901</t>
    </r>
  </si>
  <si>
    <r>
      <t>C</t>
    </r>
    <r>
      <rPr>
        <b/>
        <sz val="11"/>
        <color theme="1"/>
        <rFont val="Calibri"/>
        <family val="2"/>
        <scheme val="minor"/>
      </rPr>
      <t>MWG</t>
    </r>
    <r>
      <rPr>
        <sz val="11"/>
        <color theme="1"/>
        <rFont val="Calibri"/>
        <family val="2"/>
        <scheme val="minor"/>
      </rPr>
      <t>1902</t>
    </r>
  </si>
  <si>
    <r>
      <t>C</t>
    </r>
    <r>
      <rPr>
        <b/>
        <sz val="11"/>
        <color theme="1"/>
        <rFont val="Calibri"/>
        <family val="2"/>
        <scheme val="minor"/>
      </rPr>
      <t>MWG</t>
    </r>
    <r>
      <rPr>
        <sz val="11"/>
        <color theme="1"/>
        <rFont val="Calibri"/>
        <family val="2"/>
        <scheme val="minor"/>
      </rPr>
      <t>1903</t>
    </r>
  </si>
  <si>
    <r>
      <t>C</t>
    </r>
    <r>
      <rPr>
        <b/>
        <sz val="11"/>
        <color theme="1"/>
        <rFont val="Calibri"/>
        <family val="2"/>
        <scheme val="minor"/>
      </rPr>
      <t>MWG</t>
    </r>
    <r>
      <rPr>
        <sz val="11"/>
        <color theme="1"/>
        <rFont val="Calibri"/>
        <family val="2"/>
        <scheme val="minor"/>
      </rPr>
      <t>1904</t>
    </r>
  </si>
  <si>
    <r>
      <t>C</t>
    </r>
    <r>
      <rPr>
        <b/>
        <sz val="11"/>
        <color theme="1"/>
        <rFont val="Calibri"/>
        <family val="2"/>
        <scheme val="minor"/>
      </rPr>
      <t>MWG</t>
    </r>
    <r>
      <rPr>
        <sz val="11"/>
        <color theme="1"/>
        <rFont val="Calibri"/>
        <family val="2"/>
        <scheme val="minor"/>
      </rPr>
      <t>1905</t>
    </r>
  </si>
  <si>
    <r>
      <t>C</t>
    </r>
    <r>
      <rPr>
        <b/>
        <sz val="11"/>
        <color theme="1"/>
        <rFont val="Calibri"/>
        <family val="2"/>
        <scheme val="minor"/>
      </rPr>
      <t>MWG</t>
    </r>
    <r>
      <rPr>
        <sz val="11"/>
        <color theme="1"/>
        <rFont val="Calibri"/>
        <family val="2"/>
        <scheme val="minor"/>
      </rPr>
      <t>1906</t>
    </r>
  </si>
  <si>
    <r>
      <t>C</t>
    </r>
    <r>
      <rPr>
        <b/>
        <sz val="11"/>
        <color theme="1"/>
        <rFont val="Calibri"/>
        <family val="2"/>
        <scheme val="minor"/>
      </rPr>
      <t>NVL</t>
    </r>
    <r>
      <rPr>
        <sz val="11"/>
        <color theme="1"/>
        <rFont val="Calibri"/>
        <family val="2"/>
        <scheme val="minor"/>
      </rPr>
      <t>1901</t>
    </r>
  </si>
  <si>
    <r>
      <t>C</t>
    </r>
    <r>
      <rPr>
        <b/>
        <sz val="11"/>
        <color theme="1"/>
        <rFont val="Calibri"/>
        <family val="2"/>
        <scheme val="minor"/>
      </rPr>
      <t>REE</t>
    </r>
    <r>
      <rPr>
        <sz val="11"/>
        <color theme="1"/>
        <rFont val="Calibri"/>
        <family val="2"/>
        <scheme val="minor"/>
      </rPr>
      <t>1901</t>
    </r>
  </si>
  <si>
    <r>
      <t>C</t>
    </r>
    <r>
      <rPr>
        <b/>
        <sz val="11"/>
        <color theme="1"/>
        <rFont val="Calibri"/>
        <family val="2"/>
        <scheme val="minor"/>
      </rPr>
      <t>STB</t>
    </r>
    <r>
      <rPr>
        <sz val="11"/>
        <color theme="1"/>
        <rFont val="Calibri"/>
        <family val="2"/>
        <scheme val="minor"/>
      </rPr>
      <t>1901</t>
    </r>
  </si>
  <si>
    <r>
      <t>C</t>
    </r>
    <r>
      <rPr>
        <b/>
        <sz val="11"/>
        <color theme="1"/>
        <rFont val="Calibri"/>
        <family val="2"/>
        <scheme val="minor"/>
      </rPr>
      <t>VHM</t>
    </r>
    <r>
      <rPr>
        <sz val="11"/>
        <color theme="1"/>
        <rFont val="Calibri"/>
        <family val="2"/>
        <scheme val="minor"/>
      </rPr>
      <t>1901</t>
    </r>
  </si>
  <si>
    <r>
      <t>C</t>
    </r>
    <r>
      <rPr>
        <b/>
        <sz val="11"/>
        <color theme="1"/>
        <rFont val="Calibri"/>
        <family val="2"/>
        <scheme val="minor"/>
      </rPr>
      <t>VIC</t>
    </r>
    <r>
      <rPr>
        <sz val="11"/>
        <color theme="1"/>
        <rFont val="Calibri"/>
        <family val="2"/>
        <scheme val="minor"/>
      </rPr>
      <t>1901</t>
    </r>
  </si>
  <si>
    <r>
      <t>C</t>
    </r>
    <r>
      <rPr>
        <b/>
        <sz val="11"/>
        <color theme="1"/>
        <rFont val="Calibri"/>
        <family val="2"/>
        <scheme val="minor"/>
      </rPr>
      <t>VNM</t>
    </r>
    <r>
      <rPr>
        <sz val="11"/>
        <color theme="1"/>
        <rFont val="Calibri"/>
        <family val="2"/>
        <scheme val="minor"/>
      </rPr>
      <t>1901</t>
    </r>
  </si>
  <si>
    <r>
      <t>C</t>
    </r>
    <r>
      <rPr>
        <b/>
        <sz val="11"/>
        <color theme="1"/>
        <rFont val="Calibri"/>
        <family val="2"/>
        <scheme val="minor"/>
      </rPr>
      <t>VRE</t>
    </r>
    <r>
      <rPr>
        <sz val="11"/>
        <color theme="1"/>
        <rFont val="Calibri"/>
        <family val="2"/>
        <scheme val="minor"/>
      </rPr>
      <t>1901</t>
    </r>
  </si>
  <si>
    <t>P1</t>
  </si>
  <si>
    <t>CMBB1903</t>
  </si>
  <si>
    <r>
      <t>C</t>
    </r>
    <r>
      <rPr>
        <b/>
        <sz val="11"/>
        <color theme="1"/>
        <rFont val="Calibri"/>
        <family val="2"/>
        <scheme val="minor"/>
      </rPr>
      <t>HPG</t>
    </r>
    <r>
      <rPr>
        <sz val="11"/>
        <color theme="1"/>
        <rFont val="Calibri"/>
        <family val="2"/>
        <scheme val="minor"/>
      </rPr>
      <t>1907</t>
    </r>
  </si>
  <si>
    <t>CMBB1904</t>
  </si>
  <si>
    <t>CREE1902</t>
  </si>
  <si>
    <t>CREE1903</t>
  </si>
  <si>
    <t>CVHM1902</t>
  </si>
  <si>
    <t>CVIC1902</t>
  </si>
  <si>
    <t>CVJC1901</t>
  </si>
  <si>
    <t>CVJC1902</t>
  </si>
  <si>
    <t>CVNM1902</t>
  </si>
  <si>
    <t>CVNM1903</t>
  </si>
  <si>
    <t>Price0</t>
  </si>
  <si>
    <t>GHV</t>
  </si>
  <si>
    <t>GHV0</t>
  </si>
  <si>
    <t>LN1</t>
  </si>
  <si>
    <t>PR1</t>
  </si>
  <si>
    <t>%</t>
  </si>
  <si>
    <t>X</t>
  </si>
  <si>
    <t>DeadEnd</t>
  </si>
  <si>
    <t>30/12/19</t>
  </si>
  <si>
    <t>19/11/19</t>
  </si>
  <si>
    <t>22/04/20</t>
  </si>
  <si>
    <t>tỷ lệ chuyển đổi</t>
  </si>
  <si>
    <t>Price1</t>
  </si>
  <si>
    <t>Giá CK cơ sở lúc phát hành</t>
  </si>
  <si>
    <t>Giá CK cơ sở hiện tại</t>
  </si>
  <si>
    <t>GHV1</t>
  </si>
  <si>
    <t>Giá hòa vốn ứng với lúc mua CW tại t0</t>
  </si>
  <si>
    <t>Giá hòa vốn ứng với lúc mua CW tại t1</t>
  </si>
  <si>
    <t>Lợi Nhuận</t>
  </si>
  <si>
    <t>Startday</t>
  </si>
  <si>
    <r>
      <t>C</t>
    </r>
    <r>
      <rPr>
        <b/>
        <sz val="11"/>
        <color theme="1"/>
        <rFont val="Calibri"/>
        <family val="2"/>
        <scheme val="minor"/>
      </rPr>
      <t>FPT2005</t>
    </r>
  </si>
  <si>
    <t>27/4/2020</t>
  </si>
  <si>
    <t>29/06/2020</t>
  </si>
  <si>
    <t>CHPG2005</t>
  </si>
  <si>
    <t>27/04/2020</t>
  </si>
  <si>
    <t>29/09/2020</t>
  </si>
  <si>
    <t>Giá của CW hiện tại (t1)</t>
  </si>
  <si>
    <t>Giá phát hành của CW (t0)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</si>
</sst>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2" fontId="0" fillId="2" borderId="1" xfId="0" applyNumberFormat="1" applyFill="1" applyBorder="1"/>
    <xf numFmtId="1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0" fontId="0" fillId="0" borderId="0" xfId="0" applyNumberFormat="1"/>
    <xf numFmtId="10" fontId="0" fillId="2" borderId="0" xfId="0" applyNumberFormat="1" applyFill="1"/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 applyAlignment="1">
      <alignment horizontal="center"/>
    </xf>
    <xf numFmtId="2" fontId="0" fillId="3" borderId="2" xfId="0" applyNumberFormat="1" applyFill="1" applyBorder="1"/>
    <xf numFmtId="0" fontId="0" fillId="4" borderId="2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" fontId="0" fillId="0" borderId="0" xfId="0" applyNumberFormat="1"/>
    <xf numFmtId="16" fontId="0" fillId="3" borderId="1" xfId="0" applyNumberFormat="1" applyFill="1" applyBorder="1"/>
    <xf numFmtId="10" fontId="1" fillId="0" borderId="0" xfId="0" applyNumberFormat="1" applyFont="1"/>
    <xf numFmtId="0" fontId="0" fillId="7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/>
    <xf numFmtId="1" fontId="0" fillId="2" borderId="3" xfId="0" applyNumberFormat="1" applyFill="1" applyBorder="1" applyAlignment="1">
      <alignment horizontal="center"/>
    </xf>
    <xf numFmtId="2" fontId="0" fillId="3" borderId="3" xfId="0" applyNumberFormat="1" applyFill="1" applyBorder="1"/>
    <xf numFmtId="0" fontId="0" fillId="4" borderId="3" xfId="0" applyFill="1" applyBorder="1"/>
    <xf numFmtId="0" fontId="0" fillId="0" borderId="2" xfId="0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2" fontId="0" fillId="2" borderId="5" xfId="0" applyNumberFormat="1" applyFill="1" applyBorder="1"/>
    <xf numFmtId="1" fontId="0" fillId="2" borderId="5" xfId="0" applyNumberFormat="1" applyFill="1" applyBorder="1" applyAlignment="1">
      <alignment horizontal="center"/>
    </xf>
    <xf numFmtId="2" fontId="0" fillId="3" borderId="5" xfId="0" applyNumberFormat="1" applyFill="1" applyBorder="1"/>
    <xf numFmtId="0" fontId="0" fillId="4" borderId="5" xfId="0" applyFill="1" applyBorder="1"/>
    <xf numFmtId="2" fontId="0" fillId="2" borderId="6" xfId="0" applyNumberFormat="1" applyFill="1" applyBorder="1"/>
    <xf numFmtId="0" fontId="0" fillId="8" borderId="1" xfId="0" applyFill="1" applyBorder="1"/>
    <xf numFmtId="14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/>
    <xf numFmtId="1" fontId="0" fillId="8" borderId="1" xfId="0" applyNumberFormat="1" applyFill="1" applyBorder="1" applyAlignment="1">
      <alignment horizontal="center"/>
    </xf>
    <xf numFmtId="10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49" workbookViewId="0">
      <selection activeCell="C14" sqref="C14"/>
    </sheetView>
  </sheetViews>
  <sheetFormatPr defaultRowHeight="15" x14ac:dyDescent="0.25"/>
  <cols>
    <col min="2" max="3" width="13.7109375" customWidth="1"/>
    <col min="5" max="5" width="7" style="7" customWidth="1"/>
    <col min="8" max="9" width="9.140625" style="2"/>
    <col min="10" max="10" width="9.140625" style="3"/>
    <col min="12" max="12" width="9.85546875" bestFit="1" customWidth="1"/>
  </cols>
  <sheetData>
    <row r="1" spans="1:21" x14ac:dyDescent="0.25">
      <c r="B1" s="27"/>
      <c r="C1" s="27"/>
      <c r="D1" s="27"/>
      <c r="E1" s="28"/>
      <c r="F1" s="27"/>
      <c r="G1" s="27"/>
      <c r="H1" s="27"/>
      <c r="I1" s="27"/>
      <c r="J1" s="27"/>
      <c r="K1" s="27"/>
      <c r="L1" s="27"/>
    </row>
    <row r="2" spans="1:21" x14ac:dyDescent="0.25">
      <c r="B2" s="27"/>
      <c r="C2" s="27"/>
      <c r="D2" s="27"/>
      <c r="E2" s="28"/>
      <c r="F2" s="27"/>
      <c r="G2" s="27"/>
      <c r="H2" s="27"/>
      <c r="I2" s="27"/>
      <c r="J2" s="27"/>
      <c r="K2" s="27"/>
      <c r="L2" s="27"/>
    </row>
    <row r="3" spans="1:21" s="6" customFormat="1" x14ac:dyDescent="0.25">
      <c r="A3" s="6" t="s">
        <v>1</v>
      </c>
      <c r="B3" s="24" t="s">
        <v>0</v>
      </c>
      <c r="C3" s="24" t="s">
        <v>44</v>
      </c>
      <c r="D3" s="25" t="s">
        <v>2</v>
      </c>
      <c r="E3" s="26" t="s">
        <v>3</v>
      </c>
      <c r="F3" s="25" t="s">
        <v>37</v>
      </c>
      <c r="G3" s="25" t="s">
        <v>39</v>
      </c>
      <c r="H3" s="25" t="s">
        <v>25</v>
      </c>
      <c r="I3" s="25" t="s">
        <v>41</v>
      </c>
      <c r="J3" s="25" t="s">
        <v>38</v>
      </c>
      <c r="K3" s="25" t="s">
        <v>40</v>
      </c>
      <c r="L3" s="24" t="s">
        <v>42</v>
      </c>
      <c r="Q3" s="36">
        <f>(Q5-P5)/P5</f>
        <v>-3.636363636363641E-2</v>
      </c>
      <c r="R3" s="36">
        <f>(R5-Q5)/Q5</f>
        <v>5.1457975986278605E-3</v>
      </c>
      <c r="S3" s="36">
        <f t="shared" ref="S3" si="0">(S5-R5)/R5</f>
        <v>-1.87713310580205E-2</v>
      </c>
    </row>
    <row r="4" spans="1:21" x14ac:dyDescent="0.25">
      <c r="B4" s="19" t="s">
        <v>4</v>
      </c>
      <c r="C4" s="29">
        <v>44075</v>
      </c>
      <c r="D4" s="20">
        <v>1.9</v>
      </c>
      <c r="E4" s="21">
        <v>1</v>
      </c>
      <c r="F4" s="20">
        <v>13.9</v>
      </c>
      <c r="G4" s="20">
        <f>D4*E4+F4</f>
        <v>15.8</v>
      </c>
      <c r="H4" s="22">
        <v>2.2200000000000002</v>
      </c>
      <c r="I4" s="22">
        <v>14.35</v>
      </c>
      <c r="J4" s="23">
        <f>E4*H4+F4</f>
        <v>16.12</v>
      </c>
      <c r="K4" s="20">
        <f>(I4-F4)/E4-H4</f>
        <v>-1.7700000000000009</v>
      </c>
      <c r="L4" s="17">
        <f>K4/H4</f>
        <v>-0.79729729729729759</v>
      </c>
      <c r="N4" t="s">
        <v>43</v>
      </c>
      <c r="O4" s="35">
        <v>43781</v>
      </c>
      <c r="P4" s="35">
        <v>43782</v>
      </c>
      <c r="Q4" s="35">
        <v>43783</v>
      </c>
      <c r="R4" s="35">
        <v>43784</v>
      </c>
      <c r="S4" s="35">
        <v>43787</v>
      </c>
      <c r="T4" s="34">
        <v>43788</v>
      </c>
    </row>
    <row r="5" spans="1:21" s="1" customFormat="1" x14ac:dyDescent="0.25">
      <c r="B5" s="13" t="s">
        <v>5</v>
      </c>
      <c r="C5" s="30" t="s">
        <v>45</v>
      </c>
      <c r="D5" s="14">
        <v>6</v>
      </c>
      <c r="E5" s="15">
        <v>1</v>
      </c>
      <c r="F5" s="14">
        <v>45.14</v>
      </c>
      <c r="G5" s="14">
        <f t="shared" ref="G5:G35" si="1">D5*E5+F5</f>
        <v>51.14</v>
      </c>
      <c r="H5" s="11">
        <v>14</v>
      </c>
      <c r="I5" s="11">
        <v>58.2</v>
      </c>
      <c r="J5" s="12">
        <f t="shared" ref="J5:J35" si="2">E5*H5+F5</f>
        <v>59.14</v>
      </c>
      <c r="K5" s="14">
        <f t="shared" ref="K5:K35" si="3">(I5-F5)/E5-H5</f>
        <v>-0.93999999999999773</v>
      </c>
      <c r="L5" s="18">
        <f t="shared" ref="L5:L35" si="4">K5/H5</f>
        <v>-6.7142857142856976E-2</v>
      </c>
      <c r="O5" s="37">
        <v>61</v>
      </c>
      <c r="P5" s="37">
        <v>60.5</v>
      </c>
      <c r="Q5" s="37">
        <v>58.3</v>
      </c>
      <c r="R5" s="37">
        <v>58.6</v>
      </c>
      <c r="S5" s="13">
        <v>57.5</v>
      </c>
    </row>
    <row r="6" spans="1:21" s="1" customFormat="1" x14ac:dyDescent="0.25">
      <c r="B6" s="13" t="s">
        <v>6</v>
      </c>
      <c r="C6" s="30" t="s">
        <v>46</v>
      </c>
      <c r="D6" s="14">
        <v>1.7</v>
      </c>
      <c r="E6" s="15">
        <v>3</v>
      </c>
      <c r="F6" s="14">
        <v>52</v>
      </c>
      <c r="G6" s="14">
        <f t="shared" si="1"/>
        <v>57.1</v>
      </c>
      <c r="H6" s="11">
        <v>2.2000000000000002</v>
      </c>
      <c r="I6" s="11">
        <v>59.18</v>
      </c>
      <c r="J6" s="12">
        <f t="shared" si="2"/>
        <v>58.6</v>
      </c>
      <c r="K6" s="14">
        <f t="shared" si="3"/>
        <v>0.19333333333333291</v>
      </c>
      <c r="L6" s="18">
        <f t="shared" si="4"/>
        <v>8.7878787878787681E-2</v>
      </c>
      <c r="O6" s="2">
        <f>AVERAGE(O5:S5)</f>
        <v>59.179999999999993</v>
      </c>
    </row>
    <row r="7" spans="1:21" s="1" customFormat="1" x14ac:dyDescent="0.25">
      <c r="B7" s="13" t="s">
        <v>7</v>
      </c>
      <c r="C7" s="30" t="s">
        <v>47</v>
      </c>
      <c r="D7" s="14">
        <v>9.9</v>
      </c>
      <c r="E7" s="15">
        <v>1</v>
      </c>
      <c r="F7" s="14">
        <v>55</v>
      </c>
      <c r="G7" s="14">
        <f t="shared" si="1"/>
        <v>64.900000000000006</v>
      </c>
      <c r="H7" s="11">
        <v>10.18</v>
      </c>
      <c r="I7" s="11">
        <v>58.2</v>
      </c>
      <c r="J7" s="12">
        <f t="shared" si="2"/>
        <v>65.180000000000007</v>
      </c>
      <c r="K7" s="14">
        <f t="shared" si="3"/>
        <v>-6.9799999999999969</v>
      </c>
      <c r="L7" s="18">
        <f t="shared" si="4"/>
        <v>-0.68565815324165003</v>
      </c>
    </row>
    <row r="8" spans="1:21" x14ac:dyDescent="0.25">
      <c r="B8" s="8" t="s">
        <v>8</v>
      </c>
      <c r="C8" s="33">
        <v>43781</v>
      </c>
      <c r="D8" s="9">
        <v>1</v>
      </c>
      <c r="E8" s="10">
        <v>5</v>
      </c>
      <c r="F8" s="9">
        <v>42</v>
      </c>
      <c r="G8" s="9">
        <f t="shared" si="1"/>
        <v>47</v>
      </c>
      <c r="H8" s="11">
        <v>0.09</v>
      </c>
      <c r="I8" s="11">
        <v>22</v>
      </c>
      <c r="J8" s="12">
        <f t="shared" si="2"/>
        <v>42.45</v>
      </c>
      <c r="K8" s="9">
        <f t="shared" si="3"/>
        <v>-4.09</v>
      </c>
      <c r="L8" s="17">
        <f t="shared" si="4"/>
        <v>-45.444444444444443</v>
      </c>
    </row>
    <row r="9" spans="1:21" x14ac:dyDescent="0.25">
      <c r="B9" s="8" t="s">
        <v>9</v>
      </c>
      <c r="C9" s="31"/>
      <c r="D9" s="9">
        <v>3.3</v>
      </c>
      <c r="E9" s="10">
        <v>1</v>
      </c>
      <c r="F9" s="9">
        <v>23.1</v>
      </c>
      <c r="G9" s="9">
        <f t="shared" si="1"/>
        <v>26.400000000000002</v>
      </c>
      <c r="H9" s="11">
        <v>1.92</v>
      </c>
      <c r="I9" s="11">
        <v>22</v>
      </c>
      <c r="J9" s="12">
        <f t="shared" si="2"/>
        <v>25.020000000000003</v>
      </c>
      <c r="K9" s="9">
        <f t="shared" si="3"/>
        <v>-3.0200000000000014</v>
      </c>
      <c r="L9" s="17">
        <f t="shared" si="4"/>
        <v>-1.5729166666666674</v>
      </c>
      <c r="N9" t="s">
        <v>43</v>
      </c>
    </row>
    <row r="10" spans="1:21" x14ac:dyDescent="0.25">
      <c r="B10" s="8" t="s">
        <v>10</v>
      </c>
      <c r="C10" s="31"/>
      <c r="D10" s="9">
        <v>1.5</v>
      </c>
      <c r="E10" s="10">
        <v>2</v>
      </c>
      <c r="F10" s="9">
        <v>28</v>
      </c>
      <c r="G10" s="9">
        <f t="shared" si="1"/>
        <v>31</v>
      </c>
      <c r="H10" s="11">
        <v>0.13</v>
      </c>
      <c r="I10" s="11">
        <v>22</v>
      </c>
      <c r="J10" s="12">
        <f t="shared" si="2"/>
        <v>28.26</v>
      </c>
      <c r="K10" s="9">
        <f t="shared" si="3"/>
        <v>-3.13</v>
      </c>
      <c r="L10" s="17">
        <f t="shared" si="4"/>
        <v>-24.076923076923077</v>
      </c>
      <c r="O10" t="s">
        <v>43</v>
      </c>
      <c r="P10">
        <f>(2.8-1.7)/1.7</f>
        <v>0.64705882352941169</v>
      </c>
    </row>
    <row r="11" spans="1:21" x14ac:dyDescent="0.25">
      <c r="B11" s="8" t="s">
        <v>27</v>
      </c>
      <c r="C11" s="31"/>
      <c r="D11" s="9"/>
      <c r="E11" s="10"/>
      <c r="F11" s="9"/>
      <c r="G11" s="9">
        <f t="shared" si="1"/>
        <v>0</v>
      </c>
      <c r="H11" s="11">
        <v>4.01</v>
      </c>
      <c r="I11" s="11">
        <v>22</v>
      </c>
      <c r="J11" s="12">
        <f t="shared" si="2"/>
        <v>0</v>
      </c>
      <c r="K11" s="9" t="e">
        <f t="shared" si="3"/>
        <v>#DIV/0!</v>
      </c>
      <c r="L11" s="17" t="e">
        <f t="shared" si="4"/>
        <v>#DIV/0!</v>
      </c>
    </row>
    <row r="12" spans="1:21" s="1" customFormat="1" x14ac:dyDescent="0.25">
      <c r="B12" s="13" t="s">
        <v>11</v>
      </c>
      <c r="C12" s="30"/>
      <c r="D12" s="14">
        <v>3.2</v>
      </c>
      <c r="E12" s="15">
        <v>1</v>
      </c>
      <c r="F12" s="14">
        <v>20.190000000000001</v>
      </c>
      <c r="G12" s="14">
        <f t="shared" si="1"/>
        <v>23.39</v>
      </c>
      <c r="H12" s="11">
        <v>3.9</v>
      </c>
      <c r="I12" s="11">
        <v>23</v>
      </c>
      <c r="J12" s="12">
        <f t="shared" si="2"/>
        <v>24.09</v>
      </c>
      <c r="K12" s="14">
        <f t="shared" si="3"/>
        <v>-1.0900000000000012</v>
      </c>
      <c r="L12" s="18">
        <f t="shared" si="4"/>
        <v>-0.27948717948717977</v>
      </c>
      <c r="N12" s="1" t="s">
        <v>43</v>
      </c>
    </row>
    <row r="13" spans="1:21" s="1" customFormat="1" x14ac:dyDescent="0.25">
      <c r="B13" s="13" t="s">
        <v>26</v>
      </c>
      <c r="C13" s="30"/>
      <c r="D13" s="14"/>
      <c r="E13" s="15"/>
      <c r="F13" s="14"/>
      <c r="G13" s="14">
        <f t="shared" si="1"/>
        <v>0</v>
      </c>
      <c r="H13" s="11">
        <v>4.0599999999999996</v>
      </c>
      <c r="I13" s="11">
        <v>23</v>
      </c>
      <c r="J13" s="12">
        <f t="shared" si="2"/>
        <v>0</v>
      </c>
      <c r="K13" s="14" t="e">
        <f t="shared" si="3"/>
        <v>#DIV/0!</v>
      </c>
      <c r="L13" s="18" t="e">
        <f t="shared" si="4"/>
        <v>#DIV/0!</v>
      </c>
      <c r="M13" s="5"/>
      <c r="N13" s="5"/>
      <c r="O13" s="5"/>
      <c r="P13" s="5"/>
    </row>
    <row r="14" spans="1:21" s="1" customFormat="1" x14ac:dyDescent="0.25">
      <c r="B14" s="13" t="s">
        <v>28</v>
      </c>
      <c r="C14" s="30"/>
      <c r="D14" s="14"/>
      <c r="E14" s="15"/>
      <c r="F14" s="14"/>
      <c r="G14" s="14">
        <f t="shared" si="1"/>
        <v>0</v>
      </c>
      <c r="H14" s="11">
        <v>3.19</v>
      </c>
      <c r="I14" s="11">
        <v>23</v>
      </c>
      <c r="J14" s="12">
        <f t="shared" si="2"/>
        <v>0</v>
      </c>
      <c r="K14" s="14" t="e">
        <f t="shared" si="3"/>
        <v>#DIV/0!</v>
      </c>
      <c r="L14" s="18" t="e">
        <f t="shared" si="4"/>
        <v>#DIV/0!</v>
      </c>
      <c r="M14" s="5"/>
      <c r="N14" s="5"/>
      <c r="O14" s="5"/>
      <c r="P14" s="5"/>
    </row>
    <row r="15" spans="1:21" x14ac:dyDescent="0.25">
      <c r="B15" s="8" t="s">
        <v>12</v>
      </c>
      <c r="C15" s="31"/>
      <c r="D15" s="9">
        <v>1.92</v>
      </c>
      <c r="E15" s="10">
        <v>5</v>
      </c>
      <c r="F15" s="9">
        <v>88.89</v>
      </c>
      <c r="G15" s="9">
        <f t="shared" si="1"/>
        <v>98.49</v>
      </c>
      <c r="H15" s="11">
        <v>0.4</v>
      </c>
      <c r="I15" s="11">
        <v>75.599999999999994</v>
      </c>
      <c r="J15" s="12">
        <f t="shared" si="2"/>
        <v>90.89</v>
      </c>
      <c r="K15" s="9">
        <f t="shared" si="3"/>
        <v>-3.0580000000000012</v>
      </c>
      <c r="L15" s="17">
        <f t="shared" si="4"/>
        <v>-7.6450000000000022</v>
      </c>
      <c r="M15" s="4"/>
      <c r="N15" s="4"/>
      <c r="O15" s="4"/>
      <c r="P15" s="4"/>
    </row>
    <row r="16" spans="1:21" s="1" customFormat="1" x14ac:dyDescent="0.25">
      <c r="B16" s="13" t="s">
        <v>13</v>
      </c>
      <c r="C16" s="38">
        <v>43781</v>
      </c>
      <c r="D16" s="14">
        <v>2.99</v>
      </c>
      <c r="E16" s="15">
        <v>4</v>
      </c>
      <c r="F16" s="14">
        <v>90</v>
      </c>
      <c r="G16" s="14">
        <f t="shared" si="1"/>
        <v>101.96000000000001</v>
      </c>
      <c r="H16" s="11">
        <v>6.9</v>
      </c>
      <c r="I16" s="11">
        <v>116.8</v>
      </c>
      <c r="J16" s="12">
        <f t="shared" si="2"/>
        <v>117.6</v>
      </c>
      <c r="K16" s="14">
        <f t="shared" si="3"/>
        <v>-0.20000000000000107</v>
      </c>
      <c r="L16" s="18">
        <f t="shared" si="4"/>
        <v>-2.8985507246376965E-2</v>
      </c>
      <c r="M16" s="5"/>
      <c r="N16" s="5" t="s">
        <v>43</v>
      </c>
      <c r="O16" s="5"/>
      <c r="P16" s="5">
        <v>300</v>
      </c>
      <c r="Q16" s="1">
        <v>1000</v>
      </c>
      <c r="R16" s="1">
        <v>1000</v>
      </c>
      <c r="S16" s="1">
        <v>1000</v>
      </c>
      <c r="T16" s="1">
        <v>400</v>
      </c>
      <c r="U16" s="1">
        <v>3000</v>
      </c>
    </row>
    <row r="17" spans="2:21" s="1" customFormat="1" x14ac:dyDescent="0.25">
      <c r="B17" s="13" t="s">
        <v>14</v>
      </c>
      <c r="C17" s="30"/>
      <c r="D17" s="14">
        <v>2.7</v>
      </c>
      <c r="E17" s="15">
        <v>5</v>
      </c>
      <c r="F17" s="14">
        <v>95</v>
      </c>
      <c r="G17" s="14">
        <f t="shared" si="1"/>
        <v>108.5</v>
      </c>
      <c r="H17" s="11">
        <v>6.84</v>
      </c>
      <c r="I17" s="11">
        <v>127.5</v>
      </c>
      <c r="J17" s="12">
        <f t="shared" si="2"/>
        <v>129.19999999999999</v>
      </c>
      <c r="K17" s="14">
        <f t="shared" si="3"/>
        <v>-0.33999999999999986</v>
      </c>
      <c r="L17" s="18">
        <f t="shared" si="4"/>
        <v>-4.970760233918127E-2</v>
      </c>
      <c r="M17" s="5"/>
      <c r="N17" s="5" t="s">
        <v>43</v>
      </c>
      <c r="O17" s="5"/>
      <c r="P17" s="5">
        <v>2.8</v>
      </c>
      <c r="Q17" s="1">
        <v>2.75</v>
      </c>
      <c r="R17" s="1">
        <v>2.74</v>
      </c>
      <c r="S17" s="1">
        <v>2.72</v>
      </c>
      <c r="T17" s="1">
        <v>2.73</v>
      </c>
      <c r="U17" s="1">
        <v>2.21</v>
      </c>
    </row>
    <row r="18" spans="2:21" s="1" customFormat="1" x14ac:dyDescent="0.25">
      <c r="B18" s="13" t="s">
        <v>15</v>
      </c>
      <c r="C18" s="30"/>
      <c r="D18" s="14">
        <v>14</v>
      </c>
      <c r="E18" s="15">
        <v>1</v>
      </c>
      <c r="F18" s="14">
        <v>90</v>
      </c>
      <c r="G18" s="14">
        <f t="shared" si="1"/>
        <v>104</v>
      </c>
      <c r="H18" s="11">
        <v>39.119999999999997</v>
      </c>
      <c r="I18" s="11">
        <v>127.5</v>
      </c>
      <c r="J18" s="12">
        <f t="shared" si="2"/>
        <v>129.12</v>
      </c>
      <c r="K18" s="14">
        <f t="shared" si="3"/>
        <v>-1.6199999999999974</v>
      </c>
      <c r="L18" s="18">
        <f t="shared" si="4"/>
        <v>-4.141104294478521E-2</v>
      </c>
      <c r="M18" s="5"/>
      <c r="N18" s="5"/>
      <c r="O18" s="5"/>
      <c r="P18" s="5">
        <f>P16*P17</f>
        <v>840</v>
      </c>
      <c r="Q18" s="5">
        <f t="shared" ref="Q18:U18" si="5">Q16*Q17</f>
        <v>2750</v>
      </c>
      <c r="R18" s="5">
        <f t="shared" si="5"/>
        <v>2740</v>
      </c>
      <c r="S18" s="5">
        <f t="shared" si="5"/>
        <v>2720</v>
      </c>
      <c r="T18" s="5">
        <f t="shared" si="5"/>
        <v>1092</v>
      </c>
      <c r="U18" s="5">
        <f t="shared" si="5"/>
        <v>6630</v>
      </c>
    </row>
    <row r="19" spans="2:21" s="1" customFormat="1" ht="15.75" thickBot="1" x14ac:dyDescent="0.3">
      <c r="B19" s="39" t="s">
        <v>16</v>
      </c>
      <c r="C19" s="40"/>
      <c r="D19" s="41">
        <v>5.6</v>
      </c>
      <c r="E19" s="42">
        <v>5</v>
      </c>
      <c r="F19" s="41">
        <v>94</v>
      </c>
      <c r="G19" s="41">
        <f t="shared" si="1"/>
        <v>122</v>
      </c>
      <c r="H19" s="43">
        <v>6.9</v>
      </c>
      <c r="I19" s="43">
        <v>127.5</v>
      </c>
      <c r="J19" s="44">
        <f t="shared" si="2"/>
        <v>128.5</v>
      </c>
      <c r="K19" s="41">
        <f t="shared" si="3"/>
        <v>-0.20000000000000018</v>
      </c>
      <c r="L19" s="18">
        <f t="shared" si="4"/>
        <v>-2.8985507246376836E-2</v>
      </c>
      <c r="M19" s="5"/>
      <c r="N19" s="5" t="s">
        <v>43</v>
      </c>
      <c r="O19" s="5"/>
      <c r="P19" s="5">
        <f>SUM(P18:U18)</f>
        <v>16772</v>
      </c>
    </row>
    <row r="20" spans="2:21" s="1" customFormat="1" ht="15.75" thickBot="1" x14ac:dyDescent="0.3">
      <c r="B20" s="46" t="s">
        <v>17</v>
      </c>
      <c r="C20" s="47"/>
      <c r="D20" s="48">
        <v>2.85</v>
      </c>
      <c r="E20" s="49">
        <v>5</v>
      </c>
      <c r="F20" s="48">
        <v>120.9</v>
      </c>
      <c r="G20" s="48">
        <f t="shared" si="1"/>
        <v>135.15</v>
      </c>
      <c r="H20" s="50">
        <v>0.43</v>
      </c>
      <c r="I20" s="50">
        <v>112</v>
      </c>
      <c r="J20" s="51">
        <f t="shared" si="2"/>
        <v>123.05000000000001</v>
      </c>
      <c r="K20" s="52">
        <f t="shared" si="3"/>
        <v>-2.2100000000000013</v>
      </c>
      <c r="L20" s="18">
        <f t="shared" si="4"/>
        <v>-5.1395348837209331</v>
      </c>
      <c r="M20" s="5"/>
      <c r="N20" s="5"/>
      <c r="O20" s="5"/>
      <c r="P20" s="5">
        <f>P19/SUM(P16:U16)</f>
        <v>2.5032835820895523</v>
      </c>
    </row>
    <row r="21" spans="2:21" x14ac:dyDescent="0.25">
      <c r="B21" s="19" t="s">
        <v>18</v>
      </c>
      <c r="C21" s="45"/>
      <c r="D21" s="20">
        <v>1.9</v>
      </c>
      <c r="E21" s="21">
        <v>4</v>
      </c>
      <c r="F21" s="20">
        <v>62.09</v>
      </c>
      <c r="G21" s="20">
        <f t="shared" si="1"/>
        <v>69.69</v>
      </c>
      <c r="H21" s="22">
        <v>2.2200000000000002</v>
      </c>
      <c r="I21" s="22">
        <v>60.9</v>
      </c>
      <c r="J21" s="23">
        <f t="shared" si="2"/>
        <v>70.97</v>
      </c>
      <c r="K21" s="20">
        <f t="shared" si="3"/>
        <v>-2.5175000000000014</v>
      </c>
      <c r="L21" s="17">
        <f t="shared" si="4"/>
        <v>-1.1340090090090096</v>
      </c>
      <c r="M21" s="4"/>
      <c r="N21" s="4"/>
      <c r="O21" s="4"/>
      <c r="P21" s="4">
        <f>P19*L6</f>
        <v>1473.903030303027</v>
      </c>
    </row>
    <row r="22" spans="2:21" s="1" customFormat="1" x14ac:dyDescent="0.25">
      <c r="B22" s="13" t="s">
        <v>19</v>
      </c>
      <c r="C22" s="30"/>
      <c r="D22" s="14">
        <v>1.26</v>
      </c>
      <c r="E22" s="15">
        <v>3</v>
      </c>
      <c r="F22" s="14">
        <v>37.549999999999997</v>
      </c>
      <c r="G22" s="14">
        <f t="shared" si="1"/>
        <v>41.33</v>
      </c>
      <c r="H22" s="11">
        <v>0.73</v>
      </c>
      <c r="I22" s="11">
        <v>36.700000000000003</v>
      </c>
      <c r="J22" s="12">
        <f t="shared" si="2"/>
        <v>39.739999999999995</v>
      </c>
      <c r="K22" s="14">
        <f t="shared" si="3"/>
        <v>-1.0133333333333314</v>
      </c>
      <c r="L22" s="18">
        <f t="shared" si="4"/>
        <v>-1.388127853881276</v>
      </c>
      <c r="M22" s="5"/>
      <c r="N22" s="5"/>
      <c r="O22" s="5"/>
      <c r="P22" s="5"/>
    </row>
    <row r="23" spans="2:21" s="1" customFormat="1" x14ac:dyDescent="0.25">
      <c r="B23" s="13" t="s">
        <v>29</v>
      </c>
      <c r="C23" s="30"/>
      <c r="D23" s="14"/>
      <c r="E23" s="15"/>
      <c r="F23" s="14"/>
      <c r="G23" s="14">
        <f t="shared" si="1"/>
        <v>0</v>
      </c>
      <c r="H23" s="11">
        <v>5.7</v>
      </c>
      <c r="I23" s="11">
        <v>36.700000000000003</v>
      </c>
      <c r="J23" s="12">
        <f t="shared" si="2"/>
        <v>0</v>
      </c>
      <c r="K23" s="14" t="e">
        <f t="shared" si="3"/>
        <v>#DIV/0!</v>
      </c>
      <c r="L23" s="18" t="e">
        <f t="shared" si="4"/>
        <v>#DIV/0!</v>
      </c>
      <c r="M23" s="5"/>
      <c r="N23" s="5"/>
      <c r="O23" s="5"/>
      <c r="P23" s="5"/>
    </row>
    <row r="24" spans="2:21" s="1" customFormat="1" x14ac:dyDescent="0.25">
      <c r="B24" s="13" t="s">
        <v>30</v>
      </c>
      <c r="C24" s="30"/>
      <c r="D24" s="14"/>
      <c r="E24" s="15"/>
      <c r="F24" s="14"/>
      <c r="G24" s="14">
        <f t="shared" si="1"/>
        <v>0</v>
      </c>
      <c r="H24" s="11">
        <v>6.6</v>
      </c>
      <c r="I24" s="11">
        <v>36.700000000000003</v>
      </c>
      <c r="J24" s="12">
        <f t="shared" si="2"/>
        <v>0</v>
      </c>
      <c r="K24" s="14" t="e">
        <f t="shared" si="3"/>
        <v>#DIV/0!</v>
      </c>
      <c r="L24" s="18" t="e">
        <f t="shared" si="4"/>
        <v>#DIV/0!</v>
      </c>
      <c r="M24" s="5"/>
      <c r="N24" s="5"/>
      <c r="O24" s="5"/>
      <c r="P24" s="5"/>
    </row>
    <row r="25" spans="2:21" x14ac:dyDescent="0.25">
      <c r="B25" s="8" t="s">
        <v>20</v>
      </c>
      <c r="C25" s="31"/>
      <c r="D25" s="9">
        <v>1.39</v>
      </c>
      <c r="E25" s="10">
        <v>1</v>
      </c>
      <c r="F25" s="9">
        <v>10.89</v>
      </c>
      <c r="G25" s="9">
        <f t="shared" si="1"/>
        <v>12.280000000000001</v>
      </c>
      <c r="H25" s="11">
        <v>1.59</v>
      </c>
      <c r="I25" s="11">
        <v>10.95</v>
      </c>
      <c r="J25" s="12">
        <f t="shared" si="2"/>
        <v>12.48</v>
      </c>
      <c r="K25" s="9">
        <f t="shared" si="3"/>
        <v>-1.5300000000000014</v>
      </c>
      <c r="L25" s="17">
        <f t="shared" si="4"/>
        <v>-0.96226415094339701</v>
      </c>
      <c r="M25" s="4"/>
      <c r="N25" s="4"/>
      <c r="O25" s="4"/>
      <c r="P25" s="4"/>
    </row>
    <row r="26" spans="2:21" s="1" customFormat="1" x14ac:dyDescent="0.25">
      <c r="B26" s="13" t="s">
        <v>21</v>
      </c>
      <c r="C26" s="30"/>
      <c r="D26" s="14">
        <v>3.1</v>
      </c>
      <c r="E26" s="15">
        <v>4</v>
      </c>
      <c r="F26" s="14">
        <v>89.89</v>
      </c>
      <c r="G26" s="14">
        <f t="shared" si="1"/>
        <v>102.29</v>
      </c>
      <c r="H26" s="11">
        <v>3.17</v>
      </c>
      <c r="I26" s="11">
        <v>86.1</v>
      </c>
      <c r="J26" s="12">
        <f t="shared" si="2"/>
        <v>102.57</v>
      </c>
      <c r="K26" s="14">
        <f t="shared" si="3"/>
        <v>-4.1175000000000015</v>
      </c>
      <c r="L26" s="18">
        <f t="shared" si="4"/>
        <v>-1.2988958990536283</v>
      </c>
      <c r="M26" s="5"/>
      <c r="N26" s="5"/>
      <c r="O26" s="5"/>
      <c r="P26" s="5"/>
    </row>
    <row r="27" spans="2:21" s="1" customFormat="1" x14ac:dyDescent="0.25">
      <c r="B27" s="13" t="s">
        <v>31</v>
      </c>
      <c r="C27" s="30"/>
      <c r="D27" s="14"/>
      <c r="E27" s="15"/>
      <c r="F27" s="14"/>
      <c r="G27" s="14">
        <f t="shared" si="1"/>
        <v>0</v>
      </c>
      <c r="H27" s="11">
        <v>15.81</v>
      </c>
      <c r="I27" s="11">
        <v>86.1</v>
      </c>
      <c r="J27" s="12">
        <f t="shared" si="2"/>
        <v>0</v>
      </c>
      <c r="K27" s="14" t="e">
        <f t="shared" si="3"/>
        <v>#DIV/0!</v>
      </c>
      <c r="L27" s="18" t="e">
        <f t="shared" si="4"/>
        <v>#DIV/0!</v>
      </c>
      <c r="M27" s="5"/>
      <c r="N27" s="5"/>
      <c r="O27" s="5"/>
      <c r="P27" s="5"/>
    </row>
    <row r="28" spans="2:21" x14ac:dyDescent="0.25">
      <c r="B28" s="8" t="s">
        <v>22</v>
      </c>
      <c r="C28" s="31"/>
      <c r="D28" s="9">
        <v>1.96</v>
      </c>
      <c r="E28" s="10">
        <v>5</v>
      </c>
      <c r="F28" s="9">
        <v>140.88999999999999</v>
      </c>
      <c r="G28" s="9">
        <f t="shared" si="1"/>
        <v>150.69</v>
      </c>
      <c r="H28" s="11">
        <v>0.37</v>
      </c>
      <c r="I28" s="11">
        <v>117.2</v>
      </c>
      <c r="J28" s="12">
        <f t="shared" si="2"/>
        <v>142.73999999999998</v>
      </c>
      <c r="K28" s="9">
        <f t="shared" si="3"/>
        <v>-5.107999999999997</v>
      </c>
      <c r="L28" s="17">
        <f t="shared" si="4"/>
        <v>-13.805405405405397</v>
      </c>
      <c r="M28" s="4"/>
      <c r="N28" s="4"/>
      <c r="O28" s="4"/>
      <c r="P28" s="4"/>
    </row>
    <row r="29" spans="2:21" x14ac:dyDescent="0.25">
      <c r="B29" s="16" t="s">
        <v>32</v>
      </c>
      <c r="C29" s="32"/>
      <c r="D29" s="9"/>
      <c r="E29" s="10"/>
      <c r="F29" s="9"/>
      <c r="G29" s="9">
        <f t="shared" si="1"/>
        <v>0</v>
      </c>
      <c r="H29" s="11">
        <v>20.3</v>
      </c>
      <c r="I29" s="11">
        <v>117.2</v>
      </c>
      <c r="J29" s="12">
        <f t="shared" si="2"/>
        <v>0</v>
      </c>
      <c r="K29" s="9" t="e">
        <f t="shared" si="3"/>
        <v>#DIV/0!</v>
      </c>
      <c r="L29" s="17" t="e">
        <f t="shared" si="4"/>
        <v>#DIV/0!</v>
      </c>
      <c r="M29" s="4"/>
      <c r="N29" s="4"/>
      <c r="O29" s="4"/>
      <c r="P29" s="4"/>
    </row>
    <row r="30" spans="2:21" s="1" customFormat="1" x14ac:dyDescent="0.25">
      <c r="B30" s="13" t="s">
        <v>33</v>
      </c>
      <c r="C30" s="30"/>
      <c r="D30" s="14"/>
      <c r="E30" s="15"/>
      <c r="F30" s="14"/>
      <c r="G30" s="14">
        <f t="shared" si="1"/>
        <v>0</v>
      </c>
      <c r="H30" s="11">
        <v>2.9</v>
      </c>
      <c r="I30" s="11">
        <v>144.9</v>
      </c>
      <c r="J30" s="12">
        <f t="shared" si="2"/>
        <v>0</v>
      </c>
      <c r="K30" s="14" t="e">
        <f t="shared" si="3"/>
        <v>#DIV/0!</v>
      </c>
      <c r="L30" s="18" t="e">
        <f t="shared" si="4"/>
        <v>#DIV/0!</v>
      </c>
      <c r="M30" s="5"/>
      <c r="N30" s="5"/>
      <c r="O30" s="5"/>
      <c r="P30" s="5"/>
    </row>
    <row r="31" spans="2:21" s="1" customFormat="1" x14ac:dyDescent="0.25">
      <c r="B31" s="13" t="s">
        <v>34</v>
      </c>
      <c r="C31" s="30"/>
      <c r="D31" s="14"/>
      <c r="E31" s="15"/>
      <c r="F31" s="14"/>
      <c r="G31" s="14">
        <f t="shared" si="1"/>
        <v>0</v>
      </c>
      <c r="H31" s="11">
        <v>33</v>
      </c>
      <c r="I31" s="11">
        <v>144.9</v>
      </c>
      <c r="J31" s="12">
        <f t="shared" si="2"/>
        <v>0</v>
      </c>
      <c r="K31" s="14" t="e">
        <f t="shared" si="3"/>
        <v>#DIV/0!</v>
      </c>
      <c r="L31" s="18" t="e">
        <f t="shared" si="4"/>
        <v>#DIV/0!</v>
      </c>
      <c r="M31" s="5"/>
      <c r="N31" s="5"/>
      <c r="O31" s="5"/>
      <c r="P31" s="5"/>
    </row>
    <row r="32" spans="2:21" x14ac:dyDescent="0.25">
      <c r="B32" s="8" t="s">
        <v>23</v>
      </c>
      <c r="C32" s="31"/>
      <c r="D32" s="9">
        <v>1.2</v>
      </c>
      <c r="E32" s="10">
        <v>1</v>
      </c>
      <c r="F32" s="9">
        <v>159.29</v>
      </c>
      <c r="G32" s="9">
        <f t="shared" si="1"/>
        <v>160.48999999999998</v>
      </c>
      <c r="H32" s="11">
        <v>0.56999999999999995</v>
      </c>
      <c r="I32" s="11">
        <v>132.6</v>
      </c>
      <c r="J32" s="12">
        <f t="shared" si="2"/>
        <v>159.85999999999999</v>
      </c>
      <c r="K32" s="9">
        <f t="shared" si="3"/>
        <v>-27.259999999999998</v>
      </c>
      <c r="L32" s="17">
        <f t="shared" si="4"/>
        <v>-47.824561403508774</v>
      </c>
      <c r="M32" s="4"/>
      <c r="N32" s="4"/>
      <c r="O32" s="4"/>
      <c r="P32" s="4"/>
    </row>
    <row r="33" spans="2:16" x14ac:dyDescent="0.25">
      <c r="B33" s="8" t="s">
        <v>35</v>
      </c>
      <c r="C33" s="31"/>
      <c r="D33" s="9"/>
      <c r="E33" s="10"/>
      <c r="F33" s="9"/>
      <c r="G33" s="9">
        <f t="shared" si="1"/>
        <v>0</v>
      </c>
      <c r="H33" s="11">
        <v>2.91</v>
      </c>
      <c r="I33" s="11">
        <v>132.6</v>
      </c>
      <c r="J33" s="12">
        <f t="shared" si="2"/>
        <v>0</v>
      </c>
      <c r="K33" s="9" t="e">
        <f t="shared" si="3"/>
        <v>#DIV/0!</v>
      </c>
      <c r="L33" s="17" t="e">
        <f t="shared" si="4"/>
        <v>#DIV/0!</v>
      </c>
      <c r="M33" s="4"/>
      <c r="N33" s="4"/>
      <c r="O33" s="4"/>
      <c r="P33" s="4"/>
    </row>
    <row r="34" spans="2:16" x14ac:dyDescent="0.25">
      <c r="B34" s="8" t="s">
        <v>36</v>
      </c>
      <c r="C34" s="31"/>
      <c r="D34" s="9"/>
      <c r="E34" s="10"/>
      <c r="F34" s="9"/>
      <c r="G34" s="9">
        <f t="shared" si="1"/>
        <v>0</v>
      </c>
      <c r="H34" s="11">
        <v>28.81</v>
      </c>
      <c r="I34" s="11">
        <v>132.6</v>
      </c>
      <c r="J34" s="12">
        <f t="shared" si="2"/>
        <v>0</v>
      </c>
      <c r="K34" s="9" t="e">
        <f t="shared" si="3"/>
        <v>#DIV/0!</v>
      </c>
      <c r="L34" s="17" t="e">
        <f t="shared" si="4"/>
        <v>#DIV/0!</v>
      </c>
      <c r="M34" s="4"/>
      <c r="N34" s="4"/>
      <c r="O34" s="4"/>
      <c r="P34" s="4"/>
    </row>
    <row r="35" spans="2:16" s="1" customFormat="1" x14ac:dyDescent="0.25">
      <c r="B35" s="13" t="s">
        <v>24</v>
      </c>
      <c r="C35" s="30"/>
      <c r="D35" s="14">
        <v>1.9</v>
      </c>
      <c r="E35" s="15">
        <v>2</v>
      </c>
      <c r="F35" s="14">
        <v>40.89</v>
      </c>
      <c r="G35" s="14">
        <f t="shared" si="1"/>
        <v>44.69</v>
      </c>
      <c r="H35" s="11">
        <v>0.3</v>
      </c>
      <c r="I35" s="11">
        <v>32.700000000000003</v>
      </c>
      <c r="J35" s="12">
        <f t="shared" si="2"/>
        <v>41.49</v>
      </c>
      <c r="K35" s="14">
        <f t="shared" si="3"/>
        <v>-4.3949999999999987</v>
      </c>
      <c r="L35" s="18">
        <f t="shared" si="4"/>
        <v>-14.649999999999997</v>
      </c>
      <c r="M35" s="5"/>
      <c r="N35" s="5"/>
      <c r="O35" s="5"/>
      <c r="P3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"/>
  <sheetViews>
    <sheetView tabSelected="1" topLeftCell="A4" workbookViewId="0">
      <selection activeCell="K17" sqref="K17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17" customWidth="1"/>
  </cols>
  <sheetData>
    <row r="2" spans="1:21" x14ac:dyDescent="0.25">
      <c r="A2" t="s">
        <v>2</v>
      </c>
      <c r="C2" t="s">
        <v>64</v>
      </c>
    </row>
    <row r="3" spans="1:21" x14ac:dyDescent="0.25">
      <c r="A3" t="s">
        <v>25</v>
      </c>
      <c r="C3" t="s">
        <v>63</v>
      </c>
    </row>
    <row r="4" spans="1:21" x14ac:dyDescent="0.25">
      <c r="A4" t="s">
        <v>3</v>
      </c>
      <c r="C4" t="s">
        <v>48</v>
      </c>
    </row>
    <row r="5" spans="1:21" x14ac:dyDescent="0.25">
      <c r="A5" t="s">
        <v>37</v>
      </c>
      <c r="C5" t="s">
        <v>50</v>
      </c>
    </row>
    <row r="6" spans="1:21" x14ac:dyDescent="0.25">
      <c r="A6" t="s">
        <v>49</v>
      </c>
      <c r="C6" t="s">
        <v>51</v>
      </c>
    </row>
    <row r="7" spans="1:21" x14ac:dyDescent="0.25">
      <c r="A7" t="s">
        <v>39</v>
      </c>
      <c r="C7" t="s">
        <v>53</v>
      </c>
    </row>
    <row r="8" spans="1:21" x14ac:dyDescent="0.25">
      <c r="A8" t="s">
        <v>52</v>
      </c>
      <c r="C8" t="s">
        <v>54</v>
      </c>
    </row>
    <row r="9" spans="1:21" x14ac:dyDescent="0.25">
      <c r="A9" t="s">
        <v>40</v>
      </c>
      <c r="C9" t="s">
        <v>55</v>
      </c>
    </row>
    <row r="11" spans="1:21" x14ac:dyDescent="0.25">
      <c r="A11" s="24" t="s">
        <v>0</v>
      </c>
      <c r="B11" s="24" t="s">
        <v>56</v>
      </c>
      <c r="C11" s="24" t="s">
        <v>44</v>
      </c>
      <c r="D11" s="25" t="s">
        <v>2</v>
      </c>
      <c r="E11" s="26" t="s">
        <v>3</v>
      </c>
      <c r="F11" s="25" t="s">
        <v>37</v>
      </c>
      <c r="G11" s="25" t="s">
        <v>39</v>
      </c>
      <c r="H11" s="25" t="s">
        <v>25</v>
      </c>
      <c r="I11" s="25" t="s">
        <v>49</v>
      </c>
      <c r="J11" s="25" t="s">
        <v>52</v>
      </c>
      <c r="K11" s="25" t="s">
        <v>40</v>
      </c>
      <c r="L11" s="24" t="s">
        <v>42</v>
      </c>
      <c r="M11" s="6"/>
      <c r="N11" s="6"/>
      <c r="O11" s="6"/>
      <c r="P11" s="6"/>
      <c r="Q11" s="36" t="e">
        <f>(Q13-P13)/P13</f>
        <v>#DIV/0!</v>
      </c>
      <c r="R11" s="36" t="e">
        <f>(R13-Q13)/Q13</f>
        <v>#DIV/0!</v>
      </c>
      <c r="S11" s="36" t="e">
        <f t="shared" ref="S11" si="0">(S13-R13)/R13</f>
        <v>#DIV/0!</v>
      </c>
      <c r="T11" s="6"/>
      <c r="U11" s="6"/>
    </row>
    <row r="12" spans="1:21" x14ac:dyDescent="0.25">
      <c r="A12" s="19"/>
      <c r="B12" s="19"/>
      <c r="C12" s="29"/>
      <c r="D12" s="20"/>
      <c r="E12" s="21"/>
      <c r="F12" s="20"/>
      <c r="G12" s="20"/>
      <c r="H12" s="22"/>
      <c r="I12" s="22"/>
      <c r="J12" s="23"/>
      <c r="K12" s="20"/>
      <c r="L12" s="17"/>
      <c r="N12" t="s">
        <v>43</v>
      </c>
      <c r="O12" s="35">
        <v>43781</v>
      </c>
      <c r="P12" s="35">
        <v>43782</v>
      </c>
      <c r="Q12" s="35">
        <v>43783</v>
      </c>
      <c r="R12" s="35">
        <v>43784</v>
      </c>
      <c r="S12" s="35">
        <v>43787</v>
      </c>
      <c r="T12" s="34">
        <v>43788</v>
      </c>
    </row>
    <row r="13" spans="1:21" x14ac:dyDescent="0.25">
      <c r="A13" s="53" t="s">
        <v>57</v>
      </c>
      <c r="B13" s="54" t="s">
        <v>58</v>
      </c>
      <c r="C13" s="54" t="s">
        <v>59</v>
      </c>
      <c r="D13" s="55">
        <v>2.9</v>
      </c>
      <c r="E13" s="56">
        <v>1</v>
      </c>
      <c r="F13" s="55">
        <v>49</v>
      </c>
      <c r="G13" s="55">
        <f t="shared" ref="G13" si="1">D13*E13+F13</f>
        <v>51.9</v>
      </c>
      <c r="H13" s="55">
        <v>14</v>
      </c>
      <c r="I13" s="55">
        <v>58.2</v>
      </c>
      <c r="J13" s="53">
        <f t="shared" ref="J13" si="2">E13*H13+F13</f>
        <v>63</v>
      </c>
      <c r="K13" s="55">
        <f t="shared" ref="K13" si="3">(I13-F13)/E13-H13</f>
        <v>-4.7999999999999972</v>
      </c>
      <c r="L13" s="57">
        <f t="shared" ref="L13" si="4">K13/H13</f>
        <v>-0.34285714285714264</v>
      </c>
      <c r="M13" s="1"/>
      <c r="N13" s="1"/>
      <c r="O13" s="37"/>
      <c r="P13" s="37"/>
      <c r="Q13" s="37"/>
      <c r="R13" s="37"/>
      <c r="S13" s="13"/>
      <c r="T13" s="1"/>
      <c r="U13" s="1"/>
    </row>
    <row r="14" spans="1:21" x14ac:dyDescent="0.25">
      <c r="A14" s="13" t="s">
        <v>60</v>
      </c>
      <c r="B14" s="38" t="s">
        <v>61</v>
      </c>
      <c r="C14" s="38" t="s">
        <v>62</v>
      </c>
      <c r="D14" s="14">
        <v>2.1</v>
      </c>
      <c r="E14" s="15">
        <v>1</v>
      </c>
      <c r="F14" s="14">
        <v>19</v>
      </c>
      <c r="G14" s="14">
        <f t="shared" ref="G14" si="5">D14*E14+F14</f>
        <v>21.1</v>
      </c>
      <c r="H14" s="11">
        <v>8.8800000000000008</v>
      </c>
      <c r="I14" s="11">
        <v>27.2</v>
      </c>
      <c r="J14" s="12">
        <f>E14*H14+F14</f>
        <v>27.880000000000003</v>
      </c>
      <c r="K14" s="14">
        <f t="shared" ref="K14" si="6">(I14-F14)/E14-H14</f>
        <v>-0.68000000000000149</v>
      </c>
      <c r="L14" s="18">
        <f>K14/H14</f>
        <v>-7.6576576576576738E-2</v>
      </c>
      <c r="M14" s="1"/>
      <c r="N14" s="1"/>
      <c r="O14" s="2" t="e">
        <f>AVERAGE(O13:S13)</f>
        <v>#DIV/0!</v>
      </c>
      <c r="P14" s="1"/>
      <c r="Q14" s="1"/>
      <c r="R14" s="1"/>
      <c r="S14" s="1"/>
      <c r="T14" s="1"/>
      <c r="U14" s="1"/>
    </row>
    <row r="15" spans="1:21" x14ac:dyDescent="0.25">
      <c r="A15" s="13"/>
      <c r="B15" s="13"/>
      <c r="C15" s="30"/>
      <c r="D15" s="14"/>
      <c r="E15" s="15"/>
      <c r="F15" s="14"/>
      <c r="G15" s="14"/>
      <c r="H15" s="11"/>
      <c r="I15" s="11"/>
      <c r="J15" s="12"/>
      <c r="K15" s="14"/>
      <c r="L15" s="18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8"/>
      <c r="B16" s="8"/>
      <c r="C16" s="33"/>
      <c r="D16" s="9"/>
      <c r="E16" s="10"/>
      <c r="F16" s="9"/>
      <c r="G16" s="9"/>
      <c r="H16" s="11"/>
      <c r="I16" s="11"/>
      <c r="J16" s="12"/>
      <c r="K16" s="9"/>
      <c r="L1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HPG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2020-05-28T10:14:33Z</dcterms:modified>
</cp:coreProperties>
</file>