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Nilai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<sst xmlns="http://schemas.openxmlformats.org/spreadsheetml/2006/main" uniqueCount="152">
  <si>
    <t>SMTR</t>
  </si>
  <si>
    <t>Kode Prodi</t>
  </si>
  <si>
    <t>Kelas</t>
  </si>
  <si>
    <t>Kode MK</t>
  </si>
  <si>
    <t>Nama MK</t>
  </si>
  <si>
    <t>NIM</t>
  </si>
  <si>
    <t>Nama</t>
  </si>
  <si>
    <t>Nilai</t>
  </si>
  <si>
    <t>SKD311</t>
  </si>
  <si>
    <t>BAHASA INDJURNALISTIK</t>
  </si>
  <si>
    <t>ANGGIT ANDRIZKYAWAN PUTERI</t>
  </si>
  <si>
    <t xml:space="preserve">E  </t>
  </si>
  <si>
    <t>DENNIS NIRVANA PUTRI</t>
  </si>
  <si>
    <t>BRIAN PRATAMA</t>
  </si>
  <si>
    <t xml:space="preserve">B  </t>
  </si>
  <si>
    <t>SENTIKA WICAKSANA PAMBUDI</t>
  </si>
  <si>
    <t>RETNO SARI NURAZIZAH</t>
  </si>
  <si>
    <t xml:space="preserve">A  </t>
  </si>
  <si>
    <t>AGUM YUDHA PRATAMA</t>
  </si>
  <si>
    <t>FACHRI REZA ARADIKA</t>
  </si>
  <si>
    <t>YONATAN TOAR SANGARI</t>
  </si>
  <si>
    <t xml:space="preserve">D  </t>
  </si>
  <si>
    <t>ADEK DARMA SANTOSO</t>
  </si>
  <si>
    <t>ROSULI PRANU BIMANTORO</t>
  </si>
  <si>
    <t>NYOWANDA BAGASKARA WICAKSONO</t>
  </si>
  <si>
    <t>MUHAMMAD ILHAM</t>
  </si>
  <si>
    <t>RR SRINOVIANTI KHUSNUL FATIMAH</t>
  </si>
  <si>
    <t>RISKY SATRIO PUTRO</t>
  </si>
  <si>
    <t>ANDRE MISBAKHUL MUNIR</t>
  </si>
  <si>
    <t>MOCH REZA AMIRUDIN</t>
  </si>
  <si>
    <t>VIA IRMAR</t>
  </si>
  <si>
    <t>AKIRA TANDIKA PARAMITANINGTYAS</t>
  </si>
  <si>
    <t>BRAM PUTRA PRATAMA</t>
  </si>
  <si>
    <t>SITI NUR KHASANAH</t>
  </si>
  <si>
    <t>DIMAS AGENG PRIAMBODO</t>
  </si>
  <si>
    <t>FARIZ DHAYU PURANDI</t>
  </si>
  <si>
    <t>NURUL ISTIQOMAH</t>
  </si>
  <si>
    <t xml:space="preserve">C  </t>
  </si>
  <si>
    <t>ADE EKA ROFIANTO</t>
  </si>
  <si>
    <t>PUTRI ANDRIANINGTYAS</t>
  </si>
  <si>
    <t>MOH RIZAL ANDIKA FRANDA</t>
  </si>
  <si>
    <t>DIAN FITRIA SUCI ARISKA</t>
  </si>
  <si>
    <t>NOVIA VERONICA</t>
  </si>
  <si>
    <t>EOUNIKE WIDYA KRISTIANTI</t>
  </si>
  <si>
    <t>MAULINA DIAN ENDARTY</t>
  </si>
  <si>
    <t>SABRINA GODELAVA WILHELMINA</t>
  </si>
  <si>
    <t>ARIF RACHMAD RUKASTAMA</t>
  </si>
  <si>
    <t>ARTYKA DEWI ANUGRAHANI</t>
  </si>
  <si>
    <t>MUHAMMAD RAFIAN HERNANDA</t>
  </si>
  <si>
    <t>RENA FITRIA PARASWATI</t>
  </si>
  <si>
    <t>DANIEL BRAMANTIO</t>
  </si>
  <si>
    <t>QORRUTU A'YUN</t>
  </si>
  <si>
    <t>ANDIK SETIAWAN</t>
  </si>
  <si>
    <t>ALEXANDER NUGRAHA</t>
  </si>
  <si>
    <t>TEGUH SUDARMAWAN</t>
  </si>
  <si>
    <t>KARTIKA SARI DEWI</t>
  </si>
  <si>
    <t>EUNIKE PATRICIA TAIRAS</t>
  </si>
  <si>
    <t>SARAH ELNYORA RUMAROPEN</t>
  </si>
  <si>
    <t>AGASSI LASURA</t>
  </si>
  <si>
    <t>DEWI FITRIAH ENDARTI</t>
  </si>
  <si>
    <t>MAHESA NUGRAHA PM</t>
  </si>
  <si>
    <t>RISKI RAFIKURIA</t>
  </si>
  <si>
    <t>FAMENDRA OKTABRIAN</t>
  </si>
  <si>
    <t>AGUNG SUCIONO</t>
  </si>
  <si>
    <t>REXY WAHYU PRIAMBODO</t>
  </si>
  <si>
    <t>WILDAN MAULANA JELANG M E</t>
  </si>
  <si>
    <t>ADHIE FERIK PURWANO</t>
  </si>
  <si>
    <t>SAMSUL ARIFIN</t>
  </si>
  <si>
    <t>BAGUS FAJAR ANDRIAWAN</t>
  </si>
  <si>
    <t>KAMILATUL BADRIYAH FISRIH</t>
  </si>
  <si>
    <t>WAHYU WIDYA NINGRUM</t>
  </si>
  <si>
    <t>DEVI AYU LESTARI</t>
  </si>
  <si>
    <t>ACHMAD RIDWAN KUSUMO PRANOTO</t>
  </si>
  <si>
    <t>DHANI KUSUMA WARDHANA</t>
  </si>
  <si>
    <t>ABDUL ADZIM</t>
  </si>
  <si>
    <t>ANDRIAN BAGUS PRANATA</t>
  </si>
  <si>
    <t>LUTFI AMINUDIN</t>
  </si>
  <si>
    <t>RIFKY HENDANA PUTRA</t>
  </si>
  <si>
    <t>ACHMAD RAHMATULLOH</t>
  </si>
  <si>
    <t>DIMAS ALDAMMA RAHMADSYAH</t>
  </si>
  <si>
    <t>TERESIA JESIKA DANIA PRAMUDITA</t>
  </si>
  <si>
    <t>INDRA ADIGUNA APRIS</t>
  </si>
  <si>
    <t>HERI SUGIHARTO</t>
  </si>
  <si>
    <t>TULUS HAJIANTO</t>
  </si>
  <si>
    <t>AIFINA SEPTIYANA SARI</t>
  </si>
  <si>
    <t>REHAN ALVINZA</t>
  </si>
  <si>
    <t>HARIS DWI SUSANTO</t>
  </si>
  <si>
    <t>HANA ANGELICA</t>
  </si>
  <si>
    <t>IKE SILVIA</t>
  </si>
  <si>
    <t>BERLIANA MURPHI OKTAVILIA SARI</t>
  </si>
  <si>
    <t>NOVA DWI SAPUTRI</t>
  </si>
  <si>
    <t>SITI CHOLIFATUM MUNAWARIYAH K</t>
  </si>
  <si>
    <t>DANI PAMBUDIHARJO</t>
  </si>
  <si>
    <t>DINI DWI SAFITRI</t>
  </si>
  <si>
    <t>RISTA DWIJAYANTI</t>
  </si>
  <si>
    <t>ARMADA PUTRA MIRRAHARJA</t>
  </si>
  <si>
    <t>ROESDAN SURIANSYAH</t>
  </si>
  <si>
    <t>ADITYA PRATAMA PUTRA</t>
  </si>
  <si>
    <t>REZA AFRIZAL</t>
  </si>
  <si>
    <t>NOVITASARI</t>
  </si>
  <si>
    <t>MUHAMMAD RIDWAN PERMADI</t>
  </si>
  <si>
    <t>SITI SALAMA</t>
  </si>
  <si>
    <t>RAMA BAGUS ANGGARA</t>
  </si>
  <si>
    <t>NI PUTU DIAH ETA TRTINTYA</t>
  </si>
  <si>
    <t>FAHMI AZIS</t>
  </si>
  <si>
    <t>WISNU PRIYO YUDO PRATOMO</t>
  </si>
  <si>
    <t>KENDEWI ZULFIATI FITRI O</t>
  </si>
  <si>
    <t>RIZQI RAHMADIANI</t>
  </si>
  <si>
    <t>ACHMAD RIZAL ASYARI</t>
  </si>
  <si>
    <t>MANGKU RACHMAT</t>
  </si>
  <si>
    <t>AINUN ARIF DIMAS SAPUTRA</t>
  </si>
  <si>
    <t>ILHAM BAHARSYAH</t>
  </si>
  <si>
    <t>RIFQI AZHAR</t>
  </si>
  <si>
    <t>ANUGRAH SEPTIAN PUTRA</t>
  </si>
  <si>
    <t>MOCH AFFY ZULFIKAR</t>
  </si>
  <si>
    <t>MIFTAH FARID RAHMANI</t>
  </si>
  <si>
    <t>EZA MASITA OKTAVIA</t>
  </si>
  <si>
    <t>NOVAL ALDRIAN PRAKOSO</t>
  </si>
  <si>
    <t>ARIE NOER RACHMAWATI</t>
  </si>
  <si>
    <t>MOCH JOHAN FEBRIANSYAH</t>
  </si>
  <si>
    <t>NURHASTITI ARDHINDA NUGRAHENI</t>
  </si>
  <si>
    <t>WAHYU NUR PERMADI</t>
  </si>
  <si>
    <t>MARIO VINANSIUS BAO TUKAN</t>
  </si>
  <si>
    <t>FILDZAH FUADY KHAIRINA</t>
  </si>
  <si>
    <t>HENDRA FEBRIAN PISDON</t>
  </si>
  <si>
    <t>PUJI RAHAYU SUSANTI</t>
  </si>
  <si>
    <t>ALI EFENDI</t>
  </si>
  <si>
    <t>AGAPITUS DEKA WELAFUBUN</t>
  </si>
  <si>
    <t>NABILLA AULIA RAHMA</t>
  </si>
  <si>
    <t>ANDRI SETIAWAN</t>
  </si>
  <si>
    <t>YAHYA HAQQUL ISLAM</t>
  </si>
  <si>
    <t>AULIA AFNIAR RAHMAWATI</t>
  </si>
  <si>
    <t>SONYA HERNANDA SAPUTRI</t>
  </si>
  <si>
    <t>CINDIANA AULIA SAPUTRI</t>
  </si>
  <si>
    <t>OKTAVINA NINDY SRI WULANDARI</t>
  </si>
  <si>
    <t>TRIAS NANUK ISTIQOMAH</t>
  </si>
  <si>
    <t>RIDWAN DWI ABDILLAH MAHFUD</t>
  </si>
  <si>
    <t>MUHAMMAD ALIF HABIBIE</t>
  </si>
  <si>
    <t>LULUK RAHMAWATI</t>
  </si>
  <si>
    <t>DZULHI WIENALDI</t>
  </si>
  <si>
    <t>RESTUTI CAHYA WIDARI</t>
  </si>
  <si>
    <t>ISTIQOMATUL CHASANAH</t>
  </si>
  <si>
    <t>RESA ANINDA VIRDIANA</t>
  </si>
  <si>
    <t>MUHAMMAD KAMILUL KHULUQ</t>
  </si>
  <si>
    <t>EKKLIMARINANDA</t>
  </si>
  <si>
    <t>INDRIANA PUSPITOSARI</t>
  </si>
  <si>
    <t>WIDYA WITHA SARI</t>
  </si>
  <si>
    <t>MOCH HAMSAH ABI WIJAYA</t>
  </si>
  <si>
    <t>KHRISNA WARDHANA</t>
  </si>
  <si>
    <t>SKH309</t>
  </si>
  <si>
    <t>TEKNIK KEHUMASAN 1</t>
  </si>
  <si>
    <t>CATUR WICAKSONO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</si>
</sst>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6.998291" bestFit="true" customWidth="true" style="0"/>
    <col min="4" max="4" width="9.283447" bestFit="true" customWidth="true" style="0"/>
    <col min="5" max="5" width="25.85083" bestFit="true" customWidth="true" style="0"/>
    <col min="6" max="6" width="11.711426" bestFit="true" customWidth="true" style="0"/>
    <col min="7" max="7" width="36.419678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20151</v>
      </c>
      <c r="B2">
        <v>70201</v>
      </c>
      <c r="C2" t="str">
        <f>"01"</f>
        <v>01</v>
      </c>
      <c r="D2" t="s">
        <v>8</v>
      </c>
      <c r="E2" t="s">
        <v>9</v>
      </c>
      <c r="F2" t="str">
        <f>"13310004"</f>
        <v>13310004</v>
      </c>
      <c r="G2" t="s">
        <v>10</v>
      </c>
      <c r="H2" t="s">
        <v>11</v>
      </c>
    </row>
    <row r="3" spans="1:8">
      <c r="A3">
        <v>20151</v>
      </c>
      <c r="B3">
        <v>70201</v>
      </c>
      <c r="C3" t="str">
        <f>"01"</f>
        <v>01</v>
      </c>
      <c r="D3" t="s">
        <v>8</v>
      </c>
      <c r="E3" t="s">
        <v>9</v>
      </c>
      <c r="F3" t="str">
        <f>"13310100"</f>
        <v>13310100</v>
      </c>
      <c r="G3" t="s">
        <v>12</v>
      </c>
      <c r="H3" t="s">
        <v>11</v>
      </c>
    </row>
    <row r="4" spans="1:8">
      <c r="A4">
        <v>20151</v>
      </c>
      <c r="B4">
        <v>70201</v>
      </c>
      <c r="C4" t="str">
        <f>"01"</f>
        <v>01</v>
      </c>
      <c r="D4" t="s">
        <v>8</v>
      </c>
      <c r="E4" t="s">
        <v>9</v>
      </c>
      <c r="F4" t="str">
        <f>"13310068"</f>
        <v>13310068</v>
      </c>
      <c r="G4" t="s">
        <v>13</v>
      </c>
      <c r="H4" t="s">
        <v>14</v>
      </c>
    </row>
    <row r="5" spans="1:8">
      <c r="A5">
        <v>20151</v>
      </c>
      <c r="B5">
        <v>70201</v>
      </c>
      <c r="C5" t="str">
        <f>"01"</f>
        <v>01</v>
      </c>
      <c r="D5" t="s">
        <v>8</v>
      </c>
      <c r="E5" t="s">
        <v>9</v>
      </c>
      <c r="F5" t="str">
        <f>"13310079"</f>
        <v>13310079</v>
      </c>
      <c r="G5" t="s">
        <v>15</v>
      </c>
      <c r="H5" t="s">
        <v>14</v>
      </c>
    </row>
    <row r="6" spans="1:8">
      <c r="A6">
        <v>20151</v>
      </c>
      <c r="B6">
        <v>70201</v>
      </c>
      <c r="C6" t="str">
        <f>"01"</f>
        <v>01</v>
      </c>
      <c r="D6" t="s">
        <v>8</v>
      </c>
      <c r="E6" t="s">
        <v>9</v>
      </c>
      <c r="F6" t="str">
        <f>"13310024"</f>
        <v>13310024</v>
      </c>
      <c r="G6" t="s">
        <v>16</v>
      </c>
      <c r="H6" t="s">
        <v>17</v>
      </c>
    </row>
    <row r="7" spans="1:8">
      <c r="A7">
        <v>20151</v>
      </c>
      <c r="B7">
        <v>70201</v>
      </c>
      <c r="C7" t="str">
        <f>"01"</f>
        <v>01</v>
      </c>
      <c r="D7" t="s">
        <v>8</v>
      </c>
      <c r="E7" t="s">
        <v>9</v>
      </c>
      <c r="F7" t="str">
        <f>"13310007"</f>
        <v>13310007</v>
      </c>
      <c r="G7" t="s">
        <v>18</v>
      </c>
      <c r="H7" t="s">
        <v>14</v>
      </c>
    </row>
    <row r="8" spans="1:8">
      <c r="A8">
        <v>20151</v>
      </c>
      <c r="B8">
        <v>70201</v>
      </c>
      <c r="C8" t="str">
        <f>"01"</f>
        <v>01</v>
      </c>
      <c r="D8" t="s">
        <v>8</v>
      </c>
      <c r="E8" t="s">
        <v>9</v>
      </c>
      <c r="F8" t="str">
        <f>"13310020"</f>
        <v>13310020</v>
      </c>
      <c r="G8" t="s">
        <v>19</v>
      </c>
      <c r="H8" t="s">
        <v>11</v>
      </c>
    </row>
    <row r="9" spans="1:8">
      <c r="A9">
        <v>20151</v>
      </c>
      <c r="B9">
        <v>70201</v>
      </c>
      <c r="C9" t="str">
        <f>"01"</f>
        <v>01</v>
      </c>
      <c r="D9" t="s">
        <v>8</v>
      </c>
      <c r="E9" t="s">
        <v>9</v>
      </c>
      <c r="F9" t="str">
        <f>"13310065"</f>
        <v>13310065</v>
      </c>
      <c r="G9" t="s">
        <v>20</v>
      </c>
      <c r="H9" t="s">
        <v>21</v>
      </c>
    </row>
    <row r="10" spans="1:8">
      <c r="A10">
        <v>20151</v>
      </c>
      <c r="B10">
        <v>70201</v>
      </c>
      <c r="C10" t="str">
        <f>"01"</f>
        <v>01</v>
      </c>
      <c r="D10" t="s">
        <v>8</v>
      </c>
      <c r="E10" t="s">
        <v>9</v>
      </c>
      <c r="F10" t="str">
        <f>"13310022"</f>
        <v>13310022</v>
      </c>
      <c r="G10" t="s">
        <v>22</v>
      </c>
      <c r="H10" t="s">
        <v>17</v>
      </c>
    </row>
    <row r="11" spans="1:8">
      <c r="A11">
        <v>20151</v>
      </c>
      <c r="B11">
        <v>70201</v>
      </c>
      <c r="C11" t="str">
        <f>"01"</f>
        <v>01</v>
      </c>
      <c r="D11" t="s">
        <v>8</v>
      </c>
      <c r="E11" t="s">
        <v>9</v>
      </c>
      <c r="F11" t="str">
        <f>"13310077"</f>
        <v>13310077</v>
      </c>
      <c r="G11" t="s">
        <v>23</v>
      </c>
      <c r="H11" t="s">
        <v>11</v>
      </c>
    </row>
    <row r="12" spans="1:8">
      <c r="A12">
        <v>20151</v>
      </c>
      <c r="B12">
        <v>70201</v>
      </c>
      <c r="C12" t="str">
        <f>"01"</f>
        <v>01</v>
      </c>
      <c r="D12" t="s">
        <v>8</v>
      </c>
      <c r="E12" t="s">
        <v>9</v>
      </c>
      <c r="F12" t="str">
        <f>"13310093"</f>
        <v>13310093</v>
      </c>
      <c r="G12" t="s">
        <v>24</v>
      </c>
      <c r="H12" t="s">
        <v>11</v>
      </c>
    </row>
    <row r="13" spans="1:8">
      <c r="A13">
        <v>20151</v>
      </c>
      <c r="B13">
        <v>70201</v>
      </c>
      <c r="C13" t="str">
        <f>"01"</f>
        <v>01</v>
      </c>
      <c r="D13" t="s">
        <v>8</v>
      </c>
      <c r="E13" t="s">
        <v>9</v>
      </c>
      <c r="F13" t="str">
        <f>"13310019"</f>
        <v>13310019</v>
      </c>
      <c r="G13" t="s">
        <v>25</v>
      </c>
      <c r="H13" t="s">
        <v>14</v>
      </c>
    </row>
    <row r="14" spans="1:8">
      <c r="A14">
        <v>20151</v>
      </c>
      <c r="B14">
        <v>70201</v>
      </c>
      <c r="C14" t="str">
        <f>"01"</f>
        <v>01</v>
      </c>
      <c r="D14" t="s">
        <v>8</v>
      </c>
      <c r="E14" t="s">
        <v>9</v>
      </c>
      <c r="F14" t="str">
        <f>"13210001"</f>
        <v>13210001</v>
      </c>
      <c r="G14" t="s">
        <v>26</v>
      </c>
      <c r="H14" t="s">
        <v>11</v>
      </c>
    </row>
    <row r="15" spans="1:8">
      <c r="A15">
        <v>20151</v>
      </c>
      <c r="B15">
        <v>70201</v>
      </c>
      <c r="C15" t="str">
        <f>"01"</f>
        <v>01</v>
      </c>
      <c r="D15" t="s">
        <v>8</v>
      </c>
      <c r="E15" t="s">
        <v>9</v>
      </c>
      <c r="F15" t="str">
        <f>"12310032"</f>
        <v>12310032</v>
      </c>
      <c r="G15" t="s">
        <v>27</v>
      </c>
      <c r="H15" t="s">
        <v>14</v>
      </c>
    </row>
    <row r="16" spans="1:8">
      <c r="A16">
        <v>20151</v>
      </c>
      <c r="B16">
        <v>70201</v>
      </c>
      <c r="C16" t="str">
        <f>"01"</f>
        <v>01</v>
      </c>
      <c r="D16" t="s">
        <v>8</v>
      </c>
      <c r="E16" t="s">
        <v>9</v>
      </c>
      <c r="F16" t="str">
        <f>"13310045"</f>
        <v>13310045</v>
      </c>
      <c r="G16" t="s">
        <v>28</v>
      </c>
      <c r="H16" t="s">
        <v>17</v>
      </c>
    </row>
    <row r="17" spans="1:8">
      <c r="A17">
        <v>20151</v>
      </c>
      <c r="B17">
        <v>70201</v>
      </c>
      <c r="C17" t="str">
        <f>"01"</f>
        <v>01</v>
      </c>
      <c r="D17" t="s">
        <v>8</v>
      </c>
      <c r="E17" t="s">
        <v>9</v>
      </c>
      <c r="F17" t="str">
        <f>"13310052"</f>
        <v>13310052</v>
      </c>
      <c r="G17" t="s">
        <v>29</v>
      </c>
      <c r="H17" t="s">
        <v>17</v>
      </c>
    </row>
    <row r="18" spans="1:8">
      <c r="A18">
        <v>20151</v>
      </c>
      <c r="B18">
        <v>70201</v>
      </c>
      <c r="C18" t="str">
        <f>"01"</f>
        <v>01</v>
      </c>
      <c r="D18" t="s">
        <v>8</v>
      </c>
      <c r="E18" t="s">
        <v>9</v>
      </c>
      <c r="F18" t="str">
        <f>"13110007"</f>
        <v>13110007</v>
      </c>
      <c r="G18" t="s">
        <v>30</v>
      </c>
      <c r="H18" t="s">
        <v>17</v>
      </c>
    </row>
    <row r="19" spans="1:8">
      <c r="A19">
        <v>20151</v>
      </c>
      <c r="B19">
        <v>70201</v>
      </c>
      <c r="C19" t="str">
        <f>"01"</f>
        <v>01</v>
      </c>
      <c r="D19" t="s">
        <v>8</v>
      </c>
      <c r="E19" t="s">
        <v>9</v>
      </c>
      <c r="F19" t="str">
        <f>"13110019"</f>
        <v>13110019</v>
      </c>
      <c r="G19" t="s">
        <v>31</v>
      </c>
      <c r="H19" t="s">
        <v>14</v>
      </c>
    </row>
    <row r="20" spans="1:8">
      <c r="A20">
        <v>20151</v>
      </c>
      <c r="B20">
        <v>70201</v>
      </c>
      <c r="C20" t="str">
        <f>"01"</f>
        <v>01</v>
      </c>
      <c r="D20" t="s">
        <v>8</v>
      </c>
      <c r="E20" t="s">
        <v>9</v>
      </c>
      <c r="F20" t="str">
        <f>"13110002"</f>
        <v>13110002</v>
      </c>
      <c r="G20" t="s">
        <v>32</v>
      </c>
      <c r="H20" t="s">
        <v>14</v>
      </c>
    </row>
    <row r="21" spans="1:8">
      <c r="A21">
        <v>20151</v>
      </c>
      <c r="B21">
        <v>70201</v>
      </c>
      <c r="C21" t="str">
        <f>"01"</f>
        <v>01</v>
      </c>
      <c r="D21" t="s">
        <v>8</v>
      </c>
      <c r="E21" t="s">
        <v>9</v>
      </c>
      <c r="F21" t="str">
        <f>"13210011"</f>
        <v>13210011</v>
      </c>
      <c r="G21" t="s">
        <v>33</v>
      </c>
      <c r="H21" t="s">
        <v>17</v>
      </c>
    </row>
    <row r="22" spans="1:8">
      <c r="A22">
        <v>20151</v>
      </c>
      <c r="B22">
        <v>70201</v>
      </c>
      <c r="C22" t="str">
        <f>"01"</f>
        <v>01</v>
      </c>
      <c r="D22" t="s">
        <v>8</v>
      </c>
      <c r="E22" t="s">
        <v>9</v>
      </c>
      <c r="F22" t="str">
        <f>"13310016"</f>
        <v>13310016</v>
      </c>
      <c r="G22" t="s">
        <v>34</v>
      </c>
      <c r="H22" t="s">
        <v>14</v>
      </c>
    </row>
    <row r="23" spans="1:8">
      <c r="A23">
        <v>20151</v>
      </c>
      <c r="B23">
        <v>70201</v>
      </c>
      <c r="C23" t="str">
        <f>"01"</f>
        <v>01</v>
      </c>
      <c r="D23" t="s">
        <v>8</v>
      </c>
      <c r="E23" t="s">
        <v>9</v>
      </c>
      <c r="F23" t="str">
        <f>"13310006"</f>
        <v>13310006</v>
      </c>
      <c r="G23" t="s">
        <v>35</v>
      </c>
      <c r="H23" t="s">
        <v>14</v>
      </c>
    </row>
    <row r="24" spans="1:8">
      <c r="A24">
        <v>20151</v>
      </c>
      <c r="B24">
        <v>70201</v>
      </c>
      <c r="C24" t="str">
        <f>"01"</f>
        <v>01</v>
      </c>
      <c r="D24" t="s">
        <v>8</v>
      </c>
      <c r="E24" t="s">
        <v>9</v>
      </c>
      <c r="F24" t="str">
        <f>"13310053"</f>
        <v>13310053</v>
      </c>
      <c r="G24" t="s">
        <v>36</v>
      </c>
      <c r="H24" t="s">
        <v>37</v>
      </c>
    </row>
    <row r="25" spans="1:8">
      <c r="A25">
        <v>20151</v>
      </c>
      <c r="B25">
        <v>70201</v>
      </c>
      <c r="C25" t="str">
        <f>"01"</f>
        <v>01</v>
      </c>
      <c r="D25" t="s">
        <v>8</v>
      </c>
      <c r="E25" t="s">
        <v>9</v>
      </c>
      <c r="F25" t="str">
        <f>"13110009"</f>
        <v>13110009</v>
      </c>
      <c r="G25" t="s">
        <v>38</v>
      </c>
      <c r="H25" t="s">
        <v>14</v>
      </c>
    </row>
    <row r="26" spans="1:8">
      <c r="A26">
        <v>20151</v>
      </c>
      <c r="B26">
        <v>70201</v>
      </c>
      <c r="C26" t="str">
        <f>"01"</f>
        <v>01</v>
      </c>
      <c r="D26" t="s">
        <v>8</v>
      </c>
      <c r="E26" t="s">
        <v>9</v>
      </c>
      <c r="F26" t="str">
        <f>"13310002"</f>
        <v>13310002</v>
      </c>
      <c r="G26" t="s">
        <v>39</v>
      </c>
      <c r="H26" t="s">
        <v>11</v>
      </c>
    </row>
    <row r="27" spans="1:8">
      <c r="A27">
        <v>20151</v>
      </c>
      <c r="B27">
        <v>70201</v>
      </c>
      <c r="C27" t="str">
        <f>"01"</f>
        <v>01</v>
      </c>
      <c r="D27" t="s">
        <v>8</v>
      </c>
      <c r="E27" t="s">
        <v>9</v>
      </c>
      <c r="F27" t="str">
        <f>"13310103"</f>
        <v>13310103</v>
      </c>
      <c r="G27" t="s">
        <v>40</v>
      </c>
      <c r="H27" t="s">
        <v>14</v>
      </c>
    </row>
    <row r="28" spans="1:8">
      <c r="A28">
        <v>20151</v>
      </c>
      <c r="B28">
        <v>70201</v>
      </c>
      <c r="C28" t="str">
        <f>"01"</f>
        <v>01</v>
      </c>
      <c r="D28" t="s">
        <v>8</v>
      </c>
      <c r="E28" t="s">
        <v>9</v>
      </c>
      <c r="F28" t="str">
        <f>"13210003"</f>
        <v>13210003</v>
      </c>
      <c r="G28" t="s">
        <v>41</v>
      </c>
      <c r="H28" t="s">
        <v>14</v>
      </c>
    </row>
    <row r="29" spans="1:8">
      <c r="A29">
        <v>20151</v>
      </c>
      <c r="B29">
        <v>70201</v>
      </c>
      <c r="C29" t="str">
        <f>"01"</f>
        <v>01</v>
      </c>
      <c r="D29" t="s">
        <v>8</v>
      </c>
      <c r="E29" t="s">
        <v>9</v>
      </c>
      <c r="F29" t="str">
        <f>"13310098"</f>
        <v>13310098</v>
      </c>
      <c r="G29" t="s">
        <v>42</v>
      </c>
      <c r="H29" t="s">
        <v>14</v>
      </c>
    </row>
    <row r="30" spans="1:8">
      <c r="A30">
        <v>20151</v>
      </c>
      <c r="B30">
        <v>70201</v>
      </c>
      <c r="C30" t="str">
        <f>"01"</f>
        <v>01</v>
      </c>
      <c r="D30" t="s">
        <v>8</v>
      </c>
      <c r="E30" t="s">
        <v>9</v>
      </c>
      <c r="F30" t="str">
        <f>"13310029"</f>
        <v>13310029</v>
      </c>
      <c r="G30" t="s">
        <v>43</v>
      </c>
      <c r="H30" t="s">
        <v>17</v>
      </c>
    </row>
    <row r="31" spans="1:8">
      <c r="A31">
        <v>20151</v>
      </c>
      <c r="B31">
        <v>70201</v>
      </c>
      <c r="C31" t="str">
        <f>"01"</f>
        <v>01</v>
      </c>
      <c r="D31" t="s">
        <v>8</v>
      </c>
      <c r="E31" t="s">
        <v>9</v>
      </c>
      <c r="F31" t="str">
        <f>"13310037"</f>
        <v>13310037</v>
      </c>
      <c r="G31" t="s">
        <v>44</v>
      </c>
      <c r="H31" t="s">
        <v>17</v>
      </c>
    </row>
    <row r="32" spans="1:8">
      <c r="A32">
        <v>20151</v>
      </c>
      <c r="B32">
        <v>70201</v>
      </c>
      <c r="C32" t="str">
        <f>"01"</f>
        <v>01</v>
      </c>
      <c r="D32" t="s">
        <v>8</v>
      </c>
      <c r="E32" t="s">
        <v>9</v>
      </c>
      <c r="F32" t="str">
        <f>"09313536"</f>
        <v>09313536</v>
      </c>
      <c r="G32" t="s">
        <v>45</v>
      </c>
      <c r="H32" t="s">
        <v>11</v>
      </c>
    </row>
    <row r="33" spans="1:8">
      <c r="A33">
        <v>20151</v>
      </c>
      <c r="B33">
        <v>70201</v>
      </c>
      <c r="C33" t="str">
        <f>"01"</f>
        <v>01</v>
      </c>
      <c r="D33" t="s">
        <v>8</v>
      </c>
      <c r="E33" t="s">
        <v>9</v>
      </c>
      <c r="F33" t="str">
        <f>"13310060"</f>
        <v>13310060</v>
      </c>
      <c r="G33" t="s">
        <v>46</v>
      </c>
      <c r="H33" t="s">
        <v>17</v>
      </c>
    </row>
    <row r="34" spans="1:8">
      <c r="A34">
        <v>20151</v>
      </c>
      <c r="B34">
        <v>70201</v>
      </c>
      <c r="C34" t="str">
        <f>"01"</f>
        <v>01</v>
      </c>
      <c r="D34" t="s">
        <v>8</v>
      </c>
      <c r="E34" t="s">
        <v>9</v>
      </c>
      <c r="F34" t="str">
        <f>"13310049"</f>
        <v>13310049</v>
      </c>
      <c r="G34" t="s">
        <v>47</v>
      </c>
      <c r="H34" t="s">
        <v>17</v>
      </c>
    </row>
    <row r="35" spans="1:8">
      <c r="A35">
        <v>20151</v>
      </c>
      <c r="B35">
        <v>70201</v>
      </c>
      <c r="C35" t="str">
        <f>"01"</f>
        <v>01</v>
      </c>
      <c r="D35" t="s">
        <v>8</v>
      </c>
      <c r="E35" t="s">
        <v>9</v>
      </c>
      <c r="F35" t="str">
        <f>"13310042"</f>
        <v>13310042</v>
      </c>
      <c r="G35" t="s">
        <v>48</v>
      </c>
      <c r="H35" t="s">
        <v>14</v>
      </c>
    </row>
    <row r="36" spans="1:8">
      <c r="A36">
        <v>20151</v>
      </c>
      <c r="B36">
        <v>70201</v>
      </c>
      <c r="C36" t="str">
        <f>"01"</f>
        <v>01</v>
      </c>
      <c r="D36" t="s">
        <v>8</v>
      </c>
      <c r="E36" t="s">
        <v>9</v>
      </c>
      <c r="F36" t="str">
        <f>"13310028"</f>
        <v>13310028</v>
      </c>
      <c r="G36" t="s">
        <v>49</v>
      </c>
      <c r="H36" t="s">
        <v>17</v>
      </c>
    </row>
    <row r="37" spans="1:8">
      <c r="A37">
        <v>20151</v>
      </c>
      <c r="B37">
        <v>70201</v>
      </c>
      <c r="C37" t="str">
        <f>"01"</f>
        <v>01</v>
      </c>
      <c r="D37" t="s">
        <v>8</v>
      </c>
      <c r="E37" t="s">
        <v>9</v>
      </c>
      <c r="F37" t="str">
        <f>"13310066"</f>
        <v>13310066</v>
      </c>
      <c r="G37" t="s">
        <v>50</v>
      </c>
      <c r="H37" t="s">
        <v>14</v>
      </c>
    </row>
    <row r="38" spans="1:8">
      <c r="A38">
        <v>20151</v>
      </c>
      <c r="B38">
        <v>70201</v>
      </c>
      <c r="C38" t="str">
        <f>"01"</f>
        <v>01</v>
      </c>
      <c r="D38" t="s">
        <v>8</v>
      </c>
      <c r="E38" t="s">
        <v>9</v>
      </c>
      <c r="F38" t="str">
        <f>"13310023"</f>
        <v>13310023</v>
      </c>
      <c r="G38" t="s">
        <v>51</v>
      </c>
      <c r="H38" t="s">
        <v>17</v>
      </c>
    </row>
    <row r="39" spans="1:8">
      <c r="A39">
        <v>20151</v>
      </c>
      <c r="B39">
        <v>70201</v>
      </c>
      <c r="C39" t="str">
        <f>"01"</f>
        <v>01</v>
      </c>
      <c r="D39" t="s">
        <v>8</v>
      </c>
      <c r="E39" t="s">
        <v>9</v>
      </c>
      <c r="F39" t="str">
        <f>"13310075"</f>
        <v>13310075</v>
      </c>
      <c r="G39" t="s">
        <v>52</v>
      </c>
      <c r="H39" t="s">
        <v>14</v>
      </c>
    </row>
    <row r="40" spans="1:8">
      <c r="A40">
        <v>20151</v>
      </c>
      <c r="B40">
        <v>70201</v>
      </c>
      <c r="C40" t="str">
        <f>"01"</f>
        <v>01</v>
      </c>
      <c r="D40" t="s">
        <v>8</v>
      </c>
      <c r="E40" t="s">
        <v>9</v>
      </c>
      <c r="F40" t="str">
        <f>"13310071"</f>
        <v>13310071</v>
      </c>
      <c r="G40" t="s">
        <v>53</v>
      </c>
      <c r="H40" t="s">
        <v>11</v>
      </c>
    </row>
    <row r="41" spans="1:8">
      <c r="A41">
        <v>20151</v>
      </c>
      <c r="B41">
        <v>70201</v>
      </c>
      <c r="C41" t="str">
        <f>"01"</f>
        <v>01</v>
      </c>
      <c r="D41" t="s">
        <v>8</v>
      </c>
      <c r="E41" t="s">
        <v>9</v>
      </c>
      <c r="F41" t="str">
        <f>"13110017"</f>
        <v>13110017</v>
      </c>
      <c r="G41" t="s">
        <v>54</v>
      </c>
      <c r="H41" t="s">
        <v>11</v>
      </c>
    </row>
    <row r="42" spans="1:8">
      <c r="A42">
        <v>20151</v>
      </c>
      <c r="B42">
        <v>70201</v>
      </c>
      <c r="C42" t="str">
        <f>"01"</f>
        <v>01</v>
      </c>
      <c r="D42" t="s">
        <v>8</v>
      </c>
      <c r="E42" t="s">
        <v>9</v>
      </c>
      <c r="F42" t="str">
        <f>"13310041"</f>
        <v>13310041</v>
      </c>
      <c r="G42" t="s">
        <v>55</v>
      </c>
      <c r="H42" t="s">
        <v>17</v>
      </c>
    </row>
    <row r="43" spans="1:8">
      <c r="A43">
        <v>20151</v>
      </c>
      <c r="B43">
        <v>70201</v>
      </c>
      <c r="C43" t="str">
        <f>"01"</f>
        <v>01</v>
      </c>
      <c r="D43" t="s">
        <v>8</v>
      </c>
      <c r="E43" t="s">
        <v>9</v>
      </c>
      <c r="F43" t="str">
        <f>"13310001"</f>
        <v>13310001</v>
      </c>
      <c r="G43" t="s">
        <v>56</v>
      </c>
      <c r="H43" t="s">
        <v>17</v>
      </c>
    </row>
    <row r="44" spans="1:8">
      <c r="A44">
        <v>20151</v>
      </c>
      <c r="B44">
        <v>70201</v>
      </c>
      <c r="C44" t="str">
        <f>"01"</f>
        <v>01</v>
      </c>
      <c r="D44" t="s">
        <v>8</v>
      </c>
      <c r="E44" t="s">
        <v>9</v>
      </c>
      <c r="F44" t="str">
        <f>"13310064"</f>
        <v>13310064</v>
      </c>
      <c r="G44" t="s">
        <v>57</v>
      </c>
      <c r="H44" t="s">
        <v>14</v>
      </c>
    </row>
    <row r="45" spans="1:8">
      <c r="A45">
        <v>20151</v>
      </c>
      <c r="B45">
        <v>70201</v>
      </c>
      <c r="C45" t="str">
        <f>"01"</f>
        <v>01</v>
      </c>
      <c r="D45" t="s">
        <v>8</v>
      </c>
      <c r="E45" t="s">
        <v>9</v>
      </c>
      <c r="F45" t="str">
        <f>"13110018"</f>
        <v>13110018</v>
      </c>
      <c r="G45" t="s">
        <v>58</v>
      </c>
      <c r="H45" t="s">
        <v>14</v>
      </c>
    </row>
    <row r="46" spans="1:8">
      <c r="A46">
        <v>20151</v>
      </c>
      <c r="B46">
        <v>70201</v>
      </c>
      <c r="C46" t="str">
        <f>"01"</f>
        <v>01</v>
      </c>
      <c r="D46" t="s">
        <v>8</v>
      </c>
      <c r="E46" t="s">
        <v>9</v>
      </c>
      <c r="F46" t="str">
        <f>"13210006"</f>
        <v>13210006</v>
      </c>
      <c r="G46" t="s">
        <v>59</v>
      </c>
      <c r="H46" t="s">
        <v>11</v>
      </c>
    </row>
    <row r="47" spans="1:8">
      <c r="A47">
        <v>20151</v>
      </c>
      <c r="B47">
        <v>70201</v>
      </c>
      <c r="C47" t="str">
        <f>"01"</f>
        <v>01</v>
      </c>
      <c r="D47" t="s">
        <v>8</v>
      </c>
      <c r="E47" t="s">
        <v>9</v>
      </c>
      <c r="F47" t="str">
        <f>"10313655"</f>
        <v>10313655</v>
      </c>
      <c r="G47" t="s">
        <v>60</v>
      </c>
      <c r="H47" t="s">
        <v>14</v>
      </c>
    </row>
    <row r="48" spans="1:8">
      <c r="A48">
        <v>20151</v>
      </c>
      <c r="B48">
        <v>70201</v>
      </c>
      <c r="C48" t="str">
        <f>"01"</f>
        <v>01</v>
      </c>
      <c r="D48" t="s">
        <v>8</v>
      </c>
      <c r="E48" t="s">
        <v>9</v>
      </c>
      <c r="F48" t="str">
        <f>"09213489"</f>
        <v>09213489</v>
      </c>
      <c r="G48" t="s">
        <v>61</v>
      </c>
      <c r="H48" t="s">
        <v>11</v>
      </c>
    </row>
    <row r="49" spans="1:8">
      <c r="A49">
        <v>20151</v>
      </c>
      <c r="B49">
        <v>70201</v>
      </c>
      <c r="C49" t="str">
        <f>"01"</f>
        <v>01</v>
      </c>
      <c r="D49" t="s">
        <v>8</v>
      </c>
      <c r="E49" t="s">
        <v>9</v>
      </c>
      <c r="F49" t="str">
        <f>"13310014"</f>
        <v>13310014</v>
      </c>
      <c r="G49" t="s">
        <v>62</v>
      </c>
      <c r="H49" t="s">
        <v>11</v>
      </c>
    </row>
    <row r="50" spans="1:8">
      <c r="A50">
        <v>20151</v>
      </c>
      <c r="B50">
        <v>70201</v>
      </c>
      <c r="C50" t="str">
        <f>"01"</f>
        <v>01</v>
      </c>
      <c r="D50" t="s">
        <v>8</v>
      </c>
      <c r="E50" t="s">
        <v>9</v>
      </c>
      <c r="F50" t="str">
        <f>"13110015"</f>
        <v>13110015</v>
      </c>
      <c r="G50" t="s">
        <v>63</v>
      </c>
      <c r="H50" t="s">
        <v>14</v>
      </c>
    </row>
    <row r="51" spans="1:8">
      <c r="A51">
        <v>20151</v>
      </c>
      <c r="B51">
        <v>70201</v>
      </c>
      <c r="C51" t="str">
        <f>"01"</f>
        <v>01</v>
      </c>
      <c r="D51" t="s">
        <v>8</v>
      </c>
      <c r="E51" t="s">
        <v>9</v>
      </c>
      <c r="F51" t="str">
        <f>"13310095"</f>
        <v>13310095</v>
      </c>
      <c r="G51" t="s">
        <v>64</v>
      </c>
      <c r="H51" t="s">
        <v>14</v>
      </c>
    </row>
    <row r="52" spans="1:8">
      <c r="A52">
        <v>20151</v>
      </c>
      <c r="B52">
        <v>70201</v>
      </c>
      <c r="C52" t="str">
        <f>"01"</f>
        <v>01</v>
      </c>
      <c r="D52" t="s">
        <v>8</v>
      </c>
      <c r="E52" t="s">
        <v>9</v>
      </c>
      <c r="F52" t="str">
        <f>"13310008"</f>
        <v>13310008</v>
      </c>
      <c r="G52" t="s">
        <v>65</v>
      </c>
      <c r="H52" t="s">
        <v>37</v>
      </c>
    </row>
    <row r="53" spans="1:8">
      <c r="A53">
        <v>20151</v>
      </c>
      <c r="B53">
        <v>70201</v>
      </c>
      <c r="C53" t="str">
        <f>"01"</f>
        <v>01</v>
      </c>
      <c r="D53" t="s">
        <v>8</v>
      </c>
      <c r="E53" t="s">
        <v>9</v>
      </c>
      <c r="F53" t="str">
        <f>"13310081"</f>
        <v>13310081</v>
      </c>
      <c r="G53" t="s">
        <v>66</v>
      </c>
      <c r="H53" t="s">
        <v>11</v>
      </c>
    </row>
    <row r="54" spans="1:8">
      <c r="A54">
        <v>20151</v>
      </c>
      <c r="B54">
        <v>70201</v>
      </c>
      <c r="C54" t="str">
        <f>"01"</f>
        <v>01</v>
      </c>
      <c r="D54" t="s">
        <v>8</v>
      </c>
      <c r="E54" t="s">
        <v>9</v>
      </c>
      <c r="F54" t="str">
        <f>"13310040"</f>
        <v>13310040</v>
      </c>
      <c r="G54" t="s">
        <v>67</v>
      </c>
      <c r="H54" t="s">
        <v>17</v>
      </c>
    </row>
    <row r="55" spans="1:8">
      <c r="A55">
        <v>20151</v>
      </c>
      <c r="B55">
        <v>70201</v>
      </c>
      <c r="C55" t="str">
        <f>"01"</f>
        <v>01</v>
      </c>
      <c r="D55" t="s">
        <v>8</v>
      </c>
      <c r="E55" t="s">
        <v>9</v>
      </c>
      <c r="F55" t="str">
        <f>"13310091"</f>
        <v>13310091</v>
      </c>
      <c r="G55" t="s">
        <v>68</v>
      </c>
      <c r="H55" t="s">
        <v>14</v>
      </c>
    </row>
    <row r="56" spans="1:8">
      <c r="A56">
        <v>20151</v>
      </c>
      <c r="B56">
        <v>70201</v>
      </c>
      <c r="C56" t="str">
        <f>"01"</f>
        <v>01</v>
      </c>
      <c r="D56" t="s">
        <v>8</v>
      </c>
      <c r="E56" t="s">
        <v>9</v>
      </c>
      <c r="F56" t="str">
        <f>"13310050"</f>
        <v>13310050</v>
      </c>
      <c r="G56" t="s">
        <v>69</v>
      </c>
      <c r="H56" t="s">
        <v>17</v>
      </c>
    </row>
    <row r="57" spans="1:8">
      <c r="A57">
        <v>20151</v>
      </c>
      <c r="B57">
        <v>70201</v>
      </c>
      <c r="C57" t="str">
        <f>"01"</f>
        <v>01</v>
      </c>
      <c r="D57" t="s">
        <v>8</v>
      </c>
      <c r="E57" t="s">
        <v>9</v>
      </c>
      <c r="F57" t="str">
        <f>"13310025"</f>
        <v>13310025</v>
      </c>
      <c r="G57" t="s">
        <v>70</v>
      </c>
      <c r="H57" t="s">
        <v>14</v>
      </c>
    </row>
    <row r="58" spans="1:8">
      <c r="A58">
        <v>20151</v>
      </c>
      <c r="B58">
        <v>70201</v>
      </c>
      <c r="C58" t="str">
        <f>"01"</f>
        <v>01</v>
      </c>
      <c r="D58" t="s">
        <v>8</v>
      </c>
      <c r="E58" t="s">
        <v>9</v>
      </c>
      <c r="F58" t="str">
        <f>"13210010"</f>
        <v>13210010</v>
      </c>
      <c r="G58" t="s">
        <v>71</v>
      </c>
      <c r="H58" t="s">
        <v>14</v>
      </c>
    </row>
    <row r="59" spans="1:8">
      <c r="A59">
        <v>20151</v>
      </c>
      <c r="B59">
        <v>70201</v>
      </c>
      <c r="C59" t="str">
        <f>"01"</f>
        <v>01</v>
      </c>
      <c r="D59" t="s">
        <v>8</v>
      </c>
      <c r="E59" t="s">
        <v>9</v>
      </c>
      <c r="F59" t="str">
        <f>"13310101"</f>
        <v>13310101</v>
      </c>
      <c r="G59" t="s">
        <v>72</v>
      </c>
      <c r="H59" t="s">
        <v>14</v>
      </c>
    </row>
    <row r="60" spans="1:8">
      <c r="A60">
        <v>20151</v>
      </c>
      <c r="B60">
        <v>70201</v>
      </c>
      <c r="C60" t="str">
        <f>"01"</f>
        <v>01</v>
      </c>
      <c r="D60" t="s">
        <v>8</v>
      </c>
      <c r="E60" t="s">
        <v>9</v>
      </c>
      <c r="F60" t="str">
        <f>"13310054P"</f>
        <v>13310054P</v>
      </c>
      <c r="G60" t="s">
        <v>73</v>
      </c>
      <c r="H60" t="s">
        <v>17</v>
      </c>
    </row>
    <row r="61" spans="1:8">
      <c r="A61">
        <v>20151</v>
      </c>
      <c r="B61">
        <v>70201</v>
      </c>
      <c r="C61" t="str">
        <f>"01"</f>
        <v>01</v>
      </c>
      <c r="D61" t="s">
        <v>8</v>
      </c>
      <c r="E61" t="s">
        <v>9</v>
      </c>
      <c r="F61" t="str">
        <f>"13310074"</f>
        <v>13310074</v>
      </c>
      <c r="G61" t="s">
        <v>74</v>
      </c>
      <c r="H61" t="s">
        <v>14</v>
      </c>
    </row>
    <row r="62" spans="1:8">
      <c r="A62">
        <v>20151</v>
      </c>
      <c r="B62">
        <v>70201</v>
      </c>
      <c r="C62" t="str">
        <f>"01"</f>
        <v>01</v>
      </c>
      <c r="D62" t="s">
        <v>8</v>
      </c>
      <c r="E62" t="s">
        <v>9</v>
      </c>
      <c r="F62" t="str">
        <f>"13310088"</f>
        <v>13310088</v>
      </c>
      <c r="G62" t="s">
        <v>75</v>
      </c>
      <c r="H62" t="s">
        <v>14</v>
      </c>
    </row>
    <row r="63" spans="1:8">
      <c r="A63">
        <v>20151</v>
      </c>
      <c r="B63">
        <v>70201</v>
      </c>
      <c r="C63" t="str">
        <f>"01"</f>
        <v>01</v>
      </c>
      <c r="D63" t="s">
        <v>8</v>
      </c>
      <c r="E63" t="s">
        <v>9</v>
      </c>
      <c r="F63" t="str">
        <f>"13110020"</f>
        <v>13110020</v>
      </c>
      <c r="G63" t="s">
        <v>76</v>
      </c>
      <c r="H63" t="s">
        <v>14</v>
      </c>
    </row>
    <row r="64" spans="1:8">
      <c r="A64">
        <v>20151</v>
      </c>
      <c r="B64">
        <v>70201</v>
      </c>
      <c r="C64" t="str">
        <f>"01"</f>
        <v>01</v>
      </c>
      <c r="D64" t="s">
        <v>8</v>
      </c>
      <c r="E64" t="s">
        <v>9</v>
      </c>
      <c r="F64" t="str">
        <f>"13310063"</f>
        <v>13310063</v>
      </c>
      <c r="G64" t="s">
        <v>77</v>
      </c>
      <c r="H64" t="s">
        <v>11</v>
      </c>
    </row>
    <row r="65" spans="1:8">
      <c r="A65">
        <v>20151</v>
      </c>
      <c r="B65">
        <v>70201</v>
      </c>
      <c r="C65" t="str">
        <f>"01"</f>
        <v>01</v>
      </c>
      <c r="D65" t="s">
        <v>8</v>
      </c>
      <c r="E65" t="s">
        <v>9</v>
      </c>
      <c r="F65" t="str">
        <f>"13310033"</f>
        <v>13310033</v>
      </c>
      <c r="G65" t="s">
        <v>78</v>
      </c>
      <c r="H65" t="s">
        <v>37</v>
      </c>
    </row>
    <row r="66" spans="1:8">
      <c r="A66">
        <v>20151</v>
      </c>
      <c r="B66">
        <v>70201</v>
      </c>
      <c r="C66" t="str">
        <f>"01"</f>
        <v>01</v>
      </c>
      <c r="D66" t="s">
        <v>8</v>
      </c>
      <c r="E66" t="s">
        <v>9</v>
      </c>
      <c r="F66" t="str">
        <f>"13310059"</f>
        <v>13310059</v>
      </c>
      <c r="G66" t="s">
        <v>79</v>
      </c>
      <c r="H66" t="s">
        <v>14</v>
      </c>
    </row>
    <row r="67" spans="1:8">
      <c r="A67">
        <v>20151</v>
      </c>
      <c r="B67">
        <v>70201</v>
      </c>
      <c r="C67" t="str">
        <f>"01"</f>
        <v>01</v>
      </c>
      <c r="D67" t="s">
        <v>8</v>
      </c>
      <c r="E67" t="s">
        <v>9</v>
      </c>
      <c r="F67" t="str">
        <f>"13110013"</f>
        <v>13110013</v>
      </c>
      <c r="G67" t="s">
        <v>80</v>
      </c>
      <c r="H67" t="s">
        <v>14</v>
      </c>
    </row>
    <row r="68" spans="1:8">
      <c r="A68">
        <v>20151</v>
      </c>
      <c r="B68">
        <v>70201</v>
      </c>
      <c r="C68" t="str">
        <f>"01"</f>
        <v>01</v>
      </c>
      <c r="D68" t="s">
        <v>8</v>
      </c>
      <c r="E68" t="s">
        <v>9</v>
      </c>
      <c r="F68" t="str">
        <f>"12310033"</f>
        <v>12310033</v>
      </c>
      <c r="G68" t="s">
        <v>81</v>
      </c>
      <c r="H68" t="s">
        <v>14</v>
      </c>
    </row>
    <row r="69" spans="1:8">
      <c r="A69">
        <v>20151</v>
      </c>
      <c r="B69">
        <v>70201</v>
      </c>
      <c r="C69" t="str">
        <f>"01"</f>
        <v>01</v>
      </c>
      <c r="D69" t="s">
        <v>8</v>
      </c>
      <c r="E69" t="s">
        <v>9</v>
      </c>
      <c r="F69" t="str">
        <f>"13110008"</f>
        <v>13110008</v>
      </c>
      <c r="G69" t="s">
        <v>82</v>
      </c>
      <c r="H69" t="s">
        <v>14</v>
      </c>
    </row>
    <row r="70" spans="1:8">
      <c r="A70">
        <v>20151</v>
      </c>
      <c r="B70">
        <v>70201</v>
      </c>
      <c r="C70" t="str">
        <f>"01"</f>
        <v>01</v>
      </c>
      <c r="D70" t="s">
        <v>8</v>
      </c>
      <c r="E70" t="s">
        <v>9</v>
      </c>
      <c r="F70" t="str">
        <f>"10113681"</f>
        <v>10113681</v>
      </c>
      <c r="G70" t="s">
        <v>83</v>
      </c>
      <c r="H70" t="s">
        <v>14</v>
      </c>
    </row>
    <row r="71" spans="1:8">
      <c r="A71">
        <v>20151</v>
      </c>
      <c r="B71">
        <v>70201</v>
      </c>
      <c r="C71" t="str">
        <f>"01"</f>
        <v>01</v>
      </c>
      <c r="D71" t="s">
        <v>8</v>
      </c>
      <c r="E71" t="s">
        <v>9</v>
      </c>
      <c r="F71" t="str">
        <f>"13310087"</f>
        <v>13310087</v>
      </c>
      <c r="G71" t="s">
        <v>84</v>
      </c>
      <c r="H71" t="s">
        <v>11</v>
      </c>
    </row>
    <row r="72" spans="1:8">
      <c r="A72">
        <v>20151</v>
      </c>
      <c r="B72">
        <v>70201</v>
      </c>
      <c r="C72" t="str">
        <f>"01"</f>
        <v>01</v>
      </c>
      <c r="D72" t="s">
        <v>8</v>
      </c>
      <c r="E72" t="s">
        <v>9</v>
      </c>
      <c r="F72" t="str">
        <f>"13310080"</f>
        <v>13310080</v>
      </c>
      <c r="G72" t="s">
        <v>85</v>
      </c>
      <c r="H72" t="s">
        <v>14</v>
      </c>
    </row>
    <row r="73" spans="1:8">
      <c r="A73">
        <v>20151</v>
      </c>
      <c r="B73">
        <v>70201</v>
      </c>
      <c r="C73" t="str">
        <f>"01"</f>
        <v>01</v>
      </c>
      <c r="D73" t="s">
        <v>8</v>
      </c>
      <c r="E73" t="s">
        <v>9</v>
      </c>
      <c r="F73" t="str">
        <f>"13110005"</f>
        <v>13110005</v>
      </c>
      <c r="G73" t="s">
        <v>86</v>
      </c>
      <c r="H73" t="s">
        <v>17</v>
      </c>
    </row>
    <row r="74" spans="1:8">
      <c r="A74">
        <v>20151</v>
      </c>
      <c r="B74">
        <v>70201</v>
      </c>
      <c r="C74" t="str">
        <f>"01"</f>
        <v>01</v>
      </c>
      <c r="D74" t="s">
        <v>8</v>
      </c>
      <c r="E74" t="s">
        <v>9</v>
      </c>
      <c r="F74" t="str">
        <f>"13310034"</f>
        <v>13310034</v>
      </c>
      <c r="G74" t="s">
        <v>87</v>
      </c>
      <c r="H74" t="s">
        <v>14</v>
      </c>
    </row>
    <row r="75" spans="1:8">
      <c r="A75">
        <v>20151</v>
      </c>
      <c r="B75">
        <v>70201</v>
      </c>
      <c r="C75" t="str">
        <f>"01"</f>
        <v>01</v>
      </c>
      <c r="D75" t="s">
        <v>8</v>
      </c>
      <c r="E75" t="s">
        <v>9</v>
      </c>
      <c r="F75" t="str">
        <f>"13310013"</f>
        <v>13310013</v>
      </c>
      <c r="G75" t="s">
        <v>88</v>
      </c>
      <c r="H75" t="s">
        <v>17</v>
      </c>
    </row>
    <row r="76" spans="1:8">
      <c r="A76">
        <v>20151</v>
      </c>
      <c r="B76">
        <v>70201</v>
      </c>
      <c r="C76" t="str">
        <f>"01"</f>
        <v>01</v>
      </c>
      <c r="D76" t="s">
        <v>8</v>
      </c>
      <c r="E76" t="s">
        <v>9</v>
      </c>
      <c r="F76" t="str">
        <f>"13310026"</f>
        <v>13310026</v>
      </c>
      <c r="G76" t="s">
        <v>89</v>
      </c>
      <c r="H76" t="s">
        <v>14</v>
      </c>
    </row>
    <row r="77" spans="1:8">
      <c r="A77">
        <v>20151</v>
      </c>
      <c r="B77">
        <v>70201</v>
      </c>
      <c r="C77" t="str">
        <f>"01"</f>
        <v>01</v>
      </c>
      <c r="D77" t="s">
        <v>8</v>
      </c>
      <c r="E77" t="s">
        <v>9</v>
      </c>
      <c r="F77" t="str">
        <f>"13210002"</f>
        <v>13210002</v>
      </c>
      <c r="G77" t="s">
        <v>90</v>
      </c>
      <c r="H77" t="s">
        <v>17</v>
      </c>
    </row>
    <row r="78" spans="1:8">
      <c r="A78">
        <v>20151</v>
      </c>
      <c r="B78">
        <v>70201</v>
      </c>
      <c r="C78" t="str">
        <f>"01"</f>
        <v>01</v>
      </c>
      <c r="D78" t="s">
        <v>8</v>
      </c>
      <c r="E78" t="s">
        <v>9</v>
      </c>
      <c r="F78" t="str">
        <f>"13310069"</f>
        <v>13310069</v>
      </c>
      <c r="G78" t="s">
        <v>91</v>
      </c>
      <c r="H78" t="s">
        <v>14</v>
      </c>
    </row>
    <row r="79" spans="1:8">
      <c r="A79">
        <v>20151</v>
      </c>
      <c r="B79">
        <v>70201</v>
      </c>
      <c r="C79" t="str">
        <f>"01"</f>
        <v>01</v>
      </c>
      <c r="D79" t="s">
        <v>8</v>
      </c>
      <c r="E79" t="s">
        <v>9</v>
      </c>
      <c r="F79" t="str">
        <f>"13310003"</f>
        <v>13310003</v>
      </c>
      <c r="G79" t="s">
        <v>92</v>
      </c>
      <c r="H79" t="s">
        <v>37</v>
      </c>
    </row>
    <row r="80" spans="1:8">
      <c r="A80">
        <v>20151</v>
      </c>
      <c r="B80">
        <v>70201</v>
      </c>
      <c r="C80" t="str">
        <f>"01"</f>
        <v>01</v>
      </c>
      <c r="D80" t="s">
        <v>8</v>
      </c>
      <c r="E80" t="s">
        <v>9</v>
      </c>
      <c r="F80" t="str">
        <f>"13310027"</f>
        <v>13310027</v>
      </c>
      <c r="G80" t="s">
        <v>93</v>
      </c>
      <c r="H80" t="s">
        <v>14</v>
      </c>
    </row>
    <row r="81" spans="1:8">
      <c r="A81">
        <v>20151</v>
      </c>
      <c r="B81">
        <v>70201</v>
      </c>
      <c r="C81" t="str">
        <f>"01"</f>
        <v>01</v>
      </c>
      <c r="D81" t="s">
        <v>8</v>
      </c>
      <c r="E81" t="s">
        <v>9</v>
      </c>
      <c r="F81" t="str">
        <f>"13310005"</f>
        <v>13310005</v>
      </c>
      <c r="G81" t="s">
        <v>94</v>
      </c>
      <c r="H81" t="s">
        <v>17</v>
      </c>
    </row>
    <row r="82" spans="1:8">
      <c r="A82">
        <v>20151</v>
      </c>
      <c r="B82">
        <v>70201</v>
      </c>
      <c r="C82" t="str">
        <f>"01"</f>
        <v>01</v>
      </c>
      <c r="D82" t="s">
        <v>8</v>
      </c>
      <c r="E82" t="s">
        <v>9</v>
      </c>
      <c r="F82" t="str">
        <f>"13310097"</f>
        <v>13310097</v>
      </c>
      <c r="G82" t="s">
        <v>95</v>
      </c>
      <c r="H82" t="s">
        <v>14</v>
      </c>
    </row>
    <row r="83" spans="1:8">
      <c r="A83">
        <v>20151</v>
      </c>
      <c r="B83">
        <v>70201</v>
      </c>
      <c r="C83" t="str">
        <f>"01"</f>
        <v>01</v>
      </c>
      <c r="D83" t="s">
        <v>8</v>
      </c>
      <c r="E83" t="s">
        <v>9</v>
      </c>
      <c r="F83" t="str">
        <f>"13310078"</f>
        <v>13310078</v>
      </c>
      <c r="G83" t="s">
        <v>96</v>
      </c>
      <c r="H83" t="s">
        <v>14</v>
      </c>
    </row>
    <row r="84" spans="1:8">
      <c r="A84">
        <v>20151</v>
      </c>
      <c r="B84">
        <v>70201</v>
      </c>
      <c r="C84" t="str">
        <f>"01"</f>
        <v>01</v>
      </c>
      <c r="D84" t="s">
        <v>8</v>
      </c>
      <c r="E84" t="s">
        <v>9</v>
      </c>
      <c r="F84" t="str">
        <f>"13310082"</f>
        <v>13310082</v>
      </c>
      <c r="G84" t="s">
        <v>97</v>
      </c>
      <c r="H84" t="s">
        <v>14</v>
      </c>
    </row>
    <row r="85" spans="1:8">
      <c r="A85">
        <v>20151</v>
      </c>
      <c r="B85">
        <v>70201</v>
      </c>
      <c r="C85" t="str">
        <f>"01"</f>
        <v>01</v>
      </c>
      <c r="D85" t="s">
        <v>8</v>
      </c>
      <c r="E85" t="s">
        <v>9</v>
      </c>
      <c r="F85" t="str">
        <f>"10313671"</f>
        <v>10313671</v>
      </c>
      <c r="G85" t="s">
        <v>98</v>
      </c>
      <c r="H85" t="s">
        <v>37</v>
      </c>
    </row>
    <row r="86" spans="1:8">
      <c r="A86">
        <v>20151</v>
      </c>
      <c r="B86">
        <v>70201</v>
      </c>
      <c r="C86" t="str">
        <f>"01"</f>
        <v>01</v>
      </c>
      <c r="D86" t="s">
        <v>8</v>
      </c>
      <c r="E86" t="s">
        <v>9</v>
      </c>
      <c r="F86" t="str">
        <f>"11213715"</f>
        <v>11213715</v>
      </c>
      <c r="G86" t="s">
        <v>99</v>
      </c>
      <c r="H86" t="s">
        <v>14</v>
      </c>
    </row>
    <row r="87" spans="1:8">
      <c r="A87">
        <v>20151</v>
      </c>
      <c r="B87">
        <v>70201</v>
      </c>
      <c r="C87" t="str">
        <f>"01"</f>
        <v>01</v>
      </c>
      <c r="D87" t="s">
        <v>8</v>
      </c>
      <c r="E87" t="s">
        <v>9</v>
      </c>
      <c r="F87" t="str">
        <f>"13310046"</f>
        <v>13310046</v>
      </c>
      <c r="G87" t="s">
        <v>100</v>
      </c>
      <c r="H87" t="s">
        <v>21</v>
      </c>
    </row>
    <row r="88" spans="1:8">
      <c r="A88">
        <v>20151</v>
      </c>
      <c r="B88">
        <v>70201</v>
      </c>
      <c r="C88" t="str">
        <f>"01"</f>
        <v>01</v>
      </c>
      <c r="D88" t="s">
        <v>8</v>
      </c>
      <c r="E88" t="s">
        <v>9</v>
      </c>
      <c r="F88" t="str">
        <f>"13310051"</f>
        <v>13310051</v>
      </c>
      <c r="G88" t="s">
        <v>101</v>
      </c>
      <c r="H88" t="s">
        <v>14</v>
      </c>
    </row>
    <row r="89" spans="1:8">
      <c r="A89">
        <v>20151</v>
      </c>
      <c r="B89">
        <v>70201</v>
      </c>
      <c r="C89" t="str">
        <f>"01"</f>
        <v>01</v>
      </c>
      <c r="D89" t="s">
        <v>8</v>
      </c>
      <c r="E89" t="s">
        <v>9</v>
      </c>
      <c r="F89" t="str">
        <f>"13310067"</f>
        <v>13310067</v>
      </c>
      <c r="G89" t="s">
        <v>102</v>
      </c>
      <c r="H89" t="s">
        <v>37</v>
      </c>
    </row>
    <row r="90" spans="1:8">
      <c r="A90">
        <v>20151</v>
      </c>
      <c r="B90">
        <v>70201</v>
      </c>
      <c r="C90" t="str">
        <f>"01"</f>
        <v>01</v>
      </c>
      <c r="D90" t="s">
        <v>8</v>
      </c>
      <c r="E90" t="s">
        <v>9</v>
      </c>
      <c r="F90" t="str">
        <f>"13110021P"</f>
        <v>13110021P</v>
      </c>
      <c r="G90" t="s">
        <v>103</v>
      </c>
      <c r="H90" t="s">
        <v>11</v>
      </c>
    </row>
    <row r="91" spans="1:8">
      <c r="A91">
        <v>20151</v>
      </c>
      <c r="B91">
        <v>70201</v>
      </c>
      <c r="C91" t="str">
        <f>"01"</f>
        <v>01</v>
      </c>
      <c r="D91" t="s">
        <v>8</v>
      </c>
      <c r="E91" t="s">
        <v>9</v>
      </c>
      <c r="F91" t="str">
        <f>"13110004"</f>
        <v>13110004</v>
      </c>
      <c r="G91" t="s">
        <v>104</v>
      </c>
      <c r="H91" t="s">
        <v>17</v>
      </c>
    </row>
    <row r="92" spans="1:8">
      <c r="A92">
        <v>20151</v>
      </c>
      <c r="B92">
        <v>70201</v>
      </c>
      <c r="C92" t="str">
        <f>"01"</f>
        <v>01</v>
      </c>
      <c r="D92" t="s">
        <v>8</v>
      </c>
      <c r="E92" t="s">
        <v>9</v>
      </c>
      <c r="F92" t="str">
        <f>"13310083"</f>
        <v>13310083</v>
      </c>
      <c r="G92" t="s">
        <v>105</v>
      </c>
      <c r="H92" t="s">
        <v>14</v>
      </c>
    </row>
    <row r="93" spans="1:8">
      <c r="A93">
        <v>20151</v>
      </c>
      <c r="B93">
        <v>70201</v>
      </c>
      <c r="C93" t="str">
        <f>"01"</f>
        <v>01</v>
      </c>
      <c r="D93" t="s">
        <v>8</v>
      </c>
      <c r="E93" t="s">
        <v>9</v>
      </c>
      <c r="F93" t="str">
        <f>"13310038"</f>
        <v>13310038</v>
      </c>
      <c r="G93" t="s">
        <v>106</v>
      </c>
      <c r="H93" t="s">
        <v>17</v>
      </c>
    </row>
    <row r="94" spans="1:8">
      <c r="A94">
        <v>20151</v>
      </c>
      <c r="B94">
        <v>70201</v>
      </c>
      <c r="C94" t="str">
        <f>"01"</f>
        <v>01</v>
      </c>
      <c r="D94" t="s">
        <v>8</v>
      </c>
      <c r="E94" t="s">
        <v>9</v>
      </c>
      <c r="F94" t="str">
        <f>"13310057"</f>
        <v>13310057</v>
      </c>
      <c r="G94" t="s">
        <v>107</v>
      </c>
      <c r="H94" t="s">
        <v>11</v>
      </c>
    </row>
    <row r="95" spans="1:8">
      <c r="A95">
        <v>20151</v>
      </c>
      <c r="B95">
        <v>70201</v>
      </c>
      <c r="C95" t="str">
        <f>"01"</f>
        <v>01</v>
      </c>
      <c r="D95" t="s">
        <v>8</v>
      </c>
      <c r="E95" t="s">
        <v>9</v>
      </c>
      <c r="F95" t="str">
        <f>"13310104"</f>
        <v>13310104</v>
      </c>
      <c r="G95" t="s">
        <v>108</v>
      </c>
      <c r="H95" t="s">
        <v>11</v>
      </c>
    </row>
    <row r="96" spans="1:8">
      <c r="A96">
        <v>20151</v>
      </c>
      <c r="B96">
        <v>70201</v>
      </c>
      <c r="C96" t="str">
        <f>"01"</f>
        <v>01</v>
      </c>
      <c r="D96" t="s">
        <v>8</v>
      </c>
      <c r="E96" t="s">
        <v>9</v>
      </c>
      <c r="F96" t="str">
        <f>"13310084"</f>
        <v>13310084</v>
      </c>
      <c r="G96" t="s">
        <v>109</v>
      </c>
      <c r="H96" t="s">
        <v>11</v>
      </c>
    </row>
    <row r="97" spans="1:8">
      <c r="A97">
        <v>20151</v>
      </c>
      <c r="B97">
        <v>70201</v>
      </c>
      <c r="C97" t="str">
        <f>"01"</f>
        <v>01</v>
      </c>
      <c r="D97" t="s">
        <v>8</v>
      </c>
      <c r="E97" t="s">
        <v>9</v>
      </c>
      <c r="F97" t="str">
        <f>"13310094"</f>
        <v>13310094</v>
      </c>
      <c r="G97" t="s">
        <v>110</v>
      </c>
      <c r="H97" t="s">
        <v>14</v>
      </c>
    </row>
    <row r="98" spans="1:8">
      <c r="A98">
        <v>20151</v>
      </c>
      <c r="B98">
        <v>70201</v>
      </c>
      <c r="C98" t="str">
        <f>"01"</f>
        <v>01</v>
      </c>
      <c r="D98" t="s">
        <v>8</v>
      </c>
      <c r="E98" t="s">
        <v>9</v>
      </c>
      <c r="F98" t="str">
        <f>"13210014"</f>
        <v>13210014</v>
      </c>
      <c r="G98" t="s">
        <v>111</v>
      </c>
      <c r="H98" t="s">
        <v>17</v>
      </c>
    </row>
    <row r="99" spans="1:8">
      <c r="A99">
        <v>20151</v>
      </c>
      <c r="B99">
        <v>70201</v>
      </c>
      <c r="C99" t="str">
        <f>"01"</f>
        <v>01</v>
      </c>
      <c r="D99" t="s">
        <v>8</v>
      </c>
      <c r="E99" t="s">
        <v>9</v>
      </c>
      <c r="F99" t="str">
        <f>"09113504"</f>
        <v>09113504</v>
      </c>
      <c r="G99" t="s">
        <v>112</v>
      </c>
      <c r="H99" t="s">
        <v>14</v>
      </c>
    </row>
    <row r="100" spans="1:8">
      <c r="A100">
        <v>20151</v>
      </c>
      <c r="B100">
        <v>70201</v>
      </c>
      <c r="C100" t="str">
        <f>"01"</f>
        <v>01</v>
      </c>
      <c r="D100" t="s">
        <v>8</v>
      </c>
      <c r="E100" t="s">
        <v>9</v>
      </c>
      <c r="F100" t="str">
        <f>"13310015"</f>
        <v>13310015</v>
      </c>
      <c r="G100" t="s">
        <v>113</v>
      </c>
      <c r="H100" t="s">
        <v>17</v>
      </c>
    </row>
    <row r="101" spans="1:8">
      <c r="A101">
        <v>20151</v>
      </c>
      <c r="B101">
        <v>70201</v>
      </c>
      <c r="C101" t="str">
        <f>"01"</f>
        <v>01</v>
      </c>
      <c r="D101" t="s">
        <v>8</v>
      </c>
      <c r="E101" t="s">
        <v>9</v>
      </c>
      <c r="F101" t="str">
        <f>"13310085"</f>
        <v>13310085</v>
      </c>
      <c r="G101" t="s">
        <v>114</v>
      </c>
      <c r="H101" t="s">
        <v>14</v>
      </c>
    </row>
    <row r="102" spans="1:8">
      <c r="A102">
        <v>20151</v>
      </c>
      <c r="B102">
        <v>70201</v>
      </c>
      <c r="C102" t="str">
        <f>"01"</f>
        <v>01</v>
      </c>
      <c r="D102" t="s">
        <v>8</v>
      </c>
      <c r="E102" t="s">
        <v>9</v>
      </c>
      <c r="F102" t="str">
        <f>"13310035"</f>
        <v>13310035</v>
      </c>
      <c r="G102" t="s">
        <v>115</v>
      </c>
      <c r="H102" t="s">
        <v>17</v>
      </c>
    </row>
    <row r="103" spans="1:8">
      <c r="A103">
        <v>20151</v>
      </c>
      <c r="B103">
        <v>70201</v>
      </c>
      <c r="C103" t="str">
        <f>"01"</f>
        <v>01</v>
      </c>
      <c r="D103" t="s">
        <v>8</v>
      </c>
      <c r="E103" t="s">
        <v>9</v>
      </c>
      <c r="F103" t="str">
        <f>"13310048"</f>
        <v>13310048</v>
      </c>
      <c r="G103" t="s">
        <v>116</v>
      </c>
      <c r="H103" t="s">
        <v>11</v>
      </c>
    </row>
    <row r="104" spans="1:8">
      <c r="A104">
        <v>20151</v>
      </c>
      <c r="B104">
        <v>70201</v>
      </c>
      <c r="C104" t="str">
        <f>"01"</f>
        <v>01</v>
      </c>
      <c r="D104" t="s">
        <v>8</v>
      </c>
      <c r="E104" t="s">
        <v>9</v>
      </c>
      <c r="F104" t="str">
        <f>"13310089"</f>
        <v>13310089</v>
      </c>
      <c r="G104" t="s">
        <v>117</v>
      </c>
      <c r="H104" t="s">
        <v>21</v>
      </c>
    </row>
    <row r="105" spans="1:8">
      <c r="A105">
        <v>20151</v>
      </c>
      <c r="B105">
        <v>70201</v>
      </c>
      <c r="C105" t="str">
        <f>"01"</f>
        <v>01</v>
      </c>
      <c r="D105" t="s">
        <v>8</v>
      </c>
      <c r="E105" t="s">
        <v>9</v>
      </c>
      <c r="F105" t="str">
        <f>"13310018"</f>
        <v>13310018</v>
      </c>
      <c r="G105" t="s">
        <v>118</v>
      </c>
      <c r="H105" t="s">
        <v>17</v>
      </c>
    </row>
    <row r="106" spans="1:8">
      <c r="A106">
        <v>20151</v>
      </c>
      <c r="B106">
        <v>70201</v>
      </c>
      <c r="C106" t="str">
        <f>"01"</f>
        <v>01</v>
      </c>
      <c r="D106" t="s">
        <v>8</v>
      </c>
      <c r="E106" t="s">
        <v>9</v>
      </c>
      <c r="F106" t="str">
        <f>"10113580"</f>
        <v>10113580</v>
      </c>
      <c r="G106" t="s">
        <v>119</v>
      </c>
      <c r="H106" t="s">
        <v>14</v>
      </c>
    </row>
    <row r="107" spans="1:8">
      <c r="A107">
        <v>20151</v>
      </c>
      <c r="B107">
        <v>70201</v>
      </c>
      <c r="C107" t="str">
        <f>"01"</f>
        <v>01</v>
      </c>
      <c r="D107" t="s">
        <v>8</v>
      </c>
      <c r="E107" t="s">
        <v>9</v>
      </c>
      <c r="F107" t="str">
        <f>"13310032"</f>
        <v>13310032</v>
      </c>
      <c r="G107" t="s">
        <v>120</v>
      </c>
      <c r="H107" t="s">
        <v>17</v>
      </c>
    </row>
    <row r="108" spans="1:8">
      <c r="A108">
        <v>20151</v>
      </c>
      <c r="B108">
        <v>70201</v>
      </c>
      <c r="C108" t="str">
        <f>"01"</f>
        <v>01</v>
      </c>
      <c r="D108" t="s">
        <v>8</v>
      </c>
      <c r="E108" t="s">
        <v>9</v>
      </c>
      <c r="F108" t="str">
        <f>"13310102"</f>
        <v>13310102</v>
      </c>
      <c r="G108" t="s">
        <v>121</v>
      </c>
      <c r="H108" t="s">
        <v>11</v>
      </c>
    </row>
    <row r="109" spans="1:8">
      <c r="A109">
        <v>20151</v>
      </c>
      <c r="B109">
        <v>70201</v>
      </c>
      <c r="C109" t="str">
        <f>"01"</f>
        <v>01</v>
      </c>
      <c r="D109" t="s">
        <v>8</v>
      </c>
      <c r="E109" t="s">
        <v>9</v>
      </c>
      <c r="F109" t="str">
        <f>"13310096"</f>
        <v>13310096</v>
      </c>
      <c r="G109" t="s">
        <v>122</v>
      </c>
      <c r="H109" t="s">
        <v>14</v>
      </c>
    </row>
    <row r="110" spans="1:8">
      <c r="A110">
        <v>20151</v>
      </c>
      <c r="B110">
        <v>70201</v>
      </c>
      <c r="C110" t="str">
        <f>"01"</f>
        <v>01</v>
      </c>
      <c r="D110" t="s">
        <v>8</v>
      </c>
      <c r="E110" t="s">
        <v>9</v>
      </c>
      <c r="F110" t="str">
        <f>"13310061"</f>
        <v>13310061</v>
      </c>
      <c r="G110" t="s">
        <v>123</v>
      </c>
      <c r="H110" t="s">
        <v>11</v>
      </c>
    </row>
    <row r="111" spans="1:8">
      <c r="A111">
        <v>20151</v>
      </c>
      <c r="B111">
        <v>70201</v>
      </c>
      <c r="C111" t="str">
        <f>"01"</f>
        <v>01</v>
      </c>
      <c r="D111" t="s">
        <v>8</v>
      </c>
      <c r="E111" t="s">
        <v>9</v>
      </c>
      <c r="F111" t="str">
        <f>"13310072"</f>
        <v>13310072</v>
      </c>
      <c r="G111" t="s">
        <v>124</v>
      </c>
      <c r="H111" t="s">
        <v>14</v>
      </c>
    </row>
    <row r="112" spans="1:8">
      <c r="A112">
        <v>20151</v>
      </c>
      <c r="B112">
        <v>70201</v>
      </c>
      <c r="C112" t="str">
        <f>"01"</f>
        <v>01</v>
      </c>
      <c r="D112" t="s">
        <v>8</v>
      </c>
      <c r="E112" t="s">
        <v>9</v>
      </c>
      <c r="F112" t="str">
        <f>"11213716"</f>
        <v>11213716</v>
      </c>
      <c r="G112" t="s">
        <v>125</v>
      </c>
      <c r="H112" t="s">
        <v>14</v>
      </c>
    </row>
    <row r="113" spans="1:8">
      <c r="A113">
        <v>20151</v>
      </c>
      <c r="B113">
        <v>70201</v>
      </c>
      <c r="C113" t="str">
        <f>"01"</f>
        <v>01</v>
      </c>
      <c r="D113" t="s">
        <v>8</v>
      </c>
      <c r="E113" t="s">
        <v>9</v>
      </c>
      <c r="F113" t="str">
        <f>"13310076"</f>
        <v>13310076</v>
      </c>
      <c r="G113" t="s">
        <v>126</v>
      </c>
      <c r="H113" t="s">
        <v>11</v>
      </c>
    </row>
    <row r="114" spans="1:8">
      <c r="A114">
        <v>20151</v>
      </c>
      <c r="B114">
        <v>70201</v>
      </c>
      <c r="C114" t="str">
        <f>"01"</f>
        <v>01</v>
      </c>
      <c r="D114" t="s">
        <v>8</v>
      </c>
      <c r="E114" t="s">
        <v>9</v>
      </c>
      <c r="F114" t="str">
        <f>"13110016"</f>
        <v>13110016</v>
      </c>
      <c r="G114" t="s">
        <v>127</v>
      </c>
      <c r="H114" t="s">
        <v>21</v>
      </c>
    </row>
    <row r="115" spans="1:8">
      <c r="A115">
        <v>20151</v>
      </c>
      <c r="B115">
        <v>70201</v>
      </c>
      <c r="C115" t="str">
        <f>"01"</f>
        <v>01</v>
      </c>
      <c r="D115" t="s">
        <v>8</v>
      </c>
      <c r="E115" t="s">
        <v>9</v>
      </c>
      <c r="F115" t="str">
        <f>"13210009"</f>
        <v>13210009</v>
      </c>
      <c r="G115" t="s">
        <v>128</v>
      </c>
      <c r="H115" t="s">
        <v>17</v>
      </c>
    </row>
    <row r="116" spans="1:8">
      <c r="A116">
        <v>20151</v>
      </c>
      <c r="B116">
        <v>70201</v>
      </c>
      <c r="C116" t="str">
        <f>"01"</f>
        <v>01</v>
      </c>
      <c r="D116" t="s">
        <v>8</v>
      </c>
      <c r="E116" t="s">
        <v>9</v>
      </c>
      <c r="F116" t="str">
        <f>"13310086"</f>
        <v>13310086</v>
      </c>
      <c r="G116" t="s">
        <v>129</v>
      </c>
      <c r="H116" t="s">
        <v>14</v>
      </c>
    </row>
    <row r="117" spans="1:8">
      <c r="A117">
        <v>20151</v>
      </c>
      <c r="B117">
        <v>70201</v>
      </c>
      <c r="C117" t="str">
        <f>"01"</f>
        <v>01</v>
      </c>
      <c r="D117" t="s">
        <v>8</v>
      </c>
      <c r="E117" t="s">
        <v>9</v>
      </c>
      <c r="F117" t="str">
        <f>"13310010"</f>
        <v>13310010</v>
      </c>
      <c r="G117" t="s">
        <v>130</v>
      </c>
      <c r="H117" t="s">
        <v>17</v>
      </c>
    </row>
    <row r="118" spans="1:8">
      <c r="A118">
        <v>20151</v>
      </c>
      <c r="B118">
        <v>70201</v>
      </c>
      <c r="C118" t="str">
        <f>"01"</f>
        <v>01</v>
      </c>
      <c r="D118" t="s">
        <v>8</v>
      </c>
      <c r="E118" t="s">
        <v>9</v>
      </c>
      <c r="F118" t="str">
        <f>"13310009"</f>
        <v>13310009</v>
      </c>
      <c r="G118" t="s">
        <v>131</v>
      </c>
      <c r="H118" t="s">
        <v>17</v>
      </c>
    </row>
    <row r="119" spans="1:8">
      <c r="A119">
        <v>20151</v>
      </c>
      <c r="B119">
        <v>70201</v>
      </c>
      <c r="C119" t="str">
        <f>"01"</f>
        <v>01</v>
      </c>
      <c r="D119" t="s">
        <v>8</v>
      </c>
      <c r="E119" t="s">
        <v>9</v>
      </c>
      <c r="F119" t="str">
        <f>"13210012"</f>
        <v>13210012</v>
      </c>
      <c r="G119" t="s">
        <v>132</v>
      </c>
      <c r="H119" t="s">
        <v>14</v>
      </c>
    </row>
    <row r="120" spans="1:8">
      <c r="A120">
        <v>20151</v>
      </c>
      <c r="B120">
        <v>70201</v>
      </c>
      <c r="C120" t="str">
        <f>"01"</f>
        <v>01</v>
      </c>
      <c r="D120" t="s">
        <v>8</v>
      </c>
      <c r="E120" t="s">
        <v>9</v>
      </c>
      <c r="F120" t="str">
        <f>"13110006"</f>
        <v>13110006</v>
      </c>
      <c r="G120" t="s">
        <v>133</v>
      </c>
      <c r="H120" t="s">
        <v>17</v>
      </c>
    </row>
    <row r="121" spans="1:8">
      <c r="A121">
        <v>20151</v>
      </c>
      <c r="B121">
        <v>70201</v>
      </c>
      <c r="C121" t="str">
        <f>"01"</f>
        <v>01</v>
      </c>
      <c r="D121" t="s">
        <v>8</v>
      </c>
      <c r="E121" t="s">
        <v>9</v>
      </c>
      <c r="F121" t="str">
        <f>"13310047"</f>
        <v>13310047</v>
      </c>
      <c r="G121" t="s">
        <v>134</v>
      </c>
      <c r="H121" t="s">
        <v>17</v>
      </c>
    </row>
    <row r="122" spans="1:8">
      <c r="A122">
        <v>20151</v>
      </c>
      <c r="B122">
        <v>70201</v>
      </c>
      <c r="C122" t="str">
        <f>"01"</f>
        <v>01</v>
      </c>
      <c r="D122" t="s">
        <v>8</v>
      </c>
      <c r="E122" t="s">
        <v>9</v>
      </c>
      <c r="F122" t="str">
        <f>"13210015"</f>
        <v>13210015</v>
      </c>
      <c r="G122" t="s">
        <v>135</v>
      </c>
      <c r="H122" t="s">
        <v>17</v>
      </c>
    </row>
    <row r="123" spans="1:8">
      <c r="A123">
        <v>20151</v>
      </c>
      <c r="B123">
        <v>70201</v>
      </c>
      <c r="C123" t="str">
        <f>"01"</f>
        <v>01</v>
      </c>
      <c r="D123" t="s">
        <v>8</v>
      </c>
      <c r="E123" t="s">
        <v>9</v>
      </c>
      <c r="F123" t="str">
        <f>"13310031"</f>
        <v>13310031</v>
      </c>
      <c r="G123" t="s">
        <v>136</v>
      </c>
      <c r="H123" t="s">
        <v>14</v>
      </c>
    </row>
    <row r="124" spans="1:8">
      <c r="A124">
        <v>20151</v>
      </c>
      <c r="B124">
        <v>70201</v>
      </c>
      <c r="C124" t="str">
        <f>"01"</f>
        <v>01</v>
      </c>
      <c r="D124" t="s">
        <v>8</v>
      </c>
      <c r="E124" t="s">
        <v>9</v>
      </c>
      <c r="F124" t="str">
        <f>"13310030"</f>
        <v>13310030</v>
      </c>
      <c r="G124" t="s">
        <v>137</v>
      </c>
      <c r="H124" t="s">
        <v>14</v>
      </c>
    </row>
    <row r="125" spans="1:8">
      <c r="A125">
        <v>20151</v>
      </c>
      <c r="B125">
        <v>70201</v>
      </c>
      <c r="C125" t="str">
        <f>"01"</f>
        <v>01</v>
      </c>
      <c r="D125" t="s">
        <v>8</v>
      </c>
      <c r="E125" t="s">
        <v>9</v>
      </c>
      <c r="F125" t="str">
        <f>"13210004"</f>
        <v>13210004</v>
      </c>
      <c r="G125" t="s">
        <v>138</v>
      </c>
      <c r="H125" t="s">
        <v>37</v>
      </c>
    </row>
    <row r="126" spans="1:8">
      <c r="A126">
        <v>20151</v>
      </c>
      <c r="B126">
        <v>70201</v>
      </c>
      <c r="C126" t="str">
        <f>"01"</f>
        <v>01</v>
      </c>
      <c r="D126" t="s">
        <v>8</v>
      </c>
      <c r="E126" t="s">
        <v>9</v>
      </c>
      <c r="F126" t="str">
        <f>"13310073"</f>
        <v>13310073</v>
      </c>
      <c r="G126" t="s">
        <v>139</v>
      </c>
      <c r="H126" t="s">
        <v>14</v>
      </c>
    </row>
    <row r="127" spans="1:8">
      <c r="A127">
        <v>20151</v>
      </c>
      <c r="B127">
        <v>70201</v>
      </c>
      <c r="C127" t="str">
        <f>"01"</f>
        <v>01</v>
      </c>
      <c r="D127" t="s">
        <v>8</v>
      </c>
      <c r="E127" t="s">
        <v>9</v>
      </c>
      <c r="F127" t="str">
        <f>"11313772"</f>
        <v>11313772</v>
      </c>
      <c r="G127" t="s">
        <v>140</v>
      </c>
      <c r="H127" t="s">
        <v>17</v>
      </c>
    </row>
    <row r="128" spans="1:8">
      <c r="A128">
        <v>20151</v>
      </c>
      <c r="B128">
        <v>70201</v>
      </c>
      <c r="C128" t="str">
        <f>"01"</f>
        <v>01</v>
      </c>
      <c r="D128" t="s">
        <v>8</v>
      </c>
      <c r="E128" t="s">
        <v>9</v>
      </c>
      <c r="F128" t="str">
        <f>"13310090"</f>
        <v>13310090</v>
      </c>
      <c r="G128" t="s">
        <v>141</v>
      </c>
      <c r="H128" t="s">
        <v>14</v>
      </c>
    </row>
    <row r="129" spans="1:8">
      <c r="A129">
        <v>20151</v>
      </c>
      <c r="B129">
        <v>70201</v>
      </c>
      <c r="C129" t="str">
        <f>"01"</f>
        <v>01</v>
      </c>
      <c r="D129" t="s">
        <v>8</v>
      </c>
      <c r="E129" t="s">
        <v>9</v>
      </c>
      <c r="F129" t="str">
        <f>"10313670"</f>
        <v>10313670</v>
      </c>
      <c r="G129" t="s">
        <v>142</v>
      </c>
      <c r="H129" t="s">
        <v>17</v>
      </c>
    </row>
    <row r="130" spans="1:8">
      <c r="A130">
        <v>20151</v>
      </c>
      <c r="B130">
        <v>70201</v>
      </c>
      <c r="C130" t="str">
        <f>"01"</f>
        <v>01</v>
      </c>
      <c r="D130" t="s">
        <v>8</v>
      </c>
      <c r="E130" t="s">
        <v>9</v>
      </c>
      <c r="F130" t="str">
        <f>"13110022"</f>
        <v>13110022</v>
      </c>
      <c r="G130" t="s">
        <v>143</v>
      </c>
      <c r="H130" t="s">
        <v>11</v>
      </c>
    </row>
    <row r="131" spans="1:8">
      <c r="A131">
        <v>20151</v>
      </c>
      <c r="B131">
        <v>70201</v>
      </c>
      <c r="C131" t="str">
        <f>"01"</f>
        <v>01</v>
      </c>
      <c r="D131" t="s">
        <v>8</v>
      </c>
      <c r="E131" t="s">
        <v>9</v>
      </c>
      <c r="F131" t="str">
        <f>"13110014"</f>
        <v>13110014</v>
      </c>
      <c r="G131" t="s">
        <v>144</v>
      </c>
      <c r="H131" t="s">
        <v>17</v>
      </c>
    </row>
    <row r="132" spans="1:8">
      <c r="A132">
        <v>20151</v>
      </c>
      <c r="B132">
        <v>70201</v>
      </c>
      <c r="C132" t="str">
        <f>"01"</f>
        <v>01</v>
      </c>
      <c r="D132" t="s">
        <v>8</v>
      </c>
      <c r="E132" t="s">
        <v>9</v>
      </c>
      <c r="F132" t="str">
        <f>"13210005"</f>
        <v>13210005</v>
      </c>
      <c r="G132" t="s">
        <v>145</v>
      </c>
      <c r="H132" t="s">
        <v>14</v>
      </c>
    </row>
    <row r="133" spans="1:8">
      <c r="A133">
        <v>20151</v>
      </c>
      <c r="B133">
        <v>70201</v>
      </c>
      <c r="C133" t="str">
        <f>"01"</f>
        <v>01</v>
      </c>
      <c r="D133" t="s">
        <v>8</v>
      </c>
      <c r="E133" t="s">
        <v>9</v>
      </c>
      <c r="F133" t="str">
        <f>"13310043"</f>
        <v>13310043</v>
      </c>
      <c r="G133" t="s">
        <v>146</v>
      </c>
      <c r="H133" t="s">
        <v>14</v>
      </c>
    </row>
    <row r="134" spans="1:8">
      <c r="A134">
        <v>20151</v>
      </c>
      <c r="B134">
        <v>70201</v>
      </c>
      <c r="C134" t="str">
        <f>"01"</f>
        <v>01</v>
      </c>
      <c r="D134" t="s">
        <v>8</v>
      </c>
      <c r="E134" t="s">
        <v>9</v>
      </c>
      <c r="F134" t="str">
        <f>"10313651"</f>
        <v>10313651</v>
      </c>
      <c r="G134" t="s">
        <v>147</v>
      </c>
      <c r="H134" t="s">
        <v>11</v>
      </c>
    </row>
    <row r="135" spans="1:8">
      <c r="A135">
        <v>20151</v>
      </c>
      <c r="B135">
        <v>70201</v>
      </c>
      <c r="C135" t="str">
        <f>"01"</f>
        <v>01</v>
      </c>
      <c r="D135" t="s">
        <v>8</v>
      </c>
      <c r="E135" t="s">
        <v>9</v>
      </c>
      <c r="F135" t="str">
        <f>"13310021"</f>
        <v>13310021</v>
      </c>
      <c r="G135" t="s">
        <v>148</v>
      </c>
      <c r="H135" t="s">
        <v>14</v>
      </c>
    </row>
    <row r="136" spans="1:8">
      <c r="A136">
        <v>20151</v>
      </c>
      <c r="B136">
        <v>70201</v>
      </c>
      <c r="C136" t="str">
        <f>"01"</f>
        <v>01</v>
      </c>
      <c r="D136" t="s">
        <v>149</v>
      </c>
      <c r="E136" t="s">
        <v>150</v>
      </c>
      <c r="F136" t="str">
        <f>"13210007"</f>
        <v>13210007</v>
      </c>
      <c r="G136" t="s">
        <v>151</v>
      </c>
      <c r="H13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Nilai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2015-08-29T07:01:00+02:00</dcterms:created>
  <dcterms:modified xsi:type="dcterms:W3CDTF">2015-08-29T07:01:00+02:00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