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codeName="ThisWorkbook" defaultThemeVersion="124226"/>
  <mc:AlternateContent xmlns:mc="http://schemas.openxmlformats.org/markup-compatibility/2006">
    <mc:Choice Requires="x15">
      <x15ac:absPath xmlns:x15ac="http://schemas.microsoft.com/office/spreadsheetml/2010/11/ac" url="/Users/nicholasrenegar/Desktop/Github/JIMB-Valorizing-Waste-Streams/"/>
    </mc:Choice>
  </mc:AlternateContent>
  <xr:revisionPtr revIDLastSave="0" documentId="13_ncr:1_{DAE3E188-3590-7748-B813-CE875824F69E}" xr6:coauthVersionLast="47" xr6:coauthVersionMax="47" xr10:uidLastSave="{00000000-0000-0000-0000-000000000000}"/>
  <bookViews>
    <workbookView xWindow="0" yWindow="500" windowWidth="33600" windowHeight="20500" firstSheet="3" activeTab="11" xr2:uid="{00000000-000D-0000-FFFF-FFFF00000000}"/>
  </bookViews>
  <sheets>
    <sheet name="READ ME" sheetId="42" r:id="rId1"/>
    <sheet name="Table of Contents" sheetId="44" r:id="rId2"/>
    <sheet name="As. 1a - Theoretical Yield" sheetId="51" r:id="rId3"/>
    <sheet name="As. 1b - Productivity" sheetId="36" r:id="rId4"/>
    <sheet name="As. 2 - CapEx" sheetId="37" r:id="rId5"/>
    <sheet name="As. 3a - OpEx Salaries" sheetId="39" r:id="rId6"/>
    <sheet name="As. 3b - OpEx Raw Materials" sheetId="45" r:id="rId7"/>
    <sheet name="As. 3c - OpEx Process Costs" sheetId="38" r:id="rId8"/>
    <sheet name="As. 3d - OpEx Other Costs" sheetId="46" r:id="rId9"/>
    <sheet name="As. 4 - Revenue" sheetId="41" r:id="rId10"/>
    <sheet name="Biofuels Cost Calculations" sheetId="48" r:id="rId11"/>
    <sheet name="All Pathways" sheetId="49" r:id="rId12"/>
    <sheet name="Sugar Beets Cost" sheetId="50" r:id="rId13"/>
    <sheet name="Hexane Extraction Costs" sheetId="52" r:id="rId14"/>
  </sheets>
  <definedNames>
    <definedName name="_xlnm._FilterDatabase" localSheetId="11" hidden="1">'All Pathways'!$S$4:$S$688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38" l="1"/>
  <c r="D13" i="38"/>
  <c r="E9" i="48"/>
  <c r="J14" i="37"/>
  <c r="A15" i="41" l="1"/>
  <c r="A17" i="41"/>
  <c r="A14" i="41"/>
  <c r="C13" i="38"/>
  <c r="E13" i="38"/>
  <c r="F13" i="38" s="1"/>
  <c r="D14" i="39"/>
  <c r="P14" i="39"/>
  <c r="Q14" i="39" s="1"/>
  <c r="S14" i="39"/>
  <c r="AC14" i="39"/>
  <c r="AD14" i="39" s="1"/>
  <c r="AE14" i="39" s="1"/>
  <c r="E14" i="39" s="1"/>
  <c r="D14" i="37"/>
  <c r="Y14" i="37"/>
  <c r="Z14" i="37" s="1"/>
  <c r="AC14" i="37"/>
  <c r="AM14" i="37"/>
  <c r="AN14" i="37" s="1"/>
  <c r="AO14" i="37" s="1"/>
  <c r="E14" i="37" s="1"/>
  <c r="C14" i="36"/>
  <c r="D14" i="36"/>
  <c r="E14" i="36"/>
  <c r="F14" i="36"/>
  <c r="J16" i="37"/>
  <c r="G14" i="37" l="1"/>
  <c r="F14" i="37"/>
  <c r="J11" i="37"/>
  <c r="G23" i="41"/>
  <c r="G24" i="41" s="1"/>
  <c r="G25" i="41" s="1"/>
  <c r="G26" i="41" s="1"/>
  <c r="G27" i="41" s="1"/>
  <c r="F23" i="41"/>
  <c r="F24" i="41" s="1"/>
  <c r="F25" i="41" s="1"/>
  <c r="F26" i="41" s="1"/>
  <c r="F27" i="41" s="1"/>
  <c r="E23" i="41"/>
  <c r="E24" i="41" s="1"/>
  <c r="E25" i="41" s="1"/>
  <c r="E26" i="41" s="1"/>
  <c r="E27" i="41" s="1"/>
  <c r="G31" i="41"/>
  <c r="G32" i="41" s="1"/>
  <c r="F31" i="41"/>
  <c r="F32" i="41" s="1"/>
  <c r="E31" i="41"/>
  <c r="E32" i="41" s="1"/>
  <c r="G30" i="41"/>
  <c r="F30" i="41"/>
  <c r="E30" i="41"/>
  <c r="G29" i="41"/>
  <c r="F29" i="41"/>
  <c r="E29" i="41"/>
  <c r="G28" i="41"/>
  <c r="F28" i="41"/>
  <c r="E28" i="41"/>
  <c r="E30" i="45"/>
  <c r="D30" i="45"/>
  <c r="C30" i="45"/>
  <c r="E9" i="38"/>
  <c r="F9" i="38" s="1"/>
  <c r="D5" i="52"/>
  <c r="D4" i="52"/>
  <c r="D3" i="52"/>
  <c r="D2" i="52"/>
  <c r="D8" i="52" s="1"/>
  <c r="F13" i="36"/>
  <c r="F9" i="36"/>
  <c r="J15" i="37" l="1"/>
  <c r="D20" i="39"/>
  <c r="D19" i="39"/>
  <c r="D18" i="39"/>
  <c r="D17" i="39"/>
  <c r="D16" i="39"/>
  <c r="D15" i="39"/>
  <c r="D13" i="39"/>
  <c r="D12" i="39"/>
  <c r="D11" i="39"/>
  <c r="D10" i="39"/>
  <c r="D9" i="39"/>
  <c r="AC20" i="39"/>
  <c r="AD20" i="39" s="1"/>
  <c r="AE20" i="39" s="1"/>
  <c r="E20" i="39" s="1"/>
  <c r="AC19" i="39"/>
  <c r="AD19" i="39" s="1"/>
  <c r="AE19" i="39" s="1"/>
  <c r="E19" i="39" s="1"/>
  <c r="AC18" i="39"/>
  <c r="AD18" i="39" s="1"/>
  <c r="AE18" i="39" s="1"/>
  <c r="E18" i="39" s="1"/>
  <c r="AC17" i="39"/>
  <c r="AD17" i="39" s="1"/>
  <c r="AE17" i="39" s="1"/>
  <c r="E17" i="39" s="1"/>
  <c r="AC16" i="39"/>
  <c r="AD16" i="39" s="1"/>
  <c r="AE16" i="39" s="1"/>
  <c r="E16" i="39" s="1"/>
  <c r="AC15" i="39"/>
  <c r="AD15" i="39" s="1"/>
  <c r="AE15" i="39" s="1"/>
  <c r="E15" i="39" s="1"/>
  <c r="AM22" i="37"/>
  <c r="AN22" i="37" s="1"/>
  <c r="AO22" i="37" s="1"/>
  <c r="E22" i="37" s="1"/>
  <c r="G22" i="37" s="1"/>
  <c r="AM21" i="37"/>
  <c r="AN21" i="37" s="1"/>
  <c r="AO21" i="37" s="1"/>
  <c r="E21" i="37" s="1"/>
  <c r="F21" i="37" s="1"/>
  <c r="AM20" i="37"/>
  <c r="AN20" i="37" s="1"/>
  <c r="AO20" i="37" s="1"/>
  <c r="E20" i="37" s="1"/>
  <c r="AM19" i="37"/>
  <c r="AN19" i="37" s="1"/>
  <c r="AO19" i="37" s="1"/>
  <c r="E19" i="37" s="1"/>
  <c r="G19" i="37" s="1"/>
  <c r="AM18" i="37"/>
  <c r="AN18" i="37" s="1"/>
  <c r="AO18" i="37" s="1"/>
  <c r="E18" i="37" s="1"/>
  <c r="G18" i="37" s="1"/>
  <c r="AM17" i="37"/>
  <c r="AN17" i="37" s="1"/>
  <c r="AO17" i="37" s="1"/>
  <c r="E17" i="37" s="1"/>
  <c r="AM16" i="37"/>
  <c r="AN16" i="37" s="1"/>
  <c r="AO16" i="37" s="1"/>
  <c r="E16" i="37" s="1"/>
  <c r="G16" i="37" s="1"/>
  <c r="AM15" i="37"/>
  <c r="AN15" i="37" s="1"/>
  <c r="AO15" i="37" s="1"/>
  <c r="E15" i="37" s="1"/>
  <c r="G15" i="37" s="1"/>
  <c r="AM13" i="37"/>
  <c r="AN13" i="37" s="1"/>
  <c r="AO13" i="37" s="1"/>
  <c r="E13" i="37" s="1"/>
  <c r="F13" i="37" s="1"/>
  <c r="AM12" i="37"/>
  <c r="AN12" i="37" s="1"/>
  <c r="AO12" i="37" s="1"/>
  <c r="E12" i="37" s="1"/>
  <c r="D22" i="37"/>
  <c r="D21" i="37"/>
  <c r="D20" i="37"/>
  <c r="D19" i="37"/>
  <c r="D18" i="37"/>
  <c r="D17" i="37"/>
  <c r="D16" i="37"/>
  <c r="D15" i="37"/>
  <c r="D13" i="37"/>
  <c r="D12" i="37"/>
  <c r="Q24" i="45"/>
  <c r="C12" i="45"/>
  <c r="N25" i="45" s="1"/>
  <c r="N24" i="45"/>
  <c r="C8" i="45"/>
  <c r="D8" i="45"/>
  <c r="E8" i="45"/>
  <c r="C16" i="45"/>
  <c r="D16" i="45"/>
  <c r="E16" i="45"/>
  <c r="F15" i="38"/>
  <c r="E15" i="38"/>
  <c r="D15" i="38"/>
  <c r="F14" i="38"/>
  <c r="E14" i="38"/>
  <c r="D14" i="38"/>
  <c r="F12" i="38"/>
  <c r="E12" i="38"/>
  <c r="D12" i="38"/>
  <c r="F11" i="38"/>
  <c r="E11" i="38"/>
  <c r="D11" i="38"/>
  <c r="F10" i="38"/>
  <c r="E10" i="38"/>
  <c r="D10" i="38"/>
  <c r="F8" i="38"/>
  <c r="E8" i="38"/>
  <c r="D8" i="38"/>
  <c r="N26" i="45" l="1"/>
  <c r="G20" i="37"/>
  <c r="F20" i="37"/>
  <c r="F12" i="37"/>
  <c r="G12" i="37"/>
  <c r="F17" i="37"/>
  <c r="G17" i="37"/>
  <c r="F18" i="37"/>
  <c r="G13" i="37"/>
  <c r="F16" i="37"/>
  <c r="F19" i="37"/>
  <c r="G21" i="37"/>
  <c r="F22" i="37"/>
  <c r="F15" i="37"/>
  <c r="C13" i="45" l="1"/>
  <c r="P10" i="39"/>
  <c r="P9" i="39"/>
  <c r="P12" i="39"/>
  <c r="P11" i="39"/>
  <c r="P16" i="39"/>
  <c r="P15" i="39"/>
  <c r="P13" i="39"/>
  <c r="Y22" i="37"/>
  <c r="Y19" i="37"/>
  <c r="Y18" i="37"/>
  <c r="Y16" i="37"/>
  <c r="Y15" i="37"/>
  <c r="Y13" i="37"/>
  <c r="Y12" i="37"/>
  <c r="Y11" i="37"/>
  <c r="D20" i="45" l="1"/>
  <c r="Q25" i="45" s="1"/>
  <c r="Q26" i="45" s="1"/>
  <c r="Q10" i="39" l="1"/>
  <c r="S10" i="39"/>
  <c r="Z15" i="37"/>
  <c r="AC15" i="37"/>
  <c r="Z16" i="37"/>
  <c r="AC16" i="37"/>
  <c r="Q15" i="39" l="1"/>
  <c r="S15" i="39"/>
  <c r="Q16" i="39"/>
  <c r="S16" i="39"/>
  <c r="AM11" i="37" l="1"/>
  <c r="AC18" i="37"/>
  <c r="Z18" i="37"/>
  <c r="AC22" i="37"/>
  <c r="Z22" i="37"/>
  <c r="AC13" i="37"/>
  <c r="Z13" i="37"/>
  <c r="AC12" i="37"/>
  <c r="Z12" i="37"/>
  <c r="AC19" i="37"/>
  <c r="Z19" i="37"/>
  <c r="AC11" i="37"/>
  <c r="Z11" i="37"/>
  <c r="AC13" i="39"/>
  <c r="AD13" i="39" s="1"/>
  <c r="AE13" i="39" s="1"/>
  <c r="E13" i="39" s="1"/>
  <c r="AC12" i="39"/>
  <c r="AD12" i="39" s="1"/>
  <c r="AE12" i="39" s="1"/>
  <c r="E12" i="39" s="1"/>
  <c r="AC11" i="39"/>
  <c r="AD11" i="39" s="1"/>
  <c r="AE11" i="39" s="1"/>
  <c r="E11" i="39" s="1"/>
  <c r="AC10" i="39"/>
  <c r="AD10" i="39" s="1"/>
  <c r="AE10" i="39" s="1"/>
  <c r="E10" i="39" s="1"/>
  <c r="AC9" i="39"/>
  <c r="AD9" i="39" s="1"/>
  <c r="AE9" i="39" s="1"/>
  <c r="E9" i="39" s="1"/>
  <c r="S13" i="39"/>
  <c r="S12" i="39"/>
  <c r="S11" i="39"/>
  <c r="S9" i="39"/>
  <c r="Q13" i="39"/>
  <c r="Q12" i="39"/>
  <c r="Q11" i="39"/>
  <c r="Q9" i="39"/>
  <c r="AN11" i="37" l="1"/>
  <c r="AO11" i="37" s="1"/>
  <c r="E36" i="48"/>
  <c r="E39" i="48" s="1"/>
  <c r="E35" i="48"/>
  <c r="E38" i="48" s="1"/>
  <c r="E10" i="48"/>
  <c r="E12" i="48" s="1"/>
  <c r="E3" i="49"/>
  <c r="K9" i="39"/>
  <c r="J9" i="39"/>
  <c r="I9" i="39"/>
  <c r="C15" i="38"/>
  <c r="C14" i="38"/>
  <c r="C12" i="38"/>
  <c r="C11" i="38"/>
  <c r="C10" i="38"/>
  <c r="C9" i="38"/>
  <c r="C8" i="38"/>
  <c r="D11" i="37"/>
  <c r="E11" i="37" l="1"/>
  <c r="G11" i="37"/>
  <c r="F11" i="37"/>
  <c r="E15" i="48"/>
  <c r="E17" i="48" s="1"/>
  <c r="E19" i="48"/>
  <c r="E20" i="48" l="1"/>
  <c r="E21" i="48"/>
  <c r="E23" i="48" s="1"/>
  <c r="E24" i="48" l="1"/>
  <c r="E44" i="48"/>
  <c r="E45" i="48" s="1"/>
  <c r="E41" i="48"/>
  <c r="E42" i="48" s="1"/>
  <c r="G8" i="41" l="1"/>
  <c r="G9" i="41" s="1"/>
  <c r="G10" i="41" s="1"/>
  <c r="G11" i="41" s="1"/>
  <c r="G12" i="41" s="1"/>
  <c r="F8" i="41"/>
  <c r="F9" i="41" s="1"/>
  <c r="F10" i="41" s="1"/>
  <c r="F11" i="41" s="1"/>
  <c r="F12" i="41" s="1"/>
  <c r="E8" i="41"/>
  <c r="E9" i="41" s="1"/>
  <c r="E10" i="41" s="1"/>
  <c r="E11" i="41" s="1"/>
  <c r="E12" i="41" s="1"/>
  <c r="A32" i="41" l="1"/>
  <c r="A31" i="41"/>
  <c r="A30" i="41"/>
  <c r="A28" i="41"/>
  <c r="A29" i="41"/>
  <c r="A20" i="41"/>
  <c r="A19" i="41"/>
  <c r="A22" i="41"/>
  <c r="A18" i="41"/>
  <c r="A21" i="41"/>
  <c r="A16" i="41"/>
  <c r="A13" i="41"/>
  <c r="A25" i="41"/>
  <c r="A24" i="41"/>
  <c r="A23" i="41"/>
  <c r="A27" i="41"/>
  <c r="A26" i="41"/>
  <c r="A8" i="41"/>
  <c r="A9" i="41"/>
  <c r="A10" i="41"/>
  <c r="A12" i="41"/>
  <c r="A11"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tc={BF9C76FE-2605-3745-958D-161FC829D841}</author>
  </authors>
  <commentList>
    <comment ref="Y10" authorId="0" shapeId="0" xr:uid="{BF9C76FE-2605-3745-958D-161FC829D841}">
      <text>
        <t>[Threaded comment]
Your version of Excel allows you to read this threaded comment; however, any edits to it will get removed if the file is opened in a newer version of Excel. Learn more: https://go.microsoft.com/fwlink/?linkid=870924
Comment:
    Assumes one batch of ethanol every 48 hours and 10% ethanol in media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tc={AB4102FD-640D-0644-84BF-CE2EF21C22BC}</author>
  </authors>
  <commentList>
    <comment ref="P8" authorId="0" shapeId="0" xr:uid="{AB4102FD-640D-0644-84BF-CE2EF21C22BC}">
      <text>
        <t>[Threaded comment]
Your version of Excel allows you to read this threaded comment; however, any edits to it will get removed if the file is opened in a newer version of Excel. Learn more: https://go.microsoft.com/fwlink/?linkid=870924
Comment:
    Assumes one batch of ethanol every 48 hours and 10% ethanol in media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Christina Zhang-Tillman</author>
  </authors>
  <commentList>
    <comment ref="S4" authorId="0" shapeId="0" xr:uid="{00000000-0006-0000-0000-000002000000}">
      <text>
        <r>
          <rPr>
            <b/>
            <sz val="9"/>
            <color indexed="81"/>
            <rFont val="Tahoma"/>
            <family val="2"/>
          </rPr>
          <t xml:space="preserve">ARB: </t>
        </r>
        <r>
          <rPr>
            <sz val="9"/>
            <color indexed="81"/>
            <rFont val="Tahoma"/>
            <family val="2"/>
          </rPr>
          <t>Archived pathways are expired pathways that are still active in the reporting system.</t>
        </r>
      </text>
    </comment>
  </commentList>
</comments>
</file>

<file path=xl/sharedStrings.xml><?xml version="1.0" encoding="utf-8"?>
<sst xmlns="http://schemas.openxmlformats.org/spreadsheetml/2006/main" count="28996" uniqueCount="8687">
  <si>
    <t>Category</t>
  </si>
  <si>
    <t>CapEx</t>
  </si>
  <si>
    <t>Report for Sime Darby - Microbial Production of Lipids</t>
  </si>
  <si>
    <t>READ ME</t>
  </si>
  <si>
    <t>Company and Production Process:</t>
  </si>
  <si>
    <t>Excel Workbook Formatting Notes:</t>
  </si>
  <si>
    <t>Table of Contents</t>
  </si>
  <si>
    <t>Description</t>
  </si>
  <si>
    <t>Assumptions</t>
  </si>
  <si>
    <t>Assumptions on Productivity Rates - Specific to Company &amp; Production Process</t>
  </si>
  <si>
    <t>As. 2 - CapEx</t>
  </si>
  <si>
    <t>Assumptions on CapEx - Constant Across all Companies/Production Processes</t>
  </si>
  <si>
    <t>As. 3a - OpEx Salaries</t>
  </si>
  <si>
    <t>Assumptions on FTEs and Salaries - Constant Across all Companies/Production Processes</t>
  </si>
  <si>
    <t>As. 4 - Revenue</t>
  </si>
  <si>
    <t>Assumptions on Revenue - Specific to Production Process</t>
  </si>
  <si>
    <t>Capacity</t>
  </si>
  <si>
    <t>Reactors</t>
  </si>
  <si>
    <t>Current Tech - High</t>
  </si>
  <si>
    <t>Actual Yield (as % of Theoretical Yield)</t>
  </si>
  <si>
    <t>Recovery Rate</t>
  </si>
  <si>
    <t>Country/Region</t>
  </si>
  <si>
    <t>USA</t>
  </si>
  <si>
    <t>Media Incr. Cost</t>
  </si>
  <si>
    <t>$/L</t>
  </si>
  <si>
    <t>Raw Material Incr. Cost</t>
  </si>
  <si>
    <t>$/g</t>
  </si>
  <si>
    <t>Consumables Incr. Cost</t>
  </si>
  <si>
    <t>Total Cost</t>
  </si>
  <si>
    <t>Year</t>
  </si>
  <si>
    <t>Tax Rate</t>
  </si>
  <si>
    <t>Current Tech - Base Case</t>
  </si>
  <si>
    <t>EU</t>
  </si>
  <si>
    <t>Current Tech - Low</t>
  </si>
  <si>
    <t>Future Tech - High</t>
  </si>
  <si>
    <t>Glucose</t>
  </si>
  <si>
    <t>Scenario</t>
  </si>
  <si>
    <t>Notes</t>
  </si>
  <si>
    <t>Theoretical Yield (g produced/g feedstock)</t>
  </si>
  <si>
    <t>Titer (g/L)</t>
  </si>
  <si>
    <t>Growth Rate (Batches/Year)</t>
  </si>
  <si>
    <t>Glycerol</t>
  </si>
  <si>
    <t>Assumptions 2 - CapEx</t>
  </si>
  <si>
    <t>Total CapEx</t>
  </si>
  <si>
    <t>Total Capacity</t>
  </si>
  <si>
    <t>Assumptions 3a - OpEx Salaries</t>
  </si>
  <si>
    <t>Number of Employees</t>
  </si>
  <si>
    <t>FTEs</t>
  </si>
  <si>
    <t>Facilities Annual Cost</t>
  </si>
  <si>
    <t>of CapEx</t>
  </si>
  <si>
    <t>Other Annual Cost</t>
  </si>
  <si>
    <t>of Facilities Cost</t>
  </si>
  <si>
    <t>Product Revenue</t>
  </si>
  <si>
    <t>SEA</t>
  </si>
  <si>
    <t>Price by Region (per gram)</t>
  </si>
  <si>
    <t>Price Assumption by Region</t>
  </si>
  <si>
    <t>of Taxable Income</t>
  </si>
  <si>
    <t>Feedstock</t>
  </si>
  <si>
    <t>Index</t>
  </si>
  <si>
    <t>Raw Material</t>
  </si>
  <si>
    <t>Corn Stover</t>
  </si>
  <si>
    <t>$/g recovered</t>
  </si>
  <si>
    <t>As. 3b - OpEx Raw Materials</t>
  </si>
  <si>
    <t>Assumptions on Raw Material Costs</t>
  </si>
  <si>
    <t>As. 3c - OpEx Process Costs</t>
  </si>
  <si>
    <t>Assumptions on Processing Costs</t>
  </si>
  <si>
    <t>Assumptions on Other Costs</t>
  </si>
  <si>
    <t>As. 3d - OpEx Other Costs</t>
  </si>
  <si>
    <t>Waste Stream Incr. Cost</t>
  </si>
  <si>
    <t>Tab Name &amp; Shortcut</t>
  </si>
  <si>
    <t>Note - add preprocessing waste stream</t>
  </si>
  <si>
    <t>Note - replace resin cost with recovery cost</t>
  </si>
  <si>
    <t>Sugar Beet</t>
  </si>
  <si>
    <t>Raw Material CapEx Input</t>
  </si>
  <si>
    <t>CapEx Multiplier versus Corn Stover</t>
  </si>
  <si>
    <t>No preprocessing needed</t>
  </si>
  <si>
    <t>Raw Material preprocessing Incr. Cost</t>
  </si>
  <si>
    <t>Raw Material Preprocessing Efficiency (g/g)</t>
  </si>
  <si>
    <t>Recovery Incr. Cost</t>
  </si>
  <si>
    <t>Amount</t>
  </si>
  <si>
    <t>Units</t>
  </si>
  <si>
    <t>Note</t>
  </si>
  <si>
    <t>Biofuels Cost Calculation</t>
  </si>
  <si>
    <t>Soybean Oil Price</t>
  </si>
  <si>
    <t>$/lb</t>
  </si>
  <si>
    <t>https://www.cmegroup.com/markets/agriculture/oilseeds/soybean-oil.html</t>
  </si>
  <si>
    <t>None</t>
  </si>
  <si>
    <t>RNG produced from the mesophillic anaerobic digestion of wastewater sludge at the MWMC Regional Wastewater Treatment Plant using grid-based electricity, NG; CNG transported via pipeline; dispensed at refueling stations in California. (Provisional)</t>
  </si>
  <si>
    <t>Eugene/Springfield Water Pollution Control Facility (F00546)</t>
  </si>
  <si>
    <t>Anew RNG, LLC (5877)</t>
  </si>
  <si>
    <t>Bio-CNG</t>
  </si>
  <si>
    <t>CNG030A05080100</t>
  </si>
  <si>
    <t>Compressed Natural Gas (CNG)</t>
  </si>
  <si>
    <t>Wastewater Sludge (030)</t>
  </si>
  <si>
    <t>Oregon</t>
  </si>
  <si>
    <t>Fuel Producer: Anew RNG, LLC (5877); Facility Name: Eugene/Springfield Water Pollution Control Facility (F00546); RNG produced from the mesophillic anaerobic digestion of wastewater sludge at the MWMC Regional Wastewater Treatment Plant using grid-based electricity, NG; CNG transported via pipeline; dispensed at refueling stations in California. (Provisional)</t>
  </si>
  <si>
    <t>3.0</t>
  </si>
  <si>
    <t>Tier 1</t>
  </si>
  <si>
    <t>A050801</t>
  </si>
  <si>
    <t>Hydrogen produced at Linde-Praxair SMR using North American Fossil Natural Gas; finished fuel transported as gaseous Hydrogen in tube-trailers to refueling stations in California.</t>
  </si>
  <si>
    <t>Linde-Praxair (F00088)</t>
  </si>
  <si>
    <t>Iwatani Corporation of America (C1024)</t>
  </si>
  <si>
    <t>Hydrogen</t>
  </si>
  <si>
    <t>Application Package</t>
  </si>
  <si>
    <t>142.27</t>
  </si>
  <si>
    <t>HYG031B04260300</t>
  </si>
  <si>
    <t>Gaseous Hydrogen (HYG)</t>
  </si>
  <si>
    <t>North American Fossil NG (031)</t>
  </si>
  <si>
    <t>California</t>
  </si>
  <si>
    <t>Fuel Producer: Iwatani Corporation of America (C1024); Facility Name: Linde-Praxair (F00088); Hydrogen produced at Linde-Praxair SMR using North American Fossil Natural Gas; finished fuel transported as gaseous Hydrogen in tube-trailers to refueling stations in California.</t>
  </si>
  <si>
    <t>Tier 2</t>
  </si>
  <si>
    <t>B042603</t>
  </si>
  <si>
    <t>Biogas from dairy manure at Rolling Hills I, Rolling Hills II, Leiterman, Barta, Heim’s Hillcrest, Branch View, and D&amp;D in WI; upgraded to pipeline quality at NLC Energy Denmark LLC; pipelined to CA for transportation use (Provisional)</t>
  </si>
  <si>
    <t>NLC Energy Denmark LLC (70242)</t>
  </si>
  <si>
    <t>EEC MARKET GROUP LLC (6496)</t>
  </si>
  <si>
    <t>-284.21</t>
  </si>
  <si>
    <t>CNG026B03830100</t>
  </si>
  <si>
    <t>Dairy Manure (026)</t>
  </si>
  <si>
    <t>Wisconsin</t>
  </si>
  <si>
    <t>Fuel Producer: EEC MARKET GROUP LLC (6496); Facility Name: NLC Energy Denmark LLC (70242); Biogas from dairy manure at Rolling Hills I, Rolling Hills II, Leiterman, Barta, Heim’s Hillcrest, Branch View, and D&amp;D in WI; upgraded to pipeline quality at NLC Energy Denmark LLC; pipelined to CA for transportation use (Provisional)</t>
  </si>
  <si>
    <t>B038301</t>
  </si>
  <si>
    <t>2021 AFPR Recert Complete</t>
  </si>
  <si>
    <t>Biomethane from Landfill at Euless, TX 76040; Upgrading at US Gain; Pipelined to California for compression to CNG.</t>
  </si>
  <si>
    <t>Renovar Arlington, LTD RNG Project (70501)</t>
  </si>
  <si>
    <t>U.S. Venture, Inc. (5504)</t>
  </si>
  <si>
    <t>42.66</t>
  </si>
  <si>
    <t>CNG025A02320101</t>
  </si>
  <si>
    <t>43.15</t>
  </si>
  <si>
    <t>CNG025A02320100</t>
  </si>
  <si>
    <t>Landfill Gas (025)</t>
  </si>
  <si>
    <t>Texas</t>
  </si>
  <si>
    <t>Fuel Producer: U.S. Venture, Inc. (5504); Facility Name: Renovar Arlington, LTD RNG Project (70501); Biomethane from Landfill at Euless, TX 76040; Upgrading at US Gain; Pipelined to California for compression to CNG.</t>
  </si>
  <si>
    <t>A023201</t>
  </si>
  <si>
    <t>Gaseous Hydrogen produced at Linde-Praxair SMR using Biomethane derived from landfill gas generated at Johnstown Regional Energy - Raeger Landfill in Johnstown, PA; finished fuel transported as gaseous Hydrogen in tube trailers to refueling stations in California.</t>
  </si>
  <si>
    <t>99.94</t>
  </si>
  <si>
    <t>HYG025B03780201</t>
  </si>
  <si>
    <t>75.16</t>
  </si>
  <si>
    <t>HYG025B03780200</t>
  </si>
  <si>
    <t>Fuel Producer: Iwatani Corporation of America (C1024); Facility Name: Linde-Praxair (F00088); Gaseous Hydrogen produced at Linde-Praxair SMR using Biomethane derived from landfill gas generated at Johnstown Regional Energy - Raeger Landfill in Johnstown, PA; finished fuel transported as gaseous Hydrogen in tube trailers to refueling stations in California.</t>
  </si>
  <si>
    <t>B037802</t>
  </si>
  <si>
    <t>Gaseous Hydrogen produced at the Linde-Praxair SMR facility in Ontario, California using Biomethane derived from swine manure generated at Valley View Farm, Greencastle, Missouri; transported as G.H2 in tube trailers to refueling stations in California.</t>
  </si>
  <si>
    <t>-368.94</t>
  </si>
  <si>
    <t>HYG044B02800201</t>
  </si>
  <si>
    <t>-390.47</t>
  </si>
  <si>
    <t>HYG044B02800200</t>
  </si>
  <si>
    <t>Swine Manure (044)</t>
  </si>
  <si>
    <t>Fuel Producer: Iwatani Corporation of America (C1024); Facility Name: Linde-Praxair (F00088); Gaseous Hydrogen produced at the Linde-Praxair SMR facility in Ontario, California using Biomethane derived from swine manure generated at Valley View Farm, Greencastle, Missouri; transported as G.H2 in tube trailers to refueling stations in California.</t>
  </si>
  <si>
    <t>B028002</t>
  </si>
  <si>
    <t>Gaseous Hydrogen produced at the Linde-Praxair SMR facility in Ontario, California using Biomethane derived from swine manure generated at Homan Farm, King City, Missouri; transported as G.H2 in tube trailers to refueling stations in California.</t>
  </si>
  <si>
    <t>-296.05</t>
  </si>
  <si>
    <t>HYG044B02800101</t>
  </si>
  <si>
    <t>-374.14</t>
  </si>
  <si>
    <t>HYG044B02800100</t>
  </si>
  <si>
    <t>Fuel Producer: Iwatani Corporation of America (C1024); Facility Name: Linde-Praxair (F00088); Gaseous Hydrogen produced at the Linde-Praxair SMR facility in Ontario, California using Biomethane derived from swine manure generated at Homan Farm, King City, Missouri; transported as G.H2 in tube trailers to refueling stations in California.</t>
  </si>
  <si>
    <t>B028001</t>
  </si>
  <si>
    <t>US-sourced Used Cooking Oil transported by truck to biodiesel plant in Batesville, Arkansas; Biodiesel transported by rail to California (Provisional)</t>
  </si>
  <si>
    <t>FutureFuel Chemical Company (82612)</t>
  </si>
  <si>
    <t>FutureFuel Chemical Company (4664)</t>
  </si>
  <si>
    <t>Biodiesel</t>
  </si>
  <si>
    <t>26.13</t>
  </si>
  <si>
    <t>BIO001A02790202</t>
  </si>
  <si>
    <t>27.05</t>
  </si>
  <si>
    <t>BIO001A02790200</t>
  </si>
  <si>
    <t>Biodiesel (BIO)</t>
  </si>
  <si>
    <t>Used Cooking Oil/Waste Oil (UCO) (001)</t>
  </si>
  <si>
    <t>Arkansas</t>
  </si>
  <si>
    <t>Fuel Producer: FutureFuel Chemical Company (4664); Facility Name: FutureFuel Chemical Company (82612); US-sourced Used Cooking Oil transported by truck to biodiesel plant in Batesville, Arkansas; Biodiesel transported by rail to California (Provisional)</t>
  </si>
  <si>
    <t>A027902</t>
  </si>
  <si>
    <t>Midwest Corn Oil transported by truck and rail to biodiesel plant in Batesville, Arkansas; Biodiesel transported by rail to California (Provisional)</t>
  </si>
  <si>
    <t>33.53</t>
  </si>
  <si>
    <t>BIO003A02790101</t>
  </si>
  <si>
    <t>33.97</t>
  </si>
  <si>
    <t>BIO003A02790100</t>
  </si>
  <si>
    <t>Distillers' Corn Oil  (003)</t>
  </si>
  <si>
    <t>Fuel Producer: FutureFuel Chemical Company (4664); Facility Name: FutureFuel Chemical Company (82612); Midwest Corn Oil transported by truck and rail to biodiesel plant in Batesville, Arkansas; Biodiesel transported by rail to California (Provisional)</t>
  </si>
  <si>
    <t>A027901</t>
  </si>
  <si>
    <t>Rendered Animal Fat Oil transported by truck to biodiesel plant in Guymon, Oklahoma; biodiesel is then transferred to California By Rail</t>
  </si>
  <si>
    <t>Seaboard Energy Oklahoma, LLC (formerly known as High Plains Bioenergy) (82883)</t>
  </si>
  <si>
    <t>Seaboard Energy, LLC (formerly known as High Plains Bioenergy) (4846)</t>
  </si>
  <si>
    <t>24.60</t>
  </si>
  <si>
    <t>BIO002A02820102</t>
  </si>
  <si>
    <t>27.02</t>
  </si>
  <si>
    <t>BIO002A02820100</t>
  </si>
  <si>
    <t>Tallow (animal and poultry fat) (002)</t>
  </si>
  <si>
    <t>Oklahoma</t>
  </si>
  <si>
    <t>Fuel Producer: Seaboard Energy, LLC (formerly known as High Plains Bioenergy) (4846); Facility Name: Seaboard Energy Oklahoma, LLC (formerly known as High Plains Bioenergy) (82883); Rendered Animal Fat Oil transported by truck to biodiesel plant in Guymon, Oklahoma; biodiesel is then transferred to California By Rail</t>
  </si>
  <si>
    <t>A028201</t>
  </si>
  <si>
    <t>Rendered Tallow (animal and poultry fat); Biodiesel produced in St. Joe, Missouri; Biodiesel transported by rail to California</t>
  </si>
  <si>
    <t>Seaboard Energy Missouri, LLC (formerly known as HPB - St. Joe Biodiesel LLC) (80441)</t>
  </si>
  <si>
    <t>32.08</t>
  </si>
  <si>
    <t>BIO002A01410202</t>
  </si>
  <si>
    <t>34.21</t>
  </si>
  <si>
    <t>BIO002A01410200</t>
  </si>
  <si>
    <t>Missouri</t>
  </si>
  <si>
    <t>Fuel Producer: Seaboard Energy, LLC (formerly known as High Plains Bioenergy) (4846); Facility Name: Seaboard Energy Missouri, LLC (formerly known as HPB - St. Joe Biodiesel LLC) (80441); Rendered Tallow (animal and poultry fat); Biodiesel produced in St. Joe, Missouri; Biodiesel transported by rail to California</t>
  </si>
  <si>
    <t>A014102</t>
  </si>
  <si>
    <t>Midwest Corn Oil; Biodiesel produced in St. Joe, Missouri; Biodiesel transported by rail to California</t>
  </si>
  <si>
    <t>27.16</t>
  </si>
  <si>
    <t>BIO003A01410102</t>
  </si>
  <si>
    <t>29.40</t>
  </si>
  <si>
    <t>BIO003A01410100</t>
  </si>
  <si>
    <t>Fuel Producer: Seaboard Energy, LLC (formerly known as High Plains Bioenergy) (4846); Facility Name: Seaboard Energy Missouri, LLC (formerly known as HPB - St. Joe Biodiesel LLC) (80441); Midwest Corn Oil; Biodiesel produced in St. Joe, Missouri; Biodiesel transported by rail to California</t>
  </si>
  <si>
    <t>A014101</t>
  </si>
  <si>
    <t>2022 AFPR Recert Complete</t>
  </si>
  <si>
    <t>Biodiesel produced from U.S-sourced Animal Fat; Natural Gas, Electricity; Biodiesel produced in Guymon, Oklahoma, transported by rail to California</t>
  </si>
  <si>
    <t>31.65</t>
  </si>
  <si>
    <t>BIO002A01350102</t>
  </si>
  <si>
    <t>32.07</t>
  </si>
  <si>
    <t>BIO002A01350100</t>
  </si>
  <si>
    <t>Fuel Producer: Seaboard Energy, LLC (formerly known as High Plains Bioenergy) (4846); Facility Name: Seaboard Energy Oklahoma, LLC (formerly known as High Plains Bioenergy) (82883); Biodiesel produced from U.S-sourced Animal Fat; Natural Gas, Electricity; Biodiesel produced in Guymon, Oklahoma, transported by rail to California</t>
  </si>
  <si>
    <t>A013501</t>
  </si>
  <si>
    <t>Midwest Corn, Dry Mill, Dry DGS, Wet DGS, Modified DGS, Syrup, and Corn Oil using natural gas and grid electricity; Corn starch and Fiber ethanol produced in Gowrie, IA,&amp;nbsp; using BPX conversion method; Ethanol transported by rail to California</t>
  </si>
  <si>
    <t>POET Biorefining - Gowrie (70033)</t>
  </si>
  <si>
    <t xml:space="preserve">POET Biorefining - Gowrie (4784) </t>
  </si>
  <si>
    <t>Ethanol - Cellulosic</t>
  </si>
  <si>
    <t>ETH012A00640302</t>
  </si>
  <si>
    <t>27.72</t>
  </si>
  <si>
    <t>ETH012A00640300</t>
  </si>
  <si>
    <t>Ethanol (ETH)</t>
  </si>
  <si>
    <t>Corn Fiber (012)</t>
  </si>
  <si>
    <t>Iowa</t>
  </si>
  <si>
    <t>Fuel Producer: POET Biorefining - Gowrie (4784) ; Facility Name: POET Biorefining - Gowrie (70033); Midwest Corn, Dry Mill, Dry DGS, Wet DGS, Modified DGS, Syrup, and Corn Oil using natural gas and grid electricity; Corn starch and Fiber ethanol produced in Gowrie, IA,&amp;nbsp; using BPX conversion method; Ethanol transported by rail to California</t>
  </si>
  <si>
    <t>A006403</t>
  </si>
  <si>
    <t>Retired</t>
  </si>
  <si>
    <t>Ethanol</t>
  </si>
  <si>
    <t>64.75</t>
  </si>
  <si>
    <t>ETH009A00640200</t>
  </si>
  <si>
    <t>68.04</t>
  </si>
  <si>
    <t>Corn (009)</t>
  </si>
  <si>
    <t>A006402</t>
  </si>
  <si>
    <t>72.37</t>
  </si>
  <si>
    <t>ETH009A00640102</t>
  </si>
  <si>
    <t>75.04</t>
  </si>
  <si>
    <t>ETH009A00640100</t>
  </si>
  <si>
    <t>A006401</t>
  </si>
  <si>
    <t>Midwest Corn, Dry Mill, Dry and Wet DGS; Corn Oil and Syrup using natural gas and grid electricity; Corn starch and Fiber ethanol produced in Bingham Lake, MN using BPX conversion method; Ethanol transported by rail to California</t>
  </si>
  <si>
    <t>POET BIOREFINING - BINGHAM LAKE (ETHANOL 2000, LLP) (70026)</t>
  </si>
  <si>
    <t xml:space="preserve">POET Biorefining - Bingham Lake (4780) </t>
  </si>
  <si>
    <t>28.21</t>
  </si>
  <si>
    <t>ETH012A00580302</t>
  </si>
  <si>
    <t>31.75</t>
  </si>
  <si>
    <t>ETH012A00580300</t>
  </si>
  <si>
    <t>Minnesota</t>
  </si>
  <si>
    <t>Fuel Producer: POET Biorefining - Bingham Lake (4780) ; Facility Name: POET BIOREFINING - BINGHAM LAKE (ETHANOL 2000, LLP) (70026); Midwest Corn, Dry Mill, Dry and Wet DGS; Corn Oil and Syrup using natural gas and grid electricity; Corn starch and Fiber ethanol produced in Bingham Lake, MN using BPX conversion method; Ethanol transported by rail to California</t>
  </si>
  <si>
    <t>A005803</t>
  </si>
  <si>
    <t>68.00</t>
  </si>
  <si>
    <t>ETH009A00580202</t>
  </si>
  <si>
    <t>71.82</t>
  </si>
  <si>
    <t>ETH009A00580200</t>
  </si>
  <si>
    <t>A005802</t>
  </si>
  <si>
    <t>73.74</t>
  </si>
  <si>
    <t>ETH009A00580102</t>
  </si>
  <si>
    <t>81.17</t>
  </si>
  <si>
    <t>ETH009A00580100</t>
  </si>
  <si>
    <t>A005801</t>
  </si>
  <si>
    <t>Midwest Corn, Dry Mill, Dry and Wet DGS; Corn Oil and Syrup using natural gas and grid electricity; Corn starch and Fiber ethanol produced in Coon Rapids, Iowa using BPX conversion method; Ethanol transported by rail to California</t>
  </si>
  <si>
    <t>POET BIOREFINING - COON RAPIDS (TALL CORN ETHANOL, LLC) (70031)</t>
  </si>
  <si>
    <t>POET Biorefining - Coon Rapids (4783)</t>
  </si>
  <si>
    <t>28.27</t>
  </si>
  <si>
    <t>ETH012A00560302</t>
  </si>
  <si>
    <t>28.47</t>
  </si>
  <si>
    <t>ETH012A00560300</t>
  </si>
  <si>
    <t>Fuel Producer: POET Biorefining - Coon Rapids (4783); Facility Name: POET BIOREFINING - COON RAPIDS (TALL CORN ETHANOL, LLC) (70031); Midwest Corn, Dry Mill, Dry and Wet DGS; Corn Oil and Syrup using natural gas and grid electricity; Corn starch and Fiber ethanol produced in Coon Rapids, Iowa using BPX conversion method; Ethanol transported by rail to California</t>
  </si>
  <si>
    <t>A005603</t>
  </si>
  <si>
    <t>67.49</t>
  </si>
  <si>
    <t>ETH009A00560202</t>
  </si>
  <si>
    <t>68.44</t>
  </si>
  <si>
    <t>ETH009A00560200</t>
  </si>
  <si>
    <t>A005602</t>
  </si>
  <si>
    <t>73.89</t>
  </si>
  <si>
    <t>ETH009A00560102</t>
  </si>
  <si>
    <t>74.83</t>
  </si>
  <si>
    <t>ETH009A00560100</t>
  </si>
  <si>
    <t>A005601</t>
  </si>
  <si>
    <t>Midwest Corn, Dry Mill; Wet DGS, Corn oil and Syrup; Natural Gas and Grid Electricity; Starch Ethanol produced in Preston, MN; Ethanol transported by rail to California</t>
  </si>
  <si>
    <t>POET BIOREFINING - PRESTON (PRO-CORN LLC) (70056)</t>
  </si>
  <si>
    <t>POET Biorefining - Preston (4790)</t>
  </si>
  <si>
    <t>68.22</t>
  </si>
  <si>
    <t>ETH009A01270303</t>
  </si>
  <si>
    <t>67.79</t>
  </si>
  <si>
    <t>ETH009A01270300</t>
  </si>
  <si>
    <t>Fuel Producer: POET Biorefining - Preston (4790); Facility Name: POET BIOREFINING - PRESTON (PRO-CORN LLC) (70056); Midwest Corn, Dry Mill; Wet DGS, Corn oil and Syrup; Natural Gas and Grid Electricity; Starch Ethanol produced in Preston, MN; Ethanol transported by rail to California</t>
  </si>
  <si>
    <t>A012703</t>
  </si>
  <si>
    <t>Midwest Corn, Dry Mill; Dry DGS, Corn oil and Syrup; Natural Gas and Grid Electricity; Starch Ethanol produced in Preston, MN; Ethanol transported by rail to California</t>
  </si>
  <si>
    <t>77.34</t>
  </si>
  <si>
    <t>ETH009A01270203</t>
  </si>
  <si>
    <t>75.89</t>
  </si>
  <si>
    <t>ETH009A01270200</t>
  </si>
  <si>
    <t>Fuel Producer: POET Biorefining - Preston (4790); Facility Name: POET BIOREFINING - PRESTON (PRO-CORN LLC) (70056); Midwest Corn, Dry Mill; Dry DGS, Corn oil and Syrup; Natural Gas and Grid Electricity; Starch Ethanol produced in Preston, MN; Ethanol transported by rail to California</t>
  </si>
  <si>
    <t>A012702</t>
  </si>
  <si>
    <t>Midwest Corn, Dry Mill; Fiber ethanol from BPX Fiber Conversion Process; Natural Gas and Grid Electricity; Starch Ethanol produced in Preston, MN;&amp;nbsp; Ethanol transported by rail to California</t>
  </si>
  <si>
    <t>28.29</t>
  </si>
  <si>
    <t>ETH012A01270103</t>
  </si>
  <si>
    <t>28.33</t>
  </si>
  <si>
    <t>ETH012A01270100</t>
  </si>
  <si>
    <t>Fuel Producer: POET Biorefining - Preston (4790); Facility Name: POET BIOREFINING - PRESTON (PRO-CORN LLC) (70056); Midwest Corn, Dry Mill; Fiber ethanol from BPX Fiber Conversion Process; Natural Gas and Grid Electricity; Starch Ethanol produced in Preston, MN;&amp;nbsp; Ethanol transported by rail to California</t>
  </si>
  <si>
    <t>A012701</t>
  </si>
  <si>
    <t>Midwest Corn, Dry Mill, Dry DGS, Wet DGS; Corn Oil and Syrup using natural gas and grid electricity; Corn starch and Fiber ethanol produced in Hudson, SD, using BPX conversion method; Ethanol transported by rail to California</t>
  </si>
  <si>
    <t>Poet Biorefining Hudson (70022)</t>
  </si>
  <si>
    <t xml:space="preserve">Poet Biorefining Hudson (4791) </t>
  </si>
  <si>
    <t>26.04</t>
  </si>
  <si>
    <t>ETH012A00610302</t>
  </si>
  <si>
    <t>29.51</t>
  </si>
  <si>
    <t>ETH012A00610300</t>
  </si>
  <si>
    <t>South Dakota</t>
  </si>
  <si>
    <t>Fuel Producer: Poet Biorefining Hudson (4791) ; Facility Name: Poet Biorefining Hudson (70022); Midwest Corn, Dry Mill, Dry DGS, Wet DGS; Corn Oil and Syrup using natural gas and grid electricity; Corn starch and Fiber ethanol produced in Hudson, SD, using BPX conversion method; Ethanol transported by rail to California</t>
  </si>
  <si>
    <t>A006103</t>
  </si>
  <si>
    <t>65.67</t>
  </si>
  <si>
    <t>ETH009A00610202</t>
  </si>
  <si>
    <t>69.76</t>
  </si>
  <si>
    <t>ETH009A00610200</t>
  </si>
  <si>
    <t>A006102</t>
  </si>
  <si>
    <t>75.21</t>
  </si>
  <si>
    <t>ETH009A00610102</t>
  </si>
  <si>
    <t>76.85</t>
  </si>
  <si>
    <t>ETH009A00610100</t>
  </si>
  <si>
    <t>A006101</t>
  </si>
  <si>
    <t>Midwest Corn, Dry Mill, Dry and Wet DGS; Corn Oil and Syrup using natural gas and grid electricity; Corn starch and Fiber ethanol produced in Hanlontown, Iowa using BPX conversion method; Ethanol transported by rail to California</t>
  </si>
  <si>
    <t>Poet Biorefining Hanlontown (70010)</t>
  </si>
  <si>
    <t xml:space="preserve">Poet Biorefining Hanlontown (4785) </t>
  </si>
  <si>
    <t>26.29</t>
  </si>
  <si>
    <t>ETH012A00520303</t>
  </si>
  <si>
    <t>28.78</t>
  </si>
  <si>
    <t>ETH012A00520300</t>
  </si>
  <si>
    <t>Fuel Producer: Poet Biorefining Hanlontown (4785) ; Facility Name: Poet Biorefining Hanlontown (70010); Midwest Corn, Dry Mill, Dry and Wet DGS; Corn Oil and Syrup using natural gas and grid electricity; Corn starch and Fiber ethanol produced in Hanlontown, Iowa using BPX conversion method; Ethanol transported by rail to California</t>
  </si>
  <si>
    <t>A005203</t>
  </si>
  <si>
    <t>66.04</t>
  </si>
  <si>
    <t>ETH009A00520203</t>
  </si>
  <si>
    <t>68.75</t>
  </si>
  <si>
    <t>ETH009A00520200</t>
  </si>
  <si>
    <t>A005202</t>
  </si>
  <si>
    <t>74.36</t>
  </si>
  <si>
    <t>ETH009A00520103</t>
  </si>
  <si>
    <t>75.97</t>
  </si>
  <si>
    <t>ETH009A00520100</t>
  </si>
  <si>
    <t>A005201</t>
  </si>
  <si>
    <t>Midwest Corn, Dry Mill, Wet and Dry&amp;nbsp; DGS using natural gas and electricity; Starch ethanol produced from Corn using BPX process along with Syrup, Corn Oil in Jewell Iowa; Ethanol transported by rail to California</t>
  </si>
  <si>
    <t>Poet Biorefining Jewell (70014)</t>
  </si>
  <si>
    <t xml:space="preserve">Poet Biorefining Jewell (4786) </t>
  </si>
  <si>
    <t>25.98</t>
  </si>
  <si>
    <t>ETH012A00530303</t>
  </si>
  <si>
    <t>26.95</t>
  </si>
  <si>
    <t>ETH012A00530300</t>
  </si>
  <si>
    <t>Fuel Producer: Poet Biorefining Jewell (4786) ; Facility Name: Poet Biorefining Jewell (70014); Midwest Corn, Dry Mill, Wet and Dry&amp;nbsp; DGS using natural gas and electricity; Starch ethanol produced from Corn using BPX process along with Syrup, Corn Oil in Jewell Iowa; Ethanol transported by rail to California</t>
  </si>
  <si>
    <t>A005303</t>
  </si>
  <si>
    <t>65.95</t>
  </si>
  <si>
    <t>ETH009A00530203</t>
  </si>
  <si>
    <t>66.94</t>
  </si>
  <si>
    <t>ETH009A00530200</t>
  </si>
  <si>
    <t>A005302</t>
  </si>
  <si>
    <t>Poet Biorefining Jewell (4786)</t>
  </si>
  <si>
    <t>72.85</t>
  </si>
  <si>
    <t>ETH009A00530103</t>
  </si>
  <si>
    <t>73.81</t>
  </si>
  <si>
    <t>ETH009A00530100</t>
  </si>
  <si>
    <t>Fuel Producer: Poet Biorefining Jewell (4786); Facility Name: Poet Biorefining Jewell (70014); Midwest Corn, Dry Mill, Wet and Dry&amp;nbsp; DGS using natural gas and electricity; Starch ethanol produced from Corn using BPX process along with Syrup, Corn Oil in Jewell Iowa; Ethanol transported by rail to California</t>
  </si>
  <si>
    <t>A005301</t>
  </si>
  <si>
    <t>Biogas from Dairy Manure at Three Mile Farm in Boardman, OR; upgraded to pipeline quality at ResilientIG Threemile Acquisition LLC ; delivered via pipeline to liquefaction facility in Topock, AZ; delivered by truck to California for use as LNG</t>
  </si>
  <si>
    <t>ResilientIG Threemile Acquisition LLC (F00100)</t>
  </si>
  <si>
    <t xml:space="preserve">IOGEN D3 BIOFUEL PARTNERS II LLC (7180) </t>
  </si>
  <si>
    <t>Bio-LNG</t>
  </si>
  <si>
    <t>LNG026A05180200</t>
  </si>
  <si>
    <t>Liquefied Natural Gas (LNG)</t>
  </si>
  <si>
    <t>Fuel Producer: IOGEN D3 BIOFUEL PARTNERS II LLC (7180) ; Facility Name: ResilientIG Threemile Acquisition LLC (F00100); Biogas from Dairy Manure at Three Mile Farm in Boardman, OR; upgraded to pipeline quality at ResilientIG Threemile Acquisition LLC ; delivered via pipeline to liquefaction facility in Topock, AZ; delivered by truck to California for use as LNG</t>
  </si>
  <si>
    <t>A051802</t>
  </si>
  <si>
    <t>Biogas from Dairy Manure at Three Mile Farm in Boardman, OR; upgraded to pipeline quality at ResilientIG Threemile Acquisition LLC; delivered via pipeline to liquefaction facility in Topock, AZ; delivered by truck to CA and regasifed for use as LCNG</t>
  </si>
  <si>
    <t>LCN026A05180100</t>
  </si>
  <si>
    <t>Liquefied Compressed Natural Gas (LCN)</t>
  </si>
  <si>
    <t>Fuel Producer: IOGEN D3 BIOFUEL PARTNERS II LLC (7180) ; Facility Name: ResilientIG Threemile Acquisition LLC (F00100); Biogas from Dairy Manure at Three Mile Farm in Boardman, OR; upgraded to pipeline quality at ResilientIG Threemile Acquisition LLC; delivered via pipeline to liquefaction facility in Topock, AZ; delivered by truck to CA and regasifed for use as LCNG</t>
  </si>
  <si>
    <t>A051801</t>
  </si>
  <si>
    <t>Electricity that is generated from 100 percent directly supplied zero-CI sources used as a transportation fuel in California</t>
  </si>
  <si>
    <t>SRECTrade Inc (F00567)</t>
  </si>
  <si>
    <t xml:space="preserve">SRECTrade, Inc (C1018) </t>
  </si>
  <si>
    <t>Electricity</t>
  </si>
  <si>
    <t>ELC049L00072019</t>
  </si>
  <si>
    <t>Electricity (ELC)</t>
  </si>
  <si>
    <t>Zero-CI Sources (037)</t>
  </si>
  <si>
    <t>Fuel Producer: SRECTrade, Inc (C1018); Facility Name: SRECTrade Inc (F00567); Electricity that is generated from 100 percent directly supplied zero-CI sources used as a transportation fuel in California</t>
  </si>
  <si>
    <t>Lookup Table</t>
  </si>
  <si>
    <t>L021101</t>
  </si>
  <si>
    <t>Midwest Corn, Dry Mill; Dry and Wet DGS, Corn Oil and Syrup; Natural Gas, Grid Electricity; Starch Ethanol produced in Merrill, Iowa and transported by Rail to California; Composite CI (Provisional)</t>
  </si>
  <si>
    <t>Plymouth Energy LLC (70183)</t>
  </si>
  <si>
    <t xml:space="preserve">Plymouth Energy LLC (5474) </t>
  </si>
  <si>
    <t>63.91</t>
  </si>
  <si>
    <t>ETH009A05020100</t>
  </si>
  <si>
    <t>68.41</t>
  </si>
  <si>
    <t>ETH009A01250200</t>
  </si>
  <si>
    <t>Fuel Producer: Plymouth Energy LLC (5474) ; Facility Name: Plymouth Energy LLC (70183); Midwest Corn, Dry Mill; Dry and Wet DGS, Corn Oil and Syrup; Natural Gas, Grid Electricity; Starch Ethanol produced in Merrill, Iowa and transported by Rail to California; Composite CI (Provisional)</t>
  </si>
  <si>
    <t>A050201</t>
  </si>
  <si>
    <t>Midwest Corn, Dry Mill; Dry DGS, Corn oil and Syrup;  Natural Gas, Grid Electricity; Starch Ethanol produced in South Dakota; Ethanol transported by rail to California. (Provisional)</t>
  </si>
  <si>
    <t>Valero Renewable Fuels Aurora (70041)</t>
  </si>
  <si>
    <t>Valero Renewable Fuels (3201)</t>
  </si>
  <si>
    <t>72.76</t>
  </si>
  <si>
    <t>ETH009A03860101</t>
  </si>
  <si>
    <t>72.20</t>
  </si>
  <si>
    <t>ETH009A03860100</t>
  </si>
  <si>
    <t>Fuel Producer: Valero Renewable Fuels (3201); Facility Name: Valero Renewable Fuels Aurora (70041); Midwest Corn, Dry Mill; Dry DGS, Corn oil and Syrup;  Natural Gas, Grid Electricity; Starch Ethanol produced in South Dakota; Ethanol transported by rail to California. (Provisional)</t>
  </si>
  <si>
    <t>A038601</t>
  </si>
  <si>
    <t>Midwest Corn, Dry Mill; Modified DGS, Corn oil and Syrup; Natural Gas, Grid Electricity; Starch Ethanol produced in South Dakota; Ethanol transported by rail to California. (Provisional)</t>
  </si>
  <si>
    <t>69.61</t>
  </si>
  <si>
    <t>ETH009A03860201</t>
  </si>
  <si>
    <t>69.20</t>
  </si>
  <si>
    <t>ETH009A03860200</t>
  </si>
  <si>
    <t>Fuel Producer: Valero Renewable Fuels (3201); Facility Name: Valero Renewable Fuels Aurora (70041); Midwest Corn, Dry Mill; Modified DGS, Corn oil and Syrup; Natural Gas, Grid Electricity; Starch Ethanol produced in South Dakota; Ethanol transported by rail to California. (Provisional)</t>
  </si>
  <si>
    <t>A038602</t>
  </si>
  <si>
    <t>North American Sourced Tallow transported by truck and rail to Renewable Diesel plant in Norco, Louisiana; Natural Gas, Grid Electricity, and Hydrogen; Finished Fuel transported to California by rail, ocean tanker, and/or barge. (Provisional)</t>
  </si>
  <si>
    <t>Diamond Green Diesel LLC (81496)</t>
  </si>
  <si>
    <t>Diamond Green Diesel Holdings LLC (6072)</t>
  </si>
  <si>
    <t>Renewable Diesel</t>
  </si>
  <si>
    <t>33.08</t>
  </si>
  <si>
    <t>RND002B02510501</t>
  </si>
  <si>
    <t>32.14</t>
  </si>
  <si>
    <t>RND002B02510500</t>
  </si>
  <si>
    <t>Renewable Diesel (RND)</t>
  </si>
  <si>
    <t>Louisiana</t>
  </si>
  <si>
    <t>Fuel Producer: Diamond Green Diesel Holdings LLC (6072); Facility Name: Diamond Green Diesel LLC (81496); North American Sourced Tallow transported by truck and rail to Renewable Diesel plant in Norco, Louisiana; Natural Gas, Grid Electricity, and Hydrogen; Finished Fuel transported to California by rail, ocean tanker, and/or barge. (Provisional)</t>
  </si>
  <si>
    <t>B025105</t>
  </si>
  <si>
    <t>North American Sourced Used Cooking Oil transported by truck and rail to Renewable Diesel plant in Norco, Louisiana; Natural Gas, Grid Electricity, and Hydrogen; Finished Fuel transported to California by rail, ocean tanker, and/or barge.</t>
  </si>
  <si>
    <t>19.77</t>
  </si>
  <si>
    <t>RND001B02510301</t>
  </si>
  <si>
    <t>19.75</t>
  </si>
  <si>
    <t>RND001B02510300</t>
  </si>
  <si>
    <t>Fuel Producer: Diamond Green Diesel Holdings LLC (6072); Facility Name: Diamond Green Diesel LLC (81496); North American Sourced Used Cooking Oil transported by truck and rail to Renewable Diesel plant in Norco, Louisiana; Natural Gas, Grid Electricity, and Hydrogen; Finished Fuel transported to California by rail, ocean tanker, and/or barge.</t>
  </si>
  <si>
    <t>B025103</t>
  </si>
  <si>
    <t>North American Sourced Corn Oil transported by truck, rail, and barge to Renewable Diesel plant in Norco, Louisiana; Natural Gas, Grid Electricity, and Hydrogen; Finished Fuel transported to California by rail, ocean tanker, and/or barge.</t>
  </si>
  <si>
    <t>28.00</t>
  </si>
  <si>
    <t>RND003B02510201</t>
  </si>
  <si>
    <t>27.64</t>
  </si>
  <si>
    <t>RND003B02510200</t>
  </si>
  <si>
    <t>Fuel Producer: Diamond Green Diesel Holdings LLC (6072); Facility Name: Diamond Green Diesel LLC (81496); North American Sourced Corn Oil transported by truck, rail, and barge to Renewable Diesel plant in Norco, Louisiana; Natural Gas, Grid Electricity, and Hydrogen; Finished Fuel transported to California by rail, ocean tanker, and/or barge.</t>
  </si>
  <si>
    <t>B025102</t>
  </si>
  <si>
    <t>Renewable Naphtha</t>
  </si>
  <si>
    <t>RNT002B02511101</t>
  </si>
  <si>
    <t>RNT002B02511100</t>
  </si>
  <si>
    <t>Renewable Naphtha (RNT)</t>
  </si>
  <si>
    <t>B025111</t>
  </si>
  <si>
    <t>Low energy rendered Used Cooking Oil sourced from Darling Ingredients facilities and transported by truck and rail to Renewable Diesel plant in Norco, Louisiana; Natural Gas, Grid Electricity, and Hydrogen; Finished Fuel transported to California by rail, ocean tanker, and/or barge. (Provisional)</t>
  </si>
  <si>
    <t>17.92</t>
  </si>
  <si>
    <t>RNT001B02511001</t>
  </si>
  <si>
    <t>18.16</t>
  </si>
  <si>
    <t>RNT001B02511000</t>
  </si>
  <si>
    <t>Fuel Producer: Diamond Green Diesel Holdings LLC (6072); Facility Name: Diamond Green Diesel LLC (81496); Low energy rendered Used Cooking Oil sourced from Darling Ingredients facilities and transported by truck and rail to Renewable Diesel plant in Norco, Louisiana; Natural Gas, Grid Electricity, and Hydrogen; Finished Fuel transported to California by rail, ocean tanker, and/or barge. (Provisional)</t>
  </si>
  <si>
    <t>B025110</t>
  </si>
  <si>
    <t>North American Sourced Corn Oil transported by truck, rail, and barge to Renewable Diesel plant in Norco, Louisiana; Natural Gas, Grid Electricity, and Hydrogen; Finished Fuel transported to California by rail, ocean tanker, and/or barge. (Provisional)</t>
  </si>
  <si>
    <t>RNT003B02510801</t>
  </si>
  <si>
    <t>RNT003B02510800</t>
  </si>
  <si>
    <t>Fuel Producer: Diamond Green Diesel Holdings LLC (6072); Facility Name: Diamond Green Diesel LLC (81496); North American Sourced Corn Oil transported by truck, rail, and barge to Renewable Diesel plant in Norco, Louisiana; Natural Gas, Grid Electricity, and Hydrogen; Finished Fuel transported to California by rail, ocean tanker, and/or barge. (Provisional)</t>
  </si>
  <si>
    <t>B025108</t>
  </si>
  <si>
    <t>North American Sourced Used Cooking Oil transported by truck and rail to Renewable Diesel plant in Norco, Louisiana; Natural Gas, Grid Electricity, and Hydrogen; Finished Fuel transported to California by rail, ocean tanker, and/or barge. (Provisional)</t>
  </si>
  <si>
    <t>RNT001B02510901</t>
  </si>
  <si>
    <t>RNT001B02510900</t>
  </si>
  <si>
    <t>Fuel Producer: Diamond Green Diesel Holdings LLC (6072); Facility Name: Diamond Green Diesel LLC (81496); North American Sourced Used Cooking Oil transported by truck and rail to Renewable Diesel plant in Norco, Louisiana; Natural Gas, Grid Electricity, and Hydrogen; Finished Fuel transported to California by rail, ocean tanker, and/or barge. (Provisional)</t>
  </si>
  <si>
    <t>B025109</t>
  </si>
  <si>
    <t>North American Sourced Soybean Oil transported by rail to Renewable Diesel plant in Norco, Louisiana; Natural Gas, Grid Electricity, and Hydrogen; Fuel transported to California by rail, ocean tanker, and/or barge. (Provisional)</t>
  </si>
  <si>
    <t>57.13</t>
  </si>
  <si>
    <t>RNT005B02510701</t>
  </si>
  <si>
    <t>60.13</t>
  </si>
  <si>
    <t>RNT005B02510700</t>
  </si>
  <si>
    <t>Soybean Oil (005)</t>
  </si>
  <si>
    <t>Fuel Producer: Diamond Green Diesel Holdings LLC (6072); Facility Name: Diamond Green Diesel LLC (81496); North American Sourced Soybean Oil transported by rail to Renewable Diesel plant in Norco, Louisiana; Natural Gas, Grid Electricity, and Hydrogen; Fuel transported to California by rail, ocean tanker, and/or barge. (Provisional)</t>
  </si>
  <si>
    <t>B025107</t>
  </si>
  <si>
    <t>North American Sourced Soybean Oil transported by rail to Renewable Diesel plant in Norco, Louisiana; Natural Gas, Grid Electricity, and Hydrogen; Finished Fuel transported to California by rail, ocean tanker, and/or barge. (Provisional)</t>
  </si>
  <si>
    <t>RND005B02510101</t>
  </si>
  <si>
    <t>RND005B02510100</t>
  </si>
  <si>
    <t>Fuel Producer: Diamond Green Diesel Holdings LLC (6072); Facility Name: Diamond Green Diesel LLC (81496); North American Sourced Soybean Oil transported by rail to Renewable Diesel plant in Norco, Louisiana; Natural Gas, Grid Electricity, and Hydrogen; Finished Fuel transported to California by rail, ocean tanker, and/or barge. (Provisional)</t>
  </si>
  <si>
    <t>B025101</t>
  </si>
  <si>
    <t>RND001B02510401</t>
  </si>
  <si>
    <t>RND001B02510400</t>
  </si>
  <si>
    <t>B025104</t>
  </si>
  <si>
    <t>Biomethane from WM American Landfill in Waynesburg, Ohio; Upgrading at the co-located upgrading facility; Pipelined to California for compression to CNG; Delivered and dispensed as CNG in California for the use in transportation fuel. (Provisional)</t>
  </si>
  <si>
    <t>Waste Management American Landfill (70421)</t>
  </si>
  <si>
    <t>GHI Energy, LLC (6156)</t>
  </si>
  <si>
    <t>37.64</t>
  </si>
  <si>
    <t>CNG025A02000101</t>
  </si>
  <si>
    <t>40.13</t>
  </si>
  <si>
    <t>CNG025A02000100</t>
  </si>
  <si>
    <t>Ohio</t>
  </si>
  <si>
    <t>Fuel Producer: GHI Energy, LLC (6156); Facility Name: Waste Management American Landfill (70421); Biomethane from WM American Landfill in Waynesburg, Ohio; Upgrading at the co-located upgrading facility; Pipelined to California for compression to CNG; Delivered and dispensed as CNG in California for the use in transportation fuel. (Provisional)</t>
  </si>
  <si>
    <t>A020001</t>
  </si>
  <si>
    <t>Midwest Corn, Dry Mill;  Wet DGS, Corn oil and Syrup;  Natural Gas, Grid Electricity; Starch Ethanol produced in Sioux Center, IA ;  Ethanol transported by rail to California (Provisional)</t>
  </si>
  <si>
    <t>Siouxland Energy Cooperative (70112)</t>
  </si>
  <si>
    <t>Siouxland Energy Cooperative (4060)</t>
  </si>
  <si>
    <t>63.19</t>
  </si>
  <si>
    <t>ETH009A04960200</t>
  </si>
  <si>
    <t>Fuel Producer: Siouxland Energy Cooperative (4060); Facility Name: Siouxland Energy Cooperative (70112); Midwest Corn, Dry Mill;  Wet DGS, Corn oil and Syrup;  Natural Gas, Grid Electricity; Starch Ethanol produced in Sioux Center, IA ;  Ethanol transported by rail to California (Provisional)</t>
  </si>
  <si>
    <t>A049602</t>
  </si>
  <si>
    <t>Midwest Corn, Dry Mill;  Fiber ethanol Edeniq 2.0;  Natural Gas, Grid Electricity; Starch Ethanol produced in Sioux Center. AI ;  Ethanol transported by rail to California          (Provisional)</t>
  </si>
  <si>
    <t>23.77</t>
  </si>
  <si>
    <t>ETH012A04960100</t>
  </si>
  <si>
    <t>Fuel Producer: Siouxland Energy Cooperative (4060); Facility Name: Siouxland Energy Cooperative (70112); Midwest Corn, Dry Mill;  Fiber ethanol Edeniq 2.0;  Natural Gas, Grid Electricity; Starch Ethanol produced in Sioux Center. AI ;  Ethanol transported by rail to California          (Provisional)</t>
  </si>
  <si>
    <t>A049601</t>
  </si>
  <si>
    <t>Midwest Corn, Dry Mill, Dry and Modified DGS; Corn Oil using natural gas and grid electricity; Corn starch and Fiber ethanol produced in Atlantic, Iowa using Edeniq conversion method; Ethanol transported by rail to California</t>
  </si>
  <si>
    <t>Elite Octane, LLC (71287)</t>
  </si>
  <si>
    <t xml:space="preserve">Elite Octane, LLC (6500) </t>
  </si>
  <si>
    <t>30.54</t>
  </si>
  <si>
    <t>ETH012A00510202</t>
  </si>
  <si>
    <t>30.32</t>
  </si>
  <si>
    <t>ETH012A00510200</t>
  </si>
  <si>
    <t>Fuel Producer: Elite Octane, LLC (6500) ; Facility Name: Elite Octane, LLC (71287); Midwest Corn, Dry Mill, Dry and Modified DGS; Corn Oil using natural gas and grid electricity; Corn starch and Fiber ethanol produced in Atlantic, Iowa using Edeniq conversion method; Ethanol transported by rail to California</t>
  </si>
  <si>
    <t>A005102</t>
  </si>
  <si>
    <t>70.77</t>
  </si>
  <si>
    <t>ETH009A00510102</t>
  </si>
  <si>
    <t>69.86</t>
  </si>
  <si>
    <t xml:space="preserve">ETH009A00510100 </t>
  </si>
  <si>
    <t>A005101</t>
  </si>
  <si>
    <t>Midwest Sorghum, Dry Mill; Dry DGS, Corn oil and Syrup; Natural Gas and Grid Electricity; Starch Ethanol produced in Liberal, Kansas; Ethanol transported by rail to California. Exclusion of steam energy for GNS production. (Provisional)</t>
  </si>
  <si>
    <t>Arkalon Ethanol, LLC (70247)</t>
  </si>
  <si>
    <t>Arkalon Ethanol, LLC (5715)</t>
  </si>
  <si>
    <t>ETH010A05120400</t>
  </si>
  <si>
    <t>74.71</t>
  </si>
  <si>
    <t>ETH010A02940301</t>
  </si>
  <si>
    <t>Grain Sorghum (010)</t>
  </si>
  <si>
    <t>Kansas</t>
  </si>
  <si>
    <t>Fuel Producer: Arkalon Ethanol, LLC (5715); Facility Name: Arkalon Ethanol, LLC (70247); Midwest Sorghum, Dry Mill; Dry DGS, Corn oil and Syrup; Natural Gas and Grid Electricity; Starch Ethanol produced in Liberal, Kansas; Ethanol transported by rail to California. Exclusion of steam energy for GNS production. (Provisional)</t>
  </si>
  <si>
    <t>A051204</t>
  </si>
  <si>
    <t>Midwest Sorghum, Dry Mill; Wet DGS, Corn oil and Syrup; Natural Gas and Grid Electricity; Starch Ethanol produced in Liberal, Kansas; Ethanol transported by rail to California. Exclusion of steam energy for GNS production. (Provisional)</t>
  </si>
  <si>
    <t xml:space="preserve">Arkalon Ethanol, LLC (5715) </t>
  </si>
  <si>
    <t>ETH010A05120300</t>
  </si>
  <si>
    <t>65.71</t>
  </si>
  <si>
    <t>ETH010A02940401</t>
  </si>
  <si>
    <t>Fuel Producer: Arkalon Ethanol, LLC (5715) ; Facility Name: Arkalon Ethanol, LLC (70247); Midwest Sorghum, Dry Mill; Wet DGS, Corn oil and Syrup; Natural Gas and Grid Electricity; Starch Ethanol produced in Liberal, Kansas; Ethanol transported by rail to California. Exclusion of steam energy for GNS production. (Provisional)</t>
  </si>
  <si>
    <t>A051203</t>
  </si>
  <si>
    <t>Midwest Corn, Dry Mill; Dry DGS, Corn oil and Syrup; Natural Gas and Grid Electricity; Starch Ethanol produced in Liberal, Kansas; Ethanol transported by rail to California. Exclusion of steam energy for GNS production. (Provisional)</t>
  </si>
  <si>
    <t>ETH009A05120200</t>
  </si>
  <si>
    <t>71.64</t>
  </si>
  <si>
    <t>ETH009A02940101</t>
  </si>
  <si>
    <t>Fuel Producer: Arkalon Ethanol, LLC (5715); Facility Name: Arkalon Ethanol, LLC (70247); Midwest Corn, Dry Mill; Dry DGS, Corn oil and Syrup; Natural Gas and Grid Electricity; Starch Ethanol produced in Liberal, Kansas; Ethanol transported by rail to California. Exclusion of steam energy for GNS production. (Provisional)</t>
  </si>
  <si>
    <t>A051202</t>
  </si>
  <si>
    <t>Midwest Corn, Dry Mill; Wet DGS, Corn oil and Syrup; Natural Gas and Grid Electricity; Starch Ethanol produced in Liberal, Kansas; Ethanol transported by rail to California. Exclusion of steam energy for GNS production. (Provisional)</t>
  </si>
  <si>
    <t>ETH009A05120100</t>
  </si>
  <si>
    <t>62.64</t>
  </si>
  <si>
    <t xml:space="preserve">ETH009A02940201	</t>
  </si>
  <si>
    <t>Fuel Producer: Arkalon Ethanol, LLC (5715); Facility Name: Arkalon Ethanol, LLC (70247); Midwest Corn, Dry Mill; Wet DGS, Corn oil and Syrup; Natural Gas and Grid Electricity; Starch Ethanol produced in Liberal, Kansas; Ethanol transported by rail to California. Exclusion of steam energy for GNS production. (Provisional)</t>
  </si>
  <si>
    <t>A051201</t>
  </si>
  <si>
    <t>Used Cooking Oil transported by truck to Biodiesel plant in Lethbridge, Alberta, Canada then to California By Rail     (Provisional)</t>
  </si>
  <si>
    <t>Canary 1 (F00502)</t>
  </si>
  <si>
    <t>Canary Biofuels Inc. (1773)</t>
  </si>
  <si>
    <t>22.66</t>
  </si>
  <si>
    <t>BIO001A04970500</t>
  </si>
  <si>
    <t>Canada</t>
  </si>
  <si>
    <t>Fuel Producer: Canary Biofuels Inc. (1773); Facility Name: Canary 1 (F00502); Used Cooking Oil transported by truck to Biodiesel plant in Lethbridge, Alberta, Canada then to California By Rail     (Provisional)</t>
  </si>
  <si>
    <t>A049705</t>
  </si>
  <si>
    <t>Rendered Animal Fat Oil transported by truck to Biodiesel plant in Lethbridge, Alberta, Canada then to California By Rail     (Provisional)</t>
  </si>
  <si>
    <t>34.62</t>
  </si>
  <si>
    <t>BIO002A04970400</t>
  </si>
  <si>
    <t>Fuel Producer: Canary Biofuels Inc. (1773); Facility Name: Canary 1 (F00502); Rendered Animal Fat Oil transported by truck to Biodiesel plant in Lethbridge, Alberta, Canada then to California By Rail     (Provisional)</t>
  </si>
  <si>
    <t>A049704</t>
  </si>
  <si>
    <t>Corn Oil transported by truck to Biodiesel plant in Lethbridge, Alberta, Canada then to California By Rail     (Provisional)</t>
  </si>
  <si>
    <t>29.99</t>
  </si>
  <si>
    <t>BIO003A04970300</t>
  </si>
  <si>
    <t>Fuel Producer: Canary Biofuels Inc. (1773); Facility Name: Canary 1 (F00502); Corn Oil transported by truck to Biodiesel plant in Lethbridge, Alberta, Canada then to California By Rail     (Provisional)</t>
  </si>
  <si>
    <t>A049703</t>
  </si>
  <si>
    <t>Canola Oil transported by truck to Biodiesel plant in Lethbridge, Alberta, Canada then to California By Rail     (Provisional)</t>
  </si>
  <si>
    <t>54.45</t>
  </si>
  <si>
    <t>BIO006A04970200</t>
  </si>
  <si>
    <t>Canola Oil (006)</t>
  </si>
  <si>
    <t>Fuel Producer: Canary Biofuels Inc. (1773); Facility Name: Canary 1 (F00502); Canola Oil transported by truck to Biodiesel plant in Lethbridge, Alberta, Canada then to California By Rail     (Provisional)</t>
  </si>
  <si>
    <t>A049702</t>
  </si>
  <si>
    <t>Midwest Soybean Oil transported by truck to Biodiesel plant in Lethbridge, Alberta, Canada then to California By Rail (Provisional)</t>
  </si>
  <si>
    <t>59.69</t>
  </si>
  <si>
    <t>BIO005A04970100</t>
  </si>
  <si>
    <t>Fuel Producer: Canary Biofuels Inc. (1773); Facility Name: Canary 1 (F00502); Midwest Soybean Oil transported by truck to Biodiesel plant in Lethbridge, Alberta, Canada then to California By Rail (Provisional)</t>
  </si>
  <si>
    <t>A049701</t>
  </si>
  <si>
    <t>Midwest Sourced Soybean Oil transported by rail to Renewable Diesel plant in Jackson, Mississippi; Natural Gas, Grid Electricity, and Hydrogen; Renewable Diesel transported by rail to California (Provisional)</t>
  </si>
  <si>
    <t>Jaxon Energy, LLC (83608)</t>
  </si>
  <si>
    <t>Jaxon Energy, LLC (6454)</t>
  </si>
  <si>
    <t>80.81</t>
  </si>
  <si>
    <t>RND005B04280200</t>
  </si>
  <si>
    <t>Mississippi</t>
  </si>
  <si>
    <t>Fuel Producer: Jaxon Energy, LLC (6454); Facility Name: Jaxon Energy, LLC (83608); Midwest Sourced Soybean Oil transported by rail to Renewable Diesel plant in Jackson, Mississippi; Natural Gas, Grid Electricity, and Hydrogen; Renewable Diesel transported by rail to California (Provisional)</t>
  </si>
  <si>
    <t>B042802</t>
  </si>
  <si>
    <t>Midwest Sourced Corn Oil transported by truck and rail to Renewable Diesel plant in Jackson, Mississippi; Natural Gas, Grid Electricity, and Hydrogen; Renewable Diesel transported by rail to California (Provisional)</t>
  </si>
  <si>
    <t>51.80</t>
  </si>
  <si>
    <t>RND003B04280100</t>
  </si>
  <si>
    <t>78.60</t>
  </si>
  <si>
    <t>RND003A02710100</t>
  </si>
  <si>
    <t>Fuel Producer: Jaxon Energy, LLC (6454); Facility Name: Jaxon Energy, LLC (83608); Midwest Sourced Corn Oil transported by truck and rail to Renewable Diesel plant in Jackson, Mississippi; Natural Gas, Grid Electricity, and Hydrogen; Renewable Diesel transported by rail to California (Provisional)</t>
  </si>
  <si>
    <t>B042801</t>
  </si>
  <si>
    <t>Bio-CNG from landfill-diverted food scraps sourced from multiple materials recovery facilities and upgraded at RIALTO Bioenergy facility in Bloomington, CA; Bio-CNG injected into California natural gas pipeline for transportation use (Provisional)</t>
  </si>
  <si>
    <t>RIALTO Bioenergy (F00475)</t>
  </si>
  <si>
    <t>-28.20</t>
  </si>
  <si>
    <t>CNG027B04200100</t>
  </si>
  <si>
    <t>Food Scraps/Waste  (027)</t>
  </si>
  <si>
    <t>Fuel Producer: Anew RNG, LLC (5877); Facility Name: RIALTO Bioenergy (F00475); Bio-CNG from landfill-diverted food scraps sourced from multiple materials recovery facilities and upgraded at RIALTO Bioenergy facility in Bloomington, CA; Bio-CNG injected into California natural gas pipeline for transportation use (Provisional)</t>
  </si>
  <si>
    <t>B042001</t>
  </si>
  <si>
    <t>Biogas from dairy manure at Augean RNG project, Outlook, WA; upgraded to pipeline quality at Augean RNG Project; currently trucked to pipeline injection and pipelined to CA for transportation use.  (Provisional)</t>
  </si>
  <si>
    <t>AUGEAN RNG PROJECT (71081)</t>
  </si>
  <si>
    <t>-216.63</t>
  </si>
  <si>
    <t>CNG026B04040100</t>
  </si>
  <si>
    <t>Washington</t>
  </si>
  <si>
    <t>Fuel Producer: U.S. Venture, Inc. (5504); Facility Name: AUGEAN RNG PROJECT (71081); Biogas from dairy manure at Augean RNG project, Outlook, WA; upgraded to pipeline quality at Augean RNG Project; currently trucked to pipeline injection and pipelined to CA for transportation use.  (Provisional)</t>
  </si>
  <si>
    <t>B040401</t>
  </si>
  <si>
    <t>Biogas from Dairy Manure at Swiss Valley Farms in Warsaw, NY; upgraded to pipeline quality at Yellow Jacket Swiss Valley RNG Project; pipelined to California for transportation use   (Provisional)</t>
  </si>
  <si>
    <t>YELLOW JACKET SWISS VALLEY RNG PROJECT (71161)</t>
  </si>
  <si>
    <t xml:space="preserve">U.S. Venture, Inc. (5504) </t>
  </si>
  <si>
    <t>-216.27</t>
  </si>
  <si>
    <t>CNG026B04010100</t>
  </si>
  <si>
    <t>New York</t>
  </si>
  <si>
    <t>Fuel Producer: U.S. Venture, Inc. (5504) ; Facility Name: YELLOW JACKET SWISS VALLEY RNG PROJECT (71161); Biogas from Dairy Manure at Swiss Valley Farms in Warsaw, NY; upgraded to pipeline quality at Yellow Jacket Swiss Valley RNG Project; pipelined to California for transportation use   (Provisional)</t>
  </si>
  <si>
    <t>B040101</t>
  </si>
  <si>
    <t>Biogas from Dairy Manure at Clover Hill Dairy in Campbellsport, WI; upgraded to pipeline quality at US Gain RNG Facility Clover Hill; pipelined to California for transportation use   (Provisional)</t>
  </si>
  <si>
    <t>U.S. GAIN RNG FACILITY CLOVER HILL (71261)</t>
  </si>
  <si>
    <t xml:space="preserve"> U.S. Venture, Inc. (5504)</t>
  </si>
  <si>
    <t>-204.42</t>
  </si>
  <si>
    <t>CNG026B03930100</t>
  </si>
  <si>
    <t>Fuel Producer:  U.S. Venture, Inc. (5504); Facility Name: U.S. GAIN RNG FACILITY CLOVER HILL (71261); Biogas from Dairy Manure at Clover Hill Dairy in Campbellsport, WI; upgraded to pipeline quality at US Gain RNG Facility Clover Hill; pipelined to California for transportation use   (Provisional)</t>
  </si>
  <si>
    <t>B039301</t>
  </si>
  <si>
    <t>Low-CI electricity from Dairy Manure biogas using reciprocating engine at Philip Verwey Dairy in Madera, CA for use as transportation fuel in California. (Provisional)</t>
  </si>
  <si>
    <t>Madera Renewable Energy, LLC (F00436)</t>
  </si>
  <si>
    <t>Madera Renewable Energy, LLC (C1140)</t>
  </si>
  <si>
    <t>-758.40</t>
  </si>
  <si>
    <t>ELC026B03820100</t>
  </si>
  <si>
    <t>Fuel Producer: Madera Renewable Energy, LLC (C1140); Facility Name: Madera Renewable Energy, LLC (F00436); Low-CI electricity from Dairy Manure biogas using reciprocating engine at Philip Verwey Dairy in Madera, CA for use as transportation fuel in California. (Provisional)</t>
  </si>
  <si>
    <t>B038201</t>
  </si>
  <si>
    <t>Midwest Corn, Dry Mill;  Fiber ethanol, Edeniq Fiber Conversion Protocol;  Natural Gas, Grid Electricity, Zero-CI Electrcity; Starch Ethanol produced in  Oakley,KS;  Ethanol transported by rail to California        (Provisional)</t>
  </si>
  <si>
    <t>Western Plains Energy, LLC (70030)</t>
  </si>
  <si>
    <t>Western Plains Energy, LLC (4740)</t>
  </si>
  <si>
    <t>24.50</t>
  </si>
  <si>
    <t>ETH012A04880300</t>
  </si>
  <si>
    <t>Fuel Producer: Western Plains Energy, LLC (4740); Facility Name: Western Plains Energy, LLC (70030); Midwest Corn, Dry Mill;  Fiber ethanol, Edeniq Fiber Conversion Protocol;  Natural Gas, Grid Electricity, Zero-CI Electrcity; Starch Ethanol produced in  Oakley,KS;  Ethanol transported by rail to California        (Provisional)</t>
  </si>
  <si>
    <t>A048803</t>
  </si>
  <si>
    <t>Midwest Grain Sorghum, Dry Mill;  Wet DGS, Grain Sorghum oil and Syrup Co-products;  Natural Gas, Grid Electricity, Zero-CI Electricity; Starch Ethanol produced in Oakle, KS ;  Ethanol transported by rail to California         (Provisional)</t>
  </si>
  <si>
    <t>65.50</t>
  </si>
  <si>
    <t>ETH010A04880200</t>
  </si>
  <si>
    <t>Fuel Producer: Western Plains Energy, LLC (4740); Facility Name: Western Plains Energy, LLC (70030); Midwest Grain Sorghum, Dry Mill;  Wet DGS, Grain Sorghum oil and Syrup Co-products;  Natural Gas, Grid Electricity, Zero-CI Electricity; Starch Ethanol produced in Oakle, KS ;  Ethanol transported by rail to California         (Provisional)</t>
  </si>
  <si>
    <t>A048802</t>
  </si>
  <si>
    <t>Midwest Corn, Dry Mill;  Wet DGS, Corn oil and Syrup Co-products;  Natural Gas, Grid Electricity, Zero-CI Electricity; Starch Ethanol produced in Oakle, KS ;  Ethanol transported by rail to California        (Provisional)</t>
  </si>
  <si>
    <t>62.50</t>
  </si>
  <si>
    <t>ETH009A04880100</t>
  </si>
  <si>
    <t>Fuel Producer: Western Plains Energy, LLC (4740); Facility Name: Western Plains Energy, LLC (70030); Midwest Corn, Dry Mill;  Wet DGS, Corn oil and Syrup Co-products;  Natural Gas, Grid Electricity, Zero-CI Electricity; Starch Ethanol produced in Oakle, KS ;  Ethanol transported by rail to California        (Provisional)</t>
  </si>
  <si>
    <t>A048801</t>
  </si>
  <si>
    <t>Biogas from dairy manure at B2 Dairy, B6 Dairy, Crossbred Dairy in Jerome, ID, and B5 Dairy in Wendell, ID; upgraded to pipeline quality at Pico Energy, LLC, and pipeline to CA for transportation use. (Provisional)</t>
  </si>
  <si>
    <t>Pico Energy, LLC (71221)</t>
  </si>
  <si>
    <t>MONTAUK ENERGY HOLDINGS, LLC (6139)</t>
  </si>
  <si>
    <t>-260.56</t>
  </si>
  <si>
    <t>CNG026B03690100</t>
  </si>
  <si>
    <t>Idaho</t>
  </si>
  <si>
    <t>Fuel Producer: MONTAUK ENERGY HOLDINGS, LLC (6139); Facility Name: Pico Energy, LLC (71221); Biogas from dairy manure at B2 Dairy, B6 Dairy, Crossbred Dairy in Jerome, ID, and B5 Dairy in Wendell, ID; upgraded to pipeline quality at Pico Energy, LLC, and pipeline to CA for transportation use. (Provisional)</t>
  </si>
  <si>
    <t>B036901</t>
  </si>
  <si>
    <t>Site-Specific Rendered Animal Fat Sourced from JBS Brooks Alberta Canada transported by rail to Renewable Diesel plant in Paramount, California; Natural Gas, Grid Electricity, and Hydrogen; Renewable Jet Fuel produced in California  (Provisional)</t>
  </si>
  <si>
    <t>AltAir Paramount, LLC (83180)</t>
  </si>
  <si>
    <t>AltAir Paramount, LLC (6281)</t>
  </si>
  <si>
    <t>Alternative Jet Fuel</t>
  </si>
  <si>
    <t>18.93</t>
  </si>
  <si>
    <t>AJF002B02680101</t>
  </si>
  <si>
    <t>18.87</t>
  </si>
  <si>
    <t>AJF002B02680100</t>
  </si>
  <si>
    <t>Alternative Jet Fuel (AJF)</t>
  </si>
  <si>
    <t>Fuel Producer: AltAir Paramount, LLC (6281); Facility Name: AltAir Paramount, LLC (83180); Site-Specific Rendered Animal Fat Sourced from JBS Brooks Alberta Canada transported by rail to Renewable Diesel plant in Paramount, California; Natural Gas, Grid Electricity, and Hydrogen; Renewable Jet Fuel produced in California  (Provisional)</t>
  </si>
  <si>
    <t>B026801</t>
  </si>
  <si>
    <t>Site-Specific Rendered Animal Fat Sourced from JBS Brooks Alberta Canada transported by rail to Renewable Diesel plant in Paramount, California; Natural Gas, Grid Electricity, and Hydrogen; Renewable Naphtha produced in California  (Provisional)</t>
  </si>
  <si>
    <t>RNT002B02680301</t>
  </si>
  <si>
    <t>RNT002B02680300</t>
  </si>
  <si>
    <t>Fuel Producer: AltAir Paramount, LLC (6281); Facility Name: AltAir Paramount, LLC (83180); Site-Specific Rendered Animal Fat Sourced from JBS Brooks Alberta Canada transported by rail to Renewable Diesel plant in Paramount, California; Natural Gas, Grid Electricity, and Hydrogen; Renewable Naphtha produced in California  (Provisional)</t>
  </si>
  <si>
    <t>B026803</t>
  </si>
  <si>
    <t>Site-Specific Rendered Animal Fat Sourced from JBS Dinmore Australia transported by truck and ocean tanker to Renewable Diesel plant in Paramount, California; Natural Gas, Grid Electricity, and Hydrogen; Renewable Diesel produced in California  (Provisional)</t>
  </si>
  <si>
    <t>29.78</t>
  </si>
  <si>
    <t>RND002B02681101</t>
  </si>
  <si>
    <t>29.26</t>
  </si>
  <si>
    <t>RND002B02681100</t>
  </si>
  <si>
    <t>Fuel Producer: AltAir Paramount, LLC (6281); Facility Name: AltAir Paramount, LLC (83180); Site-Specific Rendered Animal Fat Sourced from JBS Dinmore Australia transported by truck and ocean tanker to Renewable Diesel plant in Paramount, California; Natural Gas, Grid Electricity, and Hydrogen; Renewable Diesel produced in California  (Provisional)</t>
  </si>
  <si>
    <t>B026811</t>
  </si>
  <si>
    <t>Site-Specific Rendered Animal Fat Sourced from JBS Dinmore Australia transported by truck and ocean tanker to Renewable Diesel plant in Paramount, California; Natural Gas, Grid Electricity, and Hydrogen; Renewable Naphtha produced in California  (Provisional)</t>
  </si>
  <si>
    <t>RNT002B02681201</t>
  </si>
  <si>
    <t>RNT002B02681200</t>
  </si>
  <si>
    <t>Fuel Producer: AltAir Paramount, LLC (6281); Facility Name: AltAir Paramount, LLC (83180); Site-Specific Rendered Animal Fat Sourced from JBS Dinmore Australia transported by truck and ocean tanker to Renewable Diesel plant in Paramount, California; Natural Gas, Grid Electricity, and Hydrogen; Renewable Naphtha produced in California  (Provisional)</t>
  </si>
  <si>
    <t>B026812</t>
  </si>
  <si>
    <t>Site-Specific Rendered Animal Fat Sourced from JBS Dinmore Australia transported by truck and ocean tanker to Renewable Diesel plant in Paramount, California; Natural Gas, Grid Electricity, and Hydrogen; Renewable Jet Fuel produced in California  (Provisional)</t>
  </si>
  <si>
    <t>AJF002B02681001</t>
  </si>
  <si>
    <t>AJF002B02681000</t>
  </si>
  <si>
    <t>Fuel Producer: AltAir Paramount, LLC (6281); Facility Name: AltAir Paramount, LLC (83180); Site-Specific Rendered Animal Fat Sourced from JBS Dinmore Australia transported by truck and ocean tanker to Renewable Diesel plant in Paramount, California; Natural Gas, Grid Electricity, and Hydrogen; Renewable Jet Fuel produced in California  (Provisional)</t>
  </si>
  <si>
    <t>B026810</t>
  </si>
  <si>
    <t>Site-Specific Rendered Animal Fat Sourced from JBS Brooks Alberta Canada transported by rail to Renewable Diesel plant in Paramount, California; Natural Gas, Grid Electricity, and Hydrogen; Renewable Diesel produced in California  (Provisional)</t>
  </si>
  <si>
    <t>RND002B02680201</t>
  </si>
  <si>
    <t>RND002B02680200</t>
  </si>
  <si>
    <t>Fuel Producer: AltAir Paramount, LLC (6281); Facility Name: AltAir Paramount, LLC (83180); Site-Specific Rendered Animal Fat Sourced from JBS Brooks Alberta Canada transported by rail to Renewable Diesel plant in Paramount, California; Natural Gas, Grid Electricity, and Hydrogen; Renewable Diesel produced in California  (Provisional)</t>
  </si>
  <si>
    <t>B026802</t>
  </si>
  <si>
    <t>Australian Sourced Tallow transported by truck and ocean tanker to Renewable Diesel plant in Norco, Louisiana; Natural Gas, Grid Electricity, and Hydrogen; Finished Fuel transported to California by rail, ocean tanker, and/or barge. (Provisional)</t>
  </si>
  <si>
    <t>47.48</t>
  </si>
  <si>
    <t>RNT002B02511201</t>
  </si>
  <si>
    <t>42.48</t>
  </si>
  <si>
    <t>RNT002B02511200</t>
  </si>
  <si>
    <t>Fuel Producer: Diamond Green Diesel Holdings LLC (6072); Facility Name: Diamond Green Diesel LLC (81496); Australian Sourced Tallow transported by truck and ocean tanker to Renewable Diesel plant in Norco, Louisiana; Natural Gas, Grid Electricity, and Hydrogen; Finished Fuel transported to California by rail, ocean tanker, and/or barge. (Provisional)</t>
  </si>
  <si>
    <t>B025112</t>
  </si>
  <si>
    <t>RND002B02510601</t>
  </si>
  <si>
    <t>RND002B02510600</t>
  </si>
  <si>
    <t>B025106</t>
  </si>
  <si>
    <t>Local Sorghum, Dry Mill, Dry DGS; Natural Gas, Grid Electricity; Starch Ethanol produced in Plainview, Texas; Ethanol transported by rail to California (Provisional)</t>
  </si>
  <si>
    <t>Plainview BioEnergy, LLC (70039)</t>
  </si>
  <si>
    <t>White Energy, Inc. (4745)</t>
  </si>
  <si>
    <t>74.69</t>
  </si>
  <si>
    <t>ETH010A03780502</t>
  </si>
  <si>
    <t>ETH010A03780500</t>
  </si>
  <si>
    <t>Fuel Producer: White Energy, Inc. (4745); Facility Name: Plainview BioEnergy, LLC (70039); Local Sorghum, Dry Mill, Dry DGS; Natural Gas, Grid Electricity; Starch Ethanol produced in Plainview, Texas; Ethanol transported by rail to California (Provisional)</t>
  </si>
  <si>
    <t>A037805</t>
  </si>
  <si>
    <t>Local Sorghum, Dry Mill, Wet DGS; Natural Gas, Grid Electricity; Starch Ethanol produced in Plainview, Texas; Ethanol transported by rail to California (Provisional)</t>
  </si>
  <si>
    <t>Plainview BioEnergy, LLC (White Energy) (70039)</t>
  </si>
  <si>
    <t>66.40</t>
  </si>
  <si>
    <t>ETH010A03780301</t>
  </si>
  <si>
    <t>66.28</t>
  </si>
  <si>
    <t>ETH010A03780300</t>
  </si>
  <si>
    <t>Fuel Producer: White Energy, Inc. (4745); Facility Name: Plainview BioEnergy, LLC (White Energy) (70039); Local Sorghum, Dry Mill, Wet DGS; Natural Gas, Grid Electricity; Starch Ethanol produced in Plainview, Texas; Ethanol transported by rail to California (Provisional)</t>
  </si>
  <si>
    <t>A037803</t>
  </si>
  <si>
    <t>Midwest Corn, Dry Mill; Dry DGS, Corn oil and Syrup;  Natural Gas, Grid Electricity; Ethanol produced in Lawler, Iowa;  Ethanol transported by rail to California. (Provisional)</t>
  </si>
  <si>
    <t>Homeland Energy Solutions LLC (70188)</t>
  </si>
  <si>
    <t>Homeland Energy Solutions LLC (3220)</t>
  </si>
  <si>
    <t>72.01</t>
  </si>
  <si>
    <t>ETH009A04230101</t>
  </si>
  <si>
    <t>70.88</t>
  </si>
  <si>
    <t xml:space="preserve">ETH009A04230100 </t>
  </si>
  <si>
    <t>Fuel Producer: Homeland Energy Solutions LLC (3220); Facility Name: Homeland Energy Solutions LLC (70188); Midwest Corn, Dry Mill; Dry DGS, Corn oil and Syrup;  Natural Gas, Grid Electricity; Ethanol produced in Lawler, Iowa;  Ethanol transported by rail to California. (Provisional)</t>
  </si>
  <si>
    <t>A042301</t>
  </si>
  <si>
    <t>Biomethane from Greentree Landfill in Kersey, Pennsylvania, pipelined to California for compression to CNG. (Provisional)</t>
  </si>
  <si>
    <t>Greentree Landfill Gas Company (F00212)</t>
  </si>
  <si>
    <t>TRUSTAR ENERGY LLC (6523)</t>
  </si>
  <si>
    <t>71.21</t>
  </si>
  <si>
    <t>CNG025A04160101</t>
  </si>
  <si>
    <t>66.18</t>
  </si>
  <si>
    <t>CNG025A04160100</t>
  </si>
  <si>
    <t>Pennsylvania</t>
  </si>
  <si>
    <t>Fuel Producer: TRUSTAR ENERGY LLC (6523); Facility Name: Greentree Landfill Gas Company (F00212); Biomethane from Greentree Landfill in Kersey, Pennsylvania, pipelined to California for compression to CNG. (Provisional)</t>
  </si>
  <si>
    <t>A041601</t>
  </si>
  <si>
    <t>Biogas from Swine Manure at Somerset Farm in Powersville, MO; upgraded biomethane pipelined to California for transportation use (Provisional)</t>
  </si>
  <si>
    <t>SOMERSET FARM (71381)</t>
  </si>
  <si>
    <t>-370.44</t>
  </si>
  <si>
    <t>CNG044B02200102</t>
  </si>
  <si>
    <t>-410.57</t>
  </si>
  <si>
    <t>CNG044B02200101</t>
  </si>
  <si>
    <t>Fuel Producer: Anew RNG, LLC (5877); Facility Name: SOMERSET FARM (71381); Biogas from Swine Manure at Somerset Farm in Powersville, MO; upgraded biomethane pipelined to California for transportation use (Provisional)</t>
  </si>
  <si>
    <t>B022001</t>
  </si>
  <si>
    <t>Renewable Natural Gas (RNG) from Dairy Manure at New Chester Farm and upgraded at NEW CHESTER RENEWABLE ENERGY, LLC in Grand Marsh, WI, LLC; RNG is trucked to pipeline injection and pipelined to California for transportation use (Provisional)</t>
  </si>
  <si>
    <t>NEW CHESTER RENEWABLE ENERGY, LLC (71181)</t>
  </si>
  <si>
    <t>DTE ENERGY TRADING, INC. (6545)</t>
  </si>
  <si>
    <t>-274.25</t>
  </si>
  <si>
    <t>CNG026B02170101</t>
  </si>
  <si>
    <t>-303.92</t>
  </si>
  <si>
    <t>CNG026B02170100</t>
  </si>
  <si>
    <t>Fuel Producer: DTE ENERGY TRADING, INC. (6545); Facility Name: NEW CHESTER RENEWABLE ENERGY, LLC (71181); Renewable Natural Gas (RNG) from Dairy Manure at New Chester Farm and upgraded at NEW CHESTER RENEWABLE ENERGY, LLC in Grand Marsh, WI, LLC; RNG is trucked to pipeline injection and pipelined to California for transportation use (Provisional)</t>
  </si>
  <si>
    <t>B021701</t>
  </si>
  <si>
    <t>Renewable Natural Gas (RNG) from Dairy Manure at New Chester Farm and upgraded at NEW CHESTER RENEWABLE ENERGY, LLC, Grand Marsh, WI; RNG trucked to pipeline injection and pipelined to Arizona for liquefaction; LNG trucked to California for use as L-CNG (Provisional)</t>
  </si>
  <si>
    <t>-255.76</t>
  </si>
  <si>
    <t>LCN026B02170301</t>
  </si>
  <si>
    <t>-286.62</t>
  </si>
  <si>
    <t>LCN026B02170300</t>
  </si>
  <si>
    <t>Fuel Producer: DTE ENERGY TRADING, INC. (6545); Facility Name: NEW CHESTER RENEWABLE ENERGY, LLC (71181); Renewable Natural Gas (RNG) from Dairy Manure at New Chester Farm and upgraded at NEW CHESTER RENEWABLE ENERGY, LLC, Grand Marsh, WI; RNG trucked to pipeline injection and pipelined to Arizona for liquefaction; LNG trucked to California for use as L-CNG (Provisional)</t>
  </si>
  <si>
    <t>B021703</t>
  </si>
  <si>
    <t>Renewable Natural Gas (RNG) from Dairy Manure at New Chester Farm and upgraded at NEW CHESTER RENEWABLE ENERGY, LLC, Grand Marsh, WI; RNG trucked to pipeline injection and pipelined to Arizona for liquefaction; LNG trucked to California for final use (Provisional)</t>
  </si>
  <si>
    <t>-259.30</t>
  </si>
  <si>
    <t>LNG026B02170201</t>
  </si>
  <si>
    <t>-290.16</t>
  </si>
  <si>
    <t xml:space="preserve">LNG026B02170200 </t>
  </si>
  <si>
    <t>Fuel Producer: DTE ENERGY TRADING, INC. (6545); Facility Name: NEW CHESTER RENEWABLE ENERGY, LLC (71181); Renewable Natural Gas (RNG) from Dairy Manure at New Chester Farm and upgraded at NEW CHESTER RENEWABLE ENERGY, LLC, Grand Marsh, WI; RNG trucked to pipeline injection and pipelined to Arizona for liquefaction; LNG trucked to California for final use (Provisional)</t>
  </si>
  <si>
    <t>B021702</t>
  </si>
  <si>
    <t>Renewable Natural Gas (RNG) from Dairy Manure at Kinnard Farms and upgraded at Kewaunee Renewable Energy, LLC in Casco, WI; RNG is trucked to pipeline injection and pipelined to Arizona for liquefaction and trucked to California for use as LNG  (Provisional)</t>
  </si>
  <si>
    <t>KEWAUNEE RENEWABLE ENERGY, LLC (71003)</t>
  </si>
  <si>
    <t>-318.76</t>
  </si>
  <si>
    <t>LNG026B02160201</t>
  </si>
  <si>
    <t>-369.56</t>
  </si>
  <si>
    <t>LNG026B02160200</t>
  </si>
  <si>
    <t>Fuel Producer: DTE ENERGY TRADING, INC. (6545); Facility Name: KEWAUNEE RENEWABLE ENERGY, LLC (71003); Renewable Natural Gas (RNG) from Dairy Manure at Kinnard Farms and upgraded at Kewaunee Renewable Energy, LLC in Casco, WI; RNG is trucked to pipeline injection and pipelined to Arizona for liquefaction and trucked to California for use as LNG  (Provisional)</t>
  </si>
  <si>
    <t>B021602</t>
  </si>
  <si>
    <t>Renewable Natural Gas (RNG) from Dairy Manure at Kinnard Farms and upgraded at Kewaunee Renewable Energy, LLC in Casco, WI; RNG is trucked to pipeline injection and pipelined to Arizona for liquefaction and trucked to California for use as L-CNG (Provisional)</t>
  </si>
  <si>
    <t>-315.22</t>
  </si>
  <si>
    <t>LCN026B02160301</t>
  </si>
  <si>
    <t>-366.02</t>
  </si>
  <si>
    <t>LCN026B02160300</t>
  </si>
  <si>
    <t>Fuel Producer: DTE ENERGY TRADING, INC. (6545); Facility Name: KEWAUNEE RENEWABLE ENERGY, LLC (71003); Renewable Natural Gas (RNG) from Dairy Manure at Kinnard Farms and upgraded at Kewaunee Renewable Energy, LLC in Casco, WI; RNG is trucked to pipeline injection and pipelined to Arizona for liquefaction and trucked to California for use as L-CNG (Provisional)</t>
  </si>
  <si>
    <t>B021603</t>
  </si>
  <si>
    <t>Renewable Natural Gas (RNG) from Dairy Manure at Kinnard Farms and upgraded at Kewaunee Renewable Energy, LLC in Casco, WI; RNG is trucked to pipeline injection and pipelined to California for transportation use (Provisional)</t>
  </si>
  <si>
    <t>-333.34</t>
  </si>
  <si>
    <t>CNG026B02160101</t>
  </si>
  <si>
    <t>-382.83</t>
  </si>
  <si>
    <t>CNG026B02160100</t>
  </si>
  <si>
    <t>Fuel Producer: DTE ENERGY TRADING, INC. (6545); Facility Name: KEWAUNEE RENEWABLE ENERGY, LLC (71003); Renewable Natural Gas (RNG) from Dairy Manure at Kinnard Farms and upgraded at Kewaunee Renewable Energy, LLC in Casco, WI; RNG is trucked to pipeline injection and pipelined to California for transportation use (Provisional)</t>
  </si>
  <si>
    <t>B021601</t>
  </si>
  <si>
    <t>Midwest Corn, Dry Mill; Dry DGS and MDGS, Corn oil;  Natural Gas, Landfill Gas, Combined-Heat and Power and Grid Electricity; Starch Ethanol produced in Nebraska;  Ethanol transported by rail to California, Composite CI. (Provisional)</t>
  </si>
  <si>
    <t>Siouxland Ethanol (70134)</t>
  </si>
  <si>
    <t>Siouxland Ethanol, LLC (5026)</t>
  </si>
  <si>
    <t>63.80</t>
  </si>
  <si>
    <t>ETH009A04020101</t>
  </si>
  <si>
    <t>63.73</t>
  </si>
  <si>
    <t>ETH009A04020100</t>
  </si>
  <si>
    <t>Nebraska</t>
  </si>
  <si>
    <t>Fuel Producer: Siouxland Ethanol, LLC (5026); Facility Name: Siouxland Ethanol (70134); Midwest Corn, Dry Mill; Dry DGS and MDGS, Corn oil;  Natural Gas, Landfill Gas, Combined-Heat and Power and Grid Electricity; Starch Ethanol produced in Nebraska;  Ethanol transported by rail to California, Composite CI. (Provisional)</t>
  </si>
  <si>
    <t>A040201</t>
  </si>
  <si>
    <t>Renewable Natural Gas (RNG) from Dairy Manure from the Statz Home Farm and (5) satellite farms in Sun Prairie, WI; RNG pipelined to multiple California fueling stations (Provisional)</t>
  </si>
  <si>
    <t>Dane Renewable Energy, LLC (F00235)</t>
  </si>
  <si>
    <t>-132.51</t>
  </si>
  <si>
    <t>CNG026B02070101</t>
  </si>
  <si>
    <t>-135.37</t>
  </si>
  <si>
    <t>CNG026B02070100</t>
  </si>
  <si>
    <t>Fuel Producer: U.S. Venture, Inc. (5504); Facility Name: Dane Renewable Energy, LLC (F00235); Renewable Natural Gas (RNG) from Dairy Manure from the Statz Home Farm and (5) satellite farms in Sun Prairie, WI; RNG pipelined to multiple California fueling stations (Provisional)</t>
  </si>
  <si>
    <t>B020701</t>
  </si>
  <si>
    <t>Renewable Natural Gas (RNG) from Dairy Manure from the Statz B Farm; RNG pipelined to multiple California fueling stations (Provisional)</t>
  </si>
  <si>
    <t>-193.95</t>
  </si>
  <si>
    <t>CNG026B02070201</t>
  </si>
  <si>
    <t>-211.01</t>
  </si>
  <si>
    <t>CNG026B02070200</t>
  </si>
  <si>
    <t>Fuel Producer: U.S. Venture, Inc. (5504); Facility Name: Dane Renewable Energy, LLC (F00235); Renewable Natural Gas (RNG) from Dairy Manure from the Statz B Farm; RNG pipelined to multiple California fueling stations (Provisional)</t>
  </si>
  <si>
    <t>B020702</t>
  </si>
  <si>
    <t>Midwest Corn, Dry Mill; Wet DGS, Syrup, Corn Oil; Natural Gas, Grid Electricity; Starch Ethanol produced in Nebraska; Ethanol transported by rail to California.</t>
  </si>
  <si>
    <t>Mid America Agri Products/Wheatland LLC (70153)</t>
  </si>
  <si>
    <t>America Agri Products/Wheatland, LLC (5095)</t>
  </si>
  <si>
    <t>66.77</t>
  </si>
  <si>
    <t>ETH009A03940101</t>
  </si>
  <si>
    <t>66.71</t>
  </si>
  <si>
    <t>ETH009A03940100</t>
  </si>
  <si>
    <t>Fuel Producer: America Agri Products/Wheatland, LLC (5095); Facility Name: Mid America Agri Products/Wheatland LLC (70153); Midwest Corn, Dry Mill; Wet DGS, Syrup, Corn Oil; Natural Gas, Grid Electricity; Starch Ethanol produced in Nebraska; Ethanol transported by rail to California.</t>
  </si>
  <si>
    <t>A039401</t>
  </si>
  <si>
    <t>Biogas from Dairy Manure at ABEC# 5 LLC dba Trilogy Dairy Biogas in Bakersfield, CA; upgraded biomethane pipelined to California for transportation use  (Provisional)</t>
  </si>
  <si>
    <t>CalBioGas Kern LLC (F00336)</t>
  </si>
  <si>
    <t xml:space="preserve">California Bioenergy LLC (B194) </t>
  </si>
  <si>
    <t>-294.40</t>
  </si>
  <si>
    <t>CNG026B01980101</t>
  </si>
  <si>
    <t>-388.29</t>
  </si>
  <si>
    <t>CNG026B01980100</t>
  </si>
  <si>
    <t>Fuel Producer: California Bioenergy LLC (B194) ; Facility Name: CalBioGas Kern LLC (F00336); Biogas from Dairy Manure at ABEC# 5 LLC dba Trilogy Dairy Biogas in Bakersfield, CA; upgraded biomethane pipelined to California for transportation use  (Provisional)</t>
  </si>
  <si>
    <t>B019801</t>
  </si>
  <si>
    <t>Biogas from Dairy Manure at Dry Creek Dairy and Southside Dairy in Hansen, Idaho; Upgraded biomethane pipelined to California for transportation use  (Provisional)</t>
  </si>
  <si>
    <t>Dry Creek RNG Project (F00342)</t>
  </si>
  <si>
    <t>Dry Creek RNG LLC (C1098)</t>
  </si>
  <si>
    <t>-421.53</t>
  </si>
  <si>
    <t>CNG026B01870101</t>
  </si>
  <si>
    <t>-435.22</t>
  </si>
  <si>
    <t>CNG026B01870100</t>
  </si>
  <si>
    <t>Fuel Producer: Dry Creek RNG LLC (C1098); Facility Name: Dry Creek RNG Project (F00342); Biogas from Dairy Manure at Dry Creek Dairy and Southside Dairy in Hansen, Idaho; Upgraded biomethane pipelined to California for transportation use  (Provisional)</t>
  </si>
  <si>
    <t>B018701</t>
  </si>
  <si>
    <t>Renewable Natural Gas (RNG) from Dairy Manure of ABEC #9 LLC dba Moonlight Dairy Biogas and upgraded at CalBioGas West in Tulare, CA; RNG pipelined to California for transportation use  (Provisional)</t>
  </si>
  <si>
    <t>CalBioGas West Visalia LLC (F00337)</t>
  </si>
  <si>
    <t>California Bioenergy LLC (B194)</t>
  </si>
  <si>
    <t>-366.51</t>
  </si>
  <si>
    <t>CNG026B01850201</t>
  </si>
  <si>
    <t>-388.91</t>
  </si>
  <si>
    <t>CNG026B01850200</t>
  </si>
  <si>
    <t>Fuel Producer: California Bioenergy LLC (B194); Facility Name: CalBioGas West Visalia LLC (F00337); Renewable Natural Gas (RNG) from Dairy Manure of ABEC #9 LLC dba Moonlight Dairy Biogas and upgraded at CalBioGas West in Tulare, CA; RNG pipelined to California for transportation use  (Provisional)</t>
  </si>
  <si>
    <t>B018502</t>
  </si>
  <si>
    <t>Renewable jet fuel produced from animal fat in Dinmore, Australia; natural gas, grid electricity and hydrogen; renewable jet fuel produced in California (Provisional)</t>
  </si>
  <si>
    <t>35.53</t>
  </si>
  <si>
    <t>AJF002B01680101</t>
  </si>
  <si>
    <t>33.42</t>
  </si>
  <si>
    <t>AJF002B01680100</t>
  </si>
  <si>
    <t>Fuel Producer: AltAir Paramount, LLC (6281); Facility Name: AltAir Paramount, LLC (83180); Renewable jet fuel produced from animal fat in Dinmore, Australia; natural gas, grid electricity and hydrogen; renewable jet fuel produced in California (Provisional)</t>
  </si>
  <si>
    <t>B016801</t>
  </si>
  <si>
    <t xml:space="preserve"> Point Loma WWTP digester gas, upgraded to pipeline quality utilizing mainly only onsite produced power from biogas powered engines, injected into the pipeline and dispensed in California. (Provisional)</t>
  </si>
  <si>
    <t>Point Loma Digester Gas Project (F00027)</t>
  </si>
  <si>
    <t>Trillium Transportation Fuels, LLC (T311)</t>
  </si>
  <si>
    <t>38.91</t>
  </si>
  <si>
    <t>CNG030A03040102</t>
  </si>
  <si>
    <t>30.31</t>
  </si>
  <si>
    <t>CNG030A03040100</t>
  </si>
  <si>
    <t>Fuel Producer: Trillium Transportation Fuels, LLC (T311); Facility Name: Point Loma Digester Gas Project (F00027);  Point Loma WWTP digester gas, upgraded to pipeline quality utilizing mainly only onsite produced power from biogas powered engines, injected into the pipeline and dispensed in California. (Provisional)</t>
  </si>
  <si>
    <t>A030401</t>
  </si>
  <si>
    <t>U.S sourced Used Cooking Oil, transported locally by truck to Biodiesel plant in Seneca, Illinois; Natural Gas and Electricity; biodiesel fuel then transported to California by rail.</t>
  </si>
  <si>
    <t>REG Seneca, LLC (80232)</t>
  </si>
  <si>
    <t>REG Seneca, LLC (3652)</t>
  </si>
  <si>
    <t>22.00</t>
  </si>
  <si>
    <t>BIO001A02900601</t>
  </si>
  <si>
    <t>20.25</t>
  </si>
  <si>
    <t>BIO001A02900600</t>
  </si>
  <si>
    <t>Illinois</t>
  </si>
  <si>
    <t>Fuel Producer: REG Seneca, LLC (3652); Facility Name: REG Seneca, LLC (80232); U.S sourced Used Cooking Oil, transported locally by truck to Biodiesel plant in Seneca, Illinois; Natural Gas and Electricity; biodiesel fuel then transported to California by rail.</t>
  </si>
  <si>
    <t>A029006</t>
  </si>
  <si>
    <t>Canola Oil transported by rail to Biodiesel plant in Seneca, Illinois; Natural Gas and Electricity; then to California by rail.</t>
  </si>
  <si>
    <t>54.50</t>
  </si>
  <si>
    <t>BIO006A02900301</t>
  </si>
  <si>
    <t>53.00</t>
  </si>
  <si>
    <t>BIO006A02900300</t>
  </si>
  <si>
    <t>Fuel Producer: REG Seneca, LLC (3652); Facility Name: REG Seneca, LLC (80232); Canola Oil transported by rail to Biodiesel plant in Seneca, Illinois; Natural Gas and Electricity; then to California by rail.</t>
  </si>
  <si>
    <t>A029003</t>
  </si>
  <si>
    <t>Soybean Oil transported by truck and rail to Biodiesel plant in Seneca, Illinois; Natural Gas and Electricity; then to California by rail.</t>
  </si>
  <si>
    <t>58.00</t>
  </si>
  <si>
    <t>BIO005A02900201</t>
  </si>
  <si>
    <t>57.00</t>
  </si>
  <si>
    <t>BIO005A02900200</t>
  </si>
  <si>
    <t>Fuel Producer: REG Seneca, LLC (3652); Facility Name: REG Seneca, LLC (80232); Soybean Oil transported by truck and rail to Biodiesel plant in Seneca, Illinois; Natural Gas and Electricity; then to California by rail.</t>
  </si>
  <si>
    <t>A029002</t>
  </si>
  <si>
    <t>U.S sourced Rendered Tallow; Natural Gas and Grid Electricity; Biodiesel produced in Memphis, Tennessee and transported by rail to California (Provisional)</t>
  </si>
  <si>
    <t>Bioenergy Development Group, LLC (80316)</t>
  </si>
  <si>
    <t>Bioenergy Development Group LLC (3785)</t>
  </si>
  <si>
    <t>42.58</t>
  </si>
  <si>
    <t>BIO002A02590302</t>
  </si>
  <si>
    <t>36.62</t>
  </si>
  <si>
    <t>BIO003A02590100</t>
  </si>
  <si>
    <t>Tennessee</t>
  </si>
  <si>
    <t>Fuel Producer: Bioenergy Development Group LLC (3785); Facility Name: Bioenergy Development Group, LLC (80316); U.S sourced Rendered Tallow; Natural Gas and Grid Electricity; Biodiesel produced in Memphis, Tennessee and transported by rail to California (Provisional)</t>
  </si>
  <si>
    <t>A025903</t>
  </si>
  <si>
    <t>U.S sourced Soybean Oil; Natural Gas and Grid Electricity; Biodiesel produced in Memphis, Tennessee and transported by rail to California  (Provisional)</t>
  </si>
  <si>
    <t>66.85</t>
  </si>
  <si>
    <t>BIO005A02590202</t>
  </si>
  <si>
    <t>Fuel Producer: Bioenergy Development Group LLC (3785); Facility Name: Bioenergy Development Group, LLC (80316); U.S sourced Soybean Oil; Natural Gas and Grid Electricity; Biodiesel produced in Memphis, Tennessee and transported by rail to California  (Provisional)</t>
  </si>
  <si>
    <t>A025902</t>
  </si>
  <si>
    <t>U.S sourced Corn Oil from DGS; Natural Gas and Grid Electricity; Biodiesel produced in Memphis, Tennessee and transported by rail to California (Provisional)</t>
  </si>
  <si>
    <t>37.49</t>
  </si>
  <si>
    <t>BIO003A02590102</t>
  </si>
  <si>
    <t>Fuel Producer: Bioenergy Development Group LLC (3785); Facility Name: Bioenergy Development Group, LLC (80316); U.S sourced Corn Oil from DGS; Natural Gas and Grid Electricity; Biodiesel produced in Memphis, Tennessee and transported by rail to California (Provisional)</t>
  </si>
  <si>
    <t>A025901</t>
  </si>
  <si>
    <t>Renewable Natural Gas (RNG) produced from Dairy Manure at Westside Dairy and Eastside Dairy and upgraded at GreenGasco in Stratford, Texas; RNG pipelined to California for transportation use</t>
  </si>
  <si>
    <t>Greengasco, LLC (F00154)</t>
  </si>
  <si>
    <t>-403.57</t>
  </si>
  <si>
    <t>CNG026B01020106</t>
  </si>
  <si>
    <t>-408.62</t>
  </si>
  <si>
    <t>CNG026B01020101</t>
  </si>
  <si>
    <t>Fuel Producer: Trillium Transportation Fuels, LLC (T311); Facility Name: Greengasco, LLC (F00154); Renewable Natural Gas (RNG) produced from Dairy Manure at Westside Dairy and Eastside Dairy and upgraded at GreenGasco in Stratford, Texas; RNG pipelined to California for transportation use</t>
  </si>
  <si>
    <t>B010201</t>
  </si>
  <si>
    <t xml:space="preserve"> Renewable diesel produced from co-processing animal fat with fossil feedstock in a kerosene hydrotreater in Bakersfield, California and transported by truck for distribution</t>
  </si>
  <si>
    <t>Kern Oil &amp; Refining Co. (80105)</t>
  </si>
  <si>
    <t>Kern Oil &amp; Refining Co. (5038)</t>
  </si>
  <si>
    <t>43.24</t>
  </si>
  <si>
    <t>RND002B00790203</t>
  </si>
  <si>
    <t>41.85</t>
  </si>
  <si>
    <t>RND002B00790200</t>
  </si>
  <si>
    <t>Fuel Producer: Kern Oil &amp; Refining Co. (5038); Facility Name: Kern Oil &amp; Refining Co. (80105);  Renewable diesel produced from co-processing animal fat with fossil feedstock in a kerosene hydrotreater in Bakersfield, California and transported by truck for distribution</t>
  </si>
  <si>
    <t>B007902</t>
  </si>
  <si>
    <t>Rendered animal fat sourced from California and transported by truck; Renewable diesel produced from co-processing animal fat with fossil feedstock in a kerosene hydrotreater in Bakersfield, California and transported by truck for distribution</t>
  </si>
  <si>
    <t>34.32</t>
  </si>
  <si>
    <t>RND002B00790103</t>
  </si>
  <si>
    <t>30.48</t>
  </si>
  <si>
    <t>RND002B00790100</t>
  </si>
  <si>
    <t>Fuel Producer: Kern Oil &amp; Refining Co. (5038); Facility Name: Kern Oil &amp; Refining Co. (80105); Rendered animal fat sourced from California and transported by truck; Renewable diesel produced from co-processing animal fat with fossil feedstock in a kerosene hydrotreater in Bakersfield, California and transported by truck for distribution</t>
  </si>
  <si>
    <t>B007901</t>
  </si>
  <si>
    <t>Midwest Corn, Dry Mill;  Fiber ethanol BPX Fiber Conversion Process; Natural Gas, Grid Electricity, Biomethane, Biomass; Fiber Ethanol produced in Chancellor, South Dakota; Ethanol transported by rail to California</t>
  </si>
  <si>
    <t>POET Biorefining - Chancellor, LLC (70012)</t>
  </si>
  <si>
    <t>POET Biorefining - Chancellor, LLC (4727)</t>
  </si>
  <si>
    <t>21.93</t>
  </si>
  <si>
    <t>ETH012A02130203</t>
  </si>
  <si>
    <t>21.31</t>
  </si>
  <si>
    <t>ETH012A02130200</t>
  </si>
  <si>
    <t>Fuel Producer: POET Biorefining - Chancellor, LLC (4727); Facility Name: POET Biorefining - Chancellor, LLC (70012); Midwest Corn, Dry Mill;  Fiber ethanol BPX Fiber Conversion Process; Natural Gas, Grid Electricity, Biomethane, Biomass; Fiber Ethanol produced in Chancellor, South Dakota; Ethanol transported by rail to California</t>
  </si>
  <si>
    <t>A021302</t>
  </si>
  <si>
    <t xml:space="preserve">Midwest Corn, Dry Mill; Wet DGS, Corn Oil; Natural Gas, Grid Electricity; Starch Ethanol produced in Minden, Nebraska and transported by rail to California, Composite CI </t>
  </si>
  <si>
    <t>KAAPA Ethanol LLC (70079)</t>
  </si>
  <si>
    <t>KAAPA Ethanol Holdings LLC (4805)</t>
  </si>
  <si>
    <t>62.37</t>
  </si>
  <si>
    <t>ETH009A01980103</t>
  </si>
  <si>
    <t>61.26</t>
  </si>
  <si>
    <t>ETH009A01980100</t>
  </si>
  <si>
    <t xml:space="preserve">Fuel Producer: KAAPA Ethanol Holdings LLC (4805); Facility Name: KAAPA Ethanol LLC (70079); Midwest Corn, Dry Mill; Wet DGS, Corn Oil; Natural Gas, Grid Electricity; Starch Ethanol produced in Minden, Nebraska and transported by rail to California, Composite CI </t>
  </si>
  <si>
    <t>A019801</t>
  </si>
  <si>
    <t>Renewable Naphtha produced from Australia Rendered Animal Fat; Natural Gas, Grid Electricity and Hydrogen; Renewable Naphtha produced in California</t>
  </si>
  <si>
    <t>44.72</t>
  </si>
  <si>
    <t>RNT002B00440302</t>
  </si>
  <si>
    <t>42.91</t>
  </si>
  <si>
    <t>RNT002B00440300</t>
  </si>
  <si>
    <t>Fuel Producer: AltAir Paramount, LLC (6281); Facility Name: AltAir Paramount, LLC (83180); Renewable Naphtha produced from Australia Rendered Animal Fat; Natural Gas, Grid Electricity and Hydrogen; Renewable Naphtha produced in California</t>
  </si>
  <si>
    <t>B004403</t>
  </si>
  <si>
    <t>Renewable Jet produced from North America Rendered Animal Fat; Natural Gas, Grid Electricity and Hydrogen; Renewable Jet produced in California (Provisional)</t>
  </si>
  <si>
    <t>38.93</t>
  </si>
  <si>
    <t>AJF002B00430102</t>
  </si>
  <si>
    <t>37.13</t>
  </si>
  <si>
    <t>AJF002B00430100</t>
  </si>
  <si>
    <t>Fuel Producer: AltAir Paramount, LLC (6281); Facility Name: AltAir Paramount, LLC (83180); Renewable Jet produced from North America Rendered Animal Fat; Natural Gas, Grid Electricity and Hydrogen; Renewable Jet produced in California (Provisional)</t>
  </si>
  <si>
    <t>B004301</t>
  </si>
  <si>
    <t>Midwest Corn, Dry Mill, Wet DGS; Corn Oil and Syrup using natural Gas and grid electricity; Corn starch Ethanol produced in Yuma, Colorado; Ethanol transported by rail to California</t>
  </si>
  <si>
    <t>Yuma Ethanol, LLC (70024)</t>
  </si>
  <si>
    <t xml:space="preserve">Yuma Ethanol, LLC (4735) </t>
  </si>
  <si>
    <t>64.00</t>
  </si>
  <si>
    <t>ETH009A00880101</t>
  </si>
  <si>
    <t>64.61</t>
  </si>
  <si>
    <t>ETH009A00880100</t>
  </si>
  <si>
    <t>Colorado</t>
  </si>
  <si>
    <t>Fuel Producer: Yuma Ethanol, LLC (4735) ; Facility Name: Yuma Ethanol, LLC (70024); Midwest Corn, Dry Mill, Wet DGS; Corn Oil and Syrup using natural Gas and grid electricity; Corn starch Ethanol produced in Yuma, Colorado; Ethanol transported by rail to California</t>
  </si>
  <si>
    <t>A008801</t>
  </si>
  <si>
    <t xml:space="preserve">RNG produced from swine manure of Homan Farm and upgraded at Homan Farm Upgrading, King City, MO; RNG pipelined to California for transportation use </t>
  </si>
  <si>
    <t>HOMAN FARM (71343)</t>
  </si>
  <si>
    <t>-359.22</t>
  </si>
  <si>
    <t>CNG044B02190101</t>
  </si>
  <si>
    <t>-412.71</t>
  </si>
  <si>
    <t>CNG044B02190100</t>
  </si>
  <si>
    <t xml:space="preserve">Fuel Producer: Anew RNG, LLC (5877); Facility Name: HOMAN FARM (71343); RNG produced from swine manure of Homan Farm and upgraded at Homan Farm Upgrading, King City, MO; RNG pipelined to California for transportation use </t>
  </si>
  <si>
    <t>B021901</t>
  </si>
  <si>
    <t>Biomethane from Fort Bend Regional Landfill in Needville, Texas, pipelined to California for compression to CNG.</t>
  </si>
  <si>
    <t>Fort Bend Power Producers (shared facility) (7113s)</t>
  </si>
  <si>
    <t>36.48</t>
  </si>
  <si>
    <t>CNG025A03800101</t>
  </si>
  <si>
    <t>34.94</t>
  </si>
  <si>
    <t>CNG025A03800100</t>
  </si>
  <si>
    <t>Fuel Producer: GHI Energy, LLC (6156); Facility Name: Fort Bend Power Producers (shared facility) (7113s); Biomethane from Fort Bend Regional Landfill in Needville, Texas, pipelined to California for compression to CNG.</t>
  </si>
  <si>
    <t>A038001</t>
  </si>
  <si>
    <t>Renewable Natural Gas (RNG) produced from mixed Urban Landscaping Waste and Food Scraps and upgraded at California Renewable Power and Organics Recycling and Anaerobic Digestion Facility in Perris, California; RNG used in CNG vehicles.</t>
  </si>
  <si>
    <t>California Renewable Power and Organics Recycling and Anaerobic Digestion Facility (71270)</t>
  </si>
  <si>
    <t>California Renewable Power LLC(C196)</t>
  </si>
  <si>
    <t>CNG028B01910101</t>
  </si>
  <si>
    <t>2.51</t>
  </si>
  <si>
    <t>CNG028B01910100</t>
  </si>
  <si>
    <t>Urban Landscaping Waste (028)</t>
  </si>
  <si>
    <t>Fuel Producer: California Renewable Power LLC(C196); Facility Name: California Renewable Power and Organics Recycling and Anaerobic Digestion Facility (71270); Renewable Natural Gas (RNG) produced from mixed Urban Landscaping Waste and Food Scraps and upgraded at California Renewable Power and Organics Recycling and Anaerobic Digestion Facility in Perris, California; RNG used in CNG vehicles.</t>
  </si>
  <si>
    <t>B019101</t>
  </si>
  <si>
    <t>Biomethane from Landfill in Angleton, Texas upgrading at Seabreeze Energy Producers, pipelined to California for compression to CNG (Provisional)</t>
  </si>
  <si>
    <t>Seabreeze Energy Producers (70281)</t>
  </si>
  <si>
    <t>BLUE SOURCE LLC (6086)</t>
  </si>
  <si>
    <t>38.37</t>
  </si>
  <si>
    <t>CNG025A03750101</t>
  </si>
  <si>
    <t>37.82</t>
  </si>
  <si>
    <t>CNG025A03750100</t>
  </si>
  <si>
    <t>Fuel Producer: BLUE SOURCE LLC (6086); Facility Name: Seabreeze Energy Producers (70281); Biomethane from Landfill in Angleton, Texas upgrading at Seabreeze Energy Producers, pipelined to California for compression to CNG (Provisional)</t>
  </si>
  <si>
    <t>A037501</t>
  </si>
  <si>
    <t>Biomethane from Landfill at Memphis, TN, pipelined to Clean Energy Boron LNG Plant for liquefaction to LNG; trucked to California LNG stations (Provisional)</t>
  </si>
  <si>
    <t>South Shelby RNG, LLC (71241)</t>
  </si>
  <si>
    <t>SOUTH SHELBY RNG, LLC (1236)</t>
  </si>
  <si>
    <t>63.18</t>
  </si>
  <si>
    <t>LNG025A03670201</t>
  </si>
  <si>
    <t>62.18</t>
  </si>
  <si>
    <t>LNG025A03670200</t>
  </si>
  <si>
    <t>Fuel Producer: SOUTH SHELBY RNG, LLC (1236); Facility Name: South Shelby RNG, LLC (71241); Biomethane from Landfill at Memphis, TN, pipelined to Clean Energy Boron LNG Plant for liquefaction to LNG; trucked to California LNG stations (Provisional)</t>
  </si>
  <si>
    <t>A036702</t>
  </si>
  <si>
    <t>Biomethane from Landfill at Memphis, TN, pipelined to Clean Energy Boron LNG Plant for liquefaction to LNG; trucked to California CNG stations; regasified, and compressed to L-CNG (Provisional)</t>
  </si>
  <si>
    <t>66.26</t>
  </si>
  <si>
    <t>LCN025A03670301</t>
  </si>
  <si>
    <t>65.26</t>
  </si>
  <si>
    <t>LCN025A03670300</t>
  </si>
  <si>
    <t>Fuel Producer: SOUTH SHELBY RNG, LLC (1236); Facility Name: South Shelby RNG, LLC (71241); Biomethane from Landfill at Memphis, TN, pipelined to Clean Energy Boron LNG Plant for liquefaction to LNG; trucked to California CNG stations; regasified, and compressed to L-CNG (Provisional)</t>
  </si>
  <si>
    <t>A036703</t>
  </si>
  <si>
    <t>Midwest Corn, Dry Mill; Dry DGS and Modified DGS, Corn oil and Syrup;  Natural Gas, Grid Electricity; Starch Ethanol produced in Adams, Nebraska;  Ethanol transported by rail to California , Composite CI.  (Provisional)</t>
  </si>
  <si>
    <t>E energy Adams, LLC (70093)</t>
  </si>
  <si>
    <t>E Energy Adams, LLC (4831)</t>
  </si>
  <si>
    <t>ETH009A03510101</t>
  </si>
  <si>
    <t>65.93</t>
  </si>
  <si>
    <t>ETH009A03510100</t>
  </si>
  <si>
    <t>Fuel Producer: E Energy Adams, LLC (4831); Facility Name: E energy Adams, LLC (70093); Midwest Corn, Dry Mill; Dry DGS and Modified DGS, Corn oil and Syrup;  Natural Gas, Grid Electricity; Starch Ethanol produced in Adams, Nebraska;  Ethanol transported by rail to California , Composite CI.  (Provisional)</t>
  </si>
  <si>
    <t>A035101</t>
  </si>
  <si>
    <t>Biomethane from Westside Landfill at Three River, Michigan upgrading at Westside Gas Producers LLC, pipelined to California for compression to CNG.</t>
  </si>
  <si>
    <t>WESTSIDE GAS PRODUCERS, LLC (71151)</t>
  </si>
  <si>
    <t>WESTSIDE GAS PRODUCERS, LLC (6218)</t>
  </si>
  <si>
    <t>53.05</t>
  </si>
  <si>
    <t>CNG025A03450101</t>
  </si>
  <si>
    <t>52.66</t>
  </si>
  <si>
    <t>CNG025A03450100</t>
  </si>
  <si>
    <t>Michigan</t>
  </si>
  <si>
    <t>Fuel Producer: WESTSIDE GAS PRODUCERS, LLC (6218); Facility Name: WESTSIDE GAS PRODUCERS, LLC (71151); Biomethane from Westside Landfill at Three River, Michigan upgrading at Westside Gas Producers LLC, pipelined to California for compression to CNG.</t>
  </si>
  <si>
    <t>A034501</t>
  </si>
  <si>
    <t>Midwest Corn, Dry Mill; Dry DGS, Corn Oil; Natural Gas, Coal, Grid Electricity; Starch Ethanol produced in South Dakota; Ethanol transported by rail to California.</t>
  </si>
  <si>
    <t>POET Biorefining - Big Stone (70025)</t>
  </si>
  <si>
    <t>POET Biorefining - Big Stone (4736)</t>
  </si>
  <si>
    <t>76.65</t>
  </si>
  <si>
    <t>ETH009B01740101</t>
  </si>
  <si>
    <t>75.91</t>
  </si>
  <si>
    <t>ETH009B01740100</t>
  </si>
  <si>
    <t>Fuel Producer: POET Biorefining - Big Stone (4736); Facility Name: POET Biorefining - Big Stone (70025); Midwest Corn, Dry Mill; Dry DGS, Corn Oil; Natural Gas, Coal, Grid Electricity; Starch Ethanol produced in South Dakota; Ethanol transported by rail to California.</t>
  </si>
  <si>
    <t>B017401</t>
  </si>
  <si>
    <t>Midwest Corn, Dry Mill; Wet DGS, Corn Oil; Natural Gas, Coal, Grid Electricity; Starch Ethanol produced in South Dakota; Ethanol transported by rail to California.</t>
  </si>
  <si>
    <t>69.33</t>
  </si>
  <si>
    <t>ETH009B01740201</t>
  </si>
  <si>
    <t>68.73</t>
  </si>
  <si>
    <t>ETH009B01740200</t>
  </si>
  <si>
    <t>Fuel Producer: POET Biorefining - Big Stone (4736); Facility Name: POET Biorefining - Big Stone (70025); Midwest Corn, Dry Mill; Wet DGS, Corn Oil; Natural Gas, Coal, Grid Electricity; Starch Ethanol produced in South Dakota; Ethanol transported by rail to California.</t>
  </si>
  <si>
    <t>B017402</t>
  </si>
  <si>
    <t xml:space="preserve">Low-CI Electricity from Dairy Manure Biogas using reciprocating engine at Big Sky Dairy in Gooding, Idaho for use as transportation fuel in California </t>
  </si>
  <si>
    <t>Big Sky Dairy Digester (F00329)</t>
  </si>
  <si>
    <t>DF-AP #1, LLC (C1122)</t>
  </si>
  <si>
    <t>-548.10</t>
  </si>
  <si>
    <t>ELC026B01730101</t>
  </si>
  <si>
    <t>-545.71</t>
  </si>
  <si>
    <t>ELC026B01730100</t>
  </si>
  <si>
    <t xml:space="preserve">Fuel Producer: DF-AP #1, LLC (C1122); Facility Name: Big Sky Dairy Digester (F00329); Low-CI Electricity from Dairy Manure Biogas using reciprocating engine at Big Sky Dairy in Gooding, Idaho for use as transportation fuel in California </t>
  </si>
  <si>
    <t>B017301</t>
  </si>
  <si>
    <t>Low-CI Electricity from Dairy Manure Biogas using reciprocating engine at Hilarides Dairy in Lindsay, California for use as transportation fuel in California.</t>
  </si>
  <si>
    <t>Hilarides (F00006)</t>
  </si>
  <si>
    <t>CleanFuture, Inc. (C1001)</t>
  </si>
  <si>
    <t>-756.24</t>
  </si>
  <si>
    <t>ELC026B01630101</t>
  </si>
  <si>
    <t>-758.46</t>
  </si>
  <si>
    <t>ELC026B01630100</t>
  </si>
  <si>
    <t>Fuel Producer: CleanFuture, Inc. (C1001); Facility Name: Hilarides (F00006); Low-CI Electricity from Dairy Manure Biogas using reciprocating engine at Hilarides Dairy in Lindsay, California for use as transportation fuel in California.</t>
  </si>
  <si>
    <t>B016301</t>
  </si>
  <si>
    <t>Midwest Corn, Dry Mill; Dry DGS, Corn oil and Syrup;  Natural Gas, Grid Electricity; Starch Ethanol produced in Ravena, Nebraska; Ethanol transported by rail to California. (Provisional)</t>
  </si>
  <si>
    <t>KAPPA Ethanol Ravenna LLC</t>
  </si>
  <si>
    <t>73.79</t>
  </si>
  <si>
    <t>ETH009A03300101</t>
  </si>
  <si>
    <t>73.75</t>
  </si>
  <si>
    <t>ETH009A03300100</t>
  </si>
  <si>
    <t>Fuel Producer: KAAPA Ethanol Holdings LLC (4805); Facility Name: KAPPA Ethanol Ravenna LLC; Midwest Corn, Dry Mill; Dry DGS, Corn oil and Syrup;  Natural Gas, Grid Electricity; Starch Ethanol produced in Ravena, Nebraska; Ethanol transported by rail to California. (Provisional)</t>
  </si>
  <si>
    <t>A033001</t>
  </si>
  <si>
    <t>Biogas from Dairy Manure at Exum Dairy in Stratford, Texas; Upgraded biomethane pipelined to California for transportation use</t>
  </si>
  <si>
    <t>-392.30</t>
  </si>
  <si>
    <t>CNG026B01650101</t>
  </si>
  <si>
    <t>-406.35</t>
  </si>
  <si>
    <t>CNG026B01650100</t>
  </si>
  <si>
    <t>Fuel Producer: Trillium Transportation Fuels, LLC (T311); Facility Name: Greengasco, LLC (F00154); Biogas from Dairy Manure at Exum Dairy in Stratford, Texas; Upgraded biomethane pipelined to California for transportation use</t>
  </si>
  <si>
    <t>B016501</t>
  </si>
  <si>
    <t>Renewable Natural Gas (RNG) from Swine Manure of South Meadows Farm, Browning, Missouri; transported by truck to pipeline injection point; delivered via pipeline to Los Angeles, California</t>
  </si>
  <si>
    <t>South Meadows Farm (F00195)</t>
  </si>
  <si>
    <t>-319.70</t>
  </si>
  <si>
    <t>CNG044B01490101</t>
  </si>
  <si>
    <t>-359.66</t>
  </si>
  <si>
    <t>CNG044B01490100</t>
  </si>
  <si>
    <t>Fuel Producer: Anew RNG, LLC (5877); Facility Name: South Meadows Farm (F00195); Renewable Natural Gas (RNG) from Swine Manure of South Meadows Farm, Browning, Missouri; transported by truck to pipeline injection point; delivered via pipeline to Los Angeles, California</t>
  </si>
  <si>
    <t>B014901</t>
  </si>
  <si>
    <t>Midwest Corn, Dry Mill; Dry DGS, Corn Oil; Natural Gas, Grid Electricity; Starch Ethanol produced in Minnesota; Ethanol transported by rail to California. (Provisional)</t>
  </si>
  <si>
    <t>Highwater Ethanol, LLC (70235)</t>
  </si>
  <si>
    <t>Highwater Ethanol, LLC (3303)</t>
  </si>
  <si>
    <t>72.02</t>
  </si>
  <si>
    <t>ETH009A03090201</t>
  </si>
  <si>
    <t>71.95</t>
  </si>
  <si>
    <t>ETH009A03090200</t>
  </si>
  <si>
    <t>Fuel Producer: Highwater Ethanol, LLC (3303); Facility Name: Highwater Ethanol, LLC (70235); Midwest Corn, Dry Mill; Dry DGS, Corn Oil; Natural Gas, Grid Electricity; Starch Ethanol produced in Minnesota; Ethanol transported by rail to California. (Provisional)</t>
  </si>
  <si>
    <t>A030902</t>
  </si>
  <si>
    <t>Renewable Natural Gas (RNG) from Swine Manure of Valley View Farms, Greencastle, Missouri; transported by truck to pipeline injection point; delivered via pipeline to Los Angeles, California and central California locations</t>
  </si>
  <si>
    <t>Valley View Farm (70021S)</t>
  </si>
  <si>
    <t>-432.11</t>
  </si>
  <si>
    <t>CNG044B01430101</t>
  </si>
  <si>
    <t>-429.05</t>
  </si>
  <si>
    <t>CNG044B01430100</t>
  </si>
  <si>
    <t>Fuel Producer: Anew RNG, LLC (5877); Facility Name: Valley View Farm (70021S); Renewable Natural Gas (RNG) from Swine Manure of Valley View Farms, Greencastle, Missouri; transported by truck to pipeline injection point; delivered via pipeline to Los Angeles, California and central California locations</t>
  </si>
  <si>
    <t>B014301</t>
  </si>
  <si>
    <t>Biomethane from Monroeville Landfill in Monroeville, PA, upgrading at Monroeville LFG, LLC, pipelined to California for compression to CNG (Provisional)</t>
  </si>
  <si>
    <t>MONROEVILLE LFG, LLC (71136)</t>
  </si>
  <si>
    <t>MONROEVILLE LFG, LLC (6317)</t>
  </si>
  <si>
    <t>42.85</t>
  </si>
  <si>
    <t>CNG025A03060101</t>
  </si>
  <si>
    <t>41.93</t>
  </si>
  <si>
    <t>CNG025A03060100</t>
  </si>
  <si>
    <t>Fuel Producer: MONROEVILLE LFG, LLC (6317); Facility Name: MONROEVILLE LFG, LLC (71136); Biomethane from Monroeville Landfill in Monroeville, PA, upgrading at Monroeville LFG, LLC, pipelined to California for compression to CNG (Provisional)</t>
  </si>
  <si>
    <t>A030601</t>
  </si>
  <si>
    <t>Biomethane from Cedar Hills Landfill at Maple Valley, Washington upgrading at Puget Sound Energy, pipelined to Clean Energy Boron, California for liquefaction to LNG; trucked to California; regasified, and compressed to L-CNG (Provisional)</t>
  </si>
  <si>
    <t>CEDAR HILLS LANDFILL RECOVERY GAS PROJECT (71109)</t>
  </si>
  <si>
    <t>PUGET SOUND ENERGY (6055)</t>
  </si>
  <si>
    <t>45.67</t>
  </si>
  <si>
    <t>LCN025A02980301</t>
  </si>
  <si>
    <t>44.18</t>
  </si>
  <si>
    <t>LCN025A02980300</t>
  </si>
  <si>
    <t>Fuel Producer: PUGET SOUND ENERGY (6055); Facility Name: CEDAR HILLS LANDFILL RECOVERY GAS PROJECT (71109); Biomethane from Cedar Hills Landfill at Maple Valley, Washington upgrading at Puget Sound Energy, pipelined to Clean Energy Boron, California for liquefaction to LNG; trucked to California; regasified, and compressed to L-CNG (Provisional)</t>
  </si>
  <si>
    <t>A029803</t>
  </si>
  <si>
    <t>Biomethane from Cedar Hills Landfill at Maple Valley, Washington upgrading at Puget Sound Energy, pipelined to Clean Energy Boron, California for liquefaction to LNG; trucked to California LNG stations (Provisional)</t>
  </si>
  <si>
    <t>LNG025A02980201</t>
  </si>
  <si>
    <t>41.09</t>
  </si>
  <si>
    <t>LNG025A02980200</t>
  </si>
  <si>
    <t>Fuel Producer: PUGET SOUND ENERGY (6055); Facility Name: CEDAR HILLS LANDFILL RECOVERY GAS PROJECT (71109); Biomethane from Cedar Hills Landfill at Maple Valley, Washington upgrading at Puget Sound Energy, pipelined to Clean Energy Boron, California for liquefaction to LNG; trucked to California LNG stations (Provisional)</t>
  </si>
  <si>
    <t>A029802</t>
  </si>
  <si>
    <t>Biomethane from Cedar Hills Landfill at Maple Valley, Washington upgrading at Puget Sound Energy, pipelined to California for compression to CNG (Provisional)</t>
  </si>
  <si>
    <t>28.80</t>
  </si>
  <si>
    <t>CNG025A02980101</t>
  </si>
  <si>
    <t>28.24</t>
  </si>
  <si>
    <t>CNG025A02980100</t>
  </si>
  <si>
    <t>Fuel Producer: PUGET SOUND ENERGY (6055); Facility Name: CEDAR HILLS LANDFILL RECOVERY GAS PROJECT (71109); Biomethane from Cedar Hills Landfill at Maple Valley, Washington upgrading at Puget Sound Energy, pipelined to California for compression to CNG (Provisional)</t>
  </si>
  <si>
    <t>A029801</t>
  </si>
  <si>
    <t>Biomethane from Landfill at Lawrence, Kansas, pipelined to Clean Energy Boron, California for liquefaction to LNG; trucked to California; regasified, and compressed to L-CNG (Provisional)</t>
  </si>
  <si>
    <t>RENEWABLE POWER PRODUCERS, LLC (71289)</t>
  </si>
  <si>
    <t>RENEWABLE POWER PRODUCERS, LLC (6504)</t>
  </si>
  <si>
    <t>63.59</t>
  </si>
  <si>
    <t>LCN025A02970201</t>
  </si>
  <si>
    <t>61.43</t>
  </si>
  <si>
    <t>LCN025A02970200</t>
  </si>
  <si>
    <t>Fuel Producer: RENEWABLE POWER PRODUCERS, LLC (6504); Facility Name: RENEWABLE POWER PRODUCERS, LLC (71289); Biomethane from Landfill at Lawrence, Kansas, pipelined to Clean Energy Boron, California for liquefaction to LNG; trucked to California; regasified, and compressed to L-CNG (Provisional)</t>
  </si>
  <si>
    <t>A029702</t>
  </si>
  <si>
    <t>Biomethane from Landfill at Lawrence, Kansas, pipelined to Clean Energy Boron, California for liquefaction to LNG; trucked to California LNG stations (Provisional)</t>
  </si>
  <si>
    <t>60.50</t>
  </si>
  <si>
    <t>LNG025A02970102</t>
  </si>
  <si>
    <t>58.34</t>
  </si>
  <si>
    <t>LNG025A02970101</t>
  </si>
  <si>
    <t>Fuel Producer: RENEWABLE POWER PRODUCERS, LLC (6504); Facility Name: RENEWABLE POWER PRODUCERS, LLC (71289); Biomethane from Landfill at Lawrence, Kansas, pipelined to Clean Energy Boron, California for liquefaction to LNG; trucked to California LNG stations (Provisional)</t>
  </si>
  <si>
    <t>A029701</t>
  </si>
  <si>
    <t>Raw Used Cooking Oil sourced from surrounding states, transported by truck to Biodiesel plant in Coachella, California for on-site rendering; Natural Gas and Grid Electricity; Biodiesel transported by trucks to California refueling stations.</t>
  </si>
  <si>
    <t>Imperial Western Products (81066)</t>
  </si>
  <si>
    <t>Imperial Western Products (9871)</t>
  </si>
  <si>
    <t>16.71</t>
  </si>
  <si>
    <t>BIO001A02950201</t>
  </si>
  <si>
    <t>16.98</t>
  </si>
  <si>
    <t>BIO001A02950200</t>
  </si>
  <si>
    <t>Fuel Producer: Imperial Western Products (9871); Facility Name: Imperial Western Products (81066); Raw Used Cooking Oil sourced from surrounding states, transported by truck to Biodiesel plant in Coachella, California for on-site rendering; Natural Gas and Grid Electricity; Biodiesel transported by trucks to California refueling stations.</t>
  </si>
  <si>
    <t>A029502</t>
  </si>
  <si>
    <t>Rendered Used Cooking Oil sourced from surrounding states, transported by truck to Biodiesel plant in Coachella, California; Natural Gas and Grid Electricity; Biodiesel transported by trucks to California refueling stations.</t>
  </si>
  <si>
    <t>22.03</t>
  </si>
  <si>
    <t>BIO001A02950101</t>
  </si>
  <si>
    <t>BIO001A02950100</t>
  </si>
  <si>
    <t>Fuel Producer: Imperial Western Products (9871); Facility Name: Imperial Western Products (81066); Rendered Used Cooking Oil sourced from surrounding states, transported by truck to Biodiesel plant in Coachella, California; Natural Gas and Grid Electricity; Biodiesel transported by trucks to California refueling stations.</t>
  </si>
  <si>
    <t>A029501</t>
  </si>
  <si>
    <t>Renewable Natural Gas (RNG) produced from Dairy Manure at 4K Dairy and upgraded at Calgren Dairy Fuels in Pixley, California; RNG pipelined to California for transportation use</t>
  </si>
  <si>
    <t>Calgren Dairy Fuels, LLC (F00029)</t>
  </si>
  <si>
    <t>Calgren Dairy Fuels, LLC (C1007)</t>
  </si>
  <si>
    <t>-410.41</t>
  </si>
  <si>
    <t>CNG026B01270401</t>
  </si>
  <si>
    <t>-392.44</t>
  </si>
  <si>
    <t>CNG026B01270400</t>
  </si>
  <si>
    <t>Fuel Producer: Calgren Dairy Fuels, LLC (C1007); Facility Name: Calgren Dairy Fuels, LLC (F00029); Renewable Natural Gas (RNG) produced from Dairy Manure at 4K Dairy and upgraded at Calgren Dairy Fuels in Pixley, California; RNG pipelined to California for transportation use</t>
  </si>
  <si>
    <t>B012704</t>
  </si>
  <si>
    <t>Renewable Natural Gas (RNG) produced from Dairy Manure at Little Rock and Blue Moon Dairy and upgraded at Calgren Dairy fuels in Pixley, California; RNG pipelined to California for transportation use</t>
  </si>
  <si>
    <t>-420.70</t>
  </si>
  <si>
    <t>CNG026B01270302</t>
  </si>
  <si>
    <t>-418.90</t>
  </si>
  <si>
    <t>CNG026B01270300</t>
  </si>
  <si>
    <t>Fuel Producer: Calgren Dairy Fuels, LLC (C1007); Facility Name: Calgren Dairy Fuels, LLC (F00029); Renewable Natural Gas (RNG) produced from Dairy Manure at Little Rock and Blue Moon Dairy and upgraded at Calgren Dairy fuels in Pixley, California; RNG pipelined to California for transportation use</t>
  </si>
  <si>
    <t>B012703</t>
  </si>
  <si>
    <t>Renewable Natural Gas (RNG) produced from Dairy Manure at Riverview Dairy and upgraded at Calgren Dairy Fuels in Pixley, California; RNG pipelined to California for transportation use</t>
  </si>
  <si>
    <t>-420.14</t>
  </si>
  <si>
    <t>CNG026B01270201</t>
  </si>
  <si>
    <t>-417.27</t>
  </si>
  <si>
    <t>CNG026B01270200</t>
  </si>
  <si>
    <t>Fuel Producer: Calgren Dairy Fuels, LLC (C1007); Facility Name: Calgren Dairy Fuels, LLC (F00029); Renewable Natural Gas (RNG) produced from Dairy Manure at Riverview Dairy and upgraded at Calgren Dairy Fuels in Pixley, California; RNG pipelined to California for transportation use</t>
  </si>
  <si>
    <t>B012702</t>
  </si>
  <si>
    <t>Renewable Natural Gas (RNG) produced from Dairy Manure at K&amp;M Visser and upgraded at Calgren Dairy Fuels in Pixley, California; RNG pipelined to California for transportation use</t>
  </si>
  <si>
    <t>-419.62</t>
  </si>
  <si>
    <t>CNG026B01270102</t>
  </si>
  <si>
    <t>-417.35</t>
  </si>
  <si>
    <t>CNG026B01270100</t>
  </si>
  <si>
    <t>Fuel Producer: Calgren Dairy Fuels, LLC (C1007); Facility Name: Calgren Dairy Fuels, LLC (F00029); Renewable Natural Gas (RNG) produced from Dairy Manure at K&amp;M Visser and upgraded at Calgren Dairy Fuels in Pixley, California; RNG pipelined to California for transportation use</t>
  </si>
  <si>
    <t>B012701</t>
  </si>
  <si>
    <t>Digester Gas generated at the Village Creek Water Reclamation Facility, Euless, Texas; upgraded to pipeline-quality biomethane in Texas; delivered via pipeline to CNG stations in California (Provisional)</t>
  </si>
  <si>
    <t>41.71</t>
  </si>
  <si>
    <t>CNG030A02740102</t>
  </si>
  <si>
    <t>CNG030A02740100</t>
  </si>
  <si>
    <t>Fuel Producer: U.S. Venture, Inc. (5504) ; Facility Name: Renovar Arlington, LTD RNG Project (70501); Digester Gas generated at the Village Creek Water Reclamation Facility, Euless, Texas; upgraded to pipeline-quality biomethane in Texas; delivered via pipeline to CNG stations in California (Provisional)</t>
  </si>
  <si>
    <t>A027401</t>
  </si>
  <si>
    <t>Biomethane from Johnstown Regional Energy - Southern Alleghenies Landfill in Davidsville, Pennsylvania, pipelined to California for compression to CNG</t>
  </si>
  <si>
    <t>Johnstown Regional Energy - Southern Alleghenies (71133)</t>
  </si>
  <si>
    <t>58.15</t>
  </si>
  <si>
    <t>CNG025A02640302</t>
  </si>
  <si>
    <t>60.28</t>
  </si>
  <si>
    <t>CNG025A02640300</t>
  </si>
  <si>
    <t>Fuel Producer: Anew RNG, LLC (5877); Facility Name: Johnstown Regional Energy - Southern Alleghenies (71133); Biomethane from Johnstown Regional Energy - Southern Alleghenies Landfill in Davidsville, Pennsylvania, pipelined to California for compression to CNG</t>
  </si>
  <si>
    <t>A026403</t>
  </si>
  <si>
    <t>Biomethane from Johnstown Regional Energy - Raeger Landfill in Johnstown, Pennsylvania, pipelined to California for compression to CNG</t>
  </si>
  <si>
    <t>Johnstown Regional Energy - Raeger (71131)</t>
  </si>
  <si>
    <t>35.69</t>
  </si>
  <si>
    <t>CNG025A02670102</t>
  </si>
  <si>
    <t>35.51</t>
  </si>
  <si>
    <t>CNG025A02670100</t>
  </si>
  <si>
    <t>Fuel Producer: Anew RNG, LLC (5877); Facility Name: Johnstown Regional Energy - Raeger (71131); Biomethane from Johnstown Regional Energy - Raeger Landfill in Johnstown, Pennsylvania, pipelined to California for compression to CNG</t>
  </si>
  <si>
    <t>A026701</t>
  </si>
  <si>
    <t>Midwest Corn, Dry Mill; Wet DGS, Corn Oil and Syrup;  Natural Gas, Grid Electricity; Starch Ethanol produced in Huron, SD; Ethanol transported by rail to California, Composite CI</t>
  </si>
  <si>
    <t>Huron Energy, LLC (70722)</t>
  </si>
  <si>
    <t>Glacial Lakes Corn Processors (4764)</t>
  </si>
  <si>
    <t>68.82</t>
  </si>
  <si>
    <t>ETH009A02490201</t>
  </si>
  <si>
    <t>67.28</t>
  </si>
  <si>
    <t>ETH009A02490200</t>
  </si>
  <si>
    <t>Fuel Producer: Glacial Lakes Corn Processors (4764); Facility Name: Huron Energy, LLC (70722); Midwest Corn, Dry Mill; Wet DGS, Corn Oil and Syrup;  Natural Gas, Grid Electricity; Starch Ethanol produced in Huron, SD; Ethanol transported by rail to California, Composite CI</t>
  </si>
  <si>
    <t>A024902</t>
  </si>
  <si>
    <t>Midwest Corn, Dry Mill; Dry DGS DGS, Corn Oil and Syrup;  Natural Gas, Grid Electricity; Starch Ethanol produced in Huron, SD; Ethanol transported by rail to California, Composite CI</t>
  </si>
  <si>
    <t>76.29</t>
  </si>
  <si>
    <t>ETH009A02490102</t>
  </si>
  <si>
    <t>74.54</t>
  </si>
  <si>
    <t>ETH009A02490100</t>
  </si>
  <si>
    <t>Fuel Producer: Glacial Lakes Corn Processors (4764); Facility Name: Huron Energy, LLC (70722); Midwest Corn, Dry Mill; Dry DGS DGS, Corn Oil and Syrup;  Natural Gas, Grid Electricity; Starch Ethanol produced in Huron, SD; Ethanol transported by rail to California, Composite CI</t>
  </si>
  <si>
    <t>A024901</t>
  </si>
  <si>
    <t>Biomethane from Landfill at 5011 Lilley Rd. Canton, MI 48188 upgrading at Canton Renewables, LLC, pipelined to California for compression to CNG</t>
  </si>
  <si>
    <t>CANTON RENEWABLES, LLC (71041)</t>
  </si>
  <si>
    <t xml:space="preserve">CANTON RENEWABLES, LLC (5896) </t>
  </si>
  <si>
    <t>48.20</t>
  </si>
  <si>
    <t>CNG025A02470102</t>
  </si>
  <si>
    <t>49.78</t>
  </si>
  <si>
    <t>CNG025A02470100</t>
  </si>
  <si>
    <t>Fuel Producer: CANTON RENEWABLES, LLC (5896) ; Facility Name: CANTON RENEWABLES, LLC (71041); Biomethane from Landfill at 5011 Lilley Rd. Canton, MI 48188 upgrading at Canton Renewables, LLC, pipelined to California for compression to CNG</t>
  </si>
  <si>
    <t>A024701</t>
  </si>
  <si>
    <t>Midwest Corn, Dry Mill; Wet DGS, Corn Oil and Syrup; Natural Gas, Grid Electricity; Starch Ethanol produced in Marion, Ohio;  Ethanol transported by rail to California</t>
  </si>
  <si>
    <t>POET BIOREFINING - MARION (MARION ETHANOL, LLC) (70327)</t>
  </si>
  <si>
    <t xml:space="preserve">POET BIOREFINING - MARION (MARION ETHANOL, LLC) (7525) </t>
  </si>
  <si>
    <t>68.53</t>
  </si>
  <si>
    <t>ETH009A02460201</t>
  </si>
  <si>
    <t>69.47</t>
  </si>
  <si>
    <t>ETH009A02460200</t>
  </si>
  <si>
    <t>Fuel Producer: POET BIOREFINING - MARION (MARION ETHANOL, LLC) (7525) ; Facility Name: POET BIOREFINING - MARION (MARION ETHANOL, LLC) (70327); Midwest Corn, Dry Mill; Wet DGS, Corn Oil and Syrup; Natural Gas, Grid Electricity; Starch Ethanol produced in Marion, Ohio;  Ethanol transported by rail to California</t>
  </si>
  <si>
    <t>A024602</t>
  </si>
  <si>
    <t>Midwest Corn, Dry Mill; Dry DGS, Corn Oil and Syrup; Natural Gas, Grid Electricity; Starch Ethanol produced in Marion, Ohio;  Ethanol transported by rail to California</t>
  </si>
  <si>
    <t>POET BIOREFINING - MARION (MARION ETHANOL, LLC) (7525)</t>
  </si>
  <si>
    <t>76.22</t>
  </si>
  <si>
    <t>ETH009A02460101</t>
  </si>
  <si>
    <t>77.21</t>
  </si>
  <si>
    <t>ETH009A02460100</t>
  </si>
  <si>
    <t>Fuel Producer: POET BIOREFINING - MARION (MARION ETHANOL, LLC) (7525); Facility Name: POET BIOREFINING - MARION (MARION ETHANOL, LLC) (70327); Midwest Corn, Dry Mill; Dry DGS, Corn Oil and Syrup; Natural Gas, Grid Electricity; Starch Ethanol produced in Marion, Ohio;  Ethanol transported by rail to California</t>
  </si>
  <si>
    <t>A024601</t>
  </si>
  <si>
    <t>Biomethane from Landfill at Millington, Tennessee upgrading at CERF Shelby LLC, pipelined to California for compression to CNG</t>
  </si>
  <si>
    <t>CERF SHELBY LLC (71163)</t>
  </si>
  <si>
    <t>CERF SHELBY LLC (6228)</t>
  </si>
  <si>
    <t>CNG025A02420102</t>
  </si>
  <si>
    <t>47.53</t>
  </si>
  <si>
    <t>CNG025A02420100</t>
  </si>
  <si>
    <t>Fuel Producer: CERF SHELBY LLC (6228); Facility Name: CERF SHELBY LLC (71163); Biomethane from Landfill at Millington, Tennessee upgrading at CERF Shelby LLC, pipelined to California for compression to CNG</t>
  </si>
  <si>
    <t>A024201</t>
  </si>
  <si>
    <t>Midwest Corn, Dry Mill; Wet DGS, Corn oil and Syrup; Natural Gas, Grid Electricity; Starch Ethanol produced in Ashton, Iowa;  Ethanol transported by rail to California</t>
  </si>
  <si>
    <t>POET BIOREFINING - ASHTON (OTTER CREEK ETHANOL, LLC) (70032)</t>
  </si>
  <si>
    <t>POET Biorefining - Ashton (4782)</t>
  </si>
  <si>
    <t>ETH009A02450203</t>
  </si>
  <si>
    <t>62.54</t>
  </si>
  <si>
    <t>ETH009A02450200</t>
  </si>
  <si>
    <t>Fuel Producer: POET Biorefining - Ashton (4782); Facility Name: POET BIOREFINING - ASHTON (OTTER CREEK ETHANOL, LLC) (70032); Midwest Corn, Dry Mill; Wet DGS, Corn oil and Syrup; Natural Gas, Grid Electricity; Starch Ethanol produced in Ashton, Iowa;  Ethanol transported by rail to California</t>
  </si>
  <si>
    <t>A024502</t>
  </si>
  <si>
    <t>Midwest Corn, Dry Mill; Dry DGS, Corn oil and Syrup; Natural Gas, Grid Electricity; Starch Ethanol produced in Ashton, Iowa;  Ethanol transported by rail to California</t>
  </si>
  <si>
    <t>ETH009A02450103</t>
  </si>
  <si>
    <t>69.92</t>
  </si>
  <si>
    <t>ETH009A02450100</t>
  </si>
  <si>
    <t>Fuel Producer: POET Biorefining - Ashton (4782); Facility Name: POET BIOREFINING - ASHTON (OTTER CREEK ETHANOL, LLC) (70032); Midwest Corn, Dry Mill; Dry DGS, Corn oil and Syrup; Natural Gas, Grid Electricity; Starch Ethanol produced in Ashton, Iowa;  Ethanol transported by rail to California</t>
  </si>
  <si>
    <t>A024501</t>
  </si>
  <si>
    <t>Biomethane from SWACO Landfill in Grove City, Ohio, upgrading at LES Renewable NG LLC, pipelined to California for compression to CNG</t>
  </si>
  <si>
    <t>LES RENEWABLE NG LLC (71157)</t>
  </si>
  <si>
    <t>LES RENEWABLE NG LLC (6223)</t>
  </si>
  <si>
    <t>55.86</t>
  </si>
  <si>
    <t>CNG025A02430102</t>
  </si>
  <si>
    <t>60.40</t>
  </si>
  <si>
    <t>CNG025A02430100</t>
  </si>
  <si>
    <t>Fuel Producer: LES RENEWABLE NG LLC (6223); Facility Name: LES RENEWABLE NG LLC (71157); Biomethane from SWACO Landfill in Grove City, Ohio, upgrading at LES Renewable NG LLC, pipelined to California for compression to CNG</t>
  </si>
  <si>
    <t>A024301</t>
  </si>
  <si>
    <t>Midwest Corn, Dry Mill; Dry DGS and Modified DGS, Corn Oil and Syrup;  Natural Gas, Grid Electricity; Starch Ethanol produced in Aberdeen, South Dakota;  Ethanol transported by rail to California; Composite CI</t>
  </si>
  <si>
    <t>HUB CITY ENERGY LLC (70721)</t>
  </si>
  <si>
    <t>71.88</t>
  </si>
  <si>
    <t>ETH009A02650101</t>
  </si>
  <si>
    <t>73.16</t>
  </si>
  <si>
    <t>ETH009A02650100</t>
  </si>
  <si>
    <t>Fuel Producer: Glacial Lakes Corn Processors (4764); Facility Name: HUB CITY ENERGY LLC (70721); Midwest Corn, Dry Mill; Dry DGS and Modified DGS, Corn Oil and Syrup;  Natural Gas, Grid Electricity; Starch Ethanol produced in Aberdeen, South Dakota;  Ethanol transported by rail to California; Composite CI</t>
  </si>
  <si>
    <t>A026501</t>
  </si>
  <si>
    <t>Renewable Natural Gas (RNG) produced from Dairy Manure at Double A Dairy and Double A Dairy #6 and upgraded at AgPower Jerome RNG in Jerome, Idaho; RNG pipelined to California for transportation use</t>
  </si>
  <si>
    <t>AgPower Jerome RNG Project (F00077)</t>
  </si>
  <si>
    <t>AgPower Jerome, LLC (C1036)</t>
  </si>
  <si>
    <t>-240.91</t>
  </si>
  <si>
    <t>CNG026B01080101</t>
  </si>
  <si>
    <t>-230.13</t>
  </si>
  <si>
    <t>CNG026B01080100</t>
  </si>
  <si>
    <t>Fuel Producer: AgPower Jerome, LLC (C1036); Facility Name: AgPower Jerome RNG Project (F00077); Renewable Natural Gas (RNG) produced from Dairy Manure at Double A Dairy and Double A Dairy #6 and upgraded at AgPower Jerome RNG in Jerome, Idaho; RNG pipelined to California for transportation use</t>
  </si>
  <si>
    <t>B010801</t>
  </si>
  <si>
    <t>Biomethane from Landfill in Lawrence, KS; upgrading at Renewable Power Producers, LLC; pipelined to California for compression to CNG (Provisional)</t>
  </si>
  <si>
    <t>47.10</t>
  </si>
  <si>
    <t>CNG025A02330102</t>
  </si>
  <si>
    <t>45.91</t>
  </si>
  <si>
    <t>CNG025A02330100</t>
  </si>
  <si>
    <t>Fuel Producer: RENEWABLE POWER PRODUCERS, LLC (6504); Facility Name: RENEWABLE POWER PRODUCERS, LLC (71289); Biomethane from Landfill in Lawrence, KS; upgrading at Renewable Power Producers, LLC; pipelined to California for compression to CNG (Provisional)</t>
  </si>
  <si>
    <t>A023301</t>
  </si>
  <si>
    <t>Renewable Natural Gas (RNG) produced from Dairy Manure at Etter Dairy and upgraded at GreenGasco in Stratford, Texas; RNG pipelined to California for transportation use</t>
  </si>
  <si>
    <t>-399.36</t>
  </si>
  <si>
    <t>CNG026B01020301</t>
  </si>
  <si>
    <t>-308.74</t>
  </si>
  <si>
    <t>CNG026B01020300</t>
  </si>
  <si>
    <t>Fuel Producer: Trillium Transportation Fuels, LLC (T311); Facility Name: Greengasco, LLC (F00154); Renewable Natural Gas (RNG) produced from Dairy Manure at Etter Dairy and upgraded at GreenGasco in Stratford, Texas; RNG pipelined to California for transportation use</t>
  </si>
  <si>
    <t>B010203</t>
  </si>
  <si>
    <t>Renewable Natural Gas (RNG) produced from Dairy Manure at Exum Dairy and upgraded at GreenGasco in Stratford, Texas; RNG pipelined to California for transportation use</t>
  </si>
  <si>
    <t>CNG026B01020201</t>
  </si>
  <si>
    <t>-289.76</t>
  </si>
  <si>
    <t>CNG026B01020200</t>
  </si>
  <si>
    <t>Fuel Producer: Trillium Transportation Fuels, LLC (T311); Facility Name: Greengasco, LLC (F00154); Renewable Natural Gas (RNG) produced from Dairy Manure at Exum Dairy and upgraded at GreenGasco in Stratford, Texas; RNG pipelined to California for transportation use</t>
  </si>
  <si>
    <t>B010202</t>
  </si>
  <si>
    <t>Renewable Natural Gas (RNG) produced from Dairy Manure of Pagel’s Ponderosa Dairy Farm and upgraded at Calumet-Ponderosa, Kewaunee, Wisconsin; RNG pipelined to California for transportation use</t>
  </si>
  <si>
    <t>Calumet - Ponderosa (F00128)</t>
  </si>
  <si>
    <t>Clean Energy (5481)</t>
  </si>
  <si>
    <t>-445.37</t>
  </si>
  <si>
    <t>CNG026B00970101</t>
  </si>
  <si>
    <t>-372.20</t>
  </si>
  <si>
    <t>CNG026B00970100</t>
  </si>
  <si>
    <t>Fuel Producer: Clean Energy (5481); Facility Name: Calumet - Ponderosa (F00128); Renewable Natural Gas (RNG) produced from Dairy Manure of Pagel’s Ponderosa Dairy Farm and upgraded at Calumet-Ponderosa, Kewaunee, Wisconsin; RNG pipelined to California for transportation use</t>
  </si>
  <si>
    <t>B009701</t>
  </si>
  <si>
    <t>Renewable Natural Gas (RNG) produced from Dairy Manure at Dairy Dreams Farm and upgraded at Calumet - Dairy Dreams  in Casco, Wisconsin; RNG pipelined to California for transportation use</t>
  </si>
  <si>
    <t>Calumet - Dairy Dreams (F00127)</t>
  </si>
  <si>
    <t>-372.40</t>
  </si>
  <si>
    <t>CNG026B00960102</t>
  </si>
  <si>
    <t>-532.74</t>
  </si>
  <si>
    <t>CNG026B00960100</t>
  </si>
  <si>
    <t>Fuel Producer: Clean Energy (5481); Facility Name: Calumet - Dairy Dreams (F00127); Renewable Natural Gas (RNG) produced from Dairy Manure at Dairy Dreams Farm and upgraded at Calumet - Dairy Dreams  in Casco, Wisconsin; RNG pipelined to California for transportation use</t>
  </si>
  <si>
    <t>B009601</t>
  </si>
  <si>
    <t>Renewable Natural Gas (RNG) produced from Grotegut Dairy Farm and upgraded at Calumet – Maple Leaf/Grotegut RNG Facility, Newton, Wisconsin; RNG pipelined to California for transportation use</t>
  </si>
  <si>
    <t>Maple Leaf/Grotegut RNG Facility (F00167)</t>
  </si>
  <si>
    <t>-247.83</t>
  </si>
  <si>
    <t>CNG026B01090302</t>
  </si>
  <si>
    <t>-236.96</t>
  </si>
  <si>
    <t>CNG026B01090300</t>
  </si>
  <si>
    <t>Fuel Producer: Clean Energy (5481); Facility Name: Maple Leaf/Grotegut RNG Facility (F00167); Renewable Natural Gas (RNG) produced from Grotegut Dairy Farm and upgraded at Calumet – Maple Leaf/Grotegut RNG Facility, Newton, Wisconsin; RNG pipelined to California for transportation use</t>
  </si>
  <si>
    <t>B010903</t>
  </si>
  <si>
    <t>Renewable Natural Gas (RNG) produced from Maple Leaf Dairy West and upgraded at Calumet – Maple Leaf/Grotegut RNG Facility, Newton, Wisconsin; RNG pipelined to California for transportation use</t>
  </si>
  <si>
    <t>-278.19</t>
  </si>
  <si>
    <t>CNG026B01090202</t>
  </si>
  <si>
    <t>-308.48</t>
  </si>
  <si>
    <t>CNG026B01090200</t>
  </si>
  <si>
    <t>Fuel Producer: Clean Energy (5481); Facility Name: Maple Leaf/Grotegut RNG Facility (F00167); Renewable Natural Gas (RNG) produced from Maple Leaf Dairy West and upgraded at Calumet – Maple Leaf/Grotegut RNG Facility, Newton, Wisconsin; RNG pipelined to California for transportation use</t>
  </si>
  <si>
    <t>B010902</t>
  </si>
  <si>
    <t>Renewable Natural Gas (RNG) produced from Maple Leaf Dairy East and upgraded at Calumet – Maple Leaf/Grotegut RNG Facility, Newton, Wisconsin; RNG pipelined to California for transportation use</t>
  </si>
  <si>
    <t xml:space="preserve"> Maple Leaf/Grotegut RNG Facility (F00167)</t>
  </si>
  <si>
    <t>-288.39</t>
  </si>
  <si>
    <t>CNG026B01090102</t>
  </si>
  <si>
    <t>-453.10</t>
  </si>
  <si>
    <t>CNG026B01090100</t>
  </si>
  <si>
    <t>Fuel Producer: Clean Energy (5481); Facility Name:  Maple Leaf/Grotegut RNG Facility (F00167); Renewable Natural Gas (RNG) produced from Maple Leaf Dairy East and upgraded at Calumet – Maple Leaf/Grotegut RNG Facility, Newton, Wisconsin; RNG pipelined to California for transportation use</t>
  </si>
  <si>
    <t>B010901</t>
  </si>
  <si>
    <t xml:space="preserve">Midwest Corn, Dry Mill; Modified DGS, Corn oil and Syrup; Natural Gas, Grid Electricity; Starch Ethanol produced in Iowa; Ethanol transported by rail to California </t>
  </si>
  <si>
    <t>LSCP, LLC (70015)</t>
  </si>
  <si>
    <t>LSCP, LLC (4728)</t>
  </si>
  <si>
    <t>ETH009A02240202</t>
  </si>
  <si>
    <t>66.23</t>
  </si>
  <si>
    <t>ETH009A02240200</t>
  </si>
  <si>
    <t xml:space="preserve">Fuel Producer: LSCP, LLC (4728); Facility Name: LSCP, LLC (70015); Midwest Corn, Dry Mill; Modified DGS, Corn oil and Syrup; Natural Gas, Grid Electricity; Starch Ethanol produced in Iowa; Ethanol transported by rail to California </t>
  </si>
  <si>
    <t>A022402</t>
  </si>
  <si>
    <t>Midwest Corn, Dry Mill; Dry DGS, Corn oil and Syrup; Natural Gas, Grid Electricity; Starch Ethanol produced in Iowa; Ethanol transported by rail to California</t>
  </si>
  <si>
    <t>73.00</t>
  </si>
  <si>
    <t>ETH009A02240102</t>
  </si>
  <si>
    <t>69.32</t>
  </si>
  <si>
    <t>ETH009A02240100</t>
  </si>
  <si>
    <t>Fuel Producer: LSCP, LLC (4728); Facility Name: LSCP, LLC (70015); Midwest Corn, Dry Mill; Dry DGS, Corn oil and Syrup; Natural Gas, Grid Electricity; Starch Ethanol produced in Iowa; Ethanol transported by rail to California</t>
  </si>
  <si>
    <t>A022401</t>
  </si>
  <si>
    <t>Low-CI electricity from dairy manure and cheese wastewater biogas, using reciprocating engine at Cottonwood Dairy in Atwater, California for use as transportation fuel in California.</t>
  </si>
  <si>
    <t>Cottonwood Dairy (F00094)</t>
  </si>
  <si>
    <t xml:space="preserve">Gallo Cattle Company, LP (C1029) </t>
  </si>
  <si>
    <t>-93.58</t>
  </si>
  <si>
    <t>ELC026B00890103</t>
  </si>
  <si>
    <t>-126.52</t>
  </si>
  <si>
    <t>ELC026B00890101</t>
  </si>
  <si>
    <t>Fuel Producer: Gallo Cattle Company, LP (C1029) ; Facility Name: Cottonwood Dairy (F00094); Low-CI electricity from dairy manure and cheese wastewater biogas, using reciprocating engine at Cottonwood Dairy in Atwater, California for use as transportation fuel in California.</t>
  </si>
  <si>
    <t>B008901</t>
  </si>
  <si>
    <t>Biomethane from Landfill in Saint-Thomas, Quebec; upgraded at EBI Energy in Quebec, Canada; pipelined to Boron California for liquefaction to LNG; trucked to California; regasified, and compressed to L-CNG</t>
  </si>
  <si>
    <t>SAINT-THOMAS BIOMETHANE PLANT (71254)</t>
  </si>
  <si>
    <t>EBI ENERGIE INC. (6459)</t>
  </si>
  <si>
    <t>48.72</t>
  </si>
  <si>
    <t>LCN025A02190301</t>
  </si>
  <si>
    <t>54.77</t>
  </si>
  <si>
    <t>LCN025A02190300</t>
  </si>
  <si>
    <t>Fuel Producer: EBI ENERGIE INC. (6459); Facility Name: SAINT-THOMAS BIOMETHANE PLANT (71254); Biomethane from Landfill in Saint-Thomas, Quebec; upgraded at EBI Energy in Quebec, Canada; pipelined to Boron California for liquefaction to LNG; trucked to California; regasified, and compressed to L-CNG</t>
  </si>
  <si>
    <t>A021903</t>
  </si>
  <si>
    <t>Biomethane from Landfill in Saint-Thomas, Quebec; upgraded at EBI Energy in Quebec, Canada and pipelined to Boron California for liquefaction to LNG; trucked to California LNG stations by pipeline, liquefied in California</t>
  </si>
  <si>
    <t>45.63</t>
  </si>
  <si>
    <t>LNG025A02190201</t>
  </si>
  <si>
    <t>51.69</t>
  </si>
  <si>
    <t>LNG025A02190200</t>
  </si>
  <si>
    <t>Fuel Producer: EBI ENERGIE INC. (6459); Facility Name: SAINT-THOMAS BIOMETHANE PLANT (71254); Biomethane from Landfill in Saint-Thomas, Quebec; upgraded at EBI Energy in Quebec, Canada and pipelined to Boron California for liquefaction to LNG; trucked to California LNG stations by pipeline, liquefied in California</t>
  </si>
  <si>
    <t>A021902</t>
  </si>
  <si>
    <t>Biomethane from Landfill in Saint-Thomas, Quebec; upgrading at EBI Energie Inc in Quebec, Canada; pipelined to California for compression to CNG</t>
  </si>
  <si>
    <t>31.80</t>
  </si>
  <si>
    <t>CNG025A02190101</t>
  </si>
  <si>
    <t>38.64</t>
  </si>
  <si>
    <t>CNG025A02190100</t>
  </si>
  <si>
    <t>Fuel Producer: EBI ENERGIE INC. (6459); Facility Name: SAINT-THOMAS BIOMETHANE PLANT (71254); Biomethane from Landfill in Saint-Thomas, Quebec; upgrading at EBI Energie Inc in Quebec, Canada; pipelined to California for compression to CNG</t>
  </si>
  <si>
    <t>A021901</t>
  </si>
  <si>
    <t>Biomethane from Landfill in Roosevelt, Washington; upgrading at Public Utility District No. 1 of Klickitat County, pipelined to LNG Boron Plant, California for liquefaction to LNG; trucked to California LNG stations; regassified, and compressed to L-CNG (Provisional)</t>
  </si>
  <si>
    <t>H.W. HILL RENEWABLE NATURAL GAS PROJECT (70301)</t>
  </si>
  <si>
    <t>PUBLIC UTILITY DISTRICT NO. 1 OF KLICKITAT COUNTY (2080)</t>
  </si>
  <si>
    <t>53.17</t>
  </si>
  <si>
    <t>LCN025A02180302</t>
  </si>
  <si>
    <t>53.11</t>
  </si>
  <si>
    <t>LCN025A02180300</t>
  </si>
  <si>
    <t>Fuel Producer: PUBLIC UTILITY DISTRICT NO. 1 OF KLICKITAT COUNTY (2080); Facility Name: H.W. HILL RENEWABLE NATURAL GAS PROJECT (70301); Biomethane from Landfill in Roosevelt, Washington; upgrading at Public Utility District No. 1 of Klickitat County, pipelined to LNG Boron Plant, California for liquefaction to LNG; trucked to California LNG stations; regassified, and compressed to L-CNG (Provisional)</t>
  </si>
  <si>
    <t>A021803</t>
  </si>
  <si>
    <t>Biomethane from Landfill in Roosevelt, Washington; upgrading at Public Utility District No. 1 of Klickitat County, pipelined to LNG Boron Plant, California for liquefaction to LNG; trucked to California LNG stations (Provisional)</t>
  </si>
  <si>
    <t>50.08</t>
  </si>
  <si>
    <t>LNG025A02180202</t>
  </si>
  <si>
    <t>50.02</t>
  </si>
  <si>
    <t>LNG025A02180200</t>
  </si>
  <si>
    <t>Fuel Producer: PUBLIC UTILITY DISTRICT NO. 1 OF KLICKITAT COUNTY (2080); Facility Name: H.W. HILL RENEWABLE NATURAL GAS PROJECT (70301); Biomethane from Landfill in Roosevelt, Washington; upgrading at Public Utility District No. 1 of Klickitat County, pipelined to LNG Boron Plant, California for liquefaction to LNG; trucked to California LNG stations (Provisional)</t>
  </si>
  <si>
    <t>A021802</t>
  </si>
  <si>
    <t>Midwest Corn, Dry Mill; Modified DGS, Corn oil and Syrup;  Natural Gas, Grid Electricity; Starch Ethanol produced in Hankinson, North Dakota;  Ethanol transported by rail to California.</t>
  </si>
  <si>
    <t>Hankinson Renewable Energy, LLC (70288)</t>
  </si>
  <si>
    <t>Hankinson Renewable Energy, LLC (6169)</t>
  </si>
  <si>
    <t>65.89</t>
  </si>
  <si>
    <t>ETH009A02170201</t>
  </si>
  <si>
    <t>66.96</t>
  </si>
  <si>
    <t>ETH009A02170200</t>
  </si>
  <si>
    <t>North Dakota</t>
  </si>
  <si>
    <t>Fuel Producer: Hankinson Renewable Energy, LLC (6169); Facility Name: Hankinson Renewable Energy, LLC (70288); Midwest Corn, Dry Mill; Modified DGS, Corn oil and Syrup;  Natural Gas, Grid Electricity; Starch Ethanol produced in Hankinson, North Dakota;  Ethanol transported by rail to California.</t>
  </si>
  <si>
    <t>A021702</t>
  </si>
  <si>
    <t>Midwest Corn, Dry Mill; Dry DGS, Corn oil and Syrup;  Natural Gas, Grid Electricity; Starch Ethanol produced in Hankinson, North Dakota; Ethanol transported by rail to California.</t>
  </si>
  <si>
    <t>68.72</t>
  </si>
  <si>
    <t>ETH009A02170101</t>
  </si>
  <si>
    <t>69.84</t>
  </si>
  <si>
    <t>ETH009A02170100</t>
  </si>
  <si>
    <t>Fuel Producer: Hankinson Renewable Energy, LLC (6169); Facility Name: Hankinson Renewable Energy, LLC (70288); Midwest Corn, Dry Mill; Dry DGS, Corn oil and Syrup;  Natural Gas, Grid Electricity; Starch Ethanol produced in Hankinson, North Dakota; Ethanol transported by rail to California.</t>
  </si>
  <si>
    <t>A021701</t>
  </si>
  <si>
    <t>Midwest Corn, Dry Mill; Dry DGS, Modified, and Wet DGS, Corn oil and Syrup; Natural Gas, Grid Electricity, Biomethane, and Biomass; Starch Ethanol produced in Chancellor, SD;  Ethanol transported by rail to California, Composite CI</t>
  </si>
  <si>
    <t>61.55</t>
  </si>
  <si>
    <t>ETH009A02130101</t>
  </si>
  <si>
    <t>ETH009A02130100</t>
  </si>
  <si>
    <t>Fuel Producer: POET Biorefining - Chancellor, LLC (4727); Facility Name: POET Biorefining - Chancellor, LLC (70012); Midwest Corn, Dry Mill; Dry DGS, Modified, and Wet DGS, Corn oil and Syrup; Natural Gas, Grid Electricity, Biomethane, and Biomass; Starch Ethanol produced in Chancellor, SD;  Ethanol transported by rail to California, Composite CI</t>
  </si>
  <si>
    <t>A021301</t>
  </si>
  <si>
    <t>Midwest Corn, Dry Mill; Wet DGS, Corn oil and Syrup; Natural Gas, Grid Electricity; Starch Ethanol produced in Macon, MO ;  Ethanol transported by rail to California</t>
  </si>
  <si>
    <t>POET BIOREFINING - MACON (NORTHEAST MISSOURI GRAIN, LLC) (70017)</t>
  </si>
  <si>
    <t>POET BIOREFINING - MACON (NORTHEAST MISSOURI GRAIN, LLC) (4788)</t>
  </si>
  <si>
    <t>64.95</t>
  </si>
  <si>
    <t>ETH009A02120201</t>
  </si>
  <si>
    <t>ETH009A02120200</t>
  </si>
  <si>
    <t>Fuel Producer: POET BIOREFINING - MACON (NORTHEAST MISSOURI GRAIN, LLC) (4788); Facility Name: POET BIOREFINING - MACON (NORTHEAST MISSOURI GRAIN, LLC) (70017); Midwest Corn, Dry Mill; Wet DGS, Corn oil and Syrup; Natural Gas, Grid Electricity; Starch Ethanol produced in Macon, MO ;  Ethanol transported by rail to California</t>
  </si>
  <si>
    <t>A021202</t>
  </si>
  <si>
    <t>Renewable Natural Gas (RNG) from Dairy Manure at Columbia River Dairy and Six Mile Farms, upgraded in Boardman, Oregon; RNG pipelined to California for transportation use</t>
  </si>
  <si>
    <t>WOF PNW Threemile Project (F00100)</t>
  </si>
  <si>
    <t>IOGEN D3 BIOFUEL PARTNERS II LLC (7180)</t>
  </si>
  <si>
    <t>-171.65</t>
  </si>
  <si>
    <t>CNG026B00720102</t>
  </si>
  <si>
    <t>-188.78</t>
  </si>
  <si>
    <t>CNG026B00720100</t>
  </si>
  <si>
    <t>Fuel Producer: IOGEN D3 BIOFUEL PARTNERS II LLC (7180); Facility Name: WOF PNW Threemile Project (F00100); Renewable Natural Gas (RNG) from Dairy Manure at Columbia River Dairy and Six Mile Farms, upgraded in Boardman, Oregon; RNG pipelined to California for transportation use</t>
  </si>
  <si>
    <t>B007201</t>
  </si>
  <si>
    <t>Midwest Corn, Dry Mill; Wet DGS, Corn oil and Syrup; Natural Gas, Grid Electricity; Starch Ethanol produced in Wentworth, South Dakota;  Ethanol transported by rail to California</t>
  </si>
  <si>
    <t>Dakota Ethanol, LLC (70083)</t>
  </si>
  <si>
    <t>Dakota Ethanol, LLC (4810)</t>
  </si>
  <si>
    <t>64.08</t>
  </si>
  <si>
    <t>ETH009A02090301</t>
  </si>
  <si>
    <t>66.86</t>
  </si>
  <si>
    <t>ETH009A02090300</t>
  </si>
  <si>
    <t>Fuel Producer: Dakota Ethanol, LLC (4810); Facility Name: Dakota Ethanol, LLC (70083); Midwest Corn, Dry Mill; Wet DGS, Corn oil and Syrup; Natural Gas, Grid Electricity; Starch Ethanol produced in Wentworth, South Dakota;  Ethanol transported by rail to California</t>
  </si>
  <si>
    <t>A020903</t>
  </si>
  <si>
    <t>Midwest Corn, Dry Mill; Modified DGS, Corn oil and Syrup; Natural Gas, Grid Electricity; Starch Ethanol produced in Wentworth, South Dakota;  Ethanol transported by rail to California</t>
  </si>
  <si>
    <t>67.82</t>
  </si>
  <si>
    <t>ETH009A02090201</t>
  </si>
  <si>
    <t>70.47</t>
  </si>
  <si>
    <t>ETH009A02090200</t>
  </si>
  <si>
    <t>Fuel Producer: Dakota Ethanol, LLC (4810); Facility Name: Dakota Ethanol, LLC (70083); Midwest Corn, Dry Mill; Modified DGS, Corn oil and Syrup; Natural Gas, Grid Electricity; Starch Ethanol produced in Wentworth, South Dakota;  Ethanol transported by rail to California</t>
  </si>
  <si>
    <t>A020902</t>
  </si>
  <si>
    <t>Midwest Corn, Dry Mill; Dry DGS, Corn oil and Syrup; Natural Gas, Grid Electricity; Starch Ethanol produced in Wentworth, South Dakota; Ethanol transported by rail to California</t>
  </si>
  <si>
    <t>72.71</t>
  </si>
  <si>
    <t>ETH009A02090102</t>
  </si>
  <si>
    <t>ETH009A02090100</t>
  </si>
  <si>
    <t>Fuel Producer: Dakota Ethanol, LLC (4810); Facility Name: Dakota Ethanol, LLC (70083); Midwest Corn, Dry Mill; Dry DGS, Corn oil and Syrup; Natural Gas, Grid Electricity; Starch Ethanol produced in Wentworth, South Dakota; Ethanol transported by rail to California</t>
  </si>
  <si>
    <t>A020901</t>
  </si>
  <si>
    <t>Renewable Natural Gas (RNG) sourced from Dairy Manure of Fair Oak Farms and upgraded to RNG at Generate Fair Oaks Upgrader in Fair Oaks, Indiana; RNG pipelined to California</t>
  </si>
  <si>
    <t>Generate Fair Oaks Upgrader, LLC (71001)</t>
  </si>
  <si>
    <t>Generate Indiana RNG Holdings, LLC (9889)</t>
  </si>
  <si>
    <t>-237.77</t>
  </si>
  <si>
    <t>CNG026B00600102</t>
  </si>
  <si>
    <t>-255.74</t>
  </si>
  <si>
    <t>CNG026B00600100</t>
  </si>
  <si>
    <t>Indiana</t>
  </si>
  <si>
    <t>Fuel Producer: Generate Indiana RNG Holdings, LLC (9889); Facility Name: Generate Fair Oaks Upgrader, LLC (71001); Renewable Natural Gas (RNG) sourced from Dairy Manure of Fair Oak Farms and upgraded to RNG at Generate Fair Oaks Upgrader in Fair Oaks, Indiana; RNG pipelined to California</t>
  </si>
  <si>
    <t>B006001</t>
  </si>
  <si>
    <t>Low-CI electricity from dairy manure biogas using reciprocating engine at ABEC Bidart-Old River in Bakersfield, California for use as transportation fuel in California.</t>
  </si>
  <si>
    <t>ABEC Bidart-Old River LLC (F00113)</t>
  </si>
  <si>
    <t>-568.21</t>
  </si>
  <si>
    <t>ELC026B00590102</t>
  </si>
  <si>
    <t>-562.50</t>
  </si>
  <si>
    <t>ELC026B00590101</t>
  </si>
  <si>
    <t>Fuel Producer: California Bioenergy LLC (B194) ; Facility Name: ABEC Bidart-Old River LLC (F00113); Low-CI electricity from dairy manure biogas using reciprocating engine at ABEC Bidart-Old River in Bakersfield, California for use as transportation fuel in California.</t>
  </si>
  <si>
    <t>B005901</t>
  </si>
  <si>
    <t>Landfill Gas generated at the McCarty Road Landfill; upgraded to pipeline-quality biomethane in Houston, Texas; Delivered via pipeline to California; Dispensed as CNG fuel (Provisional)</t>
  </si>
  <si>
    <t>GSF Energy, LLC – McCarty Road LFG Recovery Facility (F00060)</t>
  </si>
  <si>
    <t>44.78</t>
  </si>
  <si>
    <t>CNG025A01950101</t>
  </si>
  <si>
    <t>43.37</t>
  </si>
  <si>
    <t>CNG025A01950100</t>
  </si>
  <si>
    <t>Fuel Producer: Trillium Transportation Fuels, LLC (T311); Facility Name: GSF Energy, LLC – McCarty Road LFG Recovery Facility (F00060); Landfill Gas generated at the McCarty Road Landfill; upgraded to pipeline-quality biomethane in Houston, Texas; Delivered via pipeline to California; Dispensed as CNG fuel (Provisional)</t>
  </si>
  <si>
    <t>A019501</t>
  </si>
  <si>
    <t>Renewable Diesel produced from US soybean oil. Fuel produced in Wyoming and transported to California</t>
  </si>
  <si>
    <t>Wyoming Renewable Diesel Company LLC (82441)</t>
  </si>
  <si>
    <t>Wyoming Renewable Diesel Company LLC (1440)</t>
  </si>
  <si>
    <t>57.20</t>
  </si>
  <si>
    <t>RND005B00470102</t>
  </si>
  <si>
    <t>RND005B00470100</t>
  </si>
  <si>
    <t>Wyoming</t>
  </si>
  <si>
    <t>Fuel Producer: Wyoming Renewable Diesel Company LLC (1440); Facility Name: Wyoming Renewable Diesel Company LLC (82441); Renewable Diesel produced from US soybean oil. Fuel produced in Wyoming and transported to California</t>
  </si>
  <si>
    <t>B004701</t>
  </si>
  <si>
    <t>Northeast US sourced Rendered Used Cooking Oil transported by truck to Biodiesel plant in Newport, RI; Biodiesel transported by rail California</t>
  </si>
  <si>
    <t>NEWPORT BIODIESEL LLC (83532)</t>
  </si>
  <si>
    <t>NEWPORT BIODIESEL INC (7764)</t>
  </si>
  <si>
    <t>17.61</t>
  </si>
  <si>
    <t>BIO001A01650202</t>
  </si>
  <si>
    <t>18.60</t>
  </si>
  <si>
    <t>BIO001A01650200</t>
  </si>
  <si>
    <t>Rhode Island</t>
  </si>
  <si>
    <t>Fuel Producer: NEWPORT BIODIESEL INC (7764); Facility Name: NEWPORT BIODIESEL LLC (83532); Northeast US sourced Rendered Used Cooking Oil transported by truck to Biodiesel plant in Newport, RI; Biodiesel transported by rail California</t>
  </si>
  <si>
    <t>A016502</t>
  </si>
  <si>
    <t>Midwest Corn, Dry Mill; Dry DGS and Wet DGS, Corn oil, and Syrup; Natural Gas, Grid and CHP-produced Electricity; Starch Ethanol produced in Atwater, MN; Ethanol transported by truck and rail to California, Composite CI.</t>
  </si>
  <si>
    <t>BUSHMILLS ETHANOL, INC. (70109)</t>
  </si>
  <si>
    <t>BUSHMILLS ETHANOL, INC. (4063)</t>
  </si>
  <si>
    <t>ETH009A01640101</t>
  </si>
  <si>
    <t>67.23</t>
  </si>
  <si>
    <t>ETH009A01640100</t>
  </si>
  <si>
    <t/>
  </si>
  <si>
    <t>Fuel Producer: BUSHMILLS ETHANOL, INC. (4063); Facility Name: BUSHMILLS ETHANOL, INC. (70109); Midwest Corn, Dry Mill; Dry DGS and Wet DGS, Corn oil, and Syrup; Natural Gas, Grid and CHP-produced Electricity; Starch Ethanol produced in Atwater, MN; Ethanol transported by truck and rail to California, Composite CI.</t>
  </si>
  <si>
    <t>A016401</t>
  </si>
  <si>
    <t>Landfill Gas generated at the Rumpke Landfill; upgraded to pipeline-quality biomethane in Cincinnati, Ohio; Delivered via pipeline to California; Dispensed as CNG fuel (Provisional)</t>
  </si>
  <si>
    <t>GSF Energy-Rumpke Landfill (71138S)</t>
  </si>
  <si>
    <t>Iogen D3 Biofuel Partners LLC (6486)</t>
  </si>
  <si>
    <t>45.59</t>
  </si>
  <si>
    <t>CNG025A01600102</t>
  </si>
  <si>
    <t>44.90</t>
  </si>
  <si>
    <t>CNG025A01600100</t>
  </si>
  <si>
    <t>Fuel Producer: Iogen D3 Biofuel Partners LLC (6486); Facility Name: GSF Energy-Rumpke Landfill (71138S); Landfill Gas generated at the Rumpke Landfill; upgraded to pipeline-quality biomethane in Cincinnati, Ohio; Delivered via pipeline to California; Dispensed as CNG fuel (Provisional)</t>
  </si>
  <si>
    <t>A016001</t>
  </si>
  <si>
    <t>Midwest Corn, Dry Mill; Dry DGS, Modified DGS, and Corn Oil;  Natural Gas and Grid Electricity; Starch Ethanol produced in St. Ansgar, Iowa;  Ethanol transported by rail to California, Composite CI</t>
  </si>
  <si>
    <t>Absolute Energy, LLC (70144)</t>
  </si>
  <si>
    <t xml:space="preserve">Absolute Energy, LLC (5049) </t>
  </si>
  <si>
    <t>67.61</t>
  </si>
  <si>
    <t>ETH009A01550101</t>
  </si>
  <si>
    <t>67.97</t>
  </si>
  <si>
    <t>ETH009A01550100</t>
  </si>
  <si>
    <t>Fuel Producer: Absolute Energy, LLC (5049) ; Facility Name: Absolute Energy, LLC (70144); Midwest Corn, Dry Mill; Dry DGS, Modified DGS, and Corn Oil;  Natural Gas and Grid Electricity; Starch Ethanol produced in St. Ansgar, Iowa;  Ethanol transported by rail to California, Composite CI</t>
  </si>
  <si>
    <t>A015501</t>
  </si>
  <si>
    <t>Midwest Corn, Dry Mill; Wet DGS, Corn oil and Syrup; Natural Gas and Grid Electricity; Starch Ethanol produced in Portland, IN; Ethanol transported by rail to California</t>
  </si>
  <si>
    <t>POET BIOREFINING - PORTLAND (PREMIER ETHANOL, LLC) (70108)</t>
  </si>
  <si>
    <t xml:space="preserve">POET BIOREFINING - PORTLAND (PREMIER ETHANOL, LLC) (4064) </t>
  </si>
  <si>
    <t>66.14</t>
  </si>
  <si>
    <t>ETH009A01510201</t>
  </si>
  <si>
    <t>67.72</t>
  </si>
  <si>
    <t>ETH009A01510200</t>
  </si>
  <si>
    <t>Fuel Producer: POET BIOREFINING - PORTLAND (PREMIER ETHANOL, LLC) (4064) ; Facility Name: POET BIOREFINING - PORTLAND (PREMIER ETHANOL, LLC) (70108); Midwest Corn, Dry Mill; Wet DGS, Corn oil and Syrup; Natural Gas and Grid Electricity; Starch Ethanol produced in Portland, IN; Ethanol transported by rail to California</t>
  </si>
  <si>
    <t>A015102</t>
  </si>
  <si>
    <t>Louisville Landfill gas (KY) to pipeline-quality biomethane; Delivered via pipeline to liquefaction facility in Topock AZ; Transported by truck to California; Re-gasified and compressed to L-CNG (Provisional)</t>
  </si>
  <si>
    <t>Outer Loop High Btu Gas Plant (71316)</t>
  </si>
  <si>
    <t>WM Renewable Energy, LLC (W978)</t>
  </si>
  <si>
    <t>75.18</t>
  </si>
  <si>
    <t>LCN025A01540302</t>
  </si>
  <si>
    <t>74.59</t>
  </si>
  <si>
    <t>LCN025A01540300</t>
  </si>
  <si>
    <t>Kentucky</t>
  </si>
  <si>
    <t>Fuel Producer: WM Renewable Energy, LLC (W978); Facility Name: Outer Loop High Btu Gas Plant (71316); Louisville Landfill gas (KY) to pipeline-quality biomethane; Delivered via pipeline to liquefaction facility in Topock AZ; Transported by truck to California; Re-gasified and compressed to L-CNG (Provisional)</t>
  </si>
  <si>
    <t>A015403</t>
  </si>
  <si>
    <t>Louisville Landfill gas (KY) to pipeline-quality biomethane; Delivered via pipeline to liquefaction facility in Topock AZ; Transported by truck to California LNG stations (Provisional)</t>
  </si>
  <si>
    <t>72.09</t>
  </si>
  <si>
    <t>LNG025A01540202</t>
  </si>
  <si>
    <t>71.50</t>
  </si>
  <si>
    <t>LNG025A01540200</t>
  </si>
  <si>
    <t>Fuel Producer: WM Renewable Energy, LLC (W978); Facility Name: Outer Loop High Btu Gas Plant (71316); Louisville Landfill gas (KY) to pipeline-quality biomethane; Delivered via pipeline to liquefaction facility in Topock AZ; Transported by truck to California LNG stations (Provisional)</t>
  </si>
  <si>
    <t>A015402</t>
  </si>
  <si>
    <t>Louisville Landfill gas (KY) to pipeline-quality biomethane; Delivered via pipeline; Compression to CNG stations in California (Provisional)</t>
  </si>
  <si>
    <t>54.69</t>
  </si>
  <si>
    <t>CNG025A01540102</t>
  </si>
  <si>
    <t>54.66</t>
  </si>
  <si>
    <t xml:space="preserve">CNG025A01540100 </t>
  </si>
  <si>
    <t>Fuel Producer: WM Renewable Energy, LLC (W978); Facility Name: Outer Loop High Btu Gas Plant (71316); Louisville Landfill gas (KY) to pipeline-quality biomethane; Delivered via pipeline; Compression to CNG stations in California (Provisional)</t>
  </si>
  <si>
    <t>A015401</t>
  </si>
  <si>
    <t>Midwest Corn, Dry Mill; Wet DGS, Corn oil and Syrup; Natural Gas and Grid Electricity; Starch Ethanol produced in Fostoria, OH;  Ethanol transported by rail to California</t>
  </si>
  <si>
    <t>POET BIOREFINING - FOSTORIA (FOSTORIA ETHANOL, LLC) (70323)</t>
  </si>
  <si>
    <t>POET BIOREFINING - FOSTORIA (FOSTORIA ETHANOL, LLC) (7518)</t>
  </si>
  <si>
    <t>65.82</t>
  </si>
  <si>
    <t>ETH009A01520201</t>
  </si>
  <si>
    <t>67.32</t>
  </si>
  <si>
    <t>ETH009A01520200</t>
  </si>
  <si>
    <t>Fuel Producer: POET BIOREFINING - FOSTORIA (FOSTORIA ETHANOL, LLC) (7518); Facility Name: POET BIOREFINING - FOSTORIA (FOSTORIA ETHANOL, LLC) (70323); Midwest Corn, Dry Mill; Wet DGS, Corn oil and Syrup; Natural Gas and Grid Electricity; Starch Ethanol produced in Fostoria, OH;  Ethanol transported by rail to California</t>
  </si>
  <si>
    <t>A015202</t>
  </si>
  <si>
    <t>Midwest Corn, Dry Mill; Dry DGS, Corn oil and Syrup; Natural Gas and Grid Electricity; Starch Ethanol produced in Fostoria, OH;  Ethanol transported by rail to California</t>
  </si>
  <si>
    <t>72.75</t>
  </si>
  <si>
    <t>ETH009A01520101</t>
  </si>
  <si>
    <t>74.15</t>
  </si>
  <si>
    <t>ETH009A01520100</t>
  </si>
  <si>
    <t>Fuel Producer: POET BIOREFINING - FOSTORIA (FOSTORIA ETHANOL, LLC) (7518); Facility Name: POET BIOREFINING - FOSTORIA (FOSTORIA ETHANOL, LLC) (70323); Midwest Corn, Dry Mill; Dry DGS, Corn oil and Syrup; Natural Gas and Grid Electricity; Starch Ethanol produced in Fostoria, OH;  Ethanol transported by rail to California</t>
  </si>
  <si>
    <t>A015201</t>
  </si>
  <si>
    <t>Midwest Corn, Dry Mill; Dry DGS, Corn oil and Syrup; Natural Gas and Grid Electricity; Starch Ethanol produced in Portland, IN then transported by rail to California</t>
  </si>
  <si>
    <t xml:space="preserve"> POET BIOREFINING - PORTLAND (PREMIER ETHANOL, LLC) (70108)</t>
  </si>
  <si>
    <t>POET BIOREFINING - PORTLAND (PREMIER ETHANOL, LLC) (4064)</t>
  </si>
  <si>
    <t>73.56</t>
  </si>
  <si>
    <t>ETH009A01510101</t>
  </si>
  <si>
    <t>74.44</t>
  </si>
  <si>
    <t>ETH009A01510100</t>
  </si>
  <si>
    <t>Fuel Producer: POET BIOREFINING - PORTLAND (PREMIER ETHANOL, LLC) (4064); Facility Name:  POET BIOREFINING - PORTLAND (PREMIER ETHANOL, LLC) (70108); Midwest Corn, Dry Mill; Dry DGS, Corn oil and Syrup; Natural Gas and Grid Electricity; Starch Ethanol produced in Portland, IN then transported by rail to California</t>
  </si>
  <si>
    <t>A015101</t>
  </si>
  <si>
    <t>Midwest Corn, Dry Mill; Wet DGS, Corn oil and Syrup; Natural Gas, Biogas, and Grid Electricity; Starch Ethanol produced in Alexandria, IN; Ethanol transported by rail to California</t>
  </si>
  <si>
    <t>POET BIOREFINING - ALEXANDRIA (ULTIMATE ETHANOL, LLC) (70298)</t>
  </si>
  <si>
    <t xml:space="preserve">POET BIOREFINING - ALEXANDRIA (ULTIMATE ETHANOL, LLC) (5819) </t>
  </si>
  <si>
    <t>ETH009A01500201</t>
  </si>
  <si>
    <t>68.05</t>
  </si>
  <si>
    <t>ETH009A01500200</t>
  </si>
  <si>
    <t>Fuel Producer: POET BIOREFINING - ALEXANDRIA (ULTIMATE ETHANOL, LLC) (5819) ; Facility Name: POET BIOREFINING - ALEXANDRIA (ULTIMATE ETHANOL, LLC) (70298); Midwest Corn, Dry Mill; Wet DGS, Corn oil and Syrup; Natural Gas, Biogas, and Grid Electricity; Starch Ethanol produced in Alexandria, IN; Ethanol transported by rail to California</t>
  </si>
  <si>
    <t>A015002</t>
  </si>
  <si>
    <t>Midwest Corn, Dry Mill; Dry DGS, Corn oil and Syrup; Natural Gas, Biogas, and Grid Electricity; Starch Ethanol produced in Alexandria, IN; Ethanol transported by rail to California</t>
  </si>
  <si>
    <t>POET BIOREFINING - ALEXANDRIA (ULTIMATE ETHANOL, LLC) (5819)</t>
  </si>
  <si>
    <t>74.03</t>
  </si>
  <si>
    <t>ETH009A01500101</t>
  </si>
  <si>
    <t>ETH009A01500100</t>
  </si>
  <si>
    <t>Fuel Producer: POET BIOREFINING - ALEXANDRIA (ULTIMATE ETHANOL, LLC) (5819); Facility Name: POET BIOREFINING - ALEXANDRIA (ULTIMATE ETHANOL, LLC) (70298); Midwest Corn, Dry Mill; Dry DGS, Corn oil and Syrup; Natural Gas, Biogas, and Grid Electricity; Starch Ethanol produced in Alexandria, IN; Ethanol transported by rail to California</t>
  </si>
  <si>
    <t>A015001</t>
  </si>
  <si>
    <t>Midwest Corn, Dry Mill; Wet DGS, Corn oil and Syrup; Natural Gas and Grid Electricity; Starch Ethanol produced in Caro, Michigan  and transported by rail to California</t>
  </si>
  <si>
    <t>POET BIOREFINING - CARO (MICHIGAN ETHANOL, LLC) (70028)</t>
  </si>
  <si>
    <t>POET BIOREFINING - CARO (MICHIGAN ETHANOL, LLC) (4781)</t>
  </si>
  <si>
    <t>66.61</t>
  </si>
  <si>
    <t>ETH009A01460201</t>
  </si>
  <si>
    <t>67.10</t>
  </si>
  <si>
    <t>ETH009A01460200</t>
  </si>
  <si>
    <t>Fuel Producer: Fuel Producer: POET BIOREFINING - CARO (MICHIGAN ETHANOL, LLC) (4781); Facility Name: POET BIOREFINING - CARO (MICHIGAN ETHANOL, LLC) (70028); Midwest Corn, Dry Mill; Wet DGS, Corn oil and Syrup; Natural Gas and Grid Electricity; Starch Ethanol produced in Caro, Michigan  and transported by rail to California</t>
  </si>
  <si>
    <t>A014602</t>
  </si>
  <si>
    <t>Midwest Corn, Dry Mill; Dry DGS, Corn oil and Syrup; Natural Gas and Grid Electricity; Starch Ethanol produced in Caro, Michigan and transported by rail to California</t>
  </si>
  <si>
    <t>72.29</t>
  </si>
  <si>
    <t>ETH009A01460101</t>
  </si>
  <si>
    <t>72.59</t>
  </si>
  <si>
    <t>ETH009A01460100</t>
  </si>
  <si>
    <t>Fuel Producer: POET BIOREFINING - CARO (MICHIGAN ETHANOL, LLC) (4781); Facility Name: POET BIOREFINING - CARO (MICHIGAN ETHANOL, LLC) (70028); Midwest Corn, Dry Mill; Dry DGS, Corn oil and Syrup; Natural Gas and Grid Electricity; Starch Ethanol produced in Caro, Michigan and transported by rail to California</t>
  </si>
  <si>
    <t>A014601</t>
  </si>
  <si>
    <t>Midwest Corn, Dry Mill; Dry DGS and Modified DGS, Corn oil and Syrup; Natural Gas and Grid Electricity; Starch Ethanol produced in Redfield, South Dakota; Ethanol transported by rail to California</t>
  </si>
  <si>
    <t>Redfield Energy, LLC (70111)</t>
  </si>
  <si>
    <t>Redfield Energy, LLC (4061)</t>
  </si>
  <si>
    <t>68.61</t>
  </si>
  <si>
    <t>ETH009A01450102</t>
  </si>
  <si>
    <t>69.60</t>
  </si>
  <si>
    <t>ETH009A01450100</t>
  </si>
  <si>
    <t>Fuel Producer: Redfield Energy, LLC (4061); Facility Name: Redfield Energy, LLC (70111); Midwest Corn, Dry Mill; Dry DGS and Modified DGS, Corn oil and Syrup; Natural Gas and Grid Electricity; Starch Ethanol produced in Redfield, South Dakota; Ethanol transported by rail to California</t>
  </si>
  <si>
    <t>A014501</t>
  </si>
  <si>
    <t>Midwest Corn, Dry Mill, Wet DGS, Corn Oil and Syrup; Natural Gas and Grid Electricity; Starch Ethanol produced in Sutherland, Nebraska; Ethanol transported by rail to California</t>
  </si>
  <si>
    <t>Midwest Renewable Energy (70160)</t>
  </si>
  <si>
    <t>Midwest Renewable Energy (5214)</t>
  </si>
  <si>
    <t>65.76</t>
  </si>
  <si>
    <t>ETH009A01390102</t>
  </si>
  <si>
    <t>62.81</t>
  </si>
  <si>
    <t>ETH009A01390100</t>
  </si>
  <si>
    <t>Fuel Producer: Midwest Renewable Energy (5214); Facility Name: Midwest Renewable Energy (70160); Midwest Corn, Dry Mill, Wet DGS, Corn Oil and Syrup; Natural Gas and Grid Electricity; Starch Ethanol produced in Sutherland, Nebraska; Ethanol transported by rail to California</t>
  </si>
  <si>
    <t>A013901</t>
  </si>
  <si>
    <t xml:space="preserve">Midwest Corn, Dry Mill; Wet DGS, Corn oil and Syrup; Natural Gas and Grid Electricity; Starch Ethanol produced in North Manchester, Indiana; Ethanol transported by rail to California </t>
  </si>
  <si>
    <t>POET BIOREFINING - N MANCHESTER (N MANCHESTER ETHANOL, LLC) (70322)</t>
  </si>
  <si>
    <t>POET BIOREFINING - N MANCHESTER (N MANCHESTER ETHANOL, LLC) (7513)</t>
  </si>
  <si>
    <t>65.09</t>
  </si>
  <si>
    <t>ETH009A01300201</t>
  </si>
  <si>
    <t>67.34</t>
  </si>
  <si>
    <t>ETH009A01300200</t>
  </si>
  <si>
    <t xml:space="preserve">Fuel Producer: POET BIOREFINING - N MANCHESTER (N MANCHESTER ETHANOL, LLC) (7513); Facility Name: POET BIOREFINING - N MANCHESTER (N MANCHESTER ETHANOL, LLC) (70322); Midwest Corn, Dry Mill; Wet DGS, Corn oil and Syrup; Natural Gas and Grid Electricity; Starch Ethanol produced in North Manchester, Indiana; Ethanol transported by rail to California </t>
  </si>
  <si>
    <t>A013002</t>
  </si>
  <si>
    <t>Biomethane generated at the SAWS Dos Rios Water Recycling Center; upgraded to pipeline-quality biomethane in San Antonio, Texas; Delivered via pipeline to California; Dispensed as CNG fuel</t>
  </si>
  <si>
    <t>Ameresco San Antonio Biogas (71204)</t>
  </si>
  <si>
    <t>36.77</t>
  </si>
  <si>
    <t>CNG030A01150101</t>
  </si>
  <si>
    <t>37.33</t>
  </si>
  <si>
    <t>CNG030A01150100</t>
  </si>
  <si>
    <t>Fuel Producer: Anew RNG, LLC (5877); Facility Name: Ameresco San Antonio Biogas (71204); Biomethane generated at the SAWS Dos Rios Water Recycling Center; upgraded to pipeline-quality biomethane in San Antonio, Texas; Delivered via pipeline to California; Dispensed as CNG fuel</t>
  </si>
  <si>
    <t>A011501</t>
  </si>
  <si>
    <t>Midwest Corn, Dry Mill, Dry and Modified DGS; Corn Oil and Syrup using natural gas and grid electricity; Corn starch Ethanol is produced in Denison, Iowa; Ethanol is transported by rail to California</t>
  </si>
  <si>
    <t>The Andersons Denison Ethanol (70135)</t>
  </si>
  <si>
    <t>The Andersons, Inc (5872)</t>
  </si>
  <si>
    <t>67.11</t>
  </si>
  <si>
    <t>ETH009A01000201</t>
  </si>
  <si>
    <t>67.48</t>
  </si>
  <si>
    <t>ETH009A01000200</t>
  </si>
  <si>
    <t>Fuel Producer: The Andersons, Inc (5872); Facility Name: The Andersons Denison Ethanol (70135); Midwest Corn, Dry Mill, Dry and Modified DGS; Corn Oil and Syrup using natural gas and grid electricity; Corn starch Ethanol is produced in Denison, Iowa; Ethanol is transported by rail to California</t>
  </si>
  <si>
    <t>A010002</t>
  </si>
  <si>
    <t>U.S. and Canadian sourced Rendered Animal Fat Oil transported by truck; Grid Electricity, Steam, and Hydrogen; Renewable Diesel produced from co-processing with petroleum feedstock in a hydrotreater in Blaine, Washington; transported by ocean tanker to CA</t>
  </si>
  <si>
    <t>Cherry Point Refinery (83736)</t>
  </si>
  <si>
    <t>BP Products North America, Inc (4320)</t>
  </si>
  <si>
    <t>35.02</t>
  </si>
  <si>
    <t>RND002B00180102</t>
  </si>
  <si>
    <t>26.92</t>
  </si>
  <si>
    <t>RND002B00180100</t>
  </si>
  <si>
    <t>Fuel Producer: BP Products North America, Inc (4320); Facility Name: Cherry Point Refinery (83736); U.S. and Canadian sourced Rendered Animal Fat Oil transported by truck; Grid Electricity, Steam, and Hydrogen; Renewable Diesel produced from co-processing with petroleum feedstock in a hydrotreater in Blaine, Washington; transported by ocean tanker to CA</t>
  </si>
  <si>
    <t>B001801</t>
  </si>
  <si>
    <t>Midwest Corn, Dry Mill; Dry DGS and Modified DGS, Corn oil;  Natural Gas, Grid Electricity; Starch Ethanol produced in Nebraska ;  Ethanol transported by rail to California , Composite CI.</t>
  </si>
  <si>
    <t>Husker Ag LLC (70151)</t>
  </si>
  <si>
    <t>Husker Ag LLC (5078)</t>
  </si>
  <si>
    <t>65.00</t>
  </si>
  <si>
    <t>ETH009A02720101</t>
  </si>
  <si>
    <t>65.63</t>
  </si>
  <si>
    <t>ETH009A02720100</t>
  </si>
  <si>
    <t>Fuel Producer: Husker Ag LLC (5078); Facility Name: Husker Ag LLC (70151); Midwest Corn, Dry Mill; Dry DGS and Modified DGS, Corn oil;  Natural Gas, Grid Electricity; Starch Ethanol produced in Nebraska ;  Ethanol transported by rail to California , Composite CI.</t>
  </si>
  <si>
    <t>A027201</t>
  </si>
  <si>
    <t>Biomethane from Landfill in Saint-Thomas, Quebec; upgraded at EBI Energie Inc in Quebec, Canada and pipelined to Topock Arizona for liquefaction to LNG; trucked to California; regasified, and compressed to L-CNG</t>
  </si>
  <si>
    <t>LCN025A05070300</t>
  </si>
  <si>
    <t>Fuel Producer: EBI ENERGIE INC. (6459); Facility Name: SAINT-THOMAS BIOMETHANE PLANT (71254); Biomethane from Landfill in Saint-Thomas, Quebec; upgraded at EBI Energie Inc in Quebec, Canada and pipelined to Topock Arizona for liquefaction to LNG; trucked to California; regasified, and compressed to L-CNG</t>
  </si>
  <si>
    <t>A050703</t>
  </si>
  <si>
    <t>Biomethane from Landfill in Saint-Thomas, Quebec; upgraded at EBI Energie Inc in Quebec, Canada and pipelined to Topock Arizona for liquefaction to LNG; trucked to California LNG stations</t>
  </si>
  <si>
    <t>LNG025A05070200</t>
  </si>
  <si>
    <t>Fuel Producer: EBI ENERGIE INC. (6459); Facility Name: SAINT-THOMAS BIOMETHANE PLANT (71254); Biomethane from Landfill in Saint-Thomas, Quebec; upgraded at EBI Energie Inc in Quebec, Canada and pipelined to Topock Arizona for liquefaction to LNG; trucked to California LNG stations</t>
  </si>
  <si>
    <t>A050702</t>
  </si>
  <si>
    <t>Biomethane from River Birch Landfill in Avondale, LA; upgrading at River Birch LLC and pipelined to Topock Arizona for liquefaction to LNG; trucked to California; regasified, and compressed to L-CNG</t>
  </si>
  <si>
    <t>River Birch Landfill (F00278)</t>
  </si>
  <si>
    <t>River Birch, LLC (C1065)</t>
  </si>
  <si>
    <t>LCN025A05060200</t>
  </si>
  <si>
    <t>Fuel Producer: River Birch, LLC (C1065); Facility Name: River Birch Landfill (F00278); Biomethane from River Birch Landfill in Avondale, LA; upgrading at River Birch LLC and pipelined to Topock Arizona for liquefaction to LNG; trucked to California; regasified, and compressed to L-CNG</t>
  </si>
  <si>
    <t>A050602</t>
  </si>
  <si>
    <t>Biomethane from River Birch Landfill in Avondale, LA; upgrading at River Birch LLC and pipelined to Topock Arizona for liquefaction to LNG; trucked to California LNG stations</t>
  </si>
  <si>
    <t>LNG025A05060100</t>
  </si>
  <si>
    <t>Fuel Producer: River Birch, LLC (C1065); Facility Name: River Birch Landfill (F00278); Biomethane from River Birch Landfill in Avondale, LA; upgrading at River Birch LLC and pipelined to Topock Arizona for liquefaction to LNG; trucked to California LNG stations</t>
  </si>
  <si>
    <t>A050601</t>
  </si>
  <si>
    <t>Midwest Grain Sorghum, Dry Mill; Wet DGS, Corn oil and Syrup;  Natural Gas, Grid Electricity; Starch Ethanol produced in South Dakota;  Ethanol transported by rail to California.         (Provisional)</t>
  </si>
  <si>
    <t>RING-NECK ENERGY &amp; FEED, LLC (70361)</t>
  </si>
  <si>
    <t>RING-NECK ENERGY &amp; FEED, LLC (6274)</t>
  </si>
  <si>
    <t>69.04</t>
  </si>
  <si>
    <t>ETH010A04950600</t>
  </si>
  <si>
    <t>Fuel Producer: RING-NECK ENERGY &amp; FEED, LLC (6274); Facility Name: RING-NECK ENERGY &amp; FEED, LLC (70361); Midwest Grain Sorghum, Dry Mill; Wet DGS, Corn oil and Syrup;  Natural Gas, Grid Electricity; Starch Ethanol produced in South Dakota;  Ethanol transported by rail to California.         (Provisional)</t>
  </si>
  <si>
    <t>A049506</t>
  </si>
  <si>
    <t>Midwest Grain Sorghum, Dry Mill; Dry DGS, Corn oil and Syrup;  Natural Gas, Grid Electricity; Starch Ethanol produced in South Dakota;  Ethanol transported by rail to California.         (Provisional)</t>
  </si>
  <si>
    <t>77.07</t>
  </si>
  <si>
    <t>ETH010A04950500</t>
  </si>
  <si>
    <t>Fuel Producer: RING-NECK ENERGY &amp; FEED, LLC (6274); Facility Name: RING-NECK ENERGY &amp; FEED, LLC (70361); Midwest Grain Sorghum, Dry Mill; Dry DGS, Corn oil and Syrup;  Natural Gas, Grid Electricity; Starch Ethanol produced in South Dakota;  Ethanol transported by rail to California.         (Provisional)</t>
  </si>
  <si>
    <t>A049505</t>
  </si>
  <si>
    <t>Midwest Corn, Dry Mill; Fiber ethanol; Natural Gas, Grid Electricity; Fiber Ethanol produced in South Dakota;  Ethanol transported by rail to California.         (Provisional)</t>
  </si>
  <si>
    <t>26.69</t>
  </si>
  <si>
    <t>ETH012A04950300</t>
  </si>
  <si>
    <t>Fuel Producer: RING-NECK ENERGY &amp; FEED, LLC (6274); Facility Name: RING-NECK ENERGY &amp; FEED, LLC (70361); Midwest Corn, Dry Mill; Fiber ethanol; Natural Gas, Grid Electricity; Fiber Ethanol produced in South Dakota;  Ethanol transported by rail to California.         (Provisional)</t>
  </si>
  <si>
    <t>A049503</t>
  </si>
  <si>
    <t>Midwest Corn, Dry Mill; Wet DGS, Corn oil and Syrup;  Natural Gas, Grid Electricity; Starch Ethanol produced in South Dakota;  Ethanol transported by rail to California.         (Provisional)</t>
  </si>
  <si>
    <t xml:space="preserve">RING-NECK ENERGY &amp; FEED, LLC (6274) </t>
  </si>
  <si>
    <t>65.12</t>
  </si>
  <si>
    <t>ETH009A04950200</t>
  </si>
  <si>
    <t>Fuel Producer: RING-NECK ENERGY &amp; FEED, LLC (6274) ; Facility Name: RING-NECK ENERGY &amp; FEED, LLC (70361); Midwest Corn, Dry Mill; Wet DGS, Corn oil and Syrup;  Natural Gas, Grid Electricity; Starch Ethanol produced in South Dakota;  Ethanol transported by rail to California.         (Provisional)</t>
  </si>
  <si>
    <t>A049502</t>
  </si>
  <si>
    <t>Midwest Corn, Dry Mill; Dry DGS, Corn oil and Syrup;  Natural Gas, Grid Electricity; Starch Ethanol produced in South Dakota ;  Ethanol transported by rail to California.         (Provisional)</t>
  </si>
  <si>
    <t>73.15</t>
  </si>
  <si>
    <t>ETH009A04950100</t>
  </si>
  <si>
    <t>Fuel Producer: RING-NECK ENERGY &amp; FEED, LLC (6274); Facility Name: RING-NECK ENERGY &amp; FEED, LLC (70361); Midwest Corn, Dry Mill; Dry DGS, Corn oil and Syrup;  Natural Gas, Grid Electricity; Starch Ethanol produced in South Dakota ;  Ethanol transported by rail to California.         (Provisional)</t>
  </si>
  <si>
    <t>A049501</t>
  </si>
  <si>
    <t>North American Sourced Soybean Oil transported by rail to Biodiesel plant in Hoquiam, WA; Natural Gas and Grid Electricity; Biodiesel transported by truck and rail to California</t>
  </si>
  <si>
    <t>REG Grays Harbor, LLC (82954)</t>
  </si>
  <si>
    <t>REG Grays Harbor, LLC (6326)</t>
  </si>
  <si>
    <t>55.00</t>
  </si>
  <si>
    <t>BIO005A04910200</t>
  </si>
  <si>
    <t>Fuel Producer: REG Grays Harbor, LLC (6326); Facility Name: REG Grays Harbor, LLC (82954); North American Sourced Soybean Oil transported by rail to Biodiesel plant in Hoquiam, WA; Natural Gas and Grid Electricity; Biodiesel transported by truck and rail to California</t>
  </si>
  <si>
    <t>A049102</t>
  </si>
  <si>
    <t>North American Sourced Canola Oil transported by truck, rail, and ocean tanker to Biodiesel plant in Hoquiam, WA; Natural Gas and Grid Electricity; Biodiesel transported by truck and rail to California</t>
  </si>
  <si>
    <t>49.00</t>
  </si>
  <si>
    <t>BIO006A04910100</t>
  </si>
  <si>
    <t>52.87</t>
  </si>
  <si>
    <t>BDCA204</t>
  </si>
  <si>
    <t>Fuel Producer: REG Grays Harbor, LLC (6326); Facility Name: REG Grays Harbor, LLC (82954); North American Sourced Canola Oil transported by truck, rail, and ocean tanker to Biodiesel plant in Hoquiam, WA; Natural Gas and Grid Electricity; Biodiesel transported by truck and rail to California</t>
  </si>
  <si>
    <t>A049101</t>
  </si>
  <si>
    <t>Midwest Corn, Dry Mill; Dry DGS, Corn oil and Syrup; Natural Gas and Grid Electricity; Starch Ethanol produced in North Manchester, Indianna; Ethanol transported by rail to California  (Provisional)</t>
  </si>
  <si>
    <t>72.10</t>
  </si>
  <si>
    <t>ETH009A01300101</t>
  </si>
  <si>
    <t>74.35</t>
  </si>
  <si>
    <t>ETH009A01300100</t>
  </si>
  <si>
    <t>Fuel Producer: POET BIOREFINING - N MANCHESTER (N MANCHESTER ETHANOL, LLC) (7513); Facility Name: POET BIOREFINING - N MANCHESTER (N MANCHESTER ETHANOL, LLC) (70322); Midwest Corn, Dry Mill; Dry DGS, Corn oil and Syrup; Natural Gas and Grid Electricity; Starch Ethanol produced in North Manchester, Indianna; Ethanol transported by rail to California  (Provisional)</t>
  </si>
  <si>
    <t>A013001</t>
  </si>
  <si>
    <t>Midwest Corn, Dry Mill; Wet DGS, Corn oil and Syrup; Natural Gas and Grid Electricity; Starch Ethanol produced in Leipsic, Ohio;  Ethanol transported by rail to California  (Provisional)</t>
  </si>
  <si>
    <t>POET BIOREFINING - LEIPSIC (SUMMIT ETHANOL, LLC) (70265)</t>
  </si>
  <si>
    <t>POET BIOREFINING - LEIPSIC (SUMMIT ETHANOL, LLC) (5728)</t>
  </si>
  <si>
    <t>66.73</t>
  </si>
  <si>
    <t>ETH009A01290201</t>
  </si>
  <si>
    <t>67.54</t>
  </si>
  <si>
    <t>ETH009A01290200</t>
  </si>
  <si>
    <t>Fuel Producer: POET BIOREFINING - LEIPSIC (SUMMIT ETHANOL, LLC) (5728); Facility Name: POET BIOREFINING - LEIPSIC (SUMMIT ETHANOL, LLC) (70265); Midwest Corn, Dry Mill; Wet DGS, Corn oil and Syrup; Natural Gas and Grid Electricity; Starch Ethanol produced in Leipsic, Ohio;  Ethanol transported by rail to California  (Provisional)</t>
  </si>
  <si>
    <t>A012902</t>
  </si>
  <si>
    <t>Midwest Corn, Dry Mill; Dry DGS, Corn oil and Syrup;  Natural Gas and Grid Electricity; Starch Ethanol produced in Leipsic, Ohio; Ethanol transported by rail to California  (Provisional)</t>
  </si>
  <si>
    <t>73.48</t>
  </si>
  <si>
    <t>ETH009A01290101</t>
  </si>
  <si>
    <t>74.62</t>
  </si>
  <si>
    <t>ETH009A01290100</t>
  </si>
  <si>
    <t>Fuel Producer: POET BIOREFINING - LEIPSIC (SUMMIT ETHANOL, LLC) (5728); Facility Name: POET BIOREFINING - LEIPSIC (SUMMIT ETHANOL, LLC) (70265); Midwest Corn, Dry Mill; Dry DGS, Corn oil and Syrup;  Natural Gas and Grid Electricity; Starch Ethanol produced in Leipsic, Ohio; Ethanol transported by rail to California  (Provisional)</t>
  </si>
  <si>
    <t>A012901</t>
  </si>
  <si>
    <t>Midwest Corn, Dry Mill; Wet DGS, Corn oil and Syrup; Natural Gas and Grid Electricity; Starch Ethanol produced in Sioux Center, Iowa;  Ethanol transported by rail to California (Provisional)</t>
  </si>
  <si>
    <t>64.69</t>
  </si>
  <si>
    <t>ETH009A01200102</t>
  </si>
  <si>
    <t>65.30</t>
  </si>
  <si>
    <t>ETH009A01200101</t>
  </si>
  <si>
    <t>Fuel Producer: Siouxland Energy Cooperative (4060); Facility Name: Siouxland Energy Cooperative (70112); Midwest Corn, Dry Mill; Wet DGS, Corn oil and Syrup; Natural Gas and Grid Electricity; Starch Ethanol produced in Sioux Center, Iowa;  Ethanol transported by rail to California (Provisional)</t>
  </si>
  <si>
    <t>A012001</t>
  </si>
  <si>
    <t>North American sourced Animal Fat transported by truck and rail to Biodiesel plant in Bakersfield, California; Natural Gas and Grid Electricity; Composite Biodiesel produced by conventional and RepCat process.  In-state fuel distribution by truck. (Provisional)</t>
  </si>
  <si>
    <t>Crimson Renewable Energy Bakersfield Biodiesel Plant (80174)</t>
  </si>
  <si>
    <t>Crimson Renewable Energy LLC (4814)</t>
  </si>
  <si>
    <t>32.73</t>
  </si>
  <si>
    <t>BIO002B02670201</t>
  </si>
  <si>
    <t>32.53</t>
  </si>
  <si>
    <t>BIO002B02670200</t>
  </si>
  <si>
    <t>Fuel Producer: Crimson Renewable Energy LLC (4814); Facility Name: Crimson Renewable Energy Bakersfield Biodiesel Plant (80174); North American sourced Animal Fat transported by truck and rail to Biodiesel plant in Bakersfield, California; Natural Gas and Grid Electricity; Composite Biodiesel produced by conventional and RepCat process.  In-state fuel distribution by truck. (Provisional)</t>
  </si>
  <si>
    <t>B026702</t>
  </si>
  <si>
    <t>Corn Oil transported by truck and rail to Biodiesel plant in Bakersfield, California; Natural Gas and Grid Electricity; Composite Biodiesel produced by conventional and RepCat process.  In-state fuel distribution by truck. (Provisional)</t>
  </si>
  <si>
    <t>BIO003B02670101</t>
  </si>
  <si>
    <t>28.67</t>
  </si>
  <si>
    <t>BIO003B02670100</t>
  </si>
  <si>
    <t>Fuel Producer: Crimson Renewable Energy LLC (4814); Facility Name: Crimson Renewable Energy Bakersfield Biodiesel Plant (80174); Corn Oil transported by truck and rail to Biodiesel plant in Bakersfield, California; Natural Gas and Grid Electricity; Composite Biodiesel produced by conventional and RepCat process.  In-state fuel distribution by truck. (Provisional)</t>
  </si>
  <si>
    <t>B026701</t>
  </si>
  <si>
    <t>Biomethane from Landfill at Ferris, Texas, pipelined to Applied LNG in Needles - California for liquefaction to LNG; trucked to California; regasified, and compressed to L-CNG (Provisional)</t>
  </si>
  <si>
    <t>Skyline RNG Facility (F00217)</t>
  </si>
  <si>
    <t>72.00</t>
  </si>
  <si>
    <t>LCN025A04390300</t>
  </si>
  <si>
    <t>Fuel Producer: WM Renewable Energy, LLC (W978); Facility Name: Skyline RNG Facility (F00217); Biomethane from Landfill at Ferris, Texas, pipelined to Applied LNG in Needles - California for liquefaction to LNG; trucked to California; regasified, and compressed to L-CNG (Provisional)</t>
  </si>
  <si>
    <t>A043903</t>
  </si>
  <si>
    <t>Biomethane from Landfill at Ferris, Texas, pipelined to Applied LNG in Needles - California for liquefaction to LNG; trucked to California LNG stations (Provisional)</t>
  </si>
  <si>
    <t>68.92</t>
  </si>
  <si>
    <t>LNG025A04390200</t>
  </si>
  <si>
    <t>Fuel Producer: WM Renewable Energy, LLC (W978); Facility Name: Skyline RNG Facility (F00217); Biomethane from Landfill at Ferris, Texas, pipelined to Applied LNG in Needles - California for liquefaction to LNG; trucked to California LNG stations (Provisional)</t>
  </si>
  <si>
    <t>A043902</t>
  </si>
  <si>
    <t>Biomethane from Landfill at Ferris, Texas upgrading at Waste Management, pipelined to California for compression to CNG (Provisional)</t>
  </si>
  <si>
    <t>CNG025A04390100</t>
  </si>
  <si>
    <t>Fuel Producer: WM Renewable Energy, LLC (W978); Facility Name: Skyline RNG Facility (F00217); Biomethane from Landfill at Ferris, Texas upgrading at Waste Management, pipelined to California for compression to CNG (Provisional)</t>
  </si>
  <si>
    <t>A043901</t>
  </si>
  <si>
    <t xml:space="preserve">Biodiesel produced from US sourced tallow; finished fuel transported to California by rail for use as a transportation fuel. </t>
  </si>
  <si>
    <t>Western Iowa Energy (82630)</t>
  </si>
  <si>
    <t>Western Iowa Energy (4670)</t>
  </si>
  <si>
    <t>29.39</t>
  </si>
  <si>
    <t>BIO002A04260101</t>
  </si>
  <si>
    <t>29.23</t>
  </si>
  <si>
    <t>BIO002A04260100</t>
  </si>
  <si>
    <t xml:space="preserve">Fuel Producer: Western Iowa Energy (4670); Facility Name: Western Iowa Energy (82630); Biodiesel produced from US sourced tallow; finished fuel transported to California by rail for use as a transportation fuel. </t>
  </si>
  <si>
    <t>A042601</t>
  </si>
  <si>
    <t>Biodiesel produced from US sourced Soy Oil; finished fuel transported by rail to California for use as a transportation fuel.</t>
  </si>
  <si>
    <t>54.75</t>
  </si>
  <si>
    <t>BIO005A04260201</t>
  </si>
  <si>
    <t>55.05</t>
  </si>
  <si>
    <t>BIO005A04260200</t>
  </si>
  <si>
    <t>Fuel Producer: Western Iowa Energy (4670); Facility Name: Western Iowa Energy (82630); Biodiesel produced from US sourced Soy Oil; finished fuel transported by rail to California for use as a transportation fuel.</t>
  </si>
  <si>
    <t>A042602</t>
  </si>
  <si>
    <t>U.S Sourced Rendered Animal Fat Oil transported by truck to Biodiesel plant in Texas; Natural Gas and Grid Eletricity; Biodiesel transported to California By Rail (Provisional)</t>
  </si>
  <si>
    <t>Delek Renewables Cleburne Biodiesel Plant (81398)</t>
  </si>
  <si>
    <t>Delek Renewables, LLC (5998)</t>
  </si>
  <si>
    <t>31.95</t>
  </si>
  <si>
    <t>BIO002A03480101</t>
  </si>
  <si>
    <t>30.80</t>
  </si>
  <si>
    <t>BIO002A03480100</t>
  </si>
  <si>
    <t>Fuel Producer: Delek Renewables, LLC (5998); Facility Name: Delek Renewables Cleburne Biodiesel Plant (81398); U.S Sourced Rendered Animal Fat Oil transported by truck to Biodiesel plant in Texas; Natural Gas and Grid Eletricity; Biodiesel transported to California By Rail (Provisional)</t>
  </si>
  <si>
    <t>A034801</t>
  </si>
  <si>
    <t>US sourced Used Cooking Oil transported by truck to Biodiesel plant in Stockton, California, for biodiesel production</t>
  </si>
  <si>
    <t>Canary Renewables Corp. Port of Stockton (82728)</t>
  </si>
  <si>
    <t>Canary Renewables Corp. (C1201)</t>
  </si>
  <si>
    <t>26.60</t>
  </si>
  <si>
    <t>BIO001A03120601</t>
  </si>
  <si>
    <t>21.27</t>
  </si>
  <si>
    <t>BIO001A03120600</t>
  </si>
  <si>
    <t>Fuel Producer: Canary Renewables Corp. (C1201); Facility Name: Canary Renewables Corp. Port of Stockton (82728); US sourced Used Cooking Oil transported by truck to Biodiesel plant in Stockton, California, for biodiesel production</t>
  </si>
  <si>
    <t>A031206</t>
  </si>
  <si>
    <t>CA sourced Rendered Animal and Poultry Fat Oil transported by truck to Biodiesel plant in Stockton, California, for biodiesel production</t>
  </si>
  <si>
    <t>39.35</t>
  </si>
  <si>
    <t>BIO002A03120501</t>
  </si>
  <si>
    <t>32.45</t>
  </si>
  <si>
    <t>BIO002A03120500</t>
  </si>
  <si>
    <t>Fuel Producer: Canary Renewables Corp. (C1201); Facility Name: Canary Renewables Corp. Port of Stockton (82728); CA sourced Rendered Animal and Poultry Fat Oil transported by truck to Biodiesel plant in Stockton, California, for biodiesel production</t>
  </si>
  <si>
    <t>A031205</t>
  </si>
  <si>
    <t>US sourced Rendered Animal Fat Oil transported by rail to Biodiesel plant in Stockton, California, for biodiesel production.</t>
  </si>
  <si>
    <t>38.49</t>
  </si>
  <si>
    <t>BIO002A03120401</t>
  </si>
  <si>
    <t>31.28</t>
  </si>
  <si>
    <t>BIO002A03120400</t>
  </si>
  <si>
    <t>Fuel Producer: Canary Renewables Corp. (C1201); Facility Name: Canary Renewables Corp. Port of Stockton (82728); US sourced Rendered Animal Fat Oil transported by rail to Biodiesel plant in Stockton, California, for biodiesel production.</t>
  </si>
  <si>
    <t>A031204</t>
  </si>
  <si>
    <t>Canola Oil transported by truck and rail to Biodiesel plant in Stockton, California for biodiesel production</t>
  </si>
  <si>
    <t>59.19</t>
  </si>
  <si>
    <t>BIO006A03120201</t>
  </si>
  <si>
    <t>51.65</t>
  </si>
  <si>
    <t>BIO006A03120200</t>
  </si>
  <si>
    <t>Fuel Producer: Canary Renewables Corp. (C1201); Facility Name: Canary Renewables Corp. Port of Stockton (82728); Canola Oil transported by truck and rail to Biodiesel plant in Stockton, California for biodiesel production</t>
  </si>
  <si>
    <t>A031202</t>
  </si>
  <si>
    <t>Midwest Soybean Oil transported by truck and rail to Biodiesel plant in Stockton, California for biodiesel production</t>
  </si>
  <si>
    <t>63.92</t>
  </si>
  <si>
    <t>BIO005A03120101</t>
  </si>
  <si>
    <t>57.16</t>
  </si>
  <si>
    <t>BIO005A03120100</t>
  </si>
  <si>
    <t>Fuel Producer: Canary Renewables Corp. (C1201); Facility Name: Canary Renewables Corp. Port of Stockton (82728); Midwest Soybean Oil transported by truck and rail to Biodiesel plant in Stockton, California for biodiesel production</t>
  </si>
  <si>
    <t>A031201</t>
  </si>
  <si>
    <t>Midwest Corn, Dry Mill; Dry DGS, Corn oil and Syrup; Natural Gas, Grid Electricity; Starch Ethanol produced in Macon, MO;  Ethanol transported by rail to California</t>
  </si>
  <si>
    <t>75.47</t>
  </si>
  <si>
    <t>ETH009A02120102</t>
  </si>
  <si>
    <t>75.09</t>
  </si>
  <si>
    <t>ETH009A02120100</t>
  </si>
  <si>
    <t>Fuel Producer: POET BIOREFINING - MACON (NORTHEAST MISSOURI GRAIN, LLC) (4788); Facility Name: POET BIOREFINING - MACON (NORTHEAST MISSOURI GRAIN, LLC) (70017); Midwest Corn, Dry Mill; Dry DGS, Corn oil and Syrup; Natural Gas, Grid Electricity; Starch Ethanol produced in Macon, MO;  Ethanol transported by rail to California</t>
  </si>
  <si>
    <t>A021201</t>
  </si>
  <si>
    <t xml:space="preserve">Midwest Corn, Dry Mill, Wet DGS and Corn Oil using natural gas and grid electricity; Corn starch ethanol produced in Bridgeport, Nebraska; Ethanol transported by rail to California </t>
  </si>
  <si>
    <t>Bridgeport Ethanol, LLC 70217</t>
  </si>
  <si>
    <t>Bridgeport Ethanol, LLC 5934</t>
  </si>
  <si>
    <t>63.00</t>
  </si>
  <si>
    <t>ETH009A00860101</t>
  </si>
  <si>
    <t>ETH009A00860100</t>
  </si>
  <si>
    <t xml:space="preserve">Fuel Producer: Bridgeport Ethanol, LLC 5934; Facility Name: Bridgeport Ethanol, LLC 70217; Midwest Corn, Dry Mill, Wet DGS and Corn Oil using natural gas and grid electricity; Corn starch ethanol produced in Bridgeport, Nebraska; Ethanol transported by rail to California </t>
  </si>
  <si>
    <t>A008601</t>
  </si>
  <si>
    <t>Midwest Corn, Dry Mill; Dry and Modified DGS Co-Products; Ethanol produced from BPX Fiber Conversion Process; Natural Gas, and Grid Electricity; Ethanol produced in Albert City, Iowa, and transpsorted by Rail to California (Provisional)</t>
  </si>
  <si>
    <t>Valero Renewable Fuels LLC - Albert City (70142)</t>
  </si>
  <si>
    <t xml:space="preserve">Valero Renewable Fuels (3201) </t>
  </si>
  <si>
    <t>27.65</t>
  </si>
  <si>
    <t>ETH012A04930300</t>
  </si>
  <si>
    <t>Fuel Producer: Valero Renewable Fuels (3201) ; Facility Name: Valero Renewable Fuels LLC - Albert City (70142); Midwest Corn, Dry Mill; Dry and Modified DGS Co-Products; Ethanol produced from BPX Fiber Conversion Process; Natural Gas, and Grid Electricity; Ethanol produced in Albert City, Iowa, and transpsorted by Rail to California (Provisional)</t>
  </si>
  <si>
    <t>A049303</t>
  </si>
  <si>
    <t>Midwest Corn, Dry Mill; Modified DGS, and Corn Oil Co-Products;  Natural Gas, Grid Electricity; Ethanol produced in Albert City, Iowa and transported by Rail to California (Provisional)</t>
  </si>
  <si>
    <t>70.72</t>
  </si>
  <si>
    <t>ETH009A04930200</t>
  </si>
  <si>
    <t>66.07</t>
  </si>
  <si>
    <t>ETH009A02540200</t>
  </si>
  <si>
    <t>Fuel Producer: Valero Renewable Fuels (3201) ; Facility Name: Valero Renewable Fuels LLC - Albert City (70142); Midwest Corn, Dry Mill; Modified DGS, and Corn Oil Co-Products;  Natural Gas, Grid Electricity; Ethanol produced in Albert City, Iowa and transported by Rail to California (Provisional)</t>
  </si>
  <si>
    <t>A049302</t>
  </si>
  <si>
    <t>Midwest Corn, Dry Mill, Dry DGS and Corn Oil Co-Products; Natural Gas and Electricity. Ethanol produced from corn in Albert City, Iowa and transported by Rail to California (Provisional)</t>
  </si>
  <si>
    <t>73.97</t>
  </si>
  <si>
    <t>ETH009A04930100</t>
  </si>
  <si>
    <t>69.55</t>
  </si>
  <si>
    <t>ETH009A02540100</t>
  </si>
  <si>
    <t>Fuel Producer: Valero Renewable Fuels (3201); Facility Name: Valero Renewable Fuels LLC - Albert City (70142); Midwest Corn, Dry Mill, Dry DGS and Corn Oil Co-Products; Natural Gas and Electricity. Ethanol produced from corn in Albert City, Iowa and transported by Rail to California (Provisional)</t>
  </si>
  <si>
    <t>A049301</t>
  </si>
  <si>
    <t>Local Sorghum, Dry Mill, Wet DGS; Natural Gas, Grid Electricity; Starch Ethanol produced in Hereford, Texas; Ethanol transported by rail to California.</t>
  </si>
  <si>
    <t>WE Hereford, LLC (70037)</t>
  </si>
  <si>
    <t>65.92</t>
  </si>
  <si>
    <t>ETH010A03790301</t>
  </si>
  <si>
    <t>ETH010A03790300</t>
  </si>
  <si>
    <t>Fuel Producer: White Energy, Inc. (4745); Facility Name: WE Hereford, LLC (70037); Local Sorghum, Dry Mill, Wet DGS; Natural Gas, Grid Electricity; Starch Ethanol produced in Hereford, Texas; Ethanol transported by rail to California.</t>
  </si>
  <si>
    <t>A037903</t>
  </si>
  <si>
    <t>Midwest Corn, Dry Mill; Fiber Ethanol Conversion Process (Edeniq); Natural Gas, Grid Electricity; Fiber Ethanol produced in Minnesota; Ethanol transported by rail to California. (Provisional)</t>
  </si>
  <si>
    <t>AL CORN CLEAN FUEL, LLC (70087)</t>
  </si>
  <si>
    <t>AL CORN CLEAN FUEL, LLC (4825)</t>
  </si>
  <si>
    <t>25.15</t>
  </si>
  <si>
    <t>ETH012A04360201</t>
  </si>
  <si>
    <t>24.89</t>
  </si>
  <si>
    <t>ETH012A04360200</t>
  </si>
  <si>
    <t>Fuel Producer: AL CORN CLEAN FUEL, LLC (4825); Facility Name: AL CORN CLEAN FUEL, LLC (70087); Midwest Corn, Dry Mill; Fiber Ethanol Conversion Process (Edeniq); Natural Gas, Grid Electricity; Fiber Ethanol produced in Minnesota; Ethanol transported by rail to California. (Provisional)</t>
  </si>
  <si>
    <t>A043602</t>
  </si>
  <si>
    <t>Renewable diesel produced from Soybean Oil transported by rail to California; natural gas, steam, off gases, grid electricity and hydrogen; distributed in California via barge/ship/pipeline</t>
  </si>
  <si>
    <t>Phillips 66 Rodeo (82191)</t>
  </si>
  <si>
    <t>PHILLIPS 66 COMPANY (4528)</t>
  </si>
  <si>
    <t>55.39</t>
  </si>
  <si>
    <t>RND005B02410101</t>
  </si>
  <si>
    <t>54.68</t>
  </si>
  <si>
    <t>RND005B02410100</t>
  </si>
  <si>
    <t>Fuel Producer: PHILLIPS 66 COMPANY (4528); Facility Name: Phillips 66 Rodeo (82191); Renewable diesel produced from Soybean Oil transported by rail to California; natural gas, steam, off gases, grid electricity and hydrogen; distributed in California via barge/ship/pipeline</t>
  </si>
  <si>
    <t>B024101</t>
  </si>
  <si>
    <t>Renewable diesel produced from Canola Oil transported by rail and ocean tanker to California; natural gas, steam, off gases, grid electricity and hydrogen; distributed in California via barge/ship/pipeline</t>
  </si>
  <si>
    <t>52.90</t>
  </si>
  <si>
    <t>RND006B02410301</t>
  </si>
  <si>
    <t>51.87</t>
  </si>
  <si>
    <t>RND006B02410300</t>
  </si>
  <si>
    <t>Fuel Producer: PHILLIPS 66 COMPANY (4528); Facility Name: Phillips 66 Rodeo (82191); Renewable diesel produced from Canola Oil transported by rail and ocean tanker to California; natural gas, steam, off gases, grid electricity and hydrogen; distributed in California via barge/ship/pipeline</t>
  </si>
  <si>
    <t>B024103</t>
  </si>
  <si>
    <t>U.S sourced Animal Fat transported by truck and rail to Renewable Diesel plant in Dickinson, North Dakota; Natural Gas and Grid Electricity; transported to California by rail and ocean tanker</t>
  </si>
  <si>
    <t>Marathon Dickinson Refinery (F00313)</t>
  </si>
  <si>
    <t>DAKOTA PRAIRIE REFINING (1166)</t>
  </si>
  <si>
    <t>33.43</t>
  </si>
  <si>
    <t>RNT002B02400701</t>
  </si>
  <si>
    <t>33.34</t>
  </si>
  <si>
    <t>RNT002B02400700</t>
  </si>
  <si>
    <t>Fuel Producer: DAKOTA PRAIRIE REFINING (1166); Facility Name: Marathon Dickinson Refinery (F00313); U.S sourced Animal Fat transported by truck and rail to Renewable Diesel plant in Dickinson, North Dakota; Natural Gas and Grid Electricity; transported to California by rail and ocean tanker</t>
  </si>
  <si>
    <t>B024007</t>
  </si>
  <si>
    <t>U.S Sourced Animal Fat transported by truck and rail to Renewable Diesel plant in Dickinson, North Dakota; Natural Gas and Grid Electricity; transported to California by rail and ocean tanker</t>
  </si>
  <si>
    <t>RND002B02400301</t>
  </si>
  <si>
    <t>RND002B02400300</t>
  </si>
  <si>
    <t>Fuel Producer: DAKOTA PRAIRIE REFINING (1166); Facility Name: Marathon Dickinson Refinery (F00313); U.S Sourced Animal Fat transported by truck and rail to Renewable Diesel plant in Dickinson, North Dakota; Natural Gas and Grid Electricity; transported to California by rail and ocean tanker</t>
  </si>
  <si>
    <t>B024003</t>
  </si>
  <si>
    <t>Corn Kernel Fiber Ethanol produced from the EDENIQ process;  Natural Gas, and Grid Electricity;  Ethanol produced in Lawler, Iowa; and transported by rail to California  (Provisional)</t>
  </si>
  <si>
    <t>24.42</t>
  </si>
  <si>
    <t>ETH012A04230201</t>
  </si>
  <si>
    <t>24.02</t>
  </si>
  <si>
    <t>ETH012A04230200</t>
  </si>
  <si>
    <t>Fuel Producer: Homeland Energy Solutions LLC (3220); Facility Name: Homeland Energy Solutions LLC (70188); Corn Kernel Fiber Ethanol produced from the EDENIQ process;  Natural Gas, and Grid Electricity;  Ethanol produced in Lawler, Iowa; and transported by rail to California  (Provisional)</t>
  </si>
  <si>
    <t>A042302</t>
  </si>
  <si>
    <t>Midwest Corn, Dry Mill; Fiber Ethanol Production via Soliton Fiber Conversion Process; Natural Gas, Grid Electricity; Fiber Ethanol produced in Nebraska and transported by rail to California. (Provisional)</t>
  </si>
  <si>
    <t>27.95</t>
  </si>
  <si>
    <t>ETH012A03940201</t>
  </si>
  <si>
    <t>27.87</t>
  </si>
  <si>
    <t>ETH012A03940200</t>
  </si>
  <si>
    <t>Fuel Producer: America Agri Products/Wheatland, LLC (5095); Facility Name: Mid America Agri Products/Wheatland LLC (70153); Midwest Corn, Dry Mill; Fiber Ethanol Production via Soliton Fiber Conversion Process; Natural Gas, Grid Electricity; Fiber Ethanol produced in Nebraska and transported by rail to California. (Provisional)</t>
  </si>
  <si>
    <t>A039402</t>
  </si>
  <si>
    <t xml:space="preserve">Renewable naphtha produced from Distillers' Corn Oil in Kansas; natural gas, grid electricity and hydrogen; transport to California by rail </t>
  </si>
  <si>
    <t>East Kansas Agri-Energy, LLC (83483)</t>
  </si>
  <si>
    <t>East Kansas Agri-Energy, LLC (4483)</t>
  </si>
  <si>
    <t>56.37</t>
  </si>
  <si>
    <t>RNT003B01900201</t>
  </si>
  <si>
    <t xml:space="preserve"> 46.31</t>
  </si>
  <si>
    <t>RNT003B01900200</t>
  </si>
  <si>
    <t xml:space="preserve">Fuel Producer: East Kansas Agri-Energy, LLC (4483); Facility Name: East Kansas Agri-Energy, LLC (83483); Renewable naphtha produced from Distillers' Corn Oil in Kansas; natural gas, grid electricity and hydrogen; transport to California by rail </t>
  </si>
  <si>
    <t>B019002</t>
  </si>
  <si>
    <t>Renewable diesel produced from Distillers' Corn Oil in Kansas; natural gas, grid electricity and hydrogen; transport to California by rail  (Provisional)</t>
  </si>
  <si>
    <t>RND003B01900101</t>
  </si>
  <si>
    <t>46.31</t>
  </si>
  <si>
    <t>RND003B01900100</t>
  </si>
  <si>
    <t>Fuel Producer: East Kansas Agri-Energy, LLC (4483); Facility Name: East Kansas Agri-Energy, LLC (83483); Renewable diesel produced from Distillers' Corn Oil in Kansas; natural gas, grid electricity and hydrogen; transport to California by rail  (Provisional)</t>
  </si>
  <si>
    <t>B019001</t>
  </si>
  <si>
    <t>Midwest Corn, Dry Mill; Fiber ethanol from BPX Fiber Conversion Process; Natural Gas, Coal, Grid Electricity; Ethanol produced in Big Stone, South Dakota; Ethanol transported by rail to California.</t>
  </si>
  <si>
    <t>29.48</t>
  </si>
  <si>
    <t>ETH012B01740301</t>
  </si>
  <si>
    <t>29.14</t>
  </si>
  <si>
    <t>ETH012B01740300</t>
  </si>
  <si>
    <t>Fuel Producer: POET Biorefining - Big Stone (4736); Facility Name: POET Biorefining - Big Stone (70025); Midwest Corn, Dry Mill; Fiber ethanol from BPX Fiber Conversion Process; Natural Gas, Coal, Grid Electricity; Ethanol produced in Big Stone, South Dakota; Ethanol transported by rail to California.</t>
  </si>
  <si>
    <t>B017403</t>
  </si>
  <si>
    <t>Midwest Corn, Dry Mill; Fiber Ethanol Production Using Soliton Conversion Process; Natural Gas, Grid Electricity; Fiber Ethanol produced in Minnesota; Ethanol transported by rail to California. (Provisional)</t>
  </si>
  <si>
    <t>24.84</t>
  </si>
  <si>
    <t>ETH012A03090101</t>
  </si>
  <si>
    <t>24.46</t>
  </si>
  <si>
    <t>ETH012A03090100</t>
  </si>
  <si>
    <t>Fuel Producer: Highwater Ethanol, LLC (3303); Facility Name: Highwater Ethanol, LLC (70235); Midwest Corn, Dry Mill; Fiber Ethanol Production Using Soliton Conversion Process; Natural Gas, Grid Electricity; Fiber Ethanol produced in Minnesota; Ethanol transported by rail to California. (Provisional)</t>
  </si>
  <si>
    <t>A030901</t>
  </si>
  <si>
    <t>Midwest Corn, Dry Mill;  Fiber ethanol produced from Edeniq Fiber Conversion Process;  Natural Gas, Grid Electricity; Fiber Ethanol produced in Nebraska;  Ethanol transported by rail to California (Provisional)</t>
  </si>
  <si>
    <t>26.40</t>
  </si>
  <si>
    <t>ETH012A02720201</t>
  </si>
  <si>
    <t>ETH012A02720200</t>
  </si>
  <si>
    <t>Fuel Producer: Husker Ag LLC (5078); Facility Name: Husker Ag LLC (70151); Midwest Corn, Dry Mill;  Fiber ethanol produced from Edeniq Fiber Conversion Process;  Natural Gas, Grid Electricity; Fiber Ethanol produced in Nebraska;  Ethanol transported by rail to California (Provisional)</t>
  </si>
  <si>
    <t>A027202</t>
  </si>
  <si>
    <t>Midwest Corn, Dry Mill;  Fiber ethanol from BPX Fiber Conversion Process;  Natural Gas, Grid Electricity; Starch Ethanol produced in Marion, Ohio;  Ethanol transported by rail to California</t>
  </si>
  <si>
    <t>ETH012A02460302</t>
  </si>
  <si>
    <t>29.41</t>
  </si>
  <si>
    <t>ETH012A02460300</t>
  </si>
  <si>
    <t>Fuel Producer: POET BIOREFINING - MARION (MARION ETHANOL, LLC) (7525) ; Facility Name: POET BIOREFINING - MARION (MARION ETHANOL, LLC) (70327); Midwest Corn, Dry Mill;  Fiber ethanol from BPX Fiber Conversion Process;  Natural Gas, Grid Electricity; Starch Ethanol produced in Marion, Ohio;  Ethanol transported by rail to California</t>
  </si>
  <si>
    <t>A024603</t>
  </si>
  <si>
    <t>Midwest Corn, Dry Mill; Fiber ethanol from BPX Fiber Conversion Process; Natural Gas, Grid Electricity; Fiber Ethanol produced in Ashton, Iowa;  Ethanol transported by rail to California</t>
  </si>
  <si>
    <t>ETH012A02450303</t>
  </si>
  <si>
    <t>22.56</t>
  </si>
  <si>
    <t>ETH012A02450300</t>
  </si>
  <si>
    <t>Fuel Producer: POET Biorefining - Ashton (4782); Facility Name: POET BIOREFINING - ASHTON (OTTER CREEK ETHANOL, LLC) (70032); Midwest Corn, Dry Mill; Fiber ethanol from BPX Fiber Conversion Process; Natural Gas, Grid Electricity; Fiber Ethanol produced in Ashton, Iowa;  Ethanol transported by rail to California</t>
  </si>
  <si>
    <t>A024503</t>
  </si>
  <si>
    <t>Midwest Corn, Dry Mill; Fiber ethanol from Edniq Conversion Process; Natural Gas, Grid Electricity; Fiber Ethanol produced in Iowa; Ethanol transported by rail to California</t>
  </si>
  <si>
    <t>26.00</t>
  </si>
  <si>
    <t>ETH012A02240402</t>
  </si>
  <si>
    <t>23.96</t>
  </si>
  <si>
    <t>ETH012A02240400</t>
  </si>
  <si>
    <t>Fuel Producer: LSCP, LLC (4728); Facility Name: LSCP, LLC (70015); Midwest Corn, Dry Mill; Fiber ethanol from Edniq Conversion Process; Natural Gas, Grid Electricity; Fiber Ethanol produced in Iowa; Ethanol transported by rail to California</t>
  </si>
  <si>
    <t>A022404</t>
  </si>
  <si>
    <t>Midwest Corn, Dry Mill;  Fiber ethanol Soliton Fiber Conversion Process;  Natural Gas, Grid Electricity; Fiber Ethanol produced in Hankinson, North Dakota;  Ethanol transported by rail to California.</t>
  </si>
  <si>
    <t>24.41</t>
  </si>
  <si>
    <t>ETH012A02170301</t>
  </si>
  <si>
    <t>25.72</t>
  </si>
  <si>
    <t>ETH012A02170300</t>
  </si>
  <si>
    <t>Fuel Producer: Hankinson Renewable Energy, LLC (6169); Facility Name: Hankinson Renewable Energy, LLC (70288); Midwest Corn, Dry Mill;  Fiber ethanol Soliton Fiber Conversion Process;  Natural Gas, Grid Electricity; Fiber Ethanol produced in Hankinson, North Dakota;  Ethanol transported by rail to California.</t>
  </si>
  <si>
    <t>A021703</t>
  </si>
  <si>
    <t>Midwest Corn, Dry Mill;  Fiber ethanol produced using BPX Fiber Conversion Process; Natural Gas, Grid Electricity; Fiber Ethanol produced in Macon, MO;  Ethanol transported by rail to California</t>
  </si>
  <si>
    <t xml:space="preserve">POET BIOREFINING - MACON (NORTHEAST MISSOURI GRAIN, LLC) (4788) </t>
  </si>
  <si>
    <t>25.32</t>
  </si>
  <si>
    <t>ETH012A02120301</t>
  </si>
  <si>
    <t>26.19</t>
  </si>
  <si>
    <t>ETH012A02120300</t>
  </si>
  <si>
    <t>Fuel Producer: POET BIOREFINING - MACON (NORTHEAST MISSOURI GRAIN, LLC) (4788) ; Facility Name: POET BIOREFINING - MACON (NORTHEAST MISSOURI GRAIN, LLC) (70017); Midwest Corn, Dry Mill;  Fiber ethanol produced using BPX Fiber Conversion Process; Natural Gas, Grid Electricity; Fiber Ethanol produced in Macon, MO;  Ethanol transported by rail to California</t>
  </si>
  <si>
    <t>A021203</t>
  </si>
  <si>
    <t>Midwest Corn, Dry Mill;  Fiber ethanol; Natural Gas, Grid Electricity; Fiber Ethanol produced in Wentworth, South Dakota; Ethanol transported by rail to California</t>
  </si>
  <si>
    <t>25.14</t>
  </si>
  <si>
    <t>ETH012A02090401</t>
  </si>
  <si>
    <t>27.48</t>
  </si>
  <si>
    <t>ETH012A02090400</t>
  </si>
  <si>
    <t>Fuel Producer: Dakota Ethanol, LLC (4810); Facility Name: Dakota Ethanol, LLC (70083); Midwest Corn, Dry Mill;  Fiber ethanol; Natural Gas, Grid Electricity; Fiber Ethanol produced in Wentworth, South Dakota; Ethanol transported by rail to California</t>
  </si>
  <si>
    <t>A020904</t>
  </si>
  <si>
    <t>Midwest Corn, Dry Mill; Soliton Fiber Ethanol Conversion Process; Natural Gas, Grid Electricity; Fiber Ethanol produced in Minden Nebraska and transported by rail to California</t>
  </si>
  <si>
    <t>23.04</t>
  </si>
  <si>
    <t>ETH012A01980201</t>
  </si>
  <si>
    <t>23.46</t>
  </si>
  <si>
    <t>ETH012A01980200</t>
  </si>
  <si>
    <t>Fuel Producer: KAAPA Ethanol Holdings LLC (4805); Facility Name: KAAPA Ethanol LLC (70079); Midwest Corn, Dry Mill; Soliton Fiber Ethanol Conversion Process; Natural Gas, Grid Electricity; Fiber Ethanol produced in Minden Nebraska and transported by rail to California</t>
  </si>
  <si>
    <t>A019802</t>
  </si>
  <si>
    <t>Renewable Naphtha produced from North America Rendered Animal Fat; Natural Gas, Grid Electricity and Hydrogen; Renewable Naphtha produced in California (Provisional)</t>
  </si>
  <si>
    <t>RNT002B00430300</t>
  </si>
  <si>
    <t>Fuel Producer: AltAir Paramount, LLC (6281); Facility Name: AltAir Paramount, LLC (83180); Renewable Naphtha produced from North America Rendered Animal Fat; Natural Gas, Grid Electricity and Hydrogen; Renewable Naphtha produced in California (Provisional)</t>
  </si>
  <si>
    <t>B004303</t>
  </si>
  <si>
    <t>Northeast US sourced Self-Rendered Used Cooking Oil transported by truck to Biodiesel plant in Newport, RI; Biodiesel transported by rail to California</t>
  </si>
  <si>
    <t xml:space="preserve"> NEWPORT BIODIESEL INC (7764)</t>
  </si>
  <si>
    <t>15.02</t>
  </si>
  <si>
    <t>BIO001A01650102</t>
  </si>
  <si>
    <t>15.24</t>
  </si>
  <si>
    <t>BIO001A01650100</t>
  </si>
  <si>
    <t>Fuel Producer:  NEWPORT BIODIESEL INC (7764); Facility Name: NEWPORT BIODIESEL LLC (83532); Northeast US sourced Self-Rendered Used Cooking Oil transported by truck to Biodiesel plant in Newport, RI; Biodiesel transported by rail to California</t>
  </si>
  <si>
    <t>A016501</t>
  </si>
  <si>
    <t>Midwest Corn, Dry Mill; Fiber ethanol from BPX Fiber Conversion Process; Natural Gas and Grid Electricity; Fiber Ethanol produced in Fostoria, OH; Ethanol transported by rail to California (Provisional)</t>
  </si>
  <si>
    <t xml:space="preserve"> POET BIOREFINING - FOSTORIA (FOSTORIA ETHANOL, LLC) (70323)</t>
  </si>
  <si>
    <t>25.89</t>
  </si>
  <si>
    <t>ETH012A01520301</t>
  </si>
  <si>
    <t>27.00</t>
  </si>
  <si>
    <t>ETH012A01520300</t>
  </si>
  <si>
    <t>Fuel Producer: POET BIOREFINING - FOSTORIA (FOSTORIA ETHANOL, LLC) (7518); Facility Name:  POET BIOREFINING - FOSTORIA (FOSTORIA ETHANOL, LLC) (70323); Midwest Corn, Dry Mill; Fiber ethanol from BPX Fiber Conversion Process; Natural Gas and Grid Electricity; Fiber Ethanol produced in Fostoria, OH; Ethanol transported by rail to California (Provisional)</t>
  </si>
  <si>
    <t>A015203</t>
  </si>
  <si>
    <t>Midwest Corn, Dry Mill; Fiber ethanol from BPX Fiber Conversion Process; Natural Gas and Grid Electricity; Fiber Ethanol produced in Portland, IN; Ethanol transported by rail to California (Provisional)</t>
  </si>
  <si>
    <t>POET BIOREFINING - PORTLAND (PREMIER ETHANOL, LLC) 70108</t>
  </si>
  <si>
    <t xml:space="preserve"> POET BIOREFINING - PORTLAND (PREMIER ETHANOL, LLC) 4064</t>
  </si>
  <si>
    <t>26.17</t>
  </si>
  <si>
    <t>ETH012A01510301</t>
  </si>
  <si>
    <t>27.69</t>
  </si>
  <si>
    <t>ETH012A01510300</t>
  </si>
  <si>
    <t>Fuel Producer:  POET BIOREFINING - PORTLAND (PREMIER ETHANOL, LLC) 4064; Facility Name: POET BIOREFINING - PORTLAND (PREMIER ETHANOL, LLC) 70108; Midwest Corn, Dry Mill; Fiber ethanol from BPX Fiber Conversion Process; Natural Gas and Grid Electricity; Fiber Ethanol produced in Portland, IN; Ethanol transported by rail to California (Provisional)</t>
  </si>
  <si>
    <t>A015103</t>
  </si>
  <si>
    <t>Midwest Corn, Dry Mill; Fiber ethanol from BPX Fiber Conversion Process; Natural Gas, Biogas, and Grid Electricity; Fiber Ethanol produced in Alexandria, IN; Ethanol transported by rail to California (Provisional)</t>
  </si>
  <si>
    <t>27.19</t>
  </si>
  <si>
    <t>ETH012A01500301</t>
  </si>
  <si>
    <t>ETH012A01500300</t>
  </si>
  <si>
    <t>Fuel Producer: POET BIOREFINING - ALEXANDRIA (ULTIMATE ETHANOL, LLC) (5819); Facility Name: POET BIOREFINING - ALEXANDRIA (ULTIMATE ETHANOL, LLC) (70298); Midwest Corn, Dry Mill; Fiber ethanol from BPX Fiber Conversion Process; Natural Gas, Biogas, and Grid Electricity; Fiber Ethanol produced in Alexandria, IN; Ethanol transported by rail to California (Provisional)</t>
  </si>
  <si>
    <t>A015003</t>
  </si>
  <si>
    <t>Midwest Corn, Dry Mill; Fiber ethanol from BPX Fiber Conversion Process; Natural Gas and Grid Eletricity; Fiber Ethanol produced in Caro, Michigan and transported by rail to California (Provisional)</t>
  </si>
  <si>
    <t>27.03</t>
  </si>
  <si>
    <t>ETH012A01460301</t>
  </si>
  <si>
    <t>27.33</t>
  </si>
  <si>
    <t>ETH012A01460300</t>
  </si>
  <si>
    <t>Fuel Producer: POET BIOREFINING - CARO (MICHIGAN ETHANOL, LLC) (4781); Facility Name: POET BIOREFINING - CARO (MICHIGAN ETHANOL, LLC) (70028); Midwest Corn, Dry Mill; Fiber ethanol from BPX Fiber Conversion Process; Natural Gas and Grid Eletricity; Fiber Ethanol produced in Caro, Michigan and transported by rail to California (Provisional)</t>
  </si>
  <si>
    <t>A014603</t>
  </si>
  <si>
    <t>Midwest Corn, Dry Mill; Fiber ethanol from BPX Fiber Conversion Process; Natural Gas and Grid Electricity; Starch Ethanol produced in North Manchester, Indianna; Ethanol transported by rail to California  (Provisional)</t>
  </si>
  <si>
    <t>25.09</t>
  </si>
  <si>
    <t>ETH012A01300301</t>
  </si>
  <si>
    <t>27.54</t>
  </si>
  <si>
    <t>ETH012A01300300</t>
  </si>
  <si>
    <t>Fuel Producer: POET BIOREFINING - N MANCHESTER (N MANCHESTER ETHANOL, LLC) (7513); Facility Name: POET BIOREFINING - N MANCHESTER (N MANCHESTER ETHANOL, LLC) (70322); Midwest Corn, Dry Mill; Fiber ethanol from BPX Fiber Conversion Process; Natural Gas and Grid Electricity; Starch Ethanol produced in North Manchester, Indianna; Ethanol transported by rail to California  (Provisional)</t>
  </si>
  <si>
    <t>A013003</t>
  </si>
  <si>
    <t>Midwest Corn, Dry Mill; Fiber ethanol from BPX Fiber Conversion Process; Natural Gas and Grid Electricity; Fiber Ethanol produced in Leipsic, Ohio; Ethanol transported by rail to California  (Provisional)</t>
  </si>
  <si>
    <t>27.01</t>
  </si>
  <si>
    <t>ETH012A01290301</t>
  </si>
  <si>
    <t>27.44</t>
  </si>
  <si>
    <t>ETH012A01290300</t>
  </si>
  <si>
    <t>Fuel Producer: POET BIOREFINING - LEIPSIC (SUMMIT ETHANOL, LLC) (5728); Facility Name: POET BIOREFINING - LEIPSIC (SUMMIT ETHANOL, LLC) (70265); Midwest Corn, Dry Mill; Fiber ethanol from BPX Fiber Conversion Process; Natural Gas and Grid Electricity; Fiber Ethanol produced in Leipsic, Ohio; Ethanol transported by rail to California  (Provisional)</t>
  </si>
  <si>
    <t>A012903</t>
  </si>
  <si>
    <t>South Korea and Asian sourced Rendered Used Cooking Oil transported by truck to Biodiesel plant in Pyeongtaek, South Korea; Biodiesel transported by rail to California by ocean tanker</t>
  </si>
  <si>
    <t>Pyeongtaek 2 (80202)</t>
  </si>
  <si>
    <t>Dansuk Industrial Co., Ltd (5953)</t>
  </si>
  <si>
    <t>25.00</t>
  </si>
  <si>
    <t>BIO001A01050101</t>
  </si>
  <si>
    <t>27.89</t>
  </si>
  <si>
    <t>BIO001A01050100</t>
  </si>
  <si>
    <t>South Korea</t>
  </si>
  <si>
    <t>Fuel Producer: Dansuk Industrial Co., Ltd (5953); Facility Name: Pyeongtaek 2 (80202); South Korea and Asian sourced Rendered Used Cooking Oil transported by truck to Biodiesel plant in Pyeongtaek, South Korea; Biodiesel transported by rail to California by ocean tanker</t>
  </si>
  <si>
    <t>A010501</t>
  </si>
  <si>
    <t>Electricity that is generated from 100 percent zero-CI sources used as a transportation fuel in California</t>
  </si>
  <si>
    <t>Total Warehouse Inc. (F00541)</t>
  </si>
  <si>
    <t>Total Warehouse Inc. (C1214)</t>
  </si>
  <si>
    <t>00.00</t>
  </si>
  <si>
    <t>ELC037L00072019</t>
  </si>
  <si>
    <t>Fuel Producer: Total Warehouse Inc. (C1214); Facility Name: Total Warehouse Inc. (F00541); Electricity that is generated from 100 percent zero-CI sources used as a transportation fuel in California</t>
  </si>
  <si>
    <t>L020501</t>
  </si>
  <si>
    <t>Liquefied Hydrogen produced in California from central SMR of North American fossil-based NG; grid electricity; finished fuel distributed less than 100 miles to refueling stations by tanker truck.</t>
  </si>
  <si>
    <t>Linde Praxair (F00477)</t>
  </si>
  <si>
    <t>Linde LLC (L012)</t>
  </si>
  <si>
    <t>150.94</t>
  </si>
  <si>
    <t>HYL031L00072019</t>
  </si>
  <si>
    <t>Liquid Hydrogen (HYL)</t>
  </si>
  <si>
    <t>Fuel Producer: Linde LLC (L012); Facility Name: Linde Praxair (F00477); Liquefied Hydrogen produced in California from central SMR of North American fossil-based NG; grid electricity; finished fuel distributed less than 100 miles to refueling stations by tanker truck.</t>
  </si>
  <si>
    <t>L019201</t>
  </si>
  <si>
    <t>4GEN Fastlane (F00432)</t>
  </si>
  <si>
    <t>4GEN LOGISTICS, L.L.C. (C1156)</t>
  </si>
  <si>
    <t>Fuel Producer: 4GEN LOGISTICS, L.L.C. (C1156); Facility Name: 4GEN Fastlane (F00432); Electricity that is generated from 100 percent zero-CI sources used as a transportation fuel in California</t>
  </si>
  <si>
    <t>L018901</t>
  </si>
  <si>
    <t>Biogas from swine manure at Whitetail Farm in Unionville, MO; upgraded to pipeline quality at Whitetail Farm and pipelined to CA for transportation use (Provisional)</t>
  </si>
  <si>
    <t>WHITETAIL FARM (71882)</t>
  </si>
  <si>
    <t>-412.77</t>
  </si>
  <si>
    <t>CNG044B03710100</t>
  </si>
  <si>
    <t>Fuel Producer: Anew RNG, LLC (5877); Facility Name: WHITETAIL FARM (71882); Biogas from swine manure at Whitetail Farm in Unionville, MO; upgraded to pipeline quality at Whitetail Farm and pipelined to CA for transportation use (Provisional)</t>
  </si>
  <si>
    <t>B037101</t>
  </si>
  <si>
    <t>Biogas from swine manure at Green Hills Farm in Unionville, MO; upgraded to pipeline-quality on-site at the farm and pipelined to CA for transportation use (Provisional)</t>
  </si>
  <si>
    <t>GREEN HILLS FARM (71881)</t>
  </si>
  <si>
    <t xml:space="preserve">-408.25 </t>
  </si>
  <si>
    <t>CNG044B03700100</t>
  </si>
  <si>
    <t>Fuel Producer: Anew RNG, LLC (5877); Facility Name: GREEN HILLS FARM (71881); Biogas from swine manure at Green Hills Farm in Unionville, MO; upgraded to pipeline-quality on-site at the farm and pipelined to CA for transportation use (Provisional)</t>
  </si>
  <si>
    <t>B037001</t>
  </si>
  <si>
    <t>Ethanol produced from Brazilian sugarcane juice and molasses; credit for mechanized harvesting and surplus cogenerated electricity export; finished fuel exported to California via Panama Canal by ocean tanker.</t>
  </si>
  <si>
    <t>AGROINDUSTRIAL SANTA JULIANA (F00507)</t>
  </si>
  <si>
    <t>BP Bunge Bioenergia SA (C1196)</t>
  </si>
  <si>
    <t>51.34</t>
  </si>
  <si>
    <t>ETH019A04830100</t>
  </si>
  <si>
    <t>Sugarcane  (018)</t>
  </si>
  <si>
    <t>Brazil</t>
  </si>
  <si>
    <t>Fuel Producer: BP Bunge Bioenergia SA (C1196); Facility Name: AGROINDUSTRIAL SANTA JULIANA (F00507); Ethanol produced from Brazilian sugarcane juice and molasses; credit for mechanized harvesting and surplus cogenerated electricity export; finished fuel exported to California via Panama Canal by ocean tanker.</t>
  </si>
  <si>
    <t>A048301</t>
  </si>
  <si>
    <t>Ethanol derived from Brazilian sugarcane juice and molasses; mechanized harvesting, and credit for export of surplus cogenerated electricity; finished fuel exported to California via Panama Canal by ocean tanker.</t>
  </si>
  <si>
    <t>USINA OUROESTE AÇÚCAR E ALCOOL (F00509)</t>
  </si>
  <si>
    <t>49.73</t>
  </si>
  <si>
    <t>ETH019A04810100</t>
  </si>
  <si>
    <t>Fuel Producer: BP Bunge Bioenergia SA (C1196); Facility Name: USINA OUROESTE AÇÚCAR E ALCOOL (F00509); Ethanol derived from Brazilian sugarcane juice and molasses; mechanized harvesting, and credit for export of surplus cogenerated electricity; finished fuel exported to California via Panama Canal by ocean tanker.</t>
  </si>
  <si>
    <t>A048101</t>
  </si>
  <si>
    <t>Biogas from dairy manure at Boxler Dairy in Varysburg, NY; upgraded to pipeline quality at Yellow Jacket Boxler RNG Project; trucked to pipeline injection and pipelined to CA for transportation use (Provisional)</t>
  </si>
  <si>
    <t>YELLOW JACKET BOXLER RNG PROJECT (71222)</t>
  </si>
  <si>
    <t>-206.88</t>
  </si>
  <si>
    <t>CNG026B03470100</t>
  </si>
  <si>
    <t>Fuel Producer: U.S. Venture, Inc. (5504); Facility Name: YELLOW JACKET BOXLER RNG PROJECT (71222); Biogas from dairy manure at Boxler Dairy in Varysburg, NY; upgraded to pipeline quality at Yellow Jacket Boxler RNG Project; trucked to pipeline injection and pipelined to CA for transportation use (Provisional)</t>
  </si>
  <si>
    <t>B034701</t>
  </si>
  <si>
    <t>Biogas from dairy manure at Lakeshore Dairy in Wilson, NY; upgraded to pipeline quality at Yellow Jacket Lakeshore RNG Project; trucked to pipeline injection and pipelined to CA for transportation use  (Provisional)</t>
  </si>
  <si>
    <t>YELLOW JACKET LAKESHORE RNG PROJECT (71321)</t>
  </si>
  <si>
    <t>-318.35</t>
  </si>
  <si>
    <t>CNG026B03450100</t>
  </si>
  <si>
    <t>Fuel Producer: U.S. Venture, Inc. (5504); Facility Name: YELLOW JACKET LAKESHORE RNG PROJECT (71321); Biogas from dairy manure at Lakeshore Dairy in Wilson, NY; upgraded to pipeline quality at Yellow Jacket Lakeshore RNG Project; trucked to pipeline injection and pipelined to CA for transportation use  (Provisional)</t>
  </si>
  <si>
    <t>B034501</t>
  </si>
  <si>
    <t>Liquefied Hydrogen produced at Praxair SMR facility using Biomethane derived from dairy manure digester gas generated at Dallman East River Dairy located in Brillion, Wisconsin; transported as liquefied Hydrogen in tanker trailers to the trans-fill center in California, regasified, recompressed, and transported to refueling stations in California; dispensed as gaseous Hydrogen.</t>
  </si>
  <si>
    <t>Praxair SMR facility (F00394)</t>
  </si>
  <si>
    <t xml:space="preserve">FirstElement Fuel (E426) </t>
  </si>
  <si>
    <t>-254.28</t>
  </si>
  <si>
    <t>HYL026B03920300</t>
  </si>
  <si>
    <t>Fuel Producer: FirstElement Fuel (E426), Facility Name: Praxair SMR facility(F00394), Liquefied Hydrogen produced at Praxair SMR facility using Biomethane derived from dairy manure digester gas generated at Dallman East River Dairy located in Brillion, Wisconsin; transported as liquefied Hydrogen in tanker trailers to the trans-fill center in California, regasified, recompressed, and transported to refueling stations in California; dispensed as gaseous Hydrogen.</t>
  </si>
  <si>
    <t>B039203</t>
  </si>
  <si>
    <t>Gaseous Hydrogen produced at Praxair SMR facility using Biomethane derived from dairy manure digester gas generated at Dallman East River Dairy located in Brillion, Wisconsin; finished fuel transported as gaseous Hydrogen in tube trailers to refueling stations in California.</t>
  </si>
  <si>
    <t>FirstElement Fuel (E426)</t>
  </si>
  <si>
    <t>-308.67</t>
  </si>
  <si>
    <t>HYG026B03920200</t>
  </si>
  <si>
    <t>Fuel Producer: FirstElement Fuel (E426), Facility Name: Praxair SMR facility(F00394), Gaseous Hydrogen produced at Praxair SMR facility using Biomethane derived from dairy manure digester gas generated at Dallman East River Dairy located in Brillion, Wisconsin; finished fuel transported as gaseous Hydrogen in tube trailers to refueling stations in California.</t>
  </si>
  <si>
    <t>B039202</t>
  </si>
  <si>
    <t>Liquefied hydrogen from dairy manure at DALLMAN RNG Project; liquid hydrogen production at Praxair Inc., Ontario, California transported as liquid to H2 stations in California.</t>
  </si>
  <si>
    <t>-269.91</t>
  </si>
  <si>
    <t>HYL026B03920100</t>
  </si>
  <si>
    <t>Fuel Producer: FirstElement Fuel (E426), Facility Name: Praxair SMR facility(F00394), Liquefied hydrogen from dairy manure at DALLMAN RNG Project; liquid hydrogen production at Praxair Inc., Ontario, California transported as liquid to H2 stations in California.</t>
  </si>
  <si>
    <t>B039201</t>
  </si>
  <si>
    <t>Liquefied Hydrogen produced at Praxair SMR facility using Biomethane derived from dairy manure digester gas generated at Jerseyland Dairy located in Sturgeon Bay, Wisconsin; transported as liquefied Hydrogen in tanker trailers to the trans-fill center in California, regasified, recompressed, and transported to refueling stations in California; dispensed as gaseous Hydrogen.</t>
  </si>
  <si>
    <t>Praxair SMR facility (F00394)Verification Body Name:</t>
  </si>
  <si>
    <t>-181.64</t>
  </si>
  <si>
    <t>HYL026B03910300</t>
  </si>
  <si>
    <t>Fuel Producer: FirstElement Fuel (E426), Facility Name: Praxair SMR facility(F00394), Liquefied Hydrogen produced at Praxair SMR facility using Biomethane derived from dairy manure digester gas generated at Jerseyland Dairy located in Sturgeon Bay, Wisconsin; transported as liquefied Hydrogen in tanker trailers to the trans-fill center in California, regasified, recompressed, and transported to refueling stations in California; dispensed as gaseous Hydrogen.</t>
  </si>
  <si>
    <t>B039103</t>
  </si>
  <si>
    <t>Gaseous Hydrogen produced at Praxair SMR facility using Biomethane derived from dairy manure digester gas generated at Jerseyland Dairy located in Sturgeon Bay, Wisconsin; finished fuel transported as gaseous Hydrogen in tube trailers to refueling stations in California.</t>
  </si>
  <si>
    <t>-236.03</t>
  </si>
  <si>
    <t>HYG026B03910200</t>
  </si>
  <si>
    <t>Fuel Producer: FirstElement Fuel (E426), Facility Name: Praxair SMR facility(F00394), Gaseous Hydrogen produced at Praxair SMR facility using Biomethane derived from dairy manure digester gas generated at Jerseyland Dairy located in Sturgeon Bay, Wisconsin; finished fuel transported as gaseous Hydrogen in tube trailers to refueling stations in California.</t>
  </si>
  <si>
    <t>B039102</t>
  </si>
  <si>
    <t>Liquefied Hydrogen produced at Praxair SMR facility using Biomethane derived from dairy manure digester gas generated at Jerseyland Dairy located in Sturgeon Bay, Wisconsin; finished fuel transported in tanker trailers; re-gasified, recompressed, and then dispensed as gaseous Hydrogen at the refueling stations in California.</t>
  </si>
  <si>
    <t>-197.27</t>
  </si>
  <si>
    <t>HYL026B03910100</t>
  </si>
  <si>
    <t>Fuel Producer: FirstElement Fuel (E426), Facility Name: Praxair SMR facility(F00394), Liquefied Hydrogen produced at Praxair SMR facility using Biomethane derived from dairy manure digester gas generated at Jerseyland Dairy located in Sturgeon Bay, Wisconsin; finished fuel transported in tanker trailers; re-gasified, recompressed, and then dispensed as gaseous Hydrogen at the refueling stations in California.</t>
  </si>
  <si>
    <t>B039101</t>
  </si>
  <si>
    <t>Biogas from dairy manure at Green Valley Dairy in Krakow, WI; upgraded to pipeline quality at Green Valley Dairy; trucked to pipeline injection and pipelined to CA for transportation use (Provisional)</t>
  </si>
  <si>
    <t>Green Valley Dairy LLC (F00198)</t>
  </si>
  <si>
    <t>-180.73</t>
  </si>
  <si>
    <t>CNG026B03850100</t>
  </si>
  <si>
    <t>Fuel Producer: BLUE SOURCE LLC (6086); Facility Name: Green Valley Dairy LLC (F00198); Biogas from dairy manure at Green Valley Dairy in Krakow, WI; upgraded to pipeline quality at Green Valley Dairy; trucked to pipeline injection and pipelined to CA for transportation use (Provisional)</t>
  </si>
  <si>
    <t>B038501</t>
  </si>
  <si>
    <t>Liquefied Hydrogen produced at Linde-Praxair SMR using Biomethane derived from landfill gas generated at Johnstown Regional Energy - Raeger Landfill in Johnstown, PA; finished fuel transported as liquefied Hydrogen in tanker trailers and re-gasified, recompressed, at refueling stations in California.</t>
  </si>
  <si>
    <t>107.19</t>
  </si>
  <si>
    <t>HYL025B03780100</t>
  </si>
  <si>
    <t>Fuel Producer: Iwatani Corporation of America (C1024); Facility Name: Linde-Praxair (F00088); Liquefied Hydrogen produced at Linde-Praxair SMR using Biomethane derived from landfill gas generated at Johnstown Regional Energy - Raeger Landfill in Johnstown, PA; finished fuel transported as liquefied Hydrogen in tanker trailers and re-gasified, recompressed, at refueling stations in California.</t>
  </si>
  <si>
    <t>B037801</t>
  </si>
  <si>
    <t>Biogas from swine manure at Milford Farm in Milford, UT; upgraded to pipeline quality at Milford Farm and pipelined to CA for transportation use (Provisional)</t>
  </si>
  <si>
    <t>MILFORD FARM (71483)</t>
  </si>
  <si>
    <t>Element Markets Renewable Energy, LLC (5877)</t>
  </si>
  <si>
    <t>-414.59</t>
  </si>
  <si>
    <t>CNG044B03660100</t>
  </si>
  <si>
    <t>-413.67</t>
  </si>
  <si>
    <t>CNG044B02140100</t>
  </si>
  <si>
    <t>Utah</t>
  </si>
  <si>
    <t>Fuel Producer: Element Markets Renewable Energy, LLC (5877); Facility Name: MILFORD FARM (71483); Biogas from swine manure at Milford Farm in Milford, UT; upgraded to pipeline quality at Milford Farm and pipelined to CA for transportation use (Provisional)</t>
  </si>
  <si>
    <t>B036601</t>
  </si>
  <si>
    <t>South Korean Sourced Rendered Tallow transported by truck to Biodiesel plant in Siwha, South Korea; South Korean Natural Gas and Electricity; Biodiesel transported by truck to port  to California by Ocean tanker.</t>
  </si>
  <si>
    <t>Dansuk Industrial Co., Ltd (81302)</t>
  </si>
  <si>
    <t>37.80</t>
  </si>
  <si>
    <t>BIO002A04860200</t>
  </si>
  <si>
    <t>Fuel Producer: Dansuk Industrial Co., Ltd (5953); Facility Name: Dansuk Industrial Co., Ltd (81302); South Korean Sourced Rendered Tallow transported by truck to Biodiesel plant in Siwha, South Korea; South Korean Natural Gas and Electricity; Biodiesel transported by truck to port  to California by Ocean tanker.</t>
  </si>
  <si>
    <t>A048602</t>
  </si>
  <si>
    <t>South Korean Sourced Self-rendered Used Cooking Oil transported by truck to Biodiesel plant in Siwha, South Korea ; South Korean Natural Gas and Electricity; Biodiesel transported by truck to port and  to California by Ocean tanker.</t>
  </si>
  <si>
    <t>BIO001A04860100</t>
  </si>
  <si>
    <t>Fuel Producer: Dansuk Industrial Co., Ltd (5953); Facility Name: Dansuk Industrial Co., Ltd (81302); South Korean Sourced Self-rendered Used Cooking Oil transported by truck to Biodiesel plant in Siwha, South Korea ; South Korean Natural Gas and Electricity; Biodiesel transported by truck to port and  to California by Ocean tanker.</t>
  </si>
  <si>
    <t>A048601</t>
  </si>
  <si>
    <t>Biogas from Dairy Manure at McMoo Dairy in Bakersfield, CA; upgraded to pipeline quality at CalBioGas Kern LLC and pipelined to CA for transportation use (Provisional)</t>
  </si>
  <si>
    <t>-351.51</t>
  </si>
  <si>
    <t>CNG026B03520200</t>
  </si>
  <si>
    <t>Fuel Producer: California Bioenergy LLC (B194); Facility Name: CalBioGas Kern LLC (F00336); Biogas from Dairy Manure at McMoo Dairy in Bakersfield, CA; upgraded to pipeline quality at CalBioGas Kern LLC and pipelined to CA for transportation use (Provisional)</t>
  </si>
  <si>
    <t>B035202</t>
  </si>
  <si>
    <t>Biogas from dairy manure at Newhouse Dairy in Bakersfield, CA; upgraded to pipeline quality at CalBioGas Kern LLC in and pipelined to CA for transportation use (Provisional)</t>
  </si>
  <si>
    <t>-411.77</t>
  </si>
  <si>
    <t>CNG026B03520100</t>
  </si>
  <si>
    <t>Fuel Producer: California Bioenergy LLC (B194); Facility Name: CalBioGas Kern LLC (F00336); Biogas from dairy manure at Newhouse Dairy in Bakersfield, CA; upgraded to pipeline quality at CalBioGas Kern LLC in and pipelined to CA for transportation use (Provisional)</t>
  </si>
  <si>
    <t>B035201</t>
  </si>
  <si>
    <t>Renewable gasoline produced from distiller’s corn oil transported by rail to California; natural gas, steam, off gases, grid electricity and hydrogen; distributed in California via barge/ship/pipeline  (Provisional)</t>
  </si>
  <si>
    <t>Renewable Gasoline</t>
  </si>
  <si>
    <t>30.86</t>
  </si>
  <si>
    <t>RNG003B03370100</t>
  </si>
  <si>
    <t>Renewable Gasoline (RNG)</t>
  </si>
  <si>
    <t>Fuel Producer: PHILLIPS 66 COMPANY (4528); Facility Name: Phillips 66 Rodeo (82191); Renewable gasoline produced from distiller’s corn oil transported by rail to California; natural gas, steam, off gases, grid electricity and hydrogen; distributed in California via barge/ship/pipeline  (Provisional)</t>
  </si>
  <si>
    <t>B033701</t>
  </si>
  <si>
    <t>Renewable gasoline produced from canola oil transported by rail and ship to California; natural gas, steam, off gases, grid electricity and hydrogen; distributed in California via barge/rail/pipeline (Provisional)</t>
  </si>
  <si>
    <t>58.48</t>
  </si>
  <si>
    <t>RNG006B03250300</t>
  </si>
  <si>
    <t>Fuel Producer: PHILLIPS 66 COMPANY (4528); Facility Name: Phillips 66 Rodeo (82191); Renewable gasoline produced from canola oil transported by rail and ship to California; natural gas, steam, off gases, grid electricity and hydrogen; distributed in California via barge/rail/pipeline (Provisional)</t>
  </si>
  <si>
    <t>B032503</t>
  </si>
  <si>
    <t>Renewable gasoline produced from soybean oil transported by rail to California; natural gas, steam, off gases, grid electricity and hydrogen; distributed in California via barge/rail/pipeline (Provisional)</t>
  </si>
  <si>
    <t>60.38</t>
  </si>
  <si>
    <t>RNG005B03250200</t>
  </si>
  <si>
    <t>Fuel Producer: PHILLIPS 66 COMPANY (4528); Facility Name: Phillips 66 Rodeo (82191); Renewable gasoline produced from soybean oil transported by rail to California; natural gas, steam, off gases, grid electricity and hydrogen; distributed in California via barge/rail/pipeline (Provisional)</t>
  </si>
  <si>
    <t>B032502</t>
  </si>
  <si>
    <t>Renewable gasoline from soybean oil transported by barge to California; natural gas, steam, off gases, grid electricity and hydrogen; distributed in California via barge/rail/pipeline (Provisional)</t>
  </si>
  <si>
    <t>63.35</t>
  </si>
  <si>
    <t>RNG005B03250100</t>
  </si>
  <si>
    <t>Fuel Producer: PHILLIPS 66 COMPANY (4528); Facility Name: Phillips 66 Rodeo (82191); Renewable gasoline from soybean oil transported by barge to California; natural gas, steam, off gases, grid electricity and hydrogen; distributed in California via barge/rail/pipeline (Provisional)</t>
  </si>
  <si>
    <t>B032501</t>
  </si>
  <si>
    <t>Midwest Corn, Dry Mill; Fiber ethanol from Edeniq Fiber Conversion Process; Natural Gas, Grid Electricity; Fiber Ethanol produced in Trenton, Nebraska and transported by rail to California (Provisional)</t>
  </si>
  <si>
    <t>Trenton Agri Products, LLC (70053)</t>
  </si>
  <si>
    <t>Trenton Agri Products, LLC (4754)</t>
  </si>
  <si>
    <t>27.35</t>
  </si>
  <si>
    <t>ETH012A04710301</t>
  </si>
  <si>
    <t>Fuel Producer: Trenton Agri Products, LLC (4754); Facility Name: Trenton Agri Products, LLC (70053); Midwest Corn, Dry Mill; Fiber ethanol from Edeniq Fiber Conversion Process; Natural Gas, Grid Electricity; Fiber Ethanol produced in Trenton, Nebraska and transported by rail to California (Provisional)</t>
  </si>
  <si>
    <t>A047103</t>
  </si>
  <si>
    <t>Midwest Corn, Dry Mill; Wet DGS, Corn oil; Natural Gas, Grid Electricity; Starch Ethanol produced in Trenton, Nebraska;  Ethanol transported by rail to California. (Provisional)</t>
  </si>
  <si>
    <t>64.99</t>
  </si>
  <si>
    <t>ETH009A04710201</t>
  </si>
  <si>
    <t>Fuel Producer: Trenton Agri Products, LLC (4754); Facility Name: Trenton Agri Products, LLC (70053); Midwest Corn, Dry Mill; Wet DGS, Corn oil; Natural Gas, Grid Electricity; Starch Ethanol produced in Trenton, Nebraska;  Ethanol transported by rail to California. (Provisional)</t>
  </si>
  <si>
    <t>A047102</t>
  </si>
  <si>
    <t>Midwest Corn, Dry Mill; Dry DGS, Corn oil; Natural Gas, Grid Electricity; Starch Ethanol produced in Trenton, Nebraska;  Ethanol transported by rail to California. (Provisional)</t>
  </si>
  <si>
    <t>73.70</t>
  </si>
  <si>
    <t>ETH009A04710101</t>
  </si>
  <si>
    <t>Fuel Producer: Trenton Agri Products, LLC (4754); Facility Name: Trenton Agri Products, LLC (70053); Midwest Corn, Dry Mill; Dry DGS, Corn oil; Natural Gas, Grid Electricity; Starch Ethanol produced in Trenton, Nebraska;  Ethanol transported by rail to California. (Provisional)</t>
  </si>
  <si>
    <t>A047101</t>
  </si>
  <si>
    <t>Biomethane derived from anaerobic digestion of wastewater sludge. (Provisional)</t>
  </si>
  <si>
    <t>Tres Rios Water Reclamation Facility (F00443)</t>
  </si>
  <si>
    <t>27.41</t>
  </si>
  <si>
    <t>CNG030A04940100</t>
  </si>
  <si>
    <t>Arizona</t>
  </si>
  <si>
    <t>Fuel Producer: BLUE SOURCE LLC (6086); Facility Name: Tres Rios Water Reclamation Facility (F00443); Biomethane derived from anaerobic digestion of wastewater sludge. (Provisional)</t>
  </si>
  <si>
    <t>A049401</t>
  </si>
  <si>
    <t>Midwest Corn, Dry Mill; Fiber ethanol via Edeniq Fiber Conversion Process; Natural Gas, Grid Electricity; Fiber Ethanol produced in  Council Bluffs, Iowa;  Ethanol transported by rail to California (Provisional)</t>
  </si>
  <si>
    <t>Southwest Iowa Renewable Energy, LLC (70326)</t>
  </si>
  <si>
    <t>Southwest Iowa Renewable Energy, LLC (5935)</t>
  </si>
  <si>
    <t>22.33</t>
  </si>
  <si>
    <t>ETH012A04900300</t>
  </si>
  <si>
    <t>Fuel Producer: Southwest Iowa Renewable Energy, LLC (5935); Facility Name: Southwest Iowa Renewable Energy, LLC (70326); Midwest Corn, Dry Mill; Fiber ethanol via Edeniq Fiber Conversion Process; Natural Gas, Grid Electricity; Fiber Ethanol produced in  Council Bluffs, Iowa;  Ethanol transported by rail to California (Provisional)</t>
  </si>
  <si>
    <t>A049003</t>
  </si>
  <si>
    <t>Midwest Corn, Dry Mill; Wet DGS, Corn oil and Syrup; Natural Gas, Grid Electricity; Starch Ethanol produced in Oakley, Kansas;  Ethanol transported by rail to California.  (Provisional)</t>
  </si>
  <si>
    <t>61.15</t>
  </si>
  <si>
    <t>ETH009A04900200</t>
  </si>
  <si>
    <t>Fuel Producer: Southwest Iowa Renewable Energy, LLC (5935); Facility Name: Southwest Iowa Renewable Energy, LLC (70326); Midwest Corn, Dry Mill; Wet DGS, Corn oil and Syrup; Natural Gas, Grid Electricity; Starch Ethanol produced in Oakley, Kansas;  Ethanol transported by rail to California.  (Provisional)</t>
  </si>
  <si>
    <t>A049002</t>
  </si>
  <si>
    <t>Midwest Corn, Dry Mill; Dry DGS, Corn oil and Syrup; Natural Gas, Grid Electricity; Starch Ethanol produced in Council Bluffs, Iowa;  Ethanol transported by rail to California. (Provisional)</t>
  </si>
  <si>
    <t>71.51</t>
  </si>
  <si>
    <t>ETH009A04900100</t>
  </si>
  <si>
    <t>Fuel Producer: Southwest Iowa Renewable Energy, LLC (5935); Facility Name: Southwest Iowa Renewable Energy, LLC (70326); Midwest Corn, Dry Mill; Dry DGS, Corn oil and Syrup; Natural Gas, Grid Electricity; Starch Ethanol produced in Council Bluffs, Iowa;  Ethanol transported by rail to California. (Provisional)</t>
  </si>
  <si>
    <t>A049001</t>
  </si>
  <si>
    <t>Midwest Corn, Dry Mill; Fiber ethanol from Soliton Fiber Conversion Process; Natural Gas, Grid Electricity; Fiber Ethanol produced in Albion, Nebraska;  Ethanol transported by rail to California (Provisional)</t>
  </si>
  <si>
    <t>Valero Renewable Fuels Albion (70283)</t>
  </si>
  <si>
    <t>27.18</t>
  </si>
  <si>
    <t>ETH012A04890300</t>
  </si>
  <si>
    <t>Fuel Producer: Valero Renewable Fuels (3201); Facility Name: Valero Renewable Fuels Albion (70283); Midwest Corn, Dry Mill; Fiber ethanol from Soliton Fiber Conversion Process; Natural Gas, Grid Electricity; Fiber Ethanol produced in Albion, Nebraska;  Ethanol transported by rail to California (Provisional)</t>
  </si>
  <si>
    <t>A048903</t>
  </si>
  <si>
    <t>Midwest Corn, Dry Mill; Modified DGS, Corn oil and Syrup; Natural Gas, Grid Electricity; Starch Ethanol produced in Albion, Nebraska;  Ethanol transported by rail to California. (Provisional)</t>
  </si>
  <si>
    <t>70.52</t>
  </si>
  <si>
    <t>ETH009A04890200</t>
  </si>
  <si>
    <t>Fuel Producer: Valero Renewable Fuels (3201); Facility Name: Valero Renewable Fuels Albion (70283); Midwest Corn, Dry Mill; Modified DGS, Corn oil and Syrup; Natural Gas, Grid Electricity; Starch Ethanol produced in Albion, Nebraska;  Ethanol transported by rail to California. (Provisional)</t>
  </si>
  <si>
    <t>A048902</t>
  </si>
  <si>
    <t>Midwest Corn, Dry Mill; Dry DGS, Corn oil and Syrup; Natural Gas, Grid Electricity; Starch Ethanol produced in Albion, Nebraska;  Ethanol transported by rail to California. (Provisional)</t>
  </si>
  <si>
    <t>74.58</t>
  </si>
  <si>
    <t>ETH009A04890100</t>
  </si>
  <si>
    <t>Fuel Producer: Valero Renewable Fuels (3201); Facility Name: Valero Renewable Fuels Albion (70283); Midwest Corn, Dry Mill; Dry DGS, Corn oil and Syrup; Natural Gas, Grid Electricity; Starch Ethanol produced in Albion, Nebraska;  Ethanol transported by rail to California. (Provisional)</t>
  </si>
  <si>
    <t>A048901</t>
  </si>
  <si>
    <t>Midwest Corn, Dry Mill;  Fiber ethanol produced via Edeniq Fiber Conversion Process; Natural Gas, Grid Electricity; Fiber Ethanol produced in Minnesota;  Ethanol transported by rail to California (Provisional)</t>
  </si>
  <si>
    <t>Heartland Corn Products (70089)</t>
  </si>
  <si>
    <t>Heartland Corn Products (4827)</t>
  </si>
  <si>
    <t>26.07</t>
  </si>
  <si>
    <t>ETH012A04840200</t>
  </si>
  <si>
    <t>Fuel Producer: Heartland Corn Products (4827); Facility Name: Heartland Corn Products (70089); Midwest Corn, Dry Mill;  Fiber ethanol produced via Edeniq Fiber Conversion Process; Natural Gas, Grid Electricity; Fiber Ethanol produced in Minnesota;  Ethanol transported by rail to California (Provisional)</t>
  </si>
  <si>
    <t>A048402</t>
  </si>
  <si>
    <t>Midwest Corn, Dry Mill; Dry DGS, Corn oil; Natural Gas, Grid Electricity; Starch Ethanol produced in Minnesota;  Ethanol transported by rail to California. (Provisional)</t>
  </si>
  <si>
    <t>72.78</t>
  </si>
  <si>
    <t>ETH009A04840100</t>
  </si>
  <si>
    <t>Fuel Producer: Heartland Corn Products (4827); Facility Name: Heartland Corn Products (70089); Midwest Corn, Dry Mill; Dry DGS, Corn oil; Natural Gas, Grid Electricity; Starch Ethanol produced in Minnesota;  Ethanol transported by rail to California. (Provisional)</t>
  </si>
  <si>
    <t>A048401</t>
  </si>
  <si>
    <t xml:space="preserve"> Electricity that is generated from 100 percent zero-CI sources used as a transportation fuel in California</t>
  </si>
  <si>
    <t>Revolv Global Inc. (F00553)</t>
  </si>
  <si>
    <t>Revolv Global Inc. (C1210)</t>
  </si>
  <si>
    <t>0.00</t>
  </si>
  <si>
    <t>Fuel Producer: Revolv Global Inc. (C1210); Facility Name: Revolv Global Inc. (F00553);  Electricity that is generated from 100 percent zero-CI sources used as a transportation fuel in California</t>
  </si>
  <si>
    <t>L020901</t>
  </si>
  <si>
    <t>VP02 (V8866)</t>
  </si>
  <si>
    <t>Apple (A449)</t>
  </si>
  <si>
    <t>Fuel Producer: Apple (A449); Facility Name: VP02 (V8866); Electricity that is generated from 100 percent zero-CI sources used as a transportation fuel in California</t>
  </si>
  <si>
    <t>L020701</t>
  </si>
  <si>
    <t>L.H2 produced at Praxair SMR using Biomethane upgraded at RDF Stevens in Morris, MN from digester gas produced at Riverview Dairy Digester; transported as L.H2 to trans-fill, regasified and compressed, then transported to refueling stations in California. (Provisional)</t>
  </si>
  <si>
    <t>-177.06</t>
  </si>
  <si>
    <t>HYL026B03730600</t>
  </si>
  <si>
    <t>Fuel Producer: FirstElement Fuel (E426); Facility Name: Praxair SMR facility (F00394); L.H2 produced at Praxair SMR using Biomethane upgraded at RDF Stevens in Morris, MN from digester gas produced at Riverview Dairy Digester; transported as L.H2 to trans-fill, regasified and compressed, then transported to refueling stations in California. (Provisional)</t>
  </si>
  <si>
    <t>B037306</t>
  </si>
  <si>
    <t>L.H2 produced at Praxair SMR using Biomethane upgraded at RDF Stevens in Morris, MN from digester gas procured from District 45 Dairy Digester; L.H2 transported to trans-fill, regasified, and distributed to refuling stations in California. (Provisional)</t>
  </si>
  <si>
    <t>-92.22</t>
  </si>
  <si>
    <t>HYL026B03730500</t>
  </si>
  <si>
    <t>Fuel Producer: FirstElement Fuel (E426); Facility Name: Praxair SMR facility (F00394); L.H2 produced at Praxair SMR using Biomethane upgraded at RDF Stevens in Morris, MN from digester gas procured from District 45 Dairy Digester; L.H2 transported to trans-fill, regasified, and distributed to refuling stations in California. (Provisional)</t>
  </si>
  <si>
    <t>B037305</t>
  </si>
  <si>
    <t>Gaseous Hydrogen produced at Praxair SMR in Ontario, California using Biomethane derived from digester gas generated at Riverview Dairy Digester and upgraded at RDF Stevens in Morris, MN; transported in tube trailers to refueling stations in California. (Provisional)</t>
  </si>
  <si>
    <t>-231.46</t>
  </si>
  <si>
    <t>HYG026B03730400</t>
  </si>
  <si>
    <t>Fuel Producer: FirstElement Fuel (E426); Facility Name: Praxair SMR facility (F00394); Gaseous Hydrogen produced at Praxair SMR in Ontario, California using Biomethane derived from digester gas generated at Riverview Dairy Digester and upgraded at RDF Stevens in Morris, MN; transported in tube trailers to refueling stations in California. (Provisional)</t>
  </si>
  <si>
    <t>B037304</t>
  </si>
  <si>
    <t>Gaseous Hydrogen produced at Praxair SMR using Biomethane derived from digester gas generated at District 45 Dairy Digester and upgraded at RDF Stevens in Morris, MN; transported in tube trailers to refueling stations in California. (Provisional)</t>
  </si>
  <si>
    <t>-146.62</t>
  </si>
  <si>
    <t>HYG026B03730300</t>
  </si>
  <si>
    <t>Fuel Producer: FirstElement Fuel (E426); Facility Name: Praxair SMR facility (F00394); Gaseous Hydrogen produced at Praxair SMR using Biomethane derived from digester gas generated at District 45 Dairy Digester and upgraded at RDF Stevens in Morris, MN; transported in tube trailers to refueling stations in California. (Provisional)</t>
  </si>
  <si>
    <t>B037303</t>
  </si>
  <si>
    <t>Liquefied Hydrogen produced at Praxair SMR using Biomethane derived from dairy digester gas generated at Riverview Dairy Digester; upgraded at RDF Stevens in Morris, MN; transported in tanker trailers to refueling stations in California. (Provisional)</t>
  </si>
  <si>
    <t>-192.70</t>
  </si>
  <si>
    <t>HYL026B03730200</t>
  </si>
  <si>
    <t>Fuel Producer: FirstElement Fuel (E426); Facility Name: Praxair SMR facility (F00394); Liquefied Hydrogen produced at Praxair SMR using Biomethane derived from dairy digester gas generated at Riverview Dairy Digester; upgraded at RDF Stevens in Morris, MN; transported in tanker trailers to refueling stations in California. (Provisional)</t>
  </si>
  <si>
    <t>B037302</t>
  </si>
  <si>
    <t>Liquefied Hydrogen produced at Praxair SMR in Ontario, CA using Biomethane derived from digester gas generated at District 45 Dairy Digester and upgraded at RDF Stevens in Morris, MN; transported in tanker trailers to refueling stations in California. (Provisional)</t>
  </si>
  <si>
    <t>-107.85</t>
  </si>
  <si>
    <t>HYL026B03730100</t>
  </si>
  <si>
    <t>Fuel Producer: FirstElement Fuel (E426); Facility Name: Praxair SMR facility (F00394); Liquefied Hydrogen produced at Praxair SMR in Ontario, CA using Biomethane derived from digester gas generated at District 45 Dairy Digester and upgraded at RDF Stevens in Morris, MN; transported in tanker trailers to refueling stations in California. (Provisional)</t>
  </si>
  <si>
    <t>B037301</t>
  </si>
  <si>
    <t>Liquefied Hydrogen produced at Praxair SMR using Biomethane derived from dairy manure digester gas and upgraded at Deer Run RNG Project in Kewaunee, WI; transported in liquid tanker trailers to refueling stations in California. (Provisional)</t>
  </si>
  <si>
    <t>-120.27</t>
  </si>
  <si>
    <t>HYL026B03600200</t>
  </si>
  <si>
    <t>Fuel Producer: FirstElement Fuel (E426); Facility Name: Praxair SMR facility (F00394); Liquefied Hydrogen produced at Praxair SMR using Biomethane derived from dairy manure digester gas and upgraded at Deer Run RNG Project in Kewaunee, WI; transported in liquid tanker trailers to refueling stations in California. (Provisional)</t>
  </si>
  <si>
    <t>B036002</t>
  </si>
  <si>
    <t>L.H2 produced central SMR using Biomethane derived from dairy digester gas upgraded at Deer Run RNG Project in Kewaunee, WI; transported as L.H2 in tankers to trans-fill center, re-gasified, compressed, and distributed to refueling stations in California. (Provisional)</t>
  </si>
  <si>
    <t>-104.64</t>
  </si>
  <si>
    <t>HYL026B03600300</t>
  </si>
  <si>
    <t>Fuel Producer: FirstElement Fuel (E426); Facility Name: Praxair SMR facility (F00394); L.H2 produced central SMR using Biomethane derived from dairy digester gas upgraded at Deer Run RNG Project in Kewaunee, WI; transported as L.H2 in tankers to trans-fill center, re-gasified, compressed, and distributed to refueling stations in California. (Provisional)</t>
  </si>
  <si>
    <t>B036003</t>
  </si>
  <si>
    <t>Gaseous Hydrogen produced at Praxair SMR facility in Ontario, California using Biomethane derived from digester gas and upgraded at Deer Run RNG Project in Kewaunee, WI; transported as G.H2 in tube trailers to refueling stations in California. (Provisional)</t>
  </si>
  <si>
    <t>-159.04</t>
  </si>
  <si>
    <t>HYG026B03600100</t>
  </si>
  <si>
    <t>Fuel Producer: FirstElement Fuel (E426); Facility Name: Praxair SMR facility (F00394); Gaseous Hydrogen produced at Praxair SMR facility in Ontario, California using Biomethane derived from digester gas and upgraded at Deer Run RNG Project in Kewaunee, WI; transported as G.H2 in tube trailers to refueling stations in California. (Provisional)</t>
  </si>
  <si>
    <t>B036001</t>
  </si>
  <si>
    <t>Biogas from dairy manure at Callmann East River Dairy in Brillion, WI; upgraded to pipeline quality at U.S. Gain RNG Facility Dallman and pipelined to CA for transportation use (Provisional)</t>
  </si>
  <si>
    <t>U.S. GAIN RNG FACILITY DALLMAN (71341)</t>
  </si>
  <si>
    <t>-344.72</t>
  </si>
  <si>
    <t>CNG026B03530100</t>
  </si>
  <si>
    <t>Fuel Producer: U.S. Venture, Inc. (5504); Facility Name: U.S. GAIN RNG FACILITY DALLMAN (71341); Biogas from dairy manure at Callmann East River Dairy in Brillion, WI; upgraded to pipeline quality at U.S. Gain RNG Facility Dallman and pipelined to CA for transportation use (Provisional)</t>
  </si>
  <si>
    <t>B035301</t>
  </si>
  <si>
    <t>L.H2 produced at Sacramento Hydrogen Plant using digester gas derived from District 45 Dairy Digester and upgraded at RDF Stevens in Morris, MN; transported to trans-fill facility, re-gasified, recompressed; distributed to refueling stations. (Provisional)</t>
  </si>
  <si>
    <t>Sacramento Hydrogen Plant (F00102)</t>
  </si>
  <si>
    <t>Shell Energy North America (6154)</t>
  </si>
  <si>
    <t>-89.98</t>
  </si>
  <si>
    <t>HYG026B03500100</t>
  </si>
  <si>
    <t>Fuel Producer: Shell Energy North America (6154); Facility Name: Sacramento Hydrogen Plant (F00102); L.H2 produced at Sacramento Hydrogen Plant using digester gas derived from District 45 Dairy Digester and upgraded at RDF Stevens in Morris, MN; transported to trans-fill facility, re-gasified, recompressed; distributed to refueling stations. (Provisional)</t>
  </si>
  <si>
    <t>B035001</t>
  </si>
  <si>
    <t>Gaseous Hydrogen produced at the Carson Hydrogen Plant using Biomethane derived from digester gas generated at District 45 Dairy Digester and upgraded at RDF Stevens in Morris, MN; transported via pipeline to refueling station in Torrance, California. (Provisional)</t>
  </si>
  <si>
    <t>Carson Hydrogen Plant (F00059)</t>
  </si>
  <si>
    <t>-151.76</t>
  </si>
  <si>
    <t>HYG026B03490100</t>
  </si>
  <si>
    <t>Fuel Producer: Shell Energy North America (6154); Facility Name: Carson Hydrogen Plant (F00059); Gaseous Hydrogen produced at the Carson Hydrogen Plant using Biomethane derived from digester gas generated at District 45 Dairy Digester and upgraded at RDF Stevens in Morris, MN; transported via pipeline to refueling station in Torrance, California. (Provisional)</t>
  </si>
  <si>
    <t>B034901</t>
  </si>
  <si>
    <t>Gaseous Hydrogen produced in California by Central SMR of biomethane sourced from the District  45 dairy digester in Minnesota.  Finished fuel is distributed to refueling stations in California by tube trailers, (Provisional)</t>
  </si>
  <si>
    <t>Air Products and Chemicals SMR Wilmington (F00384)</t>
  </si>
  <si>
    <t>-147.20</t>
  </si>
  <si>
    <t>HYG026B03480100</t>
  </si>
  <si>
    <t>Fuel Producer: Shell Energy North America (6154); Facility Name: Air Products and Chemicals SMR Wilmington (F00384); Gaseous Hydrogen produced in California by Central SMR of biomethane sourced from the District  45 dairy digester in Minnesota.  Finished fuel is distributed to refueling stations in California by tube trailers, (Provisional)</t>
  </si>
  <si>
    <t>B034801</t>
  </si>
  <si>
    <t>Biogas from dairy manure at Lamb Farm in Oakfield, NY; upgraded to pipeline quality at Yellow Jacket Lamb RNG Project and pipelined to California for transportation use (Provisional)</t>
  </si>
  <si>
    <t>YELLOW JACKET LAMB RNG PROJECT (71101)</t>
  </si>
  <si>
    <t>-311.72</t>
  </si>
  <si>
    <t>CNG026B03460100</t>
  </si>
  <si>
    <t>Fuel Producer: U.S. Venture, Inc. (5504); Facility Name: YELLOW JACKET LAMB RNG PROJECT (71101); Biogas from dairy manure at Lamb Farm in Oakfield, NY; upgraded to pipeline quality at Yellow Jacket Lamb RNG Project and pipelined to California for transportation use (Provisional)</t>
  </si>
  <si>
    <t>B034601</t>
  </si>
  <si>
    <t>Biogas from dairy manure at Udder dairy in Visalia, CA; upgraded to pipeline quality at CalBioGas West Visalia and pipelined to CA for transportation use (Provisional)</t>
  </si>
  <si>
    <t>-403.96</t>
  </si>
  <si>
    <t>CNG026B03150100</t>
  </si>
  <si>
    <t>Fuel Producer: California Bioenergy LLC (B194); Facility Name: CalBioGas West Visalia LLC (F00337); Biogas from dairy manure at Udder dairy in Visalia, CA; upgraded to pipeline quality at CalBioGas West Visalia and pipelined to CA for transportation use (Provisional)</t>
  </si>
  <si>
    <t>B031501</t>
  </si>
  <si>
    <t>Biogas from dairy manure at Scheenstra Dairy in Tipton, CA; upgraded to pipeline quality at CalBioGas South Tulare and pipelined to CA for transportation use (Provisional)</t>
  </si>
  <si>
    <t>CalBioGas South Tulare LLC (F00434)</t>
  </si>
  <si>
    <t>-273.88</t>
  </si>
  <si>
    <t>CNG026B03110800</t>
  </si>
  <si>
    <t>Fuel Producer: California Bioenergy LLC (B194); Facility Name: CalBioGas South Tulare LLC (F00434); Biogas from dairy manure at Scheenstra Dairy in Tipton, CA; upgraded to pipeline quality at CalBioGas South Tulare and pipelined to CA for transportation use (Provisional)</t>
  </si>
  <si>
    <t>B031108</t>
  </si>
  <si>
    <t>Biogas from dairy manure at Riverbend South Dairy in Tulare, CA; upgraded to pipeline quality at CalBioGas South Tulare and pipelined to CA for transportation use (Provisional)</t>
  </si>
  <si>
    <t>-403.86</t>
  </si>
  <si>
    <t>CNG026B03110600</t>
  </si>
  <si>
    <t>Fuel Producer: California Bioenergy LLC (B194); Facility Name: CalBioGas South Tulare LLC (F00434); Biogas from dairy manure at Riverbend South Dairy in Tulare, CA; upgraded to pipeline quality at CalBioGas South Tulare and pipelined to CA for transportation use (Provisional)</t>
  </si>
  <si>
    <t>B031106</t>
  </si>
  <si>
    <t>Biogas from dairy manure at El Monte Dairy in Tipton, CA; upgraded to pipeline quality at CalBioGas South Tulare and pipelined to CA for transportation use (Provisional)</t>
  </si>
  <si>
    <t>-341.84</t>
  </si>
  <si>
    <t>CNG026B03110700</t>
  </si>
  <si>
    <t>Fuel Producer: California Bioenergy LLC (B194); Facility Name: CalBioGas South Tulare LLC (F00434); Biogas from dairy manure at El Monte Dairy in Tipton, CA; upgraded to pipeline quality at CalBioGas South Tulare and pipelined to CA for transportation use (Provisional)</t>
  </si>
  <si>
    <t>B031107</t>
  </si>
  <si>
    <t>Biogas from dairy manure at Rancho Teresita Dairy in Tulare, CA; upgraded to pipeline quality at CalBioGas South Tulare and pipelined to CA for transportation use (Provisional)</t>
  </si>
  <si>
    <t>-299.39</t>
  </si>
  <si>
    <t>CNG026B03110400</t>
  </si>
  <si>
    <t>Fuel Producer: California Bioenergy LLC (B194); Facility Name: CalBioGas South Tulare LLC (F00434); Biogas from dairy manure at Rancho Teresita Dairy in Tulare, CA; upgraded to pipeline quality at CalBioGas South Tulare and pipelined to CA for transportation use (Provisional)</t>
  </si>
  <si>
    <t>B031104</t>
  </si>
  <si>
    <t>Biogas from dairy manure at Bos Farms Dairy in Tulare, CA; upgraded to pipeline quality at CalBioGas South Tulare and pipelined to CA for transportation use (Provisional)</t>
  </si>
  <si>
    <t>-276.38</t>
  </si>
  <si>
    <t>CNG026B03110500</t>
  </si>
  <si>
    <t>Fuel Producer: California Bioenergy LLC (B194); Facility Name: CalBioGas South Tulare LLC (F00434); Biogas from dairy manure at Bos Farms Dairy in Tulare, CA; upgraded to pipeline quality at CalBioGas South Tulare and pipelined to CA for transportation use (Provisional)</t>
  </si>
  <si>
    <t>B031105</t>
  </si>
  <si>
    <t>Biogas from dairy manure at Horizon Jersey Dairy in Tipton, CA; upgraded to pipeline quality at CalBioGas South Tulare and pipelined to CA for transportation use (Provisional)</t>
  </si>
  <si>
    <t>-419.34</t>
  </si>
  <si>
    <t>CNG026B03110300</t>
  </si>
  <si>
    <t>Fuel Producer: California Bioenergy LLC (B194); Facility Name: CalBioGas South Tulare LLC (F00434); Biogas from dairy manure at Horizon Jersey Dairy in Tipton, CA; upgraded to pipeline quality at CalBioGas South Tulare and pipelined to CA for transportation use (Provisional)</t>
  </si>
  <si>
    <t>B031103</t>
  </si>
  <si>
    <t>Biogas from dairy manure at Dykstra Dairy in Tulare, CA; upgraded to pipeline quality at CalBioGas South Tulare and pipelined to CA for transportation use (Provisional)</t>
  </si>
  <si>
    <t>-383.14</t>
  </si>
  <si>
    <t>CNG026B03110200</t>
  </si>
  <si>
    <t>Fuel Producer: California Bioenergy LLC (B194); Facility Name: CalBioGas South Tulare LLC (F00434); Biogas from dairy manure at Dykstra Dairy in Tulare, CA; upgraded to pipeline quality at CalBioGas South Tulare and pipelined to CA for transportation use (Provisional)</t>
  </si>
  <si>
    <t>B031102</t>
  </si>
  <si>
    <t>Biogas from dairy manure at Aukeman Farm in Tulare, CA; upgraded to pipeline quality at CalBioGas South Tulare and pipelined to CA for transportation use (Provisional)</t>
  </si>
  <si>
    <t>-418.04</t>
  </si>
  <si>
    <t>CNG026B03110101</t>
  </si>
  <si>
    <t>Fuel Producer: California Bioenergy LLC (B194); Facility Name: CalBioGas South Tulare LLC (F00434); Biogas from dairy manure at Aukeman Farm in Tulare, CA; upgraded to pipeline quality at CalBioGas South Tulare and pipelined to CA for transportation use (Provisional)</t>
  </si>
  <si>
    <t>B031101</t>
  </si>
  <si>
    <t>Biogas from swine manure at Dalhart Farm in Dalhart, TX; upgraded to pipeline quality at Dalhart RNG and pipelined to CA for transportation use (Provisional)</t>
  </si>
  <si>
    <t>DALHART RNG, LLC (70981)</t>
  </si>
  <si>
    <t>-417.96</t>
  </si>
  <si>
    <t>CNG044B03380100</t>
  </si>
  <si>
    <t>Fuel Producer: Element Markets Renewable Energy, LLC (5877); Facility Name: DALHART RNG, LLC (70981); Biogas from swine manure at Dalhart Farm in Dalhart, TX; upgraded to pipeline quality at Dalhart RNG and pipelined to CA for transportation use (Provisional)</t>
  </si>
  <si>
    <t>B033801</t>
  </si>
  <si>
    <t>Renewable diesel produced from distiller’s corn oil transported by rail to California; natural gas, steam, off gases, grid electricity and hydrogen; distributed in California via barge/ship/pipeline (Provisional)</t>
  </si>
  <si>
    <t>25.46</t>
  </si>
  <si>
    <t>RND003B03230100</t>
  </si>
  <si>
    <t>Fuel Producer: PHILLIPS 66 COMPANY (4528); Facility Name: Phillips 66 Rodeo (82191); Renewable diesel produced from distiller’s corn oil transported by rail to California; natural gas, steam, off gases, grid electricity and hydrogen; distributed in California via barge/ship/pipeline (Provisional)</t>
  </si>
  <si>
    <t>B032301</t>
  </si>
  <si>
    <t>Biogas from dairy manure at Jerseyland Dairy in Sturgeon Bay, WI; upgraded to pipeline quality at U.S. GAIN RNG FACILITY S&amp;S; trucked to pipeline injection and pipelined to CA for transportation use (Provisional)</t>
  </si>
  <si>
    <t>U.S. GAIN RNG FACILITY S&amp;S (71361)</t>
  </si>
  <si>
    <t>-272.08</t>
  </si>
  <si>
    <t>CNG026B02820100</t>
  </si>
  <si>
    <t>Fuel Producer: U.S. Venture, Inc. (5504); Facility Name: U.S. GAIN RNG FACILITY S&amp;S (71361); Biogas from dairy manure at Jerseyland Dairy in Sturgeon Bay, WI; upgraded to pipeline quality at U.S. GAIN RNG FACILITY S&amp;S; trucked to pipeline injection and pipelined to CA for transportation use (Provisional)</t>
  </si>
  <si>
    <t>B028201</t>
  </si>
  <si>
    <t>STX Commodities LLC 2.0 (F00539)</t>
  </si>
  <si>
    <t xml:space="preserve">STX Commodities LLC (C1195) </t>
  </si>
  <si>
    <t>Fuel Producer: STX Commodities LLC (C1195) ; Facility Name: STX Commodities LLC 2.0 (F00539); Electricity that is generated from 100 percent zero-CI sources used as a transportation fuel in California</t>
  </si>
  <si>
    <t>L020601</t>
  </si>
  <si>
    <t>Midwest Corn, Dry Mill; Dry DGS, Corn Oil; Natural Gas, Grid Electricity; Starch Ethanol produced in Wisconsin;  Ethanol transported by rail to California (Provisional)</t>
  </si>
  <si>
    <t>Badger State Ethanol (70130)</t>
  </si>
  <si>
    <t>BADGER STATE ETHANOL LLC (4469)</t>
  </si>
  <si>
    <t>74.18</t>
  </si>
  <si>
    <t>ETH009A04690100</t>
  </si>
  <si>
    <t>Fuel Producer: BADGER STATE ETHANOL LLC (4469); Facility Name: Badger State Ethanol (70130); Midwest Corn, Dry Mill; Dry DGS, Corn Oil; Natural Gas, Grid Electricity; Starch Ethanol produced in Wisconsin;  Ethanol transported by rail to California (Provisional)</t>
  </si>
  <si>
    <t>A046901</t>
  </si>
  <si>
    <t>Midwest Corn, Dry Mill;  Fiber ethanol produced via Edeniq Fiber Conversion Process; Natural Gas, Grid Electricity; Fiber Ethanol produced in Wisconsin and transported by rail to California (Provisional)</t>
  </si>
  <si>
    <t>ETH012A04690300</t>
  </si>
  <si>
    <t>Fuel Producer: BADGER STATE ETHANOL LLC (4469); Facility Name: Badger State Ethanol (70130); Midwest Corn, Dry Mill;  Fiber ethanol produced via Edeniq Fiber Conversion Process; Natural Gas, Grid Electricity; Fiber Ethanol produced in Wisconsin and transported by rail to California (Provisional)</t>
  </si>
  <si>
    <t>A046903</t>
  </si>
  <si>
    <t>Midwest Corn, Dry Mill; Modified DGS, Corn oil; Natural Gas, Grid Electricity; Starch Ethanol produced in Wisconsin ;  Ethanol transported by rail to California (Provisional)</t>
  </si>
  <si>
    <t>69.34</t>
  </si>
  <si>
    <t>ETH009A04690200</t>
  </si>
  <si>
    <t>Fuel Producer: BADGER STATE ETHANOL LLC (4469); Facility Name: Badger State Ethanol (70130); Midwest Corn, Dry Mill; Modified DGS, Corn oil; Natural Gas, Grid Electricity; Starch Ethanol produced in Wisconsin ;  Ethanol transported by rail to California (Provisional)</t>
  </si>
  <si>
    <t>A046902</t>
  </si>
  <si>
    <t>Midwest Corn, Dry Mill; Modified DGS, Corn oil and Syrup; Natural Gas, Grid Electricity; Starch Ethanol produced in Welcome, Minnesota;  Ethanol transported by rail to California.  (Provisional)</t>
  </si>
  <si>
    <t>VALERO WELCOME PLANT (70276)</t>
  </si>
  <si>
    <t>68.59</t>
  </si>
  <si>
    <t>ETH009A04680300</t>
  </si>
  <si>
    <t>Fuel Producer: Valero Renewable Fuels (3201); Facility Name: VALERO WELCOME PLANT (70276); Midwest Corn, Dry Mill; Modified DGS, Corn oil and Syrup; Natural Gas, Grid Electricity; Starch Ethanol produced in Welcome, Minnesota;  Ethanol transported by rail to California.  (Provisional)</t>
  </si>
  <si>
    <t>A046803</t>
  </si>
  <si>
    <t>Midwest Corn, Dry Mill; Dry DGS, Corn oil and Syrup; Natural Gas, Grid Electricity; Starch Ethanol produced in Welcome, Minnesota;  Ethanol transported by rail to California.  (Provisional)</t>
  </si>
  <si>
    <t>72.15</t>
  </si>
  <si>
    <t>ETH009A04680200</t>
  </si>
  <si>
    <t>Fuel Producer: Valero Renewable Fuels (3201); Facility Name: VALERO WELCOME PLANT (70276); Midwest Corn, Dry Mill; Dry DGS, Corn oil and Syrup; Natural Gas, Grid Electricity; Starch Ethanol produced in Welcome, Minnesota;  Ethanol transported by rail to California.  (Provisional)</t>
  </si>
  <si>
    <t>A046802</t>
  </si>
  <si>
    <t>Midwest Corn, Dry Mill; Fiber ethanol from Soliton Fiber Conversion Process; Natural Gas, Grid Electricity; Fiber Ethanol produced in Welcome, Minnesota;  Ethanol transported by rail to California. (Provisional)</t>
  </si>
  <si>
    <t>26.52</t>
  </si>
  <si>
    <t>ETH012A04680100</t>
  </si>
  <si>
    <t>Fuel Producer: Valero Renewable Fuels (3201); Facility Name: VALERO WELCOME PLANT (70276); Midwest Corn, Dry Mill; Fiber ethanol from Soliton Fiber Conversion Process; Natural Gas, Grid Electricity; Fiber Ethanol produced in Welcome, Minnesota;  Ethanol transported by rail to California. (Provisional)</t>
  </si>
  <si>
    <t>A046801</t>
  </si>
  <si>
    <t>Biomethane from Waste Water Treatment Plant in Lincoln Nebraska, pipelined to California, compressed to CNG as indirect accounting of RNG dispensed in California (Provisional)</t>
  </si>
  <si>
    <t>Theresa Street Water Resource Recovery Facility (F00343)</t>
  </si>
  <si>
    <t xml:space="preserve">BLUE SOURCE LLC (6086) </t>
  </si>
  <si>
    <t>43.12</t>
  </si>
  <si>
    <t>CNG030A04550100</t>
  </si>
  <si>
    <t>Fuel Producer: BLUE SOURCE LLC (6086) ; Facility Name: Theresa Street Water Resource Recovery Facility (F00343); Biomethane from Waste Water Treatment Plant in Lincoln Nebraska, pipelined to California, compressed to CNG as indirect accounting of RNG dispensed in California (Provisional)</t>
  </si>
  <si>
    <t>A045501</t>
  </si>
  <si>
    <t>City of Palo Alto Utilities (F00499)</t>
  </si>
  <si>
    <t>City of Palo Alto Utilities (P600)</t>
  </si>
  <si>
    <t>Fuel Producer: City of Palo Alto Utilities (P600); Facility Name: City of Palo Alto Utilities (F00499); Electricity that is generated from 100 percent zero-CI sources used as a transportation fuel in California</t>
  </si>
  <si>
    <t>L020301</t>
  </si>
  <si>
    <t>Zero-CI electricity from solar PV generated in CA</t>
  </si>
  <si>
    <t>County of Santa Clara (F00530)</t>
  </si>
  <si>
    <t>County of Santa Clara (C1208)</t>
  </si>
  <si>
    <t>Fuel Producer: County of Santa Clara (C1208); Facility Name: County of Santa Clara (F00530); Zero-CI electricity from solar PV generated in CA</t>
  </si>
  <si>
    <t>L020201</t>
  </si>
  <si>
    <t>Midwest Corn, Dry Mill; Modified DGS, Corn oil and Syrup; Natural Gas, Grid Electricity; Starch Ethanol produced in Linden, Indiana;  Ethanol transported by rail to California. (Provisional)</t>
  </si>
  <si>
    <t>VALERO LINDEN PLANT (70196)</t>
  </si>
  <si>
    <t>70.15</t>
  </si>
  <si>
    <t>ETH009A04670300</t>
  </si>
  <si>
    <t>Fuel Producer: Valero Renewable Fuels (3201); Facility Name: VALERO LINDEN PLANT (70196); Midwest Corn, Dry Mill; Modified DGS, Corn oil and Syrup; Natural Gas, Grid Electricity; Starch Ethanol produced in Linden, Indiana;  Ethanol transported by rail to California. (Provisional)</t>
  </si>
  <si>
    <t>A046703</t>
  </si>
  <si>
    <t>Midwest Corn, Dry Mill; Fiber ethanol from Soliton Fiber Conversion Process; Natural Gas, Grid Electricity; Fiber Ethanol produced in Linden, Indiana;  Ethanol transported by rail to California. (Provisional)</t>
  </si>
  <si>
    <t>27.73</t>
  </si>
  <si>
    <t>ETH012A04670100</t>
  </si>
  <si>
    <t>Fuel Producer: Valero Renewable Fuels (3201); Facility Name: VALERO LINDEN PLANT (70196); Midwest Corn, Dry Mill; Fiber ethanol from Soliton Fiber Conversion Process; Natural Gas, Grid Electricity; Fiber Ethanol produced in Linden, Indiana;  Ethanol transported by rail to California. (Provisional)</t>
  </si>
  <si>
    <t>A046701</t>
  </si>
  <si>
    <t>Midwest Corn, Dry Mill; Dry DGS, Corn oil and Syrup; Natural Gas, Grid Electricity; Starch Ethanol produced in Linden, Indiana;  Ethanol transported by rail to California.  (Provisional)</t>
  </si>
  <si>
    <t>73.37</t>
  </si>
  <si>
    <t>ETH009A04670200</t>
  </si>
  <si>
    <t>Fuel Producer: Valero Renewable Fuels (3201); Facility Name: VALERO LINDEN PLANT (70196); Midwest Corn, Dry Mill; Dry DGS, Corn oil and Syrup; Natural Gas, Grid Electricity; Starch Ethanol produced in Linden, Indiana;  Ethanol transported by rail to California.  (Provisional)</t>
  </si>
  <si>
    <t>A046702</t>
  </si>
  <si>
    <t>SF BART (F00482)</t>
  </si>
  <si>
    <t>San Francisco Bay Area Rapid Transit District (BART) (C1176)</t>
  </si>
  <si>
    <t>0.0</t>
  </si>
  <si>
    <t>Fuel Producer: San Francisco Bay Area Rapid Transit District (BART) (C1176); Facility Name: SF BART (F00482); Electricity that is generated from 100 percent zero-CI sources used as a transportation fuel in California</t>
  </si>
  <si>
    <t>L019001</t>
  </si>
  <si>
    <t>Ethanol produced from Sugarcane Juice and Molasses, and exported to California by Ocean Tanker.</t>
  </si>
  <si>
    <t>Tropical Bioenergia SA (71078)</t>
  </si>
  <si>
    <t>BP Biofuels (4427)</t>
  </si>
  <si>
    <t>50.57</t>
  </si>
  <si>
    <t>ETH018A04570100</t>
  </si>
  <si>
    <t>Fuel Producer: BP Biofuels (4427); Facility Name: Tropical Bioenergia SA (71078); Ethanol produced from Sugarcane Juice and Molasses, and exported to California by Ocean Tanker.</t>
  </si>
  <si>
    <t>A045701</t>
  </si>
  <si>
    <t>Japungu Agroindustrial Ltda (F00383)</t>
  </si>
  <si>
    <t>JAPUNGU AGROINDUSTRIAL LTDA (C1145)</t>
  </si>
  <si>
    <t>52.77</t>
  </si>
  <si>
    <t>ETH018A04100100</t>
  </si>
  <si>
    <t>Fuel Producer: JAPUNGU AGROINDUSTRIAL LTDA (C1145); Facility Name: Japungu Agroindustrial Ltda (F00383); Ethanol produced from Sugarcane Juice and Molasses, and exported to California by Ocean Tanker.</t>
  </si>
  <si>
    <t>A041001</t>
  </si>
  <si>
    <t>7-Eleven, Inc. (F00526)</t>
  </si>
  <si>
    <t>7-Eleven, Inc. (C1204)</t>
  </si>
  <si>
    <t>Fuel Producer: 7-Eleven, Inc. (C1204); Facility Name: 7-Eleven, Inc. (F00526); Electricity that is generated from 100 percent zero-CI sources used as a transportation fuel in California</t>
  </si>
  <si>
    <t>L019801</t>
  </si>
  <si>
    <t>The Mobility House (F00525)</t>
  </si>
  <si>
    <t>The Mobility House (C1200)</t>
  </si>
  <si>
    <t>Fuel Producer: The Mobility House (C1200); Facility Name: The Mobility House (F00525); Electricity that is generated from 100 percent zero-CI sources used as a transportation fuel in California</t>
  </si>
  <si>
    <t>L019701</t>
  </si>
  <si>
    <t>Redwood City School District (F00524)</t>
  </si>
  <si>
    <t>Redwood City School District (C1205)</t>
  </si>
  <si>
    <t>Fuel Producer: Redwood City School District (C1205); Facility Name: Redwood City School District (F00524); Electricity that is generated from 100 percent zero-CI sources used as a transportation fuel in California</t>
  </si>
  <si>
    <t>L019601</t>
  </si>
  <si>
    <t>SRECTrade, Inc. Zero CI Direct Renewable Energy Avenal (F00490)</t>
  </si>
  <si>
    <t>SRECTrade, Inc (C1018)</t>
  </si>
  <si>
    <t>Directly Supplied Zero-CI Sources (049)</t>
  </si>
  <si>
    <t>Fuel Producer: SRECTrade, Inc (C1018); Facility Name: SRECTrade, Inc. Zero CI Direct Renewable Energy Avenal (F00490); Electricity that is generated from 100 percent zero-CI sources used as a transportation fuel in California</t>
  </si>
  <si>
    <t>L019401</t>
  </si>
  <si>
    <t>Skyview Finance Company 2, LLC ZCI CA B&amp;C (F00492)</t>
  </si>
  <si>
    <t>Skyview Finance Company 2, LLC (C1174)</t>
  </si>
  <si>
    <t>Fuel Producer: Skyview Finance Company 2, LLC (C1174); Facility Name: Skyview Finance Company 2, LLC ZCI CA B&amp;C (F00492); Electricity that is generated from 100 percent zero-CI sources used as a transportation fuel in California</t>
  </si>
  <si>
    <t>L019301</t>
  </si>
  <si>
    <t>Southern California Edison (F00489)</t>
  </si>
  <si>
    <t>Southern California Edison (C1185)</t>
  </si>
  <si>
    <t>Fuel Producer: Southern California Edison (C1185); Facility Name: Southern California Edison (F00489); Electricity that is generated from 100 percent zero-CI sources used as a transportation fuel in California</t>
  </si>
  <si>
    <t>L019101</t>
  </si>
  <si>
    <t>Silicon Valley Clean Energy Authority (F00484)</t>
  </si>
  <si>
    <t>Silicon Valley Clean Energy (C1183)</t>
  </si>
  <si>
    <t>Fuel Producer: Silicon Valley Clean Energy (C1183); Facility Name: Silicon Valley Clean Energy Authority (F00484); Electricity that is generated from 100 percent zero-CI sources used as a transportation fuel in California</t>
  </si>
  <si>
    <t>L018801</t>
  </si>
  <si>
    <t>Midwest Corn, Dry Mill; Dry DGS and Modified DGS, Corn oil and Syrup; Natural Gas, Grid Electricity; Starch Ethanol produced in Iowa; Ethanol transported by rail to California, Composite CI (Provisional)</t>
  </si>
  <si>
    <t>CORN, LP (70145)</t>
  </si>
  <si>
    <t>CORN, LP (5065)</t>
  </si>
  <si>
    <t>70.62</t>
  </si>
  <si>
    <t>ETH009A04620201</t>
  </si>
  <si>
    <t>71.09</t>
  </si>
  <si>
    <t>ETH009A00330101</t>
  </si>
  <si>
    <t>Fuel Producer: CORN, LP (5065); Facility Name: CORN, LP (70145); Midwest Corn, Dry Mill; Dry DGS and Modified DGS, Corn oil and Syrup; Natural Gas, Grid Electricity; Starch Ethanol produced in Iowa; Ethanol transported by rail to California, Composite CI (Provisional)</t>
  </si>
  <si>
    <t>A046202</t>
  </si>
  <si>
    <t>Midwest Corn, Dry Mill; Fiber Ethanol Conversion Process; Natural Gas, Grid Electricity; Starch Ethanol produced in Iowa; Ethanol transported by rail to California (Provisional)</t>
  </si>
  <si>
    <t>ETH012A04620101</t>
  </si>
  <si>
    <t>Fuel Producer: CORN, LP (5065); Facility Name: CORN, LP (70145); Midwest Corn, Dry Mill; Fiber Ethanol Conversion Process; Natural Gas, Grid Electricity; Starch Ethanol produced in Iowa; Ethanol transported by rail to California (Provisional)</t>
  </si>
  <si>
    <t>A046201</t>
  </si>
  <si>
    <t>Biogas from dairy manure at Jacobus De Groot #2 Dairy in Visalia, CA; upgraded to pipeline quality at CalBioGas North Visalia and pipelined to CA for transportation use (Provisional)</t>
  </si>
  <si>
    <t>CalBioGas North Visalia LLC (F00433)</t>
  </si>
  <si>
    <t>-356.29</t>
  </si>
  <si>
    <t>CNG026B03100600</t>
  </si>
  <si>
    <t>Fuel Producer: California Bioenergy LLC (B194); Facility Name: CalBioGas North Visalia LLC (F00433); Biogas from dairy manure at Jacobus De Groot #2 Dairy in Visalia, CA; upgraded to pipeline quality at CalBioGas North Visalia and pipelined to CA for transportation use (Provisional)</t>
  </si>
  <si>
    <t>B031006</t>
  </si>
  <si>
    <t>Biogas from dairy manure at Rancho Sierra Vista in Visalia, CA; upgraded to pipeline quality at CalBioGas North Visalia and pipelined to CA for transportation use (Provisional)</t>
  </si>
  <si>
    <t>-417.24</t>
  </si>
  <si>
    <t>CNG026B03100500</t>
  </si>
  <si>
    <t>Fuel Producer: California Bioenergy LLC (B194); Facility Name: CalBioGas North Visalia LLC (F00433); Biogas from dairy manure at Rancho Sierra Vista in Visalia, CA; upgraded to pipeline quality at CalBioGas North Visalia and pipelined to CA for transportation use (Provisional)</t>
  </si>
  <si>
    <t>B031005</t>
  </si>
  <si>
    <t>Biogas from dairy manure at Mellema in Visalia, CA; upgraded to pipeline quality at CalBioGas North Visalia and pipelined to CA for transportation use (Provisional)</t>
  </si>
  <si>
    <t>-406.28</t>
  </si>
  <si>
    <t>CNG026B03100300</t>
  </si>
  <si>
    <t>Fuel Producer: California Bioenergy LLC (B194); Facility Name: CalBioGas North Visalia LLC (F00433); Biogas from dairy manure at Mellema in Visalia, CA; upgraded to pipeline quality at CalBioGas North Visalia and pipelined to CA for transportation use (Provisional)</t>
  </si>
  <si>
    <t>B031003</t>
  </si>
  <si>
    <t>Biogas from dairy manure at Mineral King in Visalia, CA; upgraded to pipeline quality at CalBioGas North Visalia and pipelined to CA for transportation use (Provisional)</t>
  </si>
  <si>
    <t>-417.26</t>
  </si>
  <si>
    <t>CNG026B03100400</t>
  </si>
  <si>
    <t>Fuel Producer: California Bioenergy LLC (B194); Facility Name: CalBioGas North Visalia LLC (F00433); Biogas from dairy manure at Mineral King in Visalia, CA; upgraded to pipeline quality at CalBioGas North Visalia and pipelined to CA for transportation use (Provisional)</t>
  </si>
  <si>
    <t>B031004</t>
  </si>
  <si>
    <t>Biogas from dairy manure at Rob Van Grouw in Visalia, CA; upgraded to pipeline quality at CalBioGas North Visalia and pipelined to CA for transportation use (Provisional)</t>
  </si>
  <si>
    <t>-210.67</t>
  </si>
  <si>
    <t>CNG026B03100200</t>
  </si>
  <si>
    <t>Fuel Producer: California Bioenergy LLC (B194); Facility Name: CalBioGas North Visalia LLC (F00433); Biogas from dairy manure at Rob Van Grouw in Visalia, CA; upgraded to pipeline quality at CalBioGas North Visalia and pipelined to CA for transportation use (Provisional)</t>
  </si>
  <si>
    <t>B031002</t>
  </si>
  <si>
    <t>Biogas from dairy manure at Double J in Visalia, CA; upgraded to pipeline quality at CalBioGas North Visalia and pipelined to CA for transportation use (Provisional)</t>
  </si>
  <si>
    <t>-349.17</t>
  </si>
  <si>
    <t>CNG026B03100100</t>
  </si>
  <si>
    <t>Fuel Producer: California Bioenergy LLC (B194); Facility Name: CalBioGas North Visalia LLC (F00433); Biogas from dairy manure at Double J in Visalia, CA; upgraded to pipeline quality at CalBioGas North Visalia and pipelined to CA for transportation use (Provisional)</t>
  </si>
  <si>
    <t>B031001</t>
  </si>
  <si>
    <t xml:space="preserve"> Biogas from dairy manure at Shamrock Farms, T&amp;K Red River, and Zinke Dairy in Stanfield and Maricopa, AZ; upgraded to pipeline quality at Green Gas Partners Stanfield and pipelined to CA for transportation use (Provisional)</t>
  </si>
  <si>
    <t>Green Gas Partners Stanfield (F00003)</t>
  </si>
  <si>
    <t>WOF SW GGP 1 LLC (W009)</t>
  </si>
  <si>
    <t>-362.84</t>
  </si>
  <si>
    <t>CNG026B03080100</t>
  </si>
  <si>
    <t>Fuel Producer: WOF SW GGP 1 LLC (W009); Facility Name: Green Gas Partners Stanfield (F00003);  Biogas from dairy manure at Shamrock Farms, T&amp;K Red River, and Zinke Dairy in Stanfield and Maricopa, AZ; upgraded to pipeline quality at Green Gas Partners Stanfield and pipelined to CA for transportation use (Provisional)</t>
  </si>
  <si>
    <t>B030801</t>
  </si>
  <si>
    <t>Biogas from dairy manure at Deer Run in Kewaunee, WI; upgraded to pipeline quality at Deer Run RNG; trucked to pipeline injection and pipelined to CA for transportation use (Provisional)</t>
  </si>
  <si>
    <t>DEER RUN RNG PROJECT (71482)</t>
  </si>
  <si>
    <t>-195.09</t>
  </si>
  <si>
    <t>CNG026B02830100</t>
  </si>
  <si>
    <t>Fuel Producer: U.S. Venture, Inc. (5504); Facility Name: DEER RUN RNG PROJECT (71482); Biogas from dairy manure at Deer Run in Kewaunee, WI; upgraded to pipeline quality at Deer Run RNG; trucked to pipeline injection and pipelined to CA for transportation use (Provisional)</t>
  </si>
  <si>
    <t>B028301</t>
  </si>
  <si>
    <t xml:space="preserve">Midwest Corn, Dry Mill; Dry DGS and Modified DGS, Corn oil and Syrup;  Natural Gas, Grid Electricity; Starch Ethanol produced in Ord, Nebraska;  Ethanol transported by truck and rail to California , Composite CI. </t>
  </si>
  <si>
    <t>GREEN PLAINS ORD, LLC (71641)</t>
  </si>
  <si>
    <t>GREENAMERICA BIOFUELS ORD LLC (1481)</t>
  </si>
  <si>
    <t>70.65</t>
  </si>
  <si>
    <t>ETH009A04410100</t>
  </si>
  <si>
    <t xml:space="preserve">Fuel Producer: GREENAMERICA BIOFUELS ORD LLC (1481); Facility Name: GREEN PLAINS ORD, LLC (71641); Midwest Corn, Dry Mill; Dry DGS and Modified DGS, Corn oil and Syrup;  Natural Gas, Grid Electricity; Starch Ethanol produced in Ord, Nebraska;  Ethanol transported by truck and rail to California , Composite CI. </t>
  </si>
  <si>
    <t>A044101</t>
  </si>
  <si>
    <t>Liquefied Hydrogen produced in California from central SMR of North American fossil-based NG; distributed 414 miles by liquid tanker to refueling stations.</t>
  </si>
  <si>
    <t>Messer LLC (f.k.a. Linde LLC) (L012)</t>
  </si>
  <si>
    <t>153.28</t>
  </si>
  <si>
    <t>HYL031B03290100</t>
  </si>
  <si>
    <t>Fuel Producer: Messer LLC (f.k.a. Linde LLC) (L012); Facility Name: Linde Praxair (F00477); Liquefied Hydrogen produced in California from central SMR of North American fossil-based NG; distributed 414 miles by liquid tanker to refueling stations.</t>
  </si>
  <si>
    <t>B032901</t>
  </si>
  <si>
    <t>Biogas from dairy manure at Valadao in Hanford, CA; upgraded to pipeline quality at CalBioGas Hanford and pipelined to CA for transportation use      (Provisional)</t>
  </si>
  <si>
    <t>CalBioGas Hanford LLC (F00435)</t>
  </si>
  <si>
    <t>-249.43</t>
  </si>
  <si>
    <t>CNG026B03070400</t>
  </si>
  <si>
    <t>Fuel Producer: California Bioenergy LLC (B194); Facility Name: CalBioGas Hanford LLC (F00435); Biogas from dairy manure at Valadao in Hanford, CA; upgraded to pipeline quality at CalBioGas Hanford and pipelined to CA for transportation use      (Provisional)</t>
  </si>
  <si>
    <t>B030704</t>
  </si>
  <si>
    <t>Biogas from dairy manure at Grimmius in Hanford, CA; upgraded to pipeline quality at CalBioGas Hanford and pipelined to CA for transportation use (Provisional)</t>
  </si>
  <si>
    <t>-366.91</t>
  </si>
  <si>
    <t>CNG026B03070500</t>
  </si>
  <si>
    <t>Fuel Producer: California Bioenergy LLC (B194); Facility Name: CalBioGas Hanford LLC (F00435); Biogas from dairy manure at Grimmius in Hanford, CA; upgraded to pipeline quality at CalBioGas Hanford and pipelined to CA for transportation use (Provisional)</t>
  </si>
  <si>
    <t>B030705</t>
  </si>
  <si>
    <t>Biogas from dairy manure at Cloverdale Dairy in Hanford, CA; upgraded to pipeline quality at CalBioGas Hanford and pipelined to CA for transportation use      (Provisional)</t>
  </si>
  <si>
    <t>-255.83</t>
  </si>
  <si>
    <t>CNG026B03070300</t>
  </si>
  <si>
    <t>Fuel Producer: California Bioenergy LLC (B194); Facility Name: CalBioGas Hanford LLC (F00435); Biogas from dairy manure at Cloverdale Dairy in Hanford, CA; upgraded to pipeline quality at CalBioGas Hanford and pipelined to CA for transportation use      (Provisional)</t>
  </si>
  <si>
    <t>B030703</t>
  </si>
  <si>
    <t>Biogas from dairy manure at Hollandia Farms Dairy in Hanford, CA; upgraded to pipeline quality at CalBioGas Hanford and pipelined to CA for transportation use (Provisional)</t>
  </si>
  <si>
    <t>-405.57</t>
  </si>
  <si>
    <t>CNG026B03070200</t>
  </si>
  <si>
    <t>Fuel Producer: California Bioenergy LLC (B194); Facility Name: CalBioGas Hanford LLC (F00435); Biogas from dairy manure at Hollandia Farms Dairy in Hanford, CA; upgraded to pipeline quality at CalBioGas Hanford and pipelined to CA for transportation use (Provisional)</t>
  </si>
  <si>
    <t>B030702</t>
  </si>
  <si>
    <t>Biogas from dairy manure at Wreden Ranch Dairy in Hanford, CA; upgraded to pipeline quality at CalBioGas Hanford and pipelined to CA for transportation use (Provisional)</t>
  </si>
  <si>
    <t>-353.38</t>
  </si>
  <si>
    <t>CNG026B03070100</t>
  </si>
  <si>
    <t>Fuel Producer: California Bioenergy LLC (B194); Facility Name: CalBioGas Hanford LLC (F00435); Biogas from dairy manure at Wreden Ranch Dairy in Hanford, CA; upgraded to pipeline quality at CalBioGas Hanford and pipelined to CA for transportation use (Provisional)</t>
  </si>
  <si>
    <t>B030701</t>
  </si>
  <si>
    <t>Biogas from dairy manure at West River farm in Morris, MN; upgraded to pipeline quality at RDF Stevens and pipelined to CA for transportation use (Provisional)</t>
  </si>
  <si>
    <t>RDF STEVENS LLC (71701)</t>
  </si>
  <si>
    <t>AMPRENEW OFFTAKE I LLC (9041)</t>
  </si>
  <si>
    <t>-255.34</t>
  </si>
  <si>
    <t>CNG026B02500300</t>
  </si>
  <si>
    <t>Fuel Producer: AMPRENEW OFFTAKE I LLC (9041); Facility Name: RDF STEVENS LLC (71701); Biogas from dairy manure at West River farm in Morris, MN; upgraded to pipeline quality at RDF Stevens and pipelined to CA for transportation use (Provisional)</t>
  </si>
  <si>
    <t>B025003</t>
  </si>
  <si>
    <t>Biogas from dairy manure at Riverview farm in Morris, MN; upgraded to pipeline quality at RDF Stevens and pipelined to CA for transportation use (Provisional)</t>
  </si>
  <si>
    <t>-267.51</t>
  </si>
  <si>
    <t>CNG026B02500200</t>
  </si>
  <si>
    <t>Fuel Producer: AMPRENEW OFFTAKE I LLC (9041); Facility Name: RDF STEVENS LLC (71701); Biogas from dairy manure at Riverview farm in Morris, MN; upgraded to pipeline quality at RDF Stevens and pipelined to CA for transportation use (Provisional)</t>
  </si>
  <si>
    <t>B025002</t>
  </si>
  <si>
    <t>Biogas from dairy manure at District 45 farm in Hancock, MN; upgraded to pipeline quality at RDF Stevens and pipelined to CA for transportation use (Provisional)</t>
  </si>
  <si>
    <t>-182.67</t>
  </si>
  <si>
    <t>CNG026B02500100</t>
  </si>
  <si>
    <t>Fuel Producer: AMPRENEW OFFTAKE I LLC (9041); Facility Name: RDF STEVENS LLC (71701); Biogas from dairy manure at District 45 farm in Hancock, MN; upgraded to pipeline quality at RDF Stevens and pipelined to CA for transportation use (Provisional)</t>
  </si>
  <si>
    <t>B025001</t>
  </si>
  <si>
    <t>Biomethane from City of Edinburg Landfill in Edinburg, Texas, upgrading at Edinburg Renewables, LLC, pipelined to California for compression to CNG.</t>
  </si>
  <si>
    <t>CITY OF EDINBURG LANDFILL (71223)</t>
  </si>
  <si>
    <t>EDINBURG RENEWABLES, LLC (6401)</t>
  </si>
  <si>
    <t>37.12</t>
  </si>
  <si>
    <t>CNG025A04060100</t>
  </si>
  <si>
    <t>Fuel Producer: EDINBURG RENEWABLES, LLC (6401); Facility Name: CITY OF EDINBURG LANDFILL (71223); Biomethane from City of Edinburg Landfill in Edinburg, Texas, upgrading at Edinburg Renewables, LLC, pipelined to California for compression to CNG.</t>
  </si>
  <si>
    <t>A040601</t>
  </si>
  <si>
    <t>Rendered Animal Fat Oil transported by truck to biodiesel plant in St-Jean-sur-Richelieu, Quebec, Canada; NG, grid electricity; finished fuel transported to California by Rail.</t>
  </si>
  <si>
    <t>INNOLTEK (F00340)</t>
  </si>
  <si>
    <t>INNOLTEK (C1126)</t>
  </si>
  <si>
    <t>34.76</t>
  </si>
  <si>
    <t>BIO002A04660100</t>
  </si>
  <si>
    <t>Fuel Producer: INNOLTEK (C1126); Facility Name: INNOLTEK (F00340); Rendered Animal Fat Oil transported by truck to biodiesel plant in St-Jean-sur-Richelieu, Quebec, Canada; NG, grid electricity; finished fuel transported to California by Rail.</t>
  </si>
  <si>
    <t>A046601</t>
  </si>
  <si>
    <t>Landfill Gas generated at Garland Landfill in Rowlett, Texas upgraded to Biomethane at Garland Renewables; pipelined to California for compression and distribution to CNG refueling stations. (Provisional)</t>
  </si>
  <si>
    <t>GARLAND RENEWABLES, LLC (71921</t>
  </si>
  <si>
    <t>GARLAND RENEWABLES, LLC (1639)</t>
  </si>
  <si>
    <t>32.52</t>
  </si>
  <si>
    <t>CNG025A04610100</t>
  </si>
  <si>
    <t>Fuel Producer: GARLAND RENEWABLES, LLC (1639); Facility Name: GARLAND RENEWABLES, LLC (71921; Landfill Gas generated at Garland Landfill in Rowlett, Texas upgraded to Biomethane at Garland Renewables; pipelined to California for compression and distribution to CNG refueling stations. (Provisional)</t>
  </si>
  <si>
    <t>A046101</t>
  </si>
  <si>
    <t>North American Sourced Rendered Animal Fat transported by truck to Biodiesel plant in Albert Lea, MN; Natural Gas, Steam, Grid Electricity, and Renewable Electricity: Biodiesel transported by truck and rail to California (Provisional)</t>
  </si>
  <si>
    <t>REG Albert Lea, LLC (82613)</t>
  </si>
  <si>
    <t>REG Albert Lea, LLC (4305)</t>
  </si>
  <si>
    <t>29.00</t>
  </si>
  <si>
    <t>BIO002B03020400</t>
  </si>
  <si>
    <t>28.89</t>
  </si>
  <si>
    <t>BIO002A00830600</t>
  </si>
  <si>
    <t>Fuel Producer: REG Albert Lea, LLC (4305); Facility Name: REG Albert Lea, LLC (82613); North American Sourced Rendered Animal Fat transported by truck to Biodiesel plant in Albert Lea, MN; Natural Gas, Steam, Grid Electricity, and Renewable Electricity: Biodiesel transported by truck and rail to California (Provisional)</t>
  </si>
  <si>
    <t>B030204</t>
  </si>
  <si>
    <t>North American Sourced Non-Rendered Used Cooking Oil transported by truck and rail to Biodiesel plant in Albert Lea, MN; Natural Gas, Steam, Grid Electricity, and Renewable Electricity; Biodiesel transported by truck and rail to California (Provisional)</t>
  </si>
  <si>
    <t>12.50</t>
  </si>
  <si>
    <t>BIO001B03020300</t>
  </si>
  <si>
    <t>11.99</t>
  </si>
  <si>
    <t>BIO001A00830500</t>
  </si>
  <si>
    <t>Fuel Producer: REG Albert Lea, LLC (4305); Facility Name: REG Albert Lea, LLC (82613); North American Sourced Non-Rendered Used Cooking Oil transported by truck and rail to Biodiesel plant in Albert Lea, MN; Natural Gas, Steam, Grid Electricity, and Renewable Electricity; Biodiesel transported by truck and rail to California (Provisional)</t>
  </si>
  <si>
    <t>B030203</t>
  </si>
  <si>
    <t>North American Sourced Rendered Used Cooking Oil transported by truck and rail to Biodiesel plant in Albert Lea, MN; Natural Gas, Steam, Grid Electricity, and Renewable Electricity; Biodiesel transported by truck and rail to California (Provisional)</t>
  </si>
  <si>
    <t>18.50</t>
  </si>
  <si>
    <t>BIO001B03020200</t>
  </si>
  <si>
    <t>17.72</t>
  </si>
  <si>
    <t>BIO001A00830400</t>
  </si>
  <si>
    <t>Fuel Producer: REG Albert Lea, LLC (4305); Facility Name: REG Albert Lea, LLC (82613); North American Sourced Rendered Used Cooking Oil transported by truck and rail to Biodiesel plant in Albert Lea, MN; Natural Gas, Steam, Grid Electricity, and Renewable Electricity; Biodiesel transported by truck and rail to California (Provisional)</t>
  </si>
  <si>
    <t>B030202</t>
  </si>
  <si>
    <t>North American Sourced Corn Oil transported by truck and rail to Biodiesel plant in Albert Lea, MN; Natural Gas, Steam, Grid Electricity, and Renewable Electricity; Biodiesel transported by truck and rail to California (Provisional)</t>
  </si>
  <si>
    <t>BIO003B03020100</t>
  </si>
  <si>
    <t>24.55</t>
  </si>
  <si>
    <t>BIO003A00830300</t>
  </si>
  <si>
    <t>Fuel Producer: REG Albert Lea, LLC (4305); Facility Name: REG Albert Lea, LLC (82613); North American Sourced Corn Oil transported by truck and rail to Biodiesel plant in Albert Lea, MN; Natural Gas, Steam, Grid Electricity, and Renewable Electricity; Biodiesel transported by truck and rail to California (Provisional)</t>
  </si>
  <si>
    <t>B030201</t>
  </si>
  <si>
    <t>California Sourced Rendered Used Cooking Oil transported by truck to Biodiesel plant in San Diego, California; Natural Gas and Grid Electricity; Biodiesel transported by truck to California blending terminals (Provisional)</t>
  </si>
  <si>
    <t>New Leaf Biofuel (83541)</t>
  </si>
  <si>
    <t>New Leaf Biofuel (7768)</t>
  </si>
  <si>
    <t>20.58</t>
  </si>
  <si>
    <t>BIO001A04580200</t>
  </si>
  <si>
    <t>Fuel Producer: New Leaf Biofuel (7768); Facility Name: New Leaf Biofuel (83541); California Sourced Rendered Used Cooking Oil transported by truck to Biodiesel plant in San Diego, California; Natural Gas and Grid Electricity; Biodiesel transported by truck to California blending terminals (Provisional)</t>
  </si>
  <si>
    <t>A045802</t>
  </si>
  <si>
    <t>California Sourced Self-rendered Used Cooking Oil transported by truck to Biodiesel plant in San Diego, California; Natural Gas and Grid Electricity; Biodiesel transported by truck to California blending terminals (Provisional)</t>
  </si>
  <si>
    <t>14.69</t>
  </si>
  <si>
    <t>BIO001A04580100</t>
  </si>
  <si>
    <t>Fuel Producer: New Leaf Biofuel (7768); Facility Name: New Leaf Biofuel (83541); California Sourced Self-rendered Used Cooking Oil transported by truck to Biodiesel plant in San Diego, California; Natural Gas and Grid Electricity; Biodiesel transported by truck to California blending terminals (Provisional)</t>
  </si>
  <si>
    <t>A045801</t>
  </si>
  <si>
    <t>North American Sourced Rendered Animal Fat transported by truck to Biodiesel plant in Pixley California; Natural Gas, Dairy Biogas, and Electricity; Biodiesel transport by truck to California blending terminals (Provisional)</t>
  </si>
  <si>
    <t>SJV BIODIESEL ( 80341)</t>
  </si>
  <si>
    <t>SJV BIODIESEL LLC (7501)</t>
  </si>
  <si>
    <t>36.09</t>
  </si>
  <si>
    <t>BIO002A04560300</t>
  </si>
  <si>
    <t>Fuel Producer: SJV BIODIESEL LLC (7501); Facility Name: SJV BIODIESEL ( 80341); North American Sourced Rendered Animal Fat transported by truck to Biodiesel plant in Pixley California; Natural Gas, Dairy Biogas, and Electricity; Biodiesel transport by truck to California blending terminals (Provisional)</t>
  </si>
  <si>
    <t>A045603</t>
  </si>
  <si>
    <t>North American Sourced Rendered Used Cooking Oil transported by truck to Biodiesel plant in Pixley California; Natural Gas, Dairy Biogas, and Electricity; Biodiesel transport by truck to California blending terminals (Provisional)</t>
  </si>
  <si>
    <t>SJV BIODIESEL (80341)</t>
  </si>
  <si>
    <t>23.48</t>
  </si>
  <si>
    <t>BIO001A04560200</t>
  </si>
  <si>
    <t>Fuel Producer: SJV BIODIESEL LLC (7501); Facility Name: SJV BIODIESEL (80341); North American Sourced Rendered Used Cooking Oil transported by truck to Biodiesel plant in Pixley California; Natural Gas, Dairy Biogas, and Electricity; Biodiesel transport by truck to California blending terminals (Provisional)</t>
  </si>
  <si>
    <t>A045602</t>
  </si>
  <si>
    <t>California Sourced Corn Oil transported by truck to Biodiesel plant in Pixley California; Natural Gas, Dairy Biogas, and Electricity; Biodiesel transport by truck to California blending terminals (Provisional)</t>
  </si>
  <si>
    <t>30.15</t>
  </si>
  <si>
    <t>BIO003A04560100</t>
  </si>
  <si>
    <t>32.12</t>
  </si>
  <si>
    <t>BIO003A03760100</t>
  </si>
  <si>
    <t>Fuel Producer: SJV BIODIESEL LLC (7501); Facility Name: SJV BIODIESEL (80341); California Sourced Corn Oil transported by truck to Biodiesel plant in Pixley California; Natural Gas, Dairy Biogas, and Electricity; Biodiesel transport by truck to California blending terminals (Provisional)</t>
  </si>
  <si>
    <t>A045601</t>
  </si>
  <si>
    <t>VALE DO PARANA S.A ALCOOL E ACUCAR (71119)</t>
  </si>
  <si>
    <t>VALE DO PARANA S.A ALCOOL E ACUCAR (6079)</t>
  </si>
  <si>
    <t>50.69</t>
  </si>
  <si>
    <t>ETH018A04520100</t>
  </si>
  <si>
    <t>Fuel Producer: VALE DO PARANA S.A ALCOOL E ACUCAR (6079); Facility Name: VALE DO PARANA S.A ALCOOL E ACUCAR (71119); Ethanol produced from Sugarcane Juice and Molasses, and exported to California by Ocean Tanker.</t>
  </si>
  <si>
    <t>A045201</t>
  </si>
  <si>
    <t>Biomethane from Landfill at  Ardmore, Oklahoma, upgrading at Lynx Renewable Energy in Oklahoma, pipelined to California for liquefaction to LNG; trucked to California; regasified, and compressed to L-CNG (Provisional)</t>
  </si>
  <si>
    <t>Lynx Renewable Energy (F00355)</t>
  </si>
  <si>
    <t>LYNX RENEWABLE ENERGY LLC (1392)</t>
  </si>
  <si>
    <t>53.70</t>
  </si>
  <si>
    <t>LCN025A04370300</t>
  </si>
  <si>
    <t xml:space="preserve">Oklahoma </t>
  </si>
  <si>
    <t>Fuel Producer: LYNX RENEWABLE ENERGY LLC (1392); Facility Name: Lynx Renewable Energy (F00355); Biomethane from Landfill at  Ardmore, Oklahoma, upgrading at Lynx Renewable Energy in Oklahoma, pipelined to California for liquefaction to LNG; trucked to California; regasified, and compressed to L-CNG (Provisional)</t>
  </si>
  <si>
    <t>A043703</t>
  </si>
  <si>
    <t>Biomethane from Landfill at  Ardmore, Oklahoma, upgrading at Lynx Renewable Energy in Oklahoma, pipelined to California for liquefaction to LNG; trucked to California LNG stations (Provisional)</t>
  </si>
  <si>
    <t>50.61</t>
  </si>
  <si>
    <t>LNG025A04370200</t>
  </si>
  <si>
    <t>Fuel Producer: LYNX RENEWABLE ENERGY LLC (1392); Facility Name: Lynx Renewable Energy (F00355); Biomethane from Landfill at  Ardmore, Oklahoma, upgrading at Lynx Renewable Energy in Oklahoma, pipelined to California for liquefaction to LNG; trucked to California LNG stations (Provisional)</t>
  </si>
  <si>
    <t>A043702</t>
  </si>
  <si>
    <t>Biomethane from Landfill at  Ardmore, Oklahoma, upgrading at Lynx Renewable Energy in Oklahoma, pipelined to California for compression to CNG (Provisional)</t>
  </si>
  <si>
    <t>37.00</t>
  </si>
  <si>
    <t>CNG025A04370100</t>
  </si>
  <si>
    <t>Fuel Producer: LYNX RENEWABLE ENERGY LLC (1392); Facility Name: Lynx Renewable Energy (F00355); Biomethane from Landfill at  Ardmore, Oklahoma, upgrading at Lynx Renewable Energy in Oklahoma, pipelined to California for compression to CNG (Provisional)</t>
  </si>
  <si>
    <t>A043701</t>
  </si>
  <si>
    <t>Liquefied Hydrogen produced at Linde-Praxair SMR facility in Ontario, CA using Biomethane derived from swine manure produced at Valley View Farm, Greencastle, MO; transported as L.H2 in tanker trailers to refueling stations in California.</t>
  </si>
  <si>
    <t>-354.78</t>
  </si>
  <si>
    <t>HYL044B02800600</t>
  </si>
  <si>
    <t>Fuel Producer: Iwatani Corporation of America (C1024); Facility Name: Linde-Praxair (F00088); Liquefied Hydrogen produced at Linde-Praxair SMR facility in Ontario, CA using Biomethane derived from swine manure produced at Valley View Farm, Greencastle, MO; transported as L.H2 in tanker trailers to refueling stations in California.</t>
  </si>
  <si>
    <t>B028006</t>
  </si>
  <si>
    <t>Liquefied Hydrogen produced at Linde-Praxair SMR facility in Ontario, CA using  Biomethane derived from swine manure produced at Homan Farm, King City, MO; transported as L.H2 in tanker trailers to refueling stations in California.</t>
  </si>
  <si>
    <t>-338.45</t>
  </si>
  <si>
    <t>HYL044B02800500</t>
  </si>
  <si>
    <t>Fuel Producer: Iwatani Corporation of America (C1024); Facility Name: Linde-Praxair (F00088); Liquefied Hydrogen produced at Linde-Praxair SMR facility in Ontario, CA using  Biomethane derived from swine manure produced at Homan Farm, King City, MO; transported as L.H2 in tanker trailers to refueling stations in California.</t>
  </si>
  <si>
    <t>B028005</t>
  </si>
  <si>
    <t xml:space="preserve"> Gaseous Hydrogen produced at Linde-Praxair SMR facility in Ontario, CA using Biomethane generated at SAWS Dos Rios Water Recycling Center in San Antonio, TX; transported as G.H2 in tube trailers to fueling stations in California.</t>
  </si>
  <si>
    <t>76.98</t>
  </si>
  <si>
    <t>HYG030B02800400</t>
  </si>
  <si>
    <t>Fuel Producer: Iwatani Corporation of America (C1024); Facility Name: Linde-Praxair (F00088);  Gaseous Hydrogen produced at Linde-Praxair SMR facility in Ontario, CA using Biomethane generated at SAWS Dos Rios Water Recycling Center in San Antonio, TX; transported as G.H2 in tube trailers to fueling stations in California.</t>
  </si>
  <si>
    <t>B028004</t>
  </si>
  <si>
    <t>Liquefied Hydrogen produced at Linde-Praxair SMR facility in Ontario, California using Biomethane generated at Dos Rios Water Recycling Center, San Antonio, Texas; transported as L.H2 in tanker trailers to refueling stations in California.</t>
  </si>
  <si>
    <t>109.01</t>
  </si>
  <si>
    <t>HYL030B02800300</t>
  </si>
  <si>
    <t>Fuel Producer: Iwatani Corporation of America (C1024); Facility Name: Linde-Praxair (F00088); Liquefied Hydrogen produced at Linde-Praxair SMR facility in Ontario, California using Biomethane generated at Dos Rios Water Recycling Center, San Antonio, Texas; transported as L.H2 in tanker trailers to refueling stations in California.</t>
  </si>
  <si>
    <t>B028003</t>
  </si>
  <si>
    <t>North America sourced UCO Standard Rendering Energy, transported by truck and rail to BD plant in Bakersfield, California; Natural Gas and Grid Electricity; Composite BD produced by conventional and RepCat process.  In-state fuel distribution by truck. (Provisional)</t>
  </si>
  <si>
    <t>20.86</t>
  </si>
  <si>
    <t>BIO001B02670500</t>
  </si>
  <si>
    <t>17.86</t>
  </si>
  <si>
    <t>BIO001A02850300</t>
  </si>
  <si>
    <t>Fuel Producer: Crimson Renewable Energy LLC (4814); Facility Name: Crimson Renewable Energy Bakersfield Biodiesel Plant (80174); North America sourced UCO Standard Rendering Energy, transported by truck and rail to BD plant in Bakersfield, California; Natural Gas and Grid Electricity; Composite BD produced by conventional and RepCat process.  In-state fuel distribution by truck. (Provisional)</t>
  </si>
  <si>
    <t>B026705</t>
  </si>
  <si>
    <t>North America sourced Low Energy Rendered UCO transported by truck to Biodiesel plant in Bakersfield, California; Natural Gas and Grid Electricity; Composite Biodiesel produced by conventional and RepCat process.  In-state fuel distribution by truck. (Provisional)</t>
  </si>
  <si>
    <t>16.34</t>
  </si>
  <si>
    <t>BIO001B02670400</t>
  </si>
  <si>
    <t>15.81</t>
  </si>
  <si>
    <t>BIO001A02850400</t>
  </si>
  <si>
    <t>Fuel Producer: Crimson Renewable Energy LLC (4814); Facility Name: Crimson Renewable Energy Bakersfield Biodiesel Plant (80174); North America sourced Low Energy Rendered UCO transported by truck to Biodiesel plant in Bakersfield, California; Natural Gas and Grid Electricity; Composite Biodiesel produced by conventional and RepCat process.  In-state fuel distribution by truck. (Provisional)</t>
  </si>
  <si>
    <t>B026704</t>
  </si>
  <si>
    <t>North America sourced Zero Energy Rendered UCO transported by truck and rail to Biodiesel plant in Bakersfield, California; Natural Gas and Grid Electricity; Composite BD produced by conventional and RepCat process.  In-state fuel distribution by truck. (Provisional)</t>
  </si>
  <si>
    <t>15.71</t>
  </si>
  <si>
    <t>BIO001B02670300</t>
  </si>
  <si>
    <t>12.91</t>
  </si>
  <si>
    <t>BIO001A02850100</t>
  </si>
  <si>
    <t>Fuel Producer: Crimson Renewable Energy LLC (4814); Facility Name: Crimson Renewable Energy Bakersfield Biodiesel Plant (80174); North America sourced Zero Energy Rendered UCO transported by truck and rail to Biodiesel plant in Bakersfield, California; Natural Gas and Grid Electricity; Composite BD produced by conventional and RepCat process.  In-state fuel distribution by truck. (Provisional)</t>
  </si>
  <si>
    <t>B026703</t>
  </si>
  <si>
    <t>30.94</t>
  </si>
  <si>
    <t>BIO002A02850600</t>
  </si>
  <si>
    <t>25.22</t>
  </si>
  <si>
    <t>BIO003A02850500</t>
  </si>
  <si>
    <t>Corn Fiber Ethanol produced from Midwest Corn using the Edeniq Fiber Conversion Process;  NG, Grid Electricity; Ethanol produced in Nevada, Iowa is transported by rail to California. (Provisional)</t>
  </si>
  <si>
    <t>Lincolnway Energy (70092)</t>
  </si>
  <si>
    <t>Lincolnway Energy, LLC (4830)</t>
  </si>
  <si>
    <t>24.70</t>
  </si>
  <si>
    <t>ETH012A04420300</t>
  </si>
  <si>
    <t>Fuel Producer: Lincolnway Energy, LLC (4830); Facility Name: Lincolnway Energy (70092); Corn Fiber Ethanol produced from Midwest Corn using the Edeniq Fiber Conversion Process;  NG, Grid Electricity; Ethanol produced in Nevada, Iowa is transported by rail to California. (Provisional)</t>
  </si>
  <si>
    <t>A044203</t>
  </si>
  <si>
    <t>Midwest Corn, Dry Mill; Dry and Wet DGS; Corn oil and Syrup;  Natural Gas, Grid Electricity; Starch Ethanol produced in Nevada, Iowa; transported by rail to California; Composite CI (Provisional)</t>
  </si>
  <si>
    <t>72.16</t>
  </si>
  <si>
    <t>ETH009A04420100</t>
  </si>
  <si>
    <t>Fuel Producer: Lincolnway Energy, LLC (4830); Facility Name: Lincolnway Energy (70092); Midwest Corn, Dry Mill; Dry and Wet DGS; Corn oil and Syrup;  Natural Gas, Grid Electricity; Starch Ethanol produced in Nevada, Iowa; transported by rail to California; Composite CI (Provisional)</t>
  </si>
  <si>
    <t>A044201</t>
  </si>
  <si>
    <t>LNG026B02170200</t>
  </si>
  <si>
    <t>Renewable Natural Gas (RNG) from Dairy Manure at Rosendale Farms and upgraded at Rosendale Renewable Energy, LLC, Pickett, WI; RNG trucked to pipeline injection and pipelined to Arizona where it is liquefied; LNG is trucked to California for use as L-CNG (Provisional)</t>
  </si>
  <si>
    <t>Rosendale Renewable Energy, LLC (71041)</t>
  </si>
  <si>
    <t>-293.45</t>
  </si>
  <si>
    <t>LCN026B02150300</t>
  </si>
  <si>
    <t>Fuel Producer: DTE ENERGY TRADING, INC. (6545); Facility Name: Rosendale Renewable Energy, LLC (71041); Renewable Natural Gas (RNG) from Dairy Manure at Rosendale Farms and upgraded at Rosendale Renewable Energy, LLC, Pickett, WI; RNG trucked to pipeline injection and pipelined to Arizona where it is liquefied; LNG is trucked to California for use as L-CNG (Provisional)</t>
  </si>
  <si>
    <t>B021503</t>
  </si>
  <si>
    <t>Renewable Natural Gas (RNG) from Dairy Manure at Rosendale Farms and upgraded at Rosendale Renewable Energy, LLC, Pickett, WI; RNG is trucked to pipeline injection and pipelined to Arizona where it is liquefied; LNG trucked to California for use as LNG (Provisional)</t>
  </si>
  <si>
    <t>-296.99</t>
  </si>
  <si>
    <t>LNG026B02150200</t>
  </si>
  <si>
    <t>Fuel Producer: DTE ENERGY TRADING, INC. (6545); Facility Name: Rosendale Renewable Energy, LLC (71041); Renewable Natural Gas (RNG) from Dairy Manure at Rosendale Farms and upgraded at Rosendale Renewable Energy, LLC, Pickett, WI; RNG is trucked to pipeline injection and pipelined to Arizona where it is liquefied; LNG trucked to California for use as LNG (Provisional)</t>
  </si>
  <si>
    <t>B021502</t>
  </si>
  <si>
    <t>Renewable Natural Gas (RNG) from Dairy Manure at Rosendale Farms and upgraded at Rosendale Renewable Energy, LLC in Pickett, WI; RNG is trucked to pipeline injection and pipelined to California for transportation use (Provisional)</t>
  </si>
  <si>
    <t>-310.71</t>
  </si>
  <si>
    <t>CNG026B02150100</t>
  </si>
  <si>
    <t>Fuel Producer: DTE ENERGY TRADING, INC. (6545); Facility Name: Rosendale Renewable Energy, LLC (71041); Renewable Natural Gas (RNG) from Dairy Manure at Rosendale Farms and upgraded at Rosendale Renewable Energy, LLC in Pickett, WI; RNG is trucked to pipeline injection and pipelined to California for transportation use (Provisional)</t>
  </si>
  <si>
    <t>B021501</t>
  </si>
  <si>
    <t>Site-Specific Rendered Australian Sourced Animal Fat transported by truck and ocean tanker to Renewable Diesel plant in Paramount, California; Natural Gas, Grid Electricity, and Hydrogen; Renewable Naphtha produced in California  (Provisional)</t>
  </si>
  <si>
    <t>38.43</t>
  </si>
  <si>
    <t>RNT002B02681800</t>
  </si>
  <si>
    <t>Fuel Producer: AltAir Paramount, LLC (6281); Facility Name: AltAir Paramount, LLC (83180); Site-Specific Rendered Australian Sourced Animal Fat transported by truck and ocean tanker to Renewable Diesel plant in Paramount, California; Natural Gas, Grid Electricity, and Hydrogen; Renewable Naphtha produced in California  (Provisional)</t>
  </si>
  <si>
    <t>B026818</t>
  </si>
  <si>
    <t>Site-Specific Rendered Australian Sourced Animal Fat transported by truck and ocean tanker to Renewable Diesel plant in Paramount, California; Natural Gas, Grid Electricity, and Hydrogen; Renewable Diesel produced in California  (Provisional)</t>
  </si>
  <si>
    <t>RND002B02681700</t>
  </si>
  <si>
    <t>RND002B00440200</t>
  </si>
  <si>
    <t>Fuel Producer: AltAir Paramount, LLC (6281); Facility Name: AltAir Paramount, LLC (83180); Site-Specific Rendered Australian Sourced Animal Fat transported by truck and ocean tanker to Renewable Diesel plant in Paramount, California; Natural Gas, Grid Electricity, and Hydrogen; Renewable Diesel produced in California  (Provisional)</t>
  </si>
  <si>
    <t>B026817</t>
  </si>
  <si>
    <t>Site-Specific Rendered Australian Sourced Animal Fat transported by truck and ocean tanker to Renewable Diesel plant in Paramount, California; Natural Gas, Grid Electricity, and Hydrogen; Renewable Jet Fuel produced in California  (Provisional)</t>
  </si>
  <si>
    <t>AJF002B02681600</t>
  </si>
  <si>
    <t>AJF002B00440100</t>
  </si>
  <si>
    <t>Fuel Producer: AltAir Paramount, LLC (6281); Facility Name: AltAir Paramount, LLC (83180); Site-Specific Rendered Australian Sourced Animal Fat transported by truck and ocean tanker to Renewable Diesel plant in Paramount, California; Natural Gas, Grid Electricity, and Hydrogen; Renewable Jet Fuel produced in California  (Provisional)</t>
  </si>
  <si>
    <t>B026816</t>
  </si>
  <si>
    <t>North American Sourced Rendered Animal Fat transported by rail to Renewable Diesel plant in Paramount, California; Natural Gas, Grid Electricity, and Hydrogen; Renewable Naphtha produced in California  (Provisional)</t>
  </si>
  <si>
    <t>32.93</t>
  </si>
  <si>
    <t>RNT002B02681500</t>
  </si>
  <si>
    <t>Fuel Producer: AltAir Paramount, LLC (6281); Facility Name: AltAir Paramount, LLC (83180); North American Sourced Rendered Animal Fat transported by rail to Renewable Diesel plant in Paramount, California; Natural Gas, Grid Electricity, and Hydrogen; Renewable Naphtha produced in California  (Provisional)</t>
  </si>
  <si>
    <t>B026815</t>
  </si>
  <si>
    <t>North American Sourced Rendered Animal Fat transported by rail to Renewable Diesel plant in Paramount, California; Natural Gas, Grid Electricity, and Hydrogen; Renewable Diesel produced in California  (Provisional)</t>
  </si>
  <si>
    <t>RND002B02681400</t>
  </si>
  <si>
    <t>RND002B00430200</t>
  </si>
  <si>
    <t>Fuel Producer: AltAir Paramount, LLC (6281); Facility Name: AltAir Paramount, LLC (83180); North American Sourced Rendered Animal Fat transported by rail to Renewable Diesel plant in Paramount, California; Natural Gas, Grid Electricity, and Hydrogen; Renewable Diesel produced in California  (Provisional)</t>
  </si>
  <si>
    <t>B026814</t>
  </si>
  <si>
    <t>North American Sourced Rendered Animal Fat transported by rail to Renewable Diesel plant in Paramount, California; Natural Gas, Grid Electricity, and Hydrogen; Renewable Jet Fuel produced in California  (Provisional)</t>
  </si>
  <si>
    <t>AJF002B02681300</t>
  </si>
  <si>
    <t>Fuel Producer: AltAir Paramount, LLC (6281); Facility Name: AltAir Paramount, LLC (83180); North American Sourced Rendered Animal Fat transported by rail to Renewable Diesel plant in Paramount, California; Natural Gas, Grid Electricity, and Hydrogen; Renewable Jet Fuel produced in California  (Provisional)</t>
  </si>
  <si>
    <t>B026813</t>
  </si>
  <si>
    <t>RNT002B01680300</t>
  </si>
  <si>
    <t>RND002B01680200</t>
  </si>
  <si>
    <t>Site-Specific Rendered Animal Fat Sourced from JBS Hyrum Utah transported by Truck and rail to Renewable Diesel plant in Paramount, California; Natural Gas, Grid Electricity, and Hydrogen; Renewable Naphtha produced in California  (Provisional)</t>
  </si>
  <si>
    <t>15.64</t>
  </si>
  <si>
    <t>RNT002B02680900</t>
  </si>
  <si>
    <t>19.51</t>
  </si>
  <si>
    <t>RNT002B01190300</t>
  </si>
  <si>
    <t>Fuel Producer: AltAir Paramount, LLC (6281); Facility Name: AltAir Paramount, LLC (83180); Site-Specific Rendered Animal Fat Sourced from JBS Hyrum Utah transported by Truck and rail to Renewable Diesel plant in Paramount, California; Natural Gas, Grid Electricity, and Hydrogen; Renewable Naphtha produced in California  (Provisional)</t>
  </si>
  <si>
    <t>B026809</t>
  </si>
  <si>
    <t>Site-Specific Rendered Animal Fat Sourced from JBS Hyrum Utah transported by Truck and rail to Renewable Diesel plant in Paramount, California; Natural Gas, Grid Electricity, and Hydrogen; Renewable Diesel produced in California  (Provisional)</t>
  </si>
  <si>
    <t>RND002B02680800</t>
  </si>
  <si>
    <t>RND002B01190200</t>
  </si>
  <si>
    <t>Fuel Producer: AltAir Paramount, LLC (6281); Facility Name: AltAir Paramount, LLC (83180); Site-Specific Rendered Animal Fat Sourced from JBS Hyrum Utah transported by Truck and rail to Renewable Diesel plant in Paramount, California; Natural Gas, Grid Electricity, and Hydrogen; Renewable Diesel produced in California  (Provisional)</t>
  </si>
  <si>
    <t>B026808</t>
  </si>
  <si>
    <t>Site-Specific Rendered Animal Fat Sourced from JBS Hyrum Utah transported by Truck and rail to Renewable Diesel plant in Paramount, California; Natural Gas, Grid Electricity, and Hydrogen; Renewable Jet Fuel produced in California  (Provisional)</t>
  </si>
  <si>
    <t>AJF002B02680700</t>
  </si>
  <si>
    <t>AJF002B01190100</t>
  </si>
  <si>
    <t>Fuel Producer: AltAir Paramount, LLC (6281); Facility Name: AltAir Paramount, LLC (83180); Site-Specific Rendered Animal Fat Sourced from JBS Hyrum Utah transported by Truck and rail to Renewable Diesel plant in Paramount, California; Natural Gas, Grid Electricity, and Hydrogen; Renewable Jet Fuel produced in California  (Provisional)</t>
  </si>
  <si>
    <t>B026807</t>
  </si>
  <si>
    <t>Site-Specific Rendered Animal Fat Sourced from JBS Greely Colorado transported by rail to Renewable Diesel plant in Paramount, California; Natural Gas, Grid Electricity, and Hydrogen; Renewable Naphtha produced in California (Provisional)</t>
  </si>
  <si>
    <t>19.54</t>
  </si>
  <si>
    <t>RNT002B02680600</t>
  </si>
  <si>
    <t>23.93</t>
  </si>
  <si>
    <t>RNT002B01000300</t>
  </si>
  <si>
    <t>Fuel Producer: AltAir Paramount, LLC (6281); Facility Name: AltAir Paramount, LLC (83180); Site-Specific Rendered Animal Fat Sourced from JBS Greely Colorado transported by rail to Renewable Diesel plant in Paramount, California; Natural Gas, Grid Electricity, and Hydrogen; Renewable Naphtha produced in California (Provisional)</t>
  </si>
  <si>
    <t>B026806</t>
  </si>
  <si>
    <t>Site-Specific Rendered Animal Fat Sourced from JBS Greely Colorado transported by rail to Renewable Diesel plant in Paramount, California; Natural Gas, Grid Electricity, and Hydrogen; Renewable Diesel produced in California  (Provisional)</t>
  </si>
  <si>
    <t>RND002B02680500</t>
  </si>
  <si>
    <t>RND002B01000200</t>
  </si>
  <si>
    <t>Fuel Producer: AltAir Paramount, LLC (6281); Facility Name: AltAir Paramount, LLC (83180); Site-Specific Rendered Animal Fat Sourced from JBS Greely Colorado transported by rail to Renewable Diesel plant in Paramount, California; Natural Gas, Grid Electricity, and Hydrogen; Renewable Diesel produced in California  (Provisional)</t>
  </si>
  <si>
    <t>B026805</t>
  </si>
  <si>
    <t>Site-Specific Rendered Animal Fat Sourced from JBS Greely Colorado transported by rail to Renewable Diesel plant in Paramount, California; Natural Gas, Grid Electricity, and Hydrogen; Renewable Jet Fuel produced in California  (Provisional)</t>
  </si>
  <si>
    <t>AJF002B02680400</t>
  </si>
  <si>
    <t>AJF002B01000100</t>
  </si>
  <si>
    <t>Fuel Producer: AltAir Paramount, LLC (6281); Facility Name: AltAir Paramount, LLC (83180); Site-Specific Rendered Animal Fat Sourced from JBS Greely Colorado transported by rail to Renewable Diesel plant in Paramount, California; Natural Gas, Grid Electricity, and Hydrogen; Renewable Jet Fuel produced in California  (Provisional)</t>
  </si>
  <si>
    <t>B026804</t>
  </si>
  <si>
    <t>25.08</t>
  </si>
  <si>
    <t>RNT002B00450300</t>
  </si>
  <si>
    <t>RND002B00450200</t>
  </si>
  <si>
    <t>AJF002B00450100</t>
  </si>
  <si>
    <t>31.86</t>
  </si>
  <si>
    <t>RND002B00540300</t>
  </si>
  <si>
    <t xml:space="preserve"> Fuel Producer: Diamond Green Diesel Holdings LLC (6072); Facility Name: Diamond Green Diesel LLC (81496); Low energy rendered Used Cooking Oil sourced from Darling Ingredients facilities and transported by truck and rail to Renewable Diesel plant in Norco, Louisiana; Natural Gas, Grid Electricity, and Hydrogen; Finished Fuel transported to California by rail, ocean tanker, and/or barge. (Provisional)</t>
  </si>
  <si>
    <t>19.92</t>
  </si>
  <si>
    <t>RND001B00540200</t>
  </si>
  <si>
    <t>27.42</t>
  </si>
  <si>
    <t>RND003B00540100</t>
  </si>
  <si>
    <t>Açucareira Quatá S.A. (70406)</t>
  </si>
  <si>
    <t>Copersucar (3702)</t>
  </si>
  <si>
    <t>53.36</t>
  </si>
  <si>
    <t>ETH018A04190100</t>
  </si>
  <si>
    <t>Fuel Producer: Copersucar (3702); Facility Name: Açucareira Quatá S.A. (70406); Ethanol produced from Sugarcane Juice and Molasses, and exported to California by Ocean Tanker.</t>
  </si>
  <si>
    <t>A041901</t>
  </si>
  <si>
    <t>Compressed H2 produced in California from central SMR of North American fossil-based NG</t>
  </si>
  <si>
    <t>117.67</t>
  </si>
  <si>
    <t>HYG031L00072019</t>
  </si>
  <si>
    <t>Fuel Producer: Iwatani Corporation of America (C1024); Facility Name: Linde-Praxair (F00088); Compressed H2 produced in California from central SMR of North American fossil-based NG</t>
  </si>
  <si>
    <t>L017401</t>
  </si>
  <si>
    <t>Midwest Corn, Dry Mill; Wet DGS, Corn oil and Syrup; Natural Gas, Grid Electricity and Woody Biomass; Starch Ethanol produced in Colwich, Kansas;  Ethanol transported by rail to California (Provisional)</t>
  </si>
  <si>
    <t>Element (F00048)</t>
  </si>
  <si>
    <t>Element, LLC (C1020)</t>
  </si>
  <si>
    <t>62.07</t>
  </si>
  <si>
    <t>ETH009A04400200</t>
  </si>
  <si>
    <t>Fuel Producer: Element, LLC (C1020); Facility Name: Element (F00048); Midwest Corn, Dry Mill; Wet DGS, Corn oil and Syrup; Natural Gas, Grid Electricity and Woody Biomass; Starch Ethanol produced in Colwich, Kansas;  Ethanol transported by rail to California (Provisional)</t>
  </si>
  <si>
    <t>A044002</t>
  </si>
  <si>
    <t>Midwest Corn, Dry Mill; Dry DGS, Corn oil and Syrup; Natural Gas, Grid Electricity and Woody Biomass; Starch Ethanol produced in Colwich, Kansas;  Ethanol transported by rail to California (Provisional)</t>
  </si>
  <si>
    <t>ETH009A04400100</t>
  </si>
  <si>
    <t>Fuel Producer: Element, LLC (C1020); Facility Name: Element (F00048); Midwest Corn, Dry Mill; Dry DGS, Corn oil and Syrup; Natural Gas, Grid Electricity and Woody Biomass; Starch Ethanol produced in Colwich, Kansas;  Ethanol transported by rail to California (Provisional)</t>
  </si>
  <si>
    <t>A044001</t>
  </si>
  <si>
    <t>US sourced Used Cooking Oil transported by truck and rail to a Biodiesel plant in Harrisburg, Pennsylvania. Biodiesel transported to California by rail. (Provisional)</t>
  </si>
  <si>
    <t>WORLD ENERGY HARRISBURG LLC (81499)</t>
  </si>
  <si>
    <t>WORLD ENERGY HARRISBURG LLC (6425)</t>
  </si>
  <si>
    <t>21.59</t>
  </si>
  <si>
    <t>BIO001A04500200</t>
  </si>
  <si>
    <t>Fuel Producer: WORLD ENERGY HARRISBURG LLC (6425); Facility Name: WORLD ENERGY HARRISBURG LLC (81499); US sourced Used Cooking Oil transported by truck and rail to a Biodiesel plant in Harrisburg, Pennsylvania. Biodiesel transported to California by rail. (Provisional)</t>
  </si>
  <si>
    <t>A045002</t>
  </si>
  <si>
    <t>Midwest Soybean Oil transported by truck to a Biodiesel plant in Harrisburg, Pennsylvania.  Biodiesel transported to California by rail. (Provisional)</t>
  </si>
  <si>
    <t>58.09</t>
  </si>
  <si>
    <t>BIO005A04500100</t>
  </si>
  <si>
    <t>Fuel Producer: WORLD ENERGY HARRISBURG LLC (6425); Facility Name: WORLD ENERGY HARRISBURG LLC (81499); Midwest Soybean Oil transported by truck to a Biodiesel plant in Harrisburg, Pennsylvania.  Biodiesel transported to California by rail. (Provisional)</t>
  </si>
  <si>
    <t>A045001</t>
  </si>
  <si>
    <t>Açucareira Quatá S/A – Filial São José (70432)</t>
  </si>
  <si>
    <t>49.11</t>
  </si>
  <si>
    <t>ETH018A04200100</t>
  </si>
  <si>
    <t>Fuel Producer: Copersucar (3702); Facility Name: Açucareira Quatá S/A – Filial São José (70432); Ethanol produced from Sugarcane Juice and Molasses, and exported to California by Ocean Tanker.</t>
  </si>
  <si>
    <t>A042001</t>
  </si>
  <si>
    <t>Açucareira Quatá S/A – Filial Barra Grande (70412)</t>
  </si>
  <si>
    <t>52.85</t>
  </si>
  <si>
    <t>ETH018A04170100</t>
  </si>
  <si>
    <t>47.71</t>
  </si>
  <si>
    <t>ETHS250</t>
  </si>
  <si>
    <t>Fuel Producer: Copersucar (3702); Facility Name: Açucareira Quatá S/A – Filial Barra Grande (70412); Ethanol produced from Sugarcane Juice and Molasses, and exported to California by Ocean Tanker.</t>
  </si>
  <si>
    <t>A041701</t>
  </si>
  <si>
    <t xml:space="preserve"> Ethanol produced from Sugarcane Juice and Molasses, and exported to California by Ocean Tanker.</t>
  </si>
  <si>
    <t>Tereos Açúcar e Etanol Brasil S.A. – Unidade Tanabi (F00098)</t>
  </si>
  <si>
    <t>Guarani SA (3833)</t>
  </si>
  <si>
    <t>47.51</t>
  </si>
  <si>
    <t>ETH018A04070100</t>
  </si>
  <si>
    <t>Fuel Producer: Guarani SA (3833); Facility Name: Tereos Açúcar e Etanol Brasil S.A. – Unidade Tanabi (F00098);  Ethanol produced from Sugarcane Juice and Molasses, and exported to California by Ocean Tanker.</t>
  </si>
  <si>
    <t>A040701</t>
  </si>
  <si>
    <t>Canola oil extracted from co-located canola seed crushing operations in  Velva, North Dakota, and used for biodiesel production; finished fuel transported to California by Rail for use as a transportation fuel.</t>
  </si>
  <si>
    <t>ADM Velva (82790)</t>
  </si>
  <si>
    <t>Archer Daniels Midland Co (4888)</t>
  </si>
  <si>
    <t>47.44</t>
  </si>
  <si>
    <t>BIO006A03970100</t>
  </si>
  <si>
    <t>52.25</t>
  </si>
  <si>
    <t>BDCA203 (T1N-1457)</t>
  </si>
  <si>
    <t>Fuel Producer: Archer Daniels Midland Co (4888); Facility Name: ADM Velva (82790); Canola oil extracted from co-located canola seed crushing operations in  Velva, North Dakota, and used for biodiesel production; finished fuel transported to California by Rail for use as a transportation fuel.</t>
  </si>
  <si>
    <t>A039701</t>
  </si>
  <si>
    <t>Junqueira (70553)</t>
  </si>
  <si>
    <t>Raízen Energia S/A (3805)</t>
  </si>
  <si>
    <t>55.75</t>
  </si>
  <si>
    <t>ETH018A04470100</t>
  </si>
  <si>
    <t>47.82</t>
  </si>
  <si>
    <t>ETHM217</t>
  </si>
  <si>
    <t>Fuel Producer: Raízen Energia S/A (3805); Facility Name: Junqueira (70553); Ethanol produced from Sugarcane Juice and Molasses, and exported to California by Ocean Tanker.</t>
  </si>
  <si>
    <t>A044701</t>
  </si>
  <si>
    <t>Midwest Corn, Dry Mill; Dry DGS and Corn oil; Natural Gas, Grid Electricity; Starch Ethanol produced in Minnesota; Ethanol transported by rail to California. (Provisional)</t>
  </si>
  <si>
    <t>71.53</t>
  </si>
  <si>
    <t>ETH009A04360100</t>
  </si>
  <si>
    <t>Fuel Producer: AL CORN CLEAN FUEL, LLC (4825); Facility Name: AL CORN CLEAN FUEL, LLC (70087); Midwest Corn, Dry Mill; Dry DGS and Corn oil; Natural Gas, Grid Electricity; Starch Ethanol produced in Minnesota; Ethanol transported by rail to California. (Provisional)</t>
  </si>
  <si>
    <t>A043601</t>
  </si>
  <si>
    <t xml:space="preserve">Liquefied Hydrogen produced at Praxair SMR facility in Ontario, California using North American Natural Gas; transported as liquefied Hydrogen in tanker trailers to fueling stations in California </t>
  </si>
  <si>
    <t>153.91</t>
  </si>
  <si>
    <t>HYL031B02421200</t>
  </si>
  <si>
    <t xml:space="preserve">Fuel Producer: FirstElement Fuel (E426); Facility Name: Praxair SMR facility (F00394); Liquefied Hydrogen produced at Praxair SMR facility in Ontario, California using North American Natural Gas; transported as liquefied Hydrogen in tanker trailers to fueling stations in California </t>
  </si>
  <si>
    <t>B024212</t>
  </si>
  <si>
    <t xml:space="preserve">Liquefied Hydrogen produced at Praxair SMR in Ontario, California from North American Natural Gas; regasified and distributed as compressed Hydrogen in tube trailers to fueling stations in California </t>
  </si>
  <si>
    <t>169.55</t>
  </si>
  <si>
    <t>HYL031B02421100</t>
  </si>
  <si>
    <t xml:space="preserve">Fuel Producer: FirstElement Fuel (E426); Facility Name: Praxair SMR facility (F00394); Liquefied Hydrogen produced at Praxair SMR in Ontario, California from North American Natural Gas; regasified and distributed as compressed Hydrogen in tube trailers to fueling stations in California </t>
  </si>
  <si>
    <t>B024211</t>
  </si>
  <si>
    <t xml:space="preserve">Liquefied Hydrogen produced at Praxair SMR in Ontario, California using Biomethane derived from LFG generated at Blue Ridge Renewables in Fresno, Texas; regasified and distributed as compressed H2 in tube trailers to fueling stations in California </t>
  </si>
  <si>
    <t>125.44</t>
  </si>
  <si>
    <t>HYL025B02421000</t>
  </si>
  <si>
    <t xml:space="preserve">Fuel Producer: FirstElement Fuel (E426); Facility Name: Praxair SMR facility (F00394); Liquefied Hydrogen produced at Praxair SMR in Ontario, California using Biomethane derived from LFG generated at Blue Ridge Renewables in Fresno, Texas; regasified and distributed as compressed H2 in tube trailers to fueling stations in California </t>
  </si>
  <si>
    <t>B024210</t>
  </si>
  <si>
    <t xml:space="preserve">Liquefied Hydrogen produced at Praxair SMR in Ontario, California using Biomethane derived from landfill gas generated at Blue Ridge Renewables in Fresno, Texas; transported as liquefied Hydrogen in tankers to fueling stations in California </t>
  </si>
  <si>
    <t>109.81</t>
  </si>
  <si>
    <t>HYL025B02420900</t>
  </si>
  <si>
    <t xml:space="preserve">Fuel Producer: FirstElement Fuel (E426); Facility Name: Praxair SMR facility (F00394); Liquefied Hydrogen produced at Praxair SMR in Ontario, California using Biomethane derived from landfill gas generated at Blue Ridge Renewables in Fresno, Texas; transported as liquefied Hydrogen in tankers to fueling stations in California </t>
  </si>
  <si>
    <t>B024209</t>
  </si>
  <si>
    <t xml:space="preserve">Liquefied Hydrogen produced at Praxair SMR in Ontario, California using Biomethane derived from dairy manure at Windy Ridge Digester, Jasper Upgrader, Indiana; regasified and distributed as compressed H2 in tube trailers to fueling stations in California </t>
  </si>
  <si>
    <t>-204.81</t>
  </si>
  <si>
    <t>HYL026B02420800</t>
  </si>
  <si>
    <t xml:space="preserve">Fuel Producer: FirstElement Fuel (E426); Facility Name: Praxair SMR facility (F00394); Liquefied Hydrogen produced at Praxair SMR in Ontario, California using Biomethane derived from dairy manure at Windy Ridge Digester, Jasper Upgrader, Indiana; regasified and distributed as compressed H2 in tube trailers to fueling stations in California </t>
  </si>
  <si>
    <t>B024208</t>
  </si>
  <si>
    <t>Liquefied hydrogen produced at Praxair SMR facility in Ontario, California using Biomethane derived from dairy manure at Windy Ridge Digester, Jasper Upgrader, Indiana; transported as liquefied hydrogen in tankers to fueling stations in California</t>
  </si>
  <si>
    <t>-220.45</t>
  </si>
  <si>
    <t>HYL026B02420700</t>
  </si>
  <si>
    <t>Fuel Producer: FirstElement Fuel (E426); Facility Name: Praxair SMR facility (F00394); Liquefied hydrogen produced at Praxair SMR facility in Ontario, California using Biomethane derived from dairy manure at Windy Ridge Digester, Jasper Upgrader, Indiana; transported as liquefied hydrogen in tankers to fueling stations in California</t>
  </si>
  <si>
    <t>B024207</t>
  </si>
  <si>
    <t>Liquefied Hydrogen produced at Praxair SMR in Ontario, California using Biomethane derived from dairy manure at Digester #3, Fair Oaks Upgrader, Indiana; regasified and distributed as compressed Hydrogen in tube trailers to fueling stations in California</t>
  </si>
  <si>
    <t>-239.31</t>
  </si>
  <si>
    <t>HYL026B02420600</t>
  </si>
  <si>
    <t>Fuel Producer: FirstElement Fuel (E426); Facility Name: Praxair SMR facility (F00394); Liquefied Hydrogen produced at Praxair SMR in Ontario, California using Biomethane derived from dairy manure at Digester #3, Fair Oaks Upgrader, Indiana; regasified and distributed as compressed Hydrogen in tube trailers to fueling stations in California</t>
  </si>
  <si>
    <t>B024206</t>
  </si>
  <si>
    <t>Liquefied hydrogen produced at Praxair SMR facility in Ontario, California using Biomethane derived from dairy manure at Digester #3, Fair Oaks Upgrader, Indiana; transported as liquefied hydrogen in tanker trailers to fueling stations in California.</t>
  </si>
  <si>
    <t>-254.95</t>
  </si>
  <si>
    <t>HYL026B02420500</t>
  </si>
  <si>
    <t>Fuel Producer: FirstElement Fuel (E426); Facility Name: Praxair SMR facility (F00394); Liquefied hydrogen produced at Praxair SMR facility in Ontario, California using Biomethane derived from dairy manure at Digester #3, Fair Oaks Upgrader, Indiana; transported as liquefied hydrogen in tanker trailers to fueling stations in California.</t>
  </si>
  <si>
    <t>B024205</t>
  </si>
  <si>
    <t>Gaseous hydrogen produced at Praxair SMR facility in Ontario, California using North American Natural Gas; transported as compressed hydrogen in tube trailers to fueling stations in California</t>
  </si>
  <si>
    <t>115.15</t>
  </si>
  <si>
    <t>HYG031B02420400</t>
  </si>
  <si>
    <t>Fuel Producer: FirstElement Fuel (E426); Facility Name: Praxair SMR facility (F00394); Gaseous hydrogen produced at Praxair SMR facility in Ontario, California using North American Natural Gas; transported as compressed hydrogen in tube trailers to fueling stations in California</t>
  </si>
  <si>
    <t>B024204</t>
  </si>
  <si>
    <t>Gaseous hydrogen produced at Praxair SMR facility in Ontario, California using Biomethane derived from landfill gas generated at Blue Ridge Renewables in Fresno, Texas; transported as compressed hydrogen in tube trailers to fueling stations in California</t>
  </si>
  <si>
    <t>74.70</t>
  </si>
  <si>
    <t>HYG025B02420300</t>
  </si>
  <si>
    <t>Fuel Producer: FirstElement Fuel (E426); Facility Name: Praxair SMR facility (F00394); Gaseous hydrogen produced at Praxair SMR facility in Ontario, California using Biomethane derived from landfill gas generated at Blue Ridge Renewables in Fresno, Texas; transported as compressed hydrogen in tube trailers to fueling stations in California</t>
  </si>
  <si>
    <t>B024203</t>
  </si>
  <si>
    <t>Gaseous hydrogen produced at Praxair SMR facility in Ontario, California using Biomethane derived from dairy manure at Windy Ridge Digester, Jasper Upgrader, Indiana; transported as gaseous hydrogen in tube trailers to fueling stations in California.</t>
  </si>
  <si>
    <t>-259.22</t>
  </si>
  <si>
    <t>HYG026B02420200</t>
  </si>
  <si>
    <t>Fuel Producer: FirstElement Fuel (E426); Facility Name: Praxair SMR facility (F00394); Gaseous hydrogen produced at Praxair SMR facility in Ontario, California using Biomethane derived from dairy manure at Windy Ridge Digester, Jasper Upgrader, Indiana; transported as gaseous hydrogen in tube trailers to fueling stations in California.</t>
  </si>
  <si>
    <t>B024202</t>
  </si>
  <si>
    <t>Gaseous hydrogen produced at Praxair SMR facility in Ontario, California using Biomethane derived from dairy manure at Digester #3, Fair Oaks Upgrader, Indiana; transported as compressed hydrogen in tube trailers to fueling stations in California.</t>
  </si>
  <si>
    <t>-293.72</t>
  </si>
  <si>
    <t>HYG026B02420100</t>
  </si>
  <si>
    <t>Fuel Producer: FirstElement Fuel (E426); Facility Name: Praxair SMR facility (F00394); Gaseous hydrogen produced at Praxair SMR facility in Ontario, California using Biomethane derived from dairy manure at Digester #3, Fair Oaks Upgrader, Indiana; transported as compressed hydrogen in tube trailers to fueling stations in California.</t>
  </si>
  <si>
    <t>B024201</t>
  </si>
  <si>
    <t>Renewable diesel produced from Canola Oil transported by rail and ocean tanker to California; natural gas, steam, off gases, grid electricity and hydrogen; distributed in California via barge/ship/pipeline (Provisional)</t>
  </si>
  <si>
    <t>Fuel Producer: PHILLIPS 66 COMPANY (4528); Facility Name: Phillips 66 Rodeo (82191); Renewable diesel produced from Canola Oil transported by rail and ocean tanker to California; natural gas, steam, off gases, grid electricity and hydrogen; distributed in California via barge/ship/pipeline (Provisional)</t>
  </si>
  <si>
    <t>Renewable diesel produced from Soybean Oil transported by rail and barge to California; natural gas, steam, off gases, grid electricity and hydrogen; distributed in California via barge/ship/pipeline (Provisional)</t>
  </si>
  <si>
    <t>58.16</t>
  </si>
  <si>
    <t>RND005B02410200</t>
  </si>
  <si>
    <t>Fuel Producer: PHILLIPS 66 COMPANY (4528); Facility Name: Phillips 66 Rodeo (82191); Renewable diesel produced from Soybean Oil transported by rail and barge to California; natural gas, steam, off gases, grid electricity and hydrogen; distributed in California via barge/ship/pipeline (Provisional)</t>
  </si>
  <si>
    <t>B024102</t>
  </si>
  <si>
    <t>Renewable diesel produced from Soybean Oil transported by rail to California; natural gas, steam, off gases, grid electricity and hydrogen; distributed in California via barge/ship/pipeline (Provisional)</t>
  </si>
  <si>
    <t>Fuel Producer: PHILLIPS 66 COMPANY (4528); Facility Name: Phillips 66 Rodeo (82191); Renewable diesel produced from Soybean Oil transported by rail to California; natural gas, steam, off gases, grid electricity and hydrogen; distributed in California via barge/ship/pipeline (Provisional)</t>
  </si>
  <si>
    <t>U.S sourced Used Cooking Oil transported by truck and rail to Renewable Diesel plant in Dickinson, North Dakota; Natural Gas and Grid Electricity; transported to California by rail and ocean tanker (Provisional)</t>
  </si>
  <si>
    <t>21.09</t>
  </si>
  <si>
    <t>RND001B02400800</t>
  </si>
  <si>
    <t>Fuel Producer: DAKOTA PRAIRIE REFINING (1166); Facility Name: Marathon Dickinson Refinery (F00313); U.S sourced Used Cooking Oil transported by truck and rail to Renewable Diesel plant in Dickinson, North Dakota; Natural Gas and Grid Electricity; transported to California by rail and ocean tanker (Provisional)</t>
  </si>
  <si>
    <t>B024008</t>
  </si>
  <si>
    <t>U.S sourced Animal Fat transported by truck and rail to Renewable Diesel plant in Dickinson, North Dakota; Natural Gas and Grid Electricity; transported to California by rail and ocean tanker (Provisional)</t>
  </si>
  <si>
    <t>Fuel Producer: DAKOTA PRAIRIE REFINING (1166); Facility Name: Marathon Dickinson Refinery (F00313); U.S sourced Animal Fat transported by truck and rail to Renewable Diesel plant in Dickinson, North Dakota; Natural Gas and Grid Electricity; transported to California by rail and ocean tanker (Provisional)</t>
  </si>
  <si>
    <t>RNT001B02400600</t>
  </si>
  <si>
    <t>B024006</t>
  </si>
  <si>
    <t>U.S sourced Soybean Oil transported by rail to Renewable Diesel plant in Dickinson, North Dakota; Natural Gas and Electricity; transported to California by rail and ocean tanker (Provisional)</t>
  </si>
  <si>
    <t>57.64</t>
  </si>
  <si>
    <t>RNT005B02400500</t>
  </si>
  <si>
    <t>64.24</t>
  </si>
  <si>
    <t>RNT005B01930400</t>
  </si>
  <si>
    <t>Fuel Producer: DAKOTA PRAIRIE REFINING (1166); Facility Name: Marathon Dickinson Refinery (F00313); U.S sourced Soybean Oil transported by rail to Renewable Diesel plant in Dickinson, North Dakota; Natural Gas and Electricity; transported to California by rail and ocean tanker (Provisional)</t>
  </si>
  <si>
    <t>B024005</t>
  </si>
  <si>
    <t>U.S sourced Corn Oil, pre-treated at Beatrice, NB; transported by truck and rail to Renewable Diesel plant in Dickinson, North Dakota; Natural Gas and Grid Electricity; transported to California by rail and ocean tanker (Provisional)</t>
  </si>
  <si>
    <t>29.79</t>
  </si>
  <si>
    <t>RNT003B02400400</t>
  </si>
  <si>
    <t>34.90</t>
  </si>
  <si>
    <t>RNT003B01930300</t>
  </si>
  <si>
    <t>Fuel Producer: DAKOTA PRAIRIE REFINING (1166); Facility Name: Marathon Dickinson Refinery (F00313); U.S sourced Corn Oil, pre-treated at Beatrice, NB; transported by truck and rail to Renewable Diesel plant in Dickinson, North Dakota; Natural Gas and Grid Electricity; transported to California by rail and ocean tanker (Provisional)</t>
  </si>
  <si>
    <t>B024004</t>
  </si>
  <si>
    <t>U.S Sourced Animal Fat transported by truck and rail to Renewable Diesel plant in Dickinson, North Dakota; Natural Gas and Grid Electricity; transported to California by rail and ocean tanker (Provisional)</t>
  </si>
  <si>
    <t>Fuel Producer: DAKOTA PRAIRIE REFINING (1166); Facility Name: Marathon Dickinson Refinery (F00313); U.S Sourced Animal Fat transported by truck and rail to Renewable Diesel plant in Dickinson, North Dakota; Natural Gas and Grid Electricity; transported to California by rail and ocean tanker (Provisional)</t>
  </si>
  <si>
    <t>U.S sourced Soybean Oil transported by rail to Renewable Diesel plant in Dickinson, North Dakota; Natural Gas and Grid Electricity; transported to California by rail and ocean tanker (Provisional)</t>
  </si>
  <si>
    <t>RND005B02400200</t>
  </si>
  <si>
    <t>RND005B01930200</t>
  </si>
  <si>
    <t>Fuel Producer: DAKOTA PRAIRIE REFINING (1166); Facility Name: Marathon Dickinson Refinery (F00313); U.S sourced Soybean Oil transported by rail to Renewable Diesel plant in Dickinson, North Dakota; Natural Gas and Grid Electricity; transported to California by rail and ocean tanker (Provisional)</t>
  </si>
  <si>
    <t>B024002</t>
  </si>
  <si>
    <t>RND003B02400100</t>
  </si>
  <si>
    <t>RND003B01930100</t>
  </si>
  <si>
    <t>B024001</t>
  </si>
  <si>
    <t>-345.80</t>
  </si>
  <si>
    <t>CNG044B02200100</t>
  </si>
  <si>
    <t>Fuel Producer: Element Markets Renewable Energy, LLC (5877); Facility Name: SOMERSET FARM (71381); Biogas from Swine Manure at Somerset Farm in Powersville, MO; upgraded biomethane pipelined to California for transportation use (Provisional)</t>
  </si>
  <si>
    <t>Low-CI Electricity  from Swine Manure  using reciprocating engine at Blue Mountain Biogas, LLC near Milford, Utah for use as transportation fuel  in California (Provisional)</t>
  </si>
  <si>
    <t>Blue Mountain Biogas, LLC</t>
  </si>
  <si>
    <t xml:space="preserve">Degrees3 Transportation Solutions, LLC (C1111) </t>
  </si>
  <si>
    <t>-485.51</t>
  </si>
  <si>
    <t>ELC026B02180100</t>
  </si>
  <si>
    <t>Fuel Producer: Degrees3 Transportation Solutions, LLC (C1111) ; Facility Name: Blue Mountain Biogas, LLC; Low-CI Electricity  from Swine Manure  using reciprocating engine at Blue Mountain Biogas, LLC near Milford, Utah for use as transportation fuel  in California (Provisional)</t>
  </si>
  <si>
    <t>B021801</t>
  </si>
  <si>
    <t>Gasa (70551)</t>
  </si>
  <si>
    <t>ETH018A04310100</t>
  </si>
  <si>
    <t>ETHS221R</t>
  </si>
  <si>
    <t>Fuel Producer: Raízen Energia S/A (3805); Facility Name: Gasa (70551); Ethanol produced from Sugarcane Juice and Molasses, and exported to California by Ocean Tanker.</t>
  </si>
  <si>
    <t>A043101</t>
  </si>
  <si>
    <t>Barra (70210)</t>
  </si>
  <si>
    <t>ETH018A04440100</t>
  </si>
  <si>
    <t>Fuel Producer: Raízen Energia S/A (3805); Facility Name: Barra (70210); Ethanol produced from Sugarcane Juice and Molasses, and exported to California by Ocean Tanker.</t>
  </si>
  <si>
    <t>A044401</t>
  </si>
  <si>
    <t>Rafard (70557)</t>
  </si>
  <si>
    <t>50.10</t>
  </si>
  <si>
    <t>ETH018A04490100</t>
  </si>
  <si>
    <t>48.76</t>
  </si>
  <si>
    <t>ETHM215R</t>
  </si>
  <si>
    <t>Fuel Producer: Raízen Energia S/A (3805); Facility Name: Rafard (70557); Ethanol produced from Sugarcane Juice and Molasses, and exported to California by Ocean Tanker.</t>
  </si>
  <si>
    <t>A044901</t>
  </si>
  <si>
    <t>Paraguaçu (71057)</t>
  </si>
  <si>
    <t>52.03</t>
  </si>
  <si>
    <t>ETH018A04480100</t>
  </si>
  <si>
    <t>46.71</t>
  </si>
  <si>
    <t>ETHM223</t>
  </si>
  <si>
    <t>Fuel Producer: Raízen Energia S/A (3805); Facility Name: Paraguaçu (71057); Ethanol produced from Sugarcane Juice and Molasses, and exported to California by Ocean Tanker.</t>
  </si>
  <si>
    <t>A044801</t>
  </si>
  <si>
    <t>Ipaussu (71058)</t>
  </si>
  <si>
    <t>48.27</t>
  </si>
  <si>
    <t>ETH018A04460100</t>
  </si>
  <si>
    <t>44.39</t>
  </si>
  <si>
    <t>ETHM220</t>
  </si>
  <si>
    <t>Fuel Producer: Raízen Energia S/A (3805); Facility Name: Ipaussu (71058); Ethanol produced from Sugarcane Juice and Molasses, and exported to California by Ocean Tanker.</t>
  </si>
  <si>
    <t>A044601</t>
  </si>
  <si>
    <t>Bonfim (70548)</t>
  </si>
  <si>
    <t>51.75</t>
  </si>
  <si>
    <t>ETH018A04450100</t>
  </si>
  <si>
    <t>44.24</t>
  </si>
  <si>
    <t>ETHM216</t>
  </si>
  <si>
    <t>Fuel Producer: Raízen Energia S/A (3805); Facility Name: Bonfim (70548); Ethanol produced from Sugarcane Juice and Molasses, and exported to California by Ocean Tanker.</t>
  </si>
  <si>
    <t>A044501</t>
  </si>
  <si>
    <t>Midwest Corn, Dry Mill;  Fiber ethanol Soliton Fiber Conversion Process;  Natural Gas, Grid Electricity; Starch Ethanol produced in Charles City, Iowa;  Ethanol transported by rail to California. (Provisional)</t>
  </si>
  <si>
    <t>VALERO CHARLES CITY PLANT (70042)</t>
  </si>
  <si>
    <t>26.79</t>
  </si>
  <si>
    <t>ETH012A04330300</t>
  </si>
  <si>
    <t>Fuel Producer: Valero Renewable Fuels (3201); Facility Name: VALERO CHARLES CITY PLANT (70042); Midwest Corn, Dry Mill;  Fiber ethanol Soliton Fiber Conversion Process;  Natural Gas, Grid Electricity; Starch Ethanol produced in Charles City, Iowa;  Ethanol transported by rail to California. (Provisional)</t>
  </si>
  <si>
    <t>A043303</t>
  </si>
  <si>
    <t>Midwest Corn, Dry Mill; Modified DGS, Corn oil and Syrup;  Natural Gas, Grid Electricity; Starch Ethanol produced in Charles City, Iowa;  Ethanol transported by rail to California. (Provisional)</t>
  </si>
  <si>
    <t>69.05</t>
  </si>
  <si>
    <t>ETH009A04330200</t>
  </si>
  <si>
    <t>Fuel Producer: Valero Renewable Fuels (3201); Facility Name: VALERO CHARLES CITY PLANT (70042); Midwest Corn, Dry Mill; Modified DGS, Corn oil and Syrup;  Natural Gas, Grid Electricity; Starch Ethanol produced in Charles City, Iowa;  Ethanol transported by rail to California. (Provisional)</t>
  </si>
  <si>
    <t>A043302</t>
  </si>
  <si>
    <t>Midwest Corn, Dry Mill; Dry DGS, Corn oil and Syrup;  Natural Gas, Grid Electricity; Starch Ethanol produced in Charles City, Iowa;  Ethanol transported by rail to California.       (Provisional)</t>
  </si>
  <si>
    <t>72.56</t>
  </si>
  <si>
    <t>ETH009A04330100</t>
  </si>
  <si>
    <t>Fuel Producer: Valero Renewable Fuels (3201); Facility Name: VALERO CHARLES CITY PLANT (70042); Midwest Corn, Dry Mill; Dry DGS, Corn oil and Syrup;  Natural Gas, Grid Electricity; Starch Ethanol produced in Charles City, Iowa;  Ethanol transported by rail to California.       (Provisional)</t>
  </si>
  <si>
    <t>A043301</t>
  </si>
  <si>
    <t>Biodiesel produced from US sourced Soy Oil; finished fuel transported by rail to California for use as a transportation fuel. (Provisional)</t>
  </si>
  <si>
    <t>BDS206</t>
  </si>
  <si>
    <t>Fuel Producer: Western Iowa Energy (4670); Facility Name: Western Iowa Energy (82630); Biodiesel produced from US sourced Soy Oil; finished fuel transported by rail to California for use as a transportation fuel. (Provisional)</t>
  </si>
  <si>
    <t>Biodiesel produced from US sourced tallow; finished fuel transported to California by rail for use as a transportation fuel.  (Provisional)</t>
  </si>
  <si>
    <t>31.19</t>
  </si>
  <si>
    <t>BDT211</t>
  </si>
  <si>
    <t>Fuel Producer: Western Iowa Energy (4670); Facility Name: Western Iowa Energy (82630); Biodiesel produced from US sourced tallow; finished fuel transported to California by rail for use as a transportation fuel.  (Provisional)</t>
  </si>
  <si>
    <t>Biodiesel produced from canola oil obtained from co-located seed crushing facility; transported by rail from Alberta, Canada, to Los Angeles, California for use as a transportation fuel.</t>
  </si>
  <si>
    <t>ADM Agri Industries (81926)</t>
  </si>
  <si>
    <t>ADM Agri-Industries Company (6137)</t>
  </si>
  <si>
    <t>47.65</t>
  </si>
  <si>
    <t>BIO006A04250100</t>
  </si>
  <si>
    <t>51.33</t>
  </si>
  <si>
    <t>BDCA202 (T1N-1406)</t>
  </si>
  <si>
    <t>Fuel Producer: ADM Agri-Industries Company (6137); Facility Name: ADM Agri Industries (81926); Biodiesel produced from canola oil obtained from co-located seed crushing facility; transported by rail from Alberta, Canada, to Los Angeles, California for use as a transportation fuel.</t>
  </si>
  <si>
    <t>A042501</t>
  </si>
  <si>
    <t>Electricity that is generated from 100 percent zero-CI sources used as a transportation fuel in California.</t>
  </si>
  <si>
    <t>Clean Skies USA (F00452)</t>
  </si>
  <si>
    <t>Clean Skies USA LLC (C1161)</t>
  </si>
  <si>
    <t>Fuel Producer: Clean Skies USA LLC (C1161); Facility Name: Clean Skies USA (F00452); Electricity that is generated from 100 percent zero-CI sources used as a transportation fuel in California.</t>
  </si>
  <si>
    <t>L017301</t>
  </si>
  <si>
    <t>ChargeLab Inc. (F00448)</t>
  </si>
  <si>
    <t>ChargeLab Inc. (C1153)</t>
  </si>
  <si>
    <t>Fuel Producer: ChargeLab Inc. (C1153); Facility Name: ChargeLab Inc. (F00448); Electricity that is generated from 100 percent zero-CI sources used as a transportation fuel in California.</t>
  </si>
  <si>
    <t>L017201</t>
  </si>
  <si>
    <t>Adecoagro Vale do Ivinhema Ltda. (70496)</t>
  </si>
  <si>
    <t>Adecoagro Brasil Participacoes (4192)</t>
  </si>
  <si>
    <t>52.79</t>
  </si>
  <si>
    <t>ETH018A03960100</t>
  </si>
  <si>
    <t>46.32</t>
  </si>
  <si>
    <t>ETHS211 (T1N-1356)</t>
  </si>
  <si>
    <t>Fuel Producer: Adecoagro Brasil Participacoes (4192); Facility Name: Adecoagro Vale do Ivinhema Ltda. (70496);  Ethanol produced from Sugarcane Juice and Molasses, and exported to California by Ocean Tanker.</t>
  </si>
  <si>
    <t>A039601</t>
  </si>
  <si>
    <t>Biomethane from Greentree Landfill in Kersey, Pennsylvania, pipelined to California for compression to CNG.</t>
  </si>
  <si>
    <t>Fuel Producer: TRUSTAR ENERGY LLC (6523); Facility Name: Greentree Landfill Gas Company (F00212); Biomethane from Greentree Landfill in Kersey, Pennsylvania, pipelined to California for compression to CNG.</t>
  </si>
  <si>
    <t>Biomethane from Imperial Landfill in Imperial, Pennsylvania, pipelined to California for compression to CNG.</t>
  </si>
  <si>
    <t>Imperial Landfill Gas Company, LLC (F00219)</t>
  </si>
  <si>
    <t>53.19</t>
  </si>
  <si>
    <t>CNG025A04130100</t>
  </si>
  <si>
    <t>Fuel Producer: TRUSTAR ENERGY LLC (6523); Facility Name: Imperial Landfill Gas Company, LLC (F00219); Biomethane from Imperial Landfill in Imperial, Pennsylvania, pipelined to California for compression to CNG.</t>
  </si>
  <si>
    <t>A041301</t>
  </si>
  <si>
    <t>U.S. sourced corn oil, Biodiesel produced in Seneca, Illinois and transported by rail to California</t>
  </si>
  <si>
    <t xml:space="preserve">Fuel Producer: REG Seneca, LLC (80232) </t>
  </si>
  <si>
    <t xml:space="preserve">REG Seneca, LLC (3652) </t>
  </si>
  <si>
    <t>34.02</t>
  </si>
  <si>
    <t>BDC213</t>
  </si>
  <si>
    <t>Corn Oil</t>
  </si>
  <si>
    <t>Fuel Producer: Fuel Producer: REG Seneca, LLC (3652) ; Facility Name: Fuel Producer: REG Seneca, LLC (80232) ; U.S. sourced corn oil, Biodiesel produced in Seneca, Illinois and transported by rail to California</t>
  </si>
  <si>
    <t>2.0</t>
  </si>
  <si>
    <t xml:space="preserve">T1N-1769 </t>
  </si>
  <si>
    <t>ETH009A04230100</t>
  </si>
  <si>
    <t>73.11</t>
  </si>
  <si>
    <t xml:space="preserve">ETHC292 </t>
  </si>
  <si>
    <t>Local Sorghum, Dry Mill, Dry DGS; Natural Gas, Grid Electricity; Starch Ethanol produced in Plainview, Texas; Ethanol transported by rail to California  (Provisional)</t>
  </si>
  <si>
    <t>74.57</t>
  </si>
  <si>
    <t>ETH010A01610500</t>
  </si>
  <si>
    <t>Fuel Producer: White Energy, Inc. (4745); Facility Name: Plainview BioEnergy, LLC (70039); Local Sorghum, Dry Mill, Dry DGS; Natural Gas, Grid Electricity; Starch Ethanol produced in Plainview, Texas; Ethanol transported by rail to California  (Provisional)</t>
  </si>
  <si>
    <t>Midwest Corn, Dry Mill, Dry DGS; Natural Gas, Grid Electricity; Starch Ethanol produced in Plainview, Texas; Ethanol transported by rail to California  (Provisional)</t>
  </si>
  <si>
    <t>73.91</t>
  </si>
  <si>
    <t>ETH009A03780400</t>
  </si>
  <si>
    <t>72.64</t>
  </si>
  <si>
    <t>ETH009A01610400</t>
  </si>
  <si>
    <t>Fuel Producer: White Energy, Inc. (4745); Facility Name: Plainview BioEnergy, LLC (White Energy) (70039); Midwest Corn, Dry Mill, Dry DGS; Natural Gas, Grid Electricity; Starch Ethanol produced in Plainview, Texas; Ethanol transported by rail to California  (Provisional)</t>
  </si>
  <si>
    <t>A037804</t>
  </si>
  <si>
    <t>66.62</t>
  </si>
  <si>
    <t>ETH010A01610300</t>
  </si>
  <si>
    <t>Midwest Corn, Dry Mill, Wet DGS; Natural Gas, Grid Electricity; Starch Ethanol produced in Plainview, Texas; Ethanol transported by rail to California (Provisional)</t>
  </si>
  <si>
    <t>66.38</t>
  </si>
  <si>
    <t>ETH009A03780200</t>
  </si>
  <si>
    <t>ETH009A01610100</t>
  </si>
  <si>
    <t>Fuel Producer: White Energy, Inc. (4745); Facility Name: Plainview BioEnergy, LLC (White Energy) (70039); Midwest Corn, Dry Mill, Wet DGS; Natural Gas, Grid Electricity; Starch Ethanol produced in Plainview, Texas; Ethanol transported by rail to California (Provisional)</t>
  </si>
  <si>
    <t>A037802</t>
  </si>
  <si>
    <t>Midwest Corn, Dry Mill; Natural Gas, Grid Electricity; Corn and Sorghum Fiber Ethanol produced in Plainview, Texas via Edeniq Process ; Ethanol transported by rail to California (Provisional)</t>
  </si>
  <si>
    <t>25.36</t>
  </si>
  <si>
    <t>ETH012A03780100</t>
  </si>
  <si>
    <t>Fuel Producer: White Energy, Inc. (4745); Facility Name: Plainview BioEnergy, LLC (White Energy) (70039); Midwest Corn, Dry Mill; Natural Gas, Grid Electricity; Corn and Sorghum Fiber Ethanol produced in Plainview, Texas via Edeniq Process ; Ethanol transported by rail to California (Provisional)</t>
  </si>
  <si>
    <t>A037801</t>
  </si>
  <si>
    <t>27.97</t>
  </si>
  <si>
    <t>ETH012A04300200</t>
  </si>
  <si>
    <t>Fuel Producer: Trenton Agri Products, LLC (4754); Facility Name: Trenton Agri Products, LLC (70053); Midwest Corn, Dry Mill; Fiber Ethanol Production via Soliton Fiber Conversion Process; Natural Gas, Grid Electricity; Fiber Ethanol produced in Nebraska and transported by rail to California. (Provisional)</t>
  </si>
  <si>
    <t>A043002</t>
  </si>
  <si>
    <t>Midwest Corn, Dry Mill; Dry DGS and Wet DGS, Corn oil; Natural Gas, Grid Electricity; Starch Ethanol produced in Nebraska; Ethanol transported by rail to California, Composite CI. (Provisional)</t>
  </si>
  <si>
    <t>ETH009A04300100</t>
  </si>
  <si>
    <t>65.13</t>
  </si>
  <si>
    <t>ETH009A00690100</t>
  </si>
  <si>
    <t>Fuel Producer: Trenton Agri Products, LLC (4754); Facility Name: Trenton Agri Products, LLC (70053); Midwest Corn, Dry Mill; Dry DGS and Wet DGS, Corn oil; Natural Gas, Grid Electricity; Starch Ethanol produced in Nebraska; Ethanol transported by rail to California, Composite CI. (Provisional)</t>
  </si>
  <si>
    <t>A043001</t>
  </si>
  <si>
    <t>Midwest Corn, Dry Mill; Fiber ethanol via Soliton Fiber Conversion Process;  Natural Gas, Grid Electricity; Fiber Ethanol produced in Iowa and   transported by rail to California. (Provisional)</t>
  </si>
  <si>
    <t>Valero Renewable Fuels LLC - Fort Dodge (70043)</t>
  </si>
  <si>
    <t>26.83</t>
  </si>
  <si>
    <t>ETH012A04120300</t>
  </si>
  <si>
    <t>Fuel Producer: Valero Renewable Fuels (3201); Facility Name: Valero Renewable Fuels LLC - Fort Dodge (70043); Midwest Corn, Dry Mill; Fiber ethanol via Soliton Fiber Conversion Process;  Natural Gas, Grid Electricity; Fiber Ethanol produced in Iowa and   transported by rail to California. (Provisional)</t>
  </si>
  <si>
    <t>A041203</t>
  </si>
  <si>
    <t>Midwest Corn, Dry Mill; Modified DGS, and Corn oil; Natural Gas, Grid Electricity; Starch Ethanol produced in Iowa;  Ethanol transported by rail to California. (Provisional)</t>
  </si>
  <si>
    <t>69.83</t>
  </si>
  <si>
    <t>ETH009A04120200</t>
  </si>
  <si>
    <t>67.47</t>
  </si>
  <si>
    <t>ETH009A02480200</t>
  </si>
  <si>
    <t>Fuel Producer: Valero Renewable Fuels (3201); Facility Name: Valero Renewable Fuels LLC - Fort Dodge (70043); Midwest Corn, Dry Mill; Modified DGS, and Corn oil; Natural Gas, Grid Electricity; Starch Ethanol produced in Iowa;  Ethanol transported by rail to California. (Provisional)</t>
  </si>
  <si>
    <t>A041202</t>
  </si>
  <si>
    <t>Midwest Corn, Dry Mill; Dry DGS, and Corn oil; Natural Gas, Grid Electricity; Starch Ethanol produced in Iowa;  Ethanol transported by rail to California. (Provisional)</t>
  </si>
  <si>
    <t>73.30</t>
  </si>
  <si>
    <t>ETH009A04120100</t>
  </si>
  <si>
    <t>ETH009A02480100</t>
  </si>
  <si>
    <t>Fuel Producer: Valero Renewable Fuels (3201); Facility Name: Valero Renewable Fuels LLC - Fort Dodge (70043); Midwest Corn, Dry Mill; Dry DGS, and Corn oil; Natural Gas, Grid Electricity; Starch Ethanol produced in Iowa;  Ethanol transported by rail to California. (Provisional)</t>
  </si>
  <si>
    <t>A041201</t>
  </si>
  <si>
    <t>Midwest Soybean Oil; Extraction Facility co-located with a Biodiesel plant in Sergeant Bluff, Iowa; Grid Electricity; Natural Gas; Finished Fuel transported to California by rail.</t>
  </si>
  <si>
    <t>Ag Processing Inc - Sgt. Bluff (81733)</t>
  </si>
  <si>
    <t>Ag Processing Inc (4552)</t>
  </si>
  <si>
    <t>53.32</t>
  </si>
  <si>
    <t>BIO005A04080100</t>
  </si>
  <si>
    <t>50.03</t>
  </si>
  <si>
    <t>BDS214</t>
  </si>
  <si>
    <t>Fuel Producer: Ag Processing Inc (4552); Facility Name: Ag Processing Inc - Sgt. Bluff (81733); Midwest Soybean Oil; Extraction Facility co-located with a Biodiesel plant in Sergeant Bluff, Iowa; Grid Electricity; Natural Gas; Finished Fuel transported to California by rail.</t>
  </si>
  <si>
    <t>A040801</t>
  </si>
  <si>
    <t>Biogas from Dairy Manure at ABEC# 7 LLC dba T&amp;W Dairy Biogas in Bakersfield, CA; Upgraded biomethane pipelined to California for transportation use  (Provisional)</t>
  </si>
  <si>
    <t>-420.69</t>
  </si>
  <si>
    <t>CNG026B01980300</t>
  </si>
  <si>
    <t>Fuel Producer: California Bioenergy LLC (B194) ; Facility Name: CalBioGas Kern LLC (F00336); Biogas from Dairy Manure at ABEC# 7 LLC dba T&amp;W Dairy Biogas in Bakersfield, CA; Upgraded biomethane pipelined to California for transportation use  (Provisional)</t>
  </si>
  <si>
    <t>B019803</t>
  </si>
  <si>
    <t>Local Sorghum, Dry Mill, Wet DGS; Natural Gas, Grid Electricity; Starch Ethanol produced in Hereford, Texas; Ethanol transported by rail to California. (Provisional)</t>
  </si>
  <si>
    <t>Fuel Producer: White Energy, Inc. (4745); Facility Name: WE Hereford, LLC (70037); Local Sorghum, Dry Mill, Wet DGS; Natural Gas, Grid Electricity; Starch Ethanol produced in Hereford, Texas; Ethanol transported by rail to California. (Provisional)</t>
  </si>
  <si>
    <t>Midwest Corn, Dry Mill, Wet DGS; Natural Gas, Grid Electricity; Starch Ethanol produced in Hereford, Texas; Ethanol transported by rail to California. (Provisional)</t>
  </si>
  <si>
    <t>63.93</t>
  </si>
  <si>
    <t>ETH009A03790200</t>
  </si>
  <si>
    <t>64.74</t>
  </si>
  <si>
    <t>ETH009A01630100</t>
  </si>
  <si>
    <t>Fuel Producer: White Energy, Inc. (4745); Facility Name: WE Hereford, LLC (70037); Midwest Corn, Dry Mill, Wet DGS; Natural Gas, Grid Electricity; Starch Ethanol produced in Hereford, Texas; Ethanol transported by rail to California. (Provisional)</t>
  </si>
  <si>
    <t>A037902</t>
  </si>
  <si>
    <t>Midwest Corn, Dry Mill;  Edniq Fiber Conversion Process;  Natural Gas, Landfill Gas, Combined-Heat and Power and Grid Electricity; Fiber Ethanol produced in Nebraska;  Ethanol transported by rail to California. (Provisional)</t>
  </si>
  <si>
    <t>24.18</t>
  </si>
  <si>
    <t>ETH012A04020200</t>
  </si>
  <si>
    <t>26.67</t>
  </si>
  <si>
    <t>ETH012A00340200</t>
  </si>
  <si>
    <t>Fuel Producer: Siouxland Ethanol, LLC (5026); Facility Name: Siouxland Ethanol (70134); Midwest Corn, Dry Mill;  Edniq Fiber Conversion Process;  Natural Gas, Landfill Gas, Combined-Heat and Power and Grid Electricity; Fiber Ethanol produced in Nebraska;  Ethanol transported by rail to California. (Provisional)</t>
  </si>
  <si>
    <t>A040202</t>
  </si>
  <si>
    <t>ETH009A00340100</t>
  </si>
  <si>
    <t>32.40</t>
  </si>
  <si>
    <t>ETH012A00360200</t>
  </si>
  <si>
    <t>Midwest Corn, Dry Mill; Wet DGS, Syrup, Corn Oil; Natural Gas, Grid Electricity; Starch Ethanol produced in Nebraska; Ethanol transported by rail to California. (Provisional)</t>
  </si>
  <si>
    <t>67.09</t>
  </si>
  <si>
    <t>ETH009A00360100</t>
  </si>
  <si>
    <t>Fuel Producer: America Agri Products/Wheatland, LLC (5095); Facility Name: Mid America Agri Products/Wheatland LLC (70153); Midwest Corn, Dry Mill; Wet DGS, Syrup, Corn Oil; Natural Gas, Grid Electricity; Starch Ethanol produced in Nebraska; Ethanol transported by rail to California. (Provisional)</t>
  </si>
  <si>
    <t>Ethanol produced from Sugarcane Juice and Molasses in Brazil, and exported to California by Ocean Tanker</t>
  </si>
  <si>
    <t>Ferrari Agroindustrial S.A. (70435)</t>
  </si>
  <si>
    <t>51.83</t>
  </si>
  <si>
    <t>ETH018A04180100</t>
  </si>
  <si>
    <t>Fuel Producer: Copersucar (3702); Facility Name: Ferrari Agroindustrial S.A. (70435); Ethanol produced from Sugarcane Juice and Molasses in Brazil, and exported to California by Ocean Tanker</t>
  </si>
  <si>
    <t>A041801</t>
  </si>
  <si>
    <t xml:space="preserve"> Biogas from Dairy Manure at Western Sky Biogas LLC in Bakersfield, CA; Upgraded biomethane pipelined to California for transportation use  (Provisional)</t>
  </si>
  <si>
    <t>-385.40</t>
  </si>
  <si>
    <t>CNG026B01980500</t>
  </si>
  <si>
    <t>Fuel Producer: California Bioenergy LLC (B194) ; Facility Name: CalBioGas Kern LLC (F00336);  Biogas from Dairy Manure at Western Sky Biogas LLC in Bakersfield, CA; Upgraded biomethane pipelined to California for transportation use  (Provisional)</t>
  </si>
  <si>
    <t>B019805</t>
  </si>
  <si>
    <t>Biogas from Dairy Manure at BV Dairy Biogas LLC in Bakersfield, CA; Upgraded biomethane pipelined to California for transportation use  (Provisional)</t>
  </si>
  <si>
    <t>-405.41</t>
  </si>
  <si>
    <t>CNG026B01980400</t>
  </si>
  <si>
    <t>Fuel Producer: California Bioenergy LLC (B194) ; Facility Name: CalBioGas Kern LLC (F00336); Biogas from Dairy Manure at BV Dairy Biogas LLC in Bakersfield, CA; Upgraded biomethane pipelined to California for transportation use  (Provisional)</t>
  </si>
  <si>
    <t>B019804</t>
  </si>
  <si>
    <t>Biogas from Dairy Manure at ABEC# 6 LLC dba Maple Dairy Biogas in Bakersfield, CA; upgraded biomethane pipelined to California for transportation use (Provisional)</t>
  </si>
  <si>
    <t>-414.26</t>
  </si>
  <si>
    <t>CNG026B01980200</t>
  </si>
  <si>
    <t>Fuel Producer: California Bioenergy LLC (B194) ; Facility Name: CalBioGas Kern LLC (F00336); Biogas from Dairy Manure at ABEC# 6 LLC dba Maple Dairy Biogas in Bakersfield, CA; upgraded biomethane pipelined to California for transportation use (Provisional)</t>
  </si>
  <si>
    <t>B019802</t>
  </si>
  <si>
    <t>Renewable Natural Gas (RNG) from Dairy Manure of ABEC #15 LLC dba Hamstra Dairy Biogas and upgraded at CalBioGas West in Tulare, CA; RNG pipelined to California for transportation use  (Provisional)</t>
  </si>
  <si>
    <t>-382.11</t>
  </si>
  <si>
    <t>CNG026B01850300</t>
  </si>
  <si>
    <t>Fuel Producer: California Bioenergy LLC (B194); Facility Name: CalBioGas West Visalia LLC (F00337); Renewable Natural Gas (RNG) from Dairy Manure of ABEC #15 LLC dba Hamstra Dairy Biogas and upgraded at CalBioGas West in Tulare, CA; RNG pipelined to California for transportation use  (Provisional)</t>
  </si>
  <si>
    <t>B018503</t>
  </si>
  <si>
    <t>Renewable Natural Gas (RNG) from Dairy Manure of ABEC #8 LLC dba S&amp;S Dairy Biogas and upgraded at CalBioGas West in Tulare, CA; RNG pipelined to California for transportation use  (Provisional)</t>
  </si>
  <si>
    <t>-389.66</t>
  </si>
  <si>
    <t>CNG026B01850100</t>
  </si>
  <si>
    <t>Fuel Producer: California Bioenergy LLC (B194); Facility Name: CalBioGas West Visalia LLC (F00337); Renewable Natural Gas (RNG) from Dairy Manure of ABEC #8 LLC dba S&amp;S Dairy Biogas and upgraded at CalBioGas West in Tulare, CA; RNG pipelined to California for transportation use  (Provisional)</t>
  </si>
  <si>
    <t>B018501</t>
  </si>
  <si>
    <t>Low-CI Electricity from Dairy Manure and Cheese Wastewater Biogas using reciprocating engine at Giacomini Dairy in Point Reyes Station, California for use as transportation fuel in California. (Provisional)</t>
  </si>
  <si>
    <t>Giacomini Dairy (F00305)</t>
  </si>
  <si>
    <t>-431.65</t>
  </si>
  <si>
    <t>ELC026B01750200</t>
  </si>
  <si>
    <t>Fuel Producer: CleanFuture, Inc. (C1001); Facility Name: Giacomini Dairy (F00305); Low-CI Electricity from Dairy Manure and Cheese Wastewater Biogas using reciprocating engine at Giacomini Dairy in Point Reyes Station, California for use as transportation fuel in California. (Provisional)</t>
  </si>
  <si>
    <t>B017502</t>
  </si>
  <si>
    <t>Biogas from Dairy Manure at Exum Dairy in Stratford, Texas; Upgraded biomethane pipelined to California for transportation use (Provisional)</t>
  </si>
  <si>
    <t>Fuel Producer: Trillium Transportation Fuels, LLC (T311); Facility Name: Greengasco, LLC (F00154); Biogas from Dairy Manure at Exum Dairy in Stratford, Texas; Upgraded biomethane pipelined to California for transportation use (Provisional)</t>
  </si>
  <si>
    <t>RNG produced from swine manure of Homan Farm and upgraded at Homan Farm Upgrading, King City, MO; RNG pipelined to California for transportation use  (Provisional)</t>
  </si>
  <si>
    <t xml:space="preserve">Element Markets Renewable Energy, LLC (5877) </t>
  </si>
  <si>
    <t>Fuel Producer: Element Markets Renewable Energy, LLC (5877) ; Facility Name: HOMAN FARM (71343); RNG produced from swine manure of Homan Farm and upgraded at Homan Farm Upgrading, King City, MO; RNG pipelined to California for transportation use  (Provisional)</t>
  </si>
  <si>
    <t>Renewable Natural Gas (RNG) from Swine Manure from the South Cluster of Milford Farm, Milford, UT; RNG pipelined to multiple California fueling stations (Provisional)</t>
  </si>
  <si>
    <t>Milford Farm (71483)</t>
  </si>
  <si>
    <t>Fuel Producer: Element Markets Renewable Energy, LLC (5877); Facility Name: Milford Farm (71483); Renewable Natural Gas (RNG) from Swine Manure from the South Cluster of Milford Farm, Milford, UT; RNG pipelined to multiple California fueling stations (Provisional)</t>
  </si>
  <si>
    <t>B021401</t>
  </si>
  <si>
    <t>Renewable Natural Gas (RNG) from Dairy Manure of Windy Ridge Dairy, Fair Oaks, Indiana;  delivered via  pipeline to Bakersfield, California</t>
  </si>
  <si>
    <t>Generate Jasper Upgrader, LLC (71002)</t>
  </si>
  <si>
    <t>-295.26</t>
  </si>
  <si>
    <t>CNG026B01970300</t>
  </si>
  <si>
    <t>-257.78</t>
  </si>
  <si>
    <t>CNG026B00580300</t>
  </si>
  <si>
    <t>Fuel Producer: Generate Indiana RNG Holdings, LLC (9889); Facility Name: Generate Jasper Upgrader, LLC (71002); Renewable Natural Gas (RNG) from Dairy Manure of Windy Ridge Dairy, Fair Oaks, Indiana;  delivered via  pipeline to Bakersfield, California</t>
  </si>
  <si>
    <t>B019703</t>
  </si>
  <si>
    <t>Renewable Natural Gas (RNG) from Dairy Manure of Herrema Dairy, Fair Oaks, Indiana; delivered via  pipeline to Bakersfield, California</t>
  </si>
  <si>
    <t>-156.78</t>
  </si>
  <si>
    <t>CNG026B01970200</t>
  </si>
  <si>
    <t>-151.41</t>
  </si>
  <si>
    <t>CNG026B00580200</t>
  </si>
  <si>
    <t>Fuel Producer: Generate Indiana RNG Holdings, LLC (9889); Facility Name: Generate Jasper Upgrader, LLC (71002); Renewable Natural Gas (RNG) from Dairy Manure of Herrema Dairy, Fair Oaks, Indiana; delivered via  pipeline to Bakersfield, California</t>
  </si>
  <si>
    <t>B019702</t>
  </si>
  <si>
    <t>Renewable Natural Gas (RNG) from Dairy Manure of Bos Dairy, Fair Oaks, Indiana;  delivered via  pipeline to Bakersfield, California  (Provisional)</t>
  </si>
  <si>
    <t>-177.03</t>
  </si>
  <si>
    <t>CNG026B01970100</t>
  </si>
  <si>
    <t>-167.04</t>
  </si>
  <si>
    <t>CNG026B00580100</t>
  </si>
  <si>
    <t>Fuel Producer: Generate Indiana RNG Holdings, LLC (9889); Facility Name: Generate Jasper Upgrader, LLC (71002); Renewable Natural Gas (RNG) from Dairy Manure of Bos Dairy, Fair Oaks, Indiana;  delivered via  pipeline to Bakersfield, California  (Provisional)</t>
  </si>
  <si>
    <t>B019701</t>
  </si>
  <si>
    <t>Midwest Corn, Dry Mill;  Fiber ethanol; Natural Gas, Grid Electricity; Fiber Ethanol produced in Hereford, Texas; Ethanol transported by rail to California (Provisional)</t>
  </si>
  <si>
    <t>23.13</t>
  </si>
  <si>
    <t>ETH012A03790100</t>
  </si>
  <si>
    <t>Fuel Producer: White Energy, Inc. (4745); Facility Name: WE Hereford, LLC (70037); Midwest Corn, Dry Mill;  Fiber ethanol; Natural Gas, Grid Electricity; Fiber Ethanol produced in Hereford, Texas; Ethanol transported by rail to California (Provisional)</t>
  </si>
  <si>
    <t>A037901</t>
  </si>
  <si>
    <t>Liquefied H2 produced in California from central SMR of North American fossil-based NG</t>
  </si>
  <si>
    <t>Burlington Distribution Hydrogen (F00396)</t>
  </si>
  <si>
    <t xml:space="preserve">Smart Charging Technologies (C1050) </t>
  </si>
  <si>
    <t>Fuel Producer: Smart Charging Technologies (C1050) ; Facility Name: Burlington Distribution Hydrogen (F00396); Liquefied H2 produced in California from central SMR of North American fossil-based NG</t>
  </si>
  <si>
    <t>L017001</t>
  </si>
  <si>
    <t xml:space="preserve"> Ethanol produced from Sugarcane Juice and Molasses in Brazil, and exported to California by Ocean Tanker.</t>
  </si>
  <si>
    <t>USINAS ITAMARATI SA (70942)</t>
  </si>
  <si>
    <t>USINAS ITAMARATI SA (1150)</t>
  </si>
  <si>
    <t>58.21</t>
  </si>
  <si>
    <t>ETH018A03720100</t>
  </si>
  <si>
    <t>Fuel Producer: USINAS ITAMARATI SA (1150); Facility Name: USINAS ITAMARATI SA (70942);  Ethanol produced from Sugarcane Juice and Molasses in Brazil, and exported to California by Ocean Tanker.</t>
  </si>
  <si>
    <t>A037201</t>
  </si>
  <si>
    <t>38.58</t>
  </si>
  <si>
    <t>ETHCF206</t>
  </si>
  <si>
    <t>81.86</t>
  </si>
  <si>
    <t>ETHC306</t>
  </si>
  <si>
    <t>Low-CI Electricity from Dairy Manure Biogas using reciprocating engine at Big Sky Dairy in Gooding, Idaho for use as transportation fuel in California  (Provisional)</t>
  </si>
  <si>
    <t>Fuel Producer: DF-AP #1, LLC (C1122); Facility Name: Big Sky Dairy Digester (F00329); Low-CI Electricity from Dairy Manure Biogas using reciprocating engine at Big Sky Dairy in Gooding, Idaho for use as transportation fuel in California  (Provisional)</t>
  </si>
  <si>
    <t xml:space="preserve"> Ethanol produced from Sugarcane Juice and Molasses in Brazil, and exported to California by Ocean Tanker via Panama Canal.</t>
  </si>
  <si>
    <t>Agro Industrial Tabu (F00205)</t>
  </si>
  <si>
    <t>Agro Industrial Tabu S.A. (C1088)</t>
  </si>
  <si>
    <t>51.59</t>
  </si>
  <si>
    <t>ETH018A02580100</t>
  </si>
  <si>
    <t>Fuel Producer: Agro Industrial Tabu S.A. (C1088); Facility Name: Agro Industrial Tabu (F00205);  Ethanol produced from Sugarcane Juice and Molasses in Brazil, and exported to California by Ocean Tanker via Panama Canal.</t>
  </si>
  <si>
    <t>A025801</t>
  </si>
  <si>
    <t>Biomethane produced from the mesophilic anaerobic digestion of wasterwater sludge; grid electricity; finished fuel is compressed and dispensed as CNG transportation fuel onsite. (Provisional)</t>
  </si>
  <si>
    <t>Biogas Conditioning System Facility (F00308)</t>
  </si>
  <si>
    <t>Los Angeles County Sanitation District (L375)</t>
  </si>
  <si>
    <t>19.28</t>
  </si>
  <si>
    <t>CNG030A03850100</t>
  </si>
  <si>
    <t>Fuel Producer: Los Angeles County Sanitation District (L375); Facility Name: Biogas Conditioning System Facility (F00308); Biomethane produced from the mesophilic anaerobic digestion of wasterwater sludge; grid electricity; finished fuel is compressed and dispensed as CNG transportation fuel onsite. (Provisional)</t>
  </si>
  <si>
    <t>A038501</t>
  </si>
  <si>
    <t>Biomethane produced from the mesophilic anaerobic digestion of wastewater sludge in Colorado; grid electricity; compressed and transported to California via pipeline; dispensed as CNG for transportation fuel.  (Provisional)</t>
  </si>
  <si>
    <t>2900 SOUTH PLATTE RIVER DRIVE PROJECT (70641)</t>
  </si>
  <si>
    <t>South Platte Renew (8380)</t>
  </si>
  <si>
    <t>52.36</t>
  </si>
  <si>
    <t>CNG030A03530100</t>
  </si>
  <si>
    <t>Fuel Producer: South Platte Renew (8380); Facility Name: 2900 SOUTH PLATTE RIVER DRIVE PROJECT (70641); Biomethane produced from the mesophilic anaerobic digestion of wastewater sludge in Colorado; grid electricity; compressed and transported to California via pipeline; dispensed as CNG for transportation fuel.  (Provisional)</t>
  </si>
  <si>
    <t>A035301</t>
  </si>
  <si>
    <t>Disneyland Resort (F00388)</t>
  </si>
  <si>
    <t>Disneyland Resort (C1150)</t>
  </si>
  <si>
    <t>Fuel Producer: Disneyland Resort (C1150); Facility Name: Disneyland Resort (F00388); Electricity that is generated from 100 percent zero-CI sources used as a transportation fuel in California.</t>
  </si>
  <si>
    <t>L016801</t>
  </si>
  <si>
    <t>Australia Sourced Rendered Animal Fat Oil transported by truck to Biodiesel plant in Australia; Light Fuel Oil, Bottom Distillate, Bio Heating Oil, Grid Electricity; Biodiesel transported to California by Ocean Tanker. (Provisional)</t>
  </si>
  <si>
    <t>Just Biodiesel Pty. Ltd. (F00079)</t>
  </si>
  <si>
    <t>Just Biodiesel Pty. Ltd. (C1037)</t>
  </si>
  <si>
    <t>43.33</t>
  </si>
  <si>
    <t>BIO002A03950200</t>
  </si>
  <si>
    <t>Australia</t>
  </si>
  <si>
    <t>Fuel Producer: Just Biodiesel Pty. Ltd. (C1037); Facility Name: Just Biodiesel Pty. Ltd. (F00079); Australia Sourced Rendered Animal Fat Oil transported by truck to Biodiesel plant in Australia; Light Fuel Oil, Bottom Distillate, Bio Heating Oil, Grid Electricity; Biodiesel transported to California by Ocean Tanker. (Provisional)</t>
  </si>
  <si>
    <t>A039502</t>
  </si>
  <si>
    <t>Australia Sourced Used Cooking Oil transported by truck to Biodiesel plant in Australia; Light Fuel Oil, Bottom Distillate, Bio Heating Oil, Grid Electricity; Biodiesel transported to California by Ocean Tanker. (Provisional)</t>
  </si>
  <si>
    <t>31.34</t>
  </si>
  <si>
    <t>BIO001A03950100</t>
  </si>
  <si>
    <t>Fuel Producer: Just Biodiesel Pty. Ltd. (C1037); Facility Name: Just Biodiesel Pty. Ltd. (F00079); Australia Sourced Used Cooking Oil transported by truck to Biodiesel plant in Australia; Light Fuel Oil, Bottom Distillate, Bio Heating Oil, Grid Electricity; Biodiesel transported to California by Ocean Tanker. (Provisional)</t>
  </si>
  <si>
    <t>A039501</t>
  </si>
  <si>
    <t>Digester Gas generated at the 91st Ave WWTP; upgraded to pipeline-quality biomethane in Tolleson, Arizona; Delivered via pipeline to California; Dispensed as CNG fuel (Provisional)</t>
  </si>
  <si>
    <t>Ninety-First Avenue Renewable Biogas LLC (70241)</t>
  </si>
  <si>
    <t>26.58</t>
  </si>
  <si>
    <t>CNG030A01560100</t>
  </si>
  <si>
    <t>Fuel Producer: Element Markets Renewable Energy, LLC (5877); Facility Name: Ninety-First Avenue Renewable Biogas LLC (70241); Digester Gas generated at the 91st Ave WWTP; upgraded to pipeline-quality biomethane in Tolleson, Arizona; Delivered via pipeline to California; Dispensed as CNG fuel (Provisional)</t>
  </si>
  <si>
    <t>A015601</t>
  </si>
  <si>
    <t>Peninsula Clean Energy (F00381)</t>
  </si>
  <si>
    <t>Peninsula Clean Energy (C1142)</t>
  </si>
  <si>
    <t>Fuel Producer: Peninsula Clean Energy (C1142); Facility Name: Peninsula Clean Energy (F00381); Electricity that is generated from 100 percent zero-CI sources used as a transportation fuel in California.</t>
  </si>
  <si>
    <t>L016501</t>
  </si>
  <si>
    <t>Degrees3 Transportation Solutions (F00385)</t>
  </si>
  <si>
    <t>Degrees3 Transportation Solutions, LLC (C1111)</t>
  </si>
  <si>
    <t>Fuel Producer: Degrees3 Transportation Solutions, LLC (C1111); Facility Name: Degrees3 Transportation Solutions (F00385); Electricity that is generated from 100 percent zero-CI sources used as a transportation fuel in California.</t>
  </si>
  <si>
    <t>L016701</t>
  </si>
  <si>
    <t xml:space="preserve"> Electricity that is generated from 100 percent zero-CI sources used as a transportation fuel in California.</t>
  </si>
  <si>
    <t>SunHarvest Partners LLC (F00386)</t>
  </si>
  <si>
    <t>SunHarvest Partners LLC (C1147)</t>
  </si>
  <si>
    <t>Fuel Producer: SunHarvest Partners LLC (C1147); Facility Name: SunHarvest Partners LLC (F00386);  Electricity that is generated from 100 percent zero-CI sources used as a transportation fuel in California.</t>
  </si>
  <si>
    <t>L016601</t>
  </si>
  <si>
    <t>Electricity that is generated from 100 percent directly supplied zero-CI sources used as a transportation fuel in California.</t>
  </si>
  <si>
    <t>SRECTrade, Inc Zero CI Direct Renewable Energy Dispersed (F00379)</t>
  </si>
  <si>
    <t>Fuel Producer: SRECTrade, Inc (C1018); Facility Name: SRECTrade, Inc Zero CI Direct Renewable Energy Dispersed (F00379); Electricity that is generated from 100 percent directly supplied zero-CI sources used as a transportation fuel in California.</t>
  </si>
  <si>
    <t>L016401</t>
  </si>
  <si>
    <t>SRECTrade, Inc Zero CI Direct Renewable Energy Stockton (F00378)</t>
  </si>
  <si>
    <t>Fuel Producer: SRECTrade, Inc (C1018); Facility Name: SRECTrade, Inc Zero CI Direct Renewable Energy Stockton (F00378); Electricity that is generated from 100 percent directly supplied zero-CI sources used as a transportation fuel in California.</t>
  </si>
  <si>
    <t>L016301</t>
  </si>
  <si>
    <t>Midwest Corn, Dry Mill;  Fiber ethanol from Soliton Fiber Conversion Process; Natural Gas, Grid Electricity; Fiber Ethanol produced in Hartley, Iowa;  Ethanol transported by rail to California (Provisional)</t>
  </si>
  <si>
    <t>VALERO HARTLEY PLANT (70275)</t>
  </si>
  <si>
    <t>ETH012A03990300</t>
  </si>
  <si>
    <t>Fuel Producer: Valero Renewable Fuels (3201); Facility Name: VALERO HARTLEY PLANT (70275); Midwest Corn, Dry Mill;  Fiber ethanol from Soliton Fiber Conversion Process; Natural Gas, Grid Electricity; Fiber Ethanol produced in Hartley, Iowa;  Ethanol transported by rail to California (Provisional)</t>
  </si>
  <si>
    <t>A039903</t>
  </si>
  <si>
    <t>Midwest Corn, Dry Mill; Modified DGS, Corn oil and Syrup; Natural Gas, Grid Electricity; Starch Ethanol produced in Hartley, Iowa;  Ethanol transported by rail to California. (Provisional)</t>
  </si>
  <si>
    <t>68.94</t>
  </si>
  <si>
    <t>ETH009A03990200</t>
  </si>
  <si>
    <t>Fuel Producer: Valero Renewable Fuels (3201); Facility Name: VALERO HARTLEY PLANT (70275); Midwest Corn, Dry Mill; Modified DGS, Corn oil and Syrup; Natural Gas, Grid Electricity; Starch Ethanol produced in Hartley, Iowa;  Ethanol transported by rail to California. (Provisional)</t>
  </si>
  <si>
    <t>A039902</t>
  </si>
  <si>
    <t>Midwest Corn, Dry Mill; Dry DGS, Corn oil and Syrup; Natural Gas, Grid Electricity; Starch Ethanol produced in Hartley, Iowa;  Ethanol transported by rail to California. (Provisional)</t>
  </si>
  <si>
    <t>72.80</t>
  </si>
  <si>
    <t>ETH009A03990100</t>
  </si>
  <si>
    <t>Fuel Producer: Valero Renewable Fuels (3201); Facility Name: VALERO HARTLEY PLANT (70275); Midwest Corn, Dry Mill; Dry DGS, Corn oil and Syrup; Natural Gas, Grid Electricity; Starch Ethanol produced in Hartley, Iowa;  Ethanol transported by rail to California. (Provisional)</t>
  </si>
  <si>
    <t>A039901</t>
  </si>
  <si>
    <t>U.S Sourced Rendered Animal Fat Oil transported by truck and rail to Biodiesel plant in Crossett, Arkansas; Grid Electricity; Biodiesel fuel transported to California by rail.</t>
  </si>
  <si>
    <t>Delek Renewables Crossett Biodiesel Plant (82217)</t>
  </si>
  <si>
    <t>28.97</t>
  </si>
  <si>
    <t>BIO002A03570100</t>
  </si>
  <si>
    <t>32.96</t>
  </si>
  <si>
    <t xml:space="preserve">BDT213 </t>
  </si>
  <si>
    <t>Fuel Producer: Delek Renewables, LLC (5998); Facility Name: Delek Renewables Crossett Biodiesel Plant (82217); U.S Sourced Rendered Animal Fat Oil transported by truck and rail to Biodiesel plant in Crossett, Arkansas; Grid Electricity; Biodiesel fuel transported to California by rail.</t>
  </si>
  <si>
    <t>A035701</t>
  </si>
  <si>
    <t>Biomethane from Altamont Landfill in Livermore, California, liquefied on-site by Altamont Bio-LNG Plant to LNG; trucked in-state to California LNG stations. (Provisional)</t>
  </si>
  <si>
    <t>Altamont Bio-LNG Plant (70526)</t>
  </si>
  <si>
    <t>HIGH MOUNTAIN FUELS LLC (4293)</t>
  </si>
  <si>
    <t>15.87</t>
  </si>
  <si>
    <t>LNG025A03740200</t>
  </si>
  <si>
    <t>7.39 and 7.74</t>
  </si>
  <si>
    <t>LNGLF217 and LNGLF218</t>
  </si>
  <si>
    <t>Fuel Producer: HIGH MOUNTAIN FUELS LLC (4293); Facility Name: Altamont Bio-LNG Plant (70526); Biomethane from Altamont Landfill in Livermore, California, liquefied on-site by Altamont Bio-LNG Plant to LNG; trucked in-state to California LNG stations. (Provisional)</t>
  </si>
  <si>
    <t>A037402</t>
  </si>
  <si>
    <t>Biomethane from Altamont Landfill in Livermore, California, liquefied on-site by Altamont Bio-LNG Plant to LNG; trucked in-state to California LNG stations; regasified, and compressed to L-CNG. (Provisional)</t>
  </si>
  <si>
    <t>18.96</t>
  </si>
  <si>
    <t>LCN025A03740100</t>
  </si>
  <si>
    <t>9.97,  10.32 and 13.29</t>
  </si>
  <si>
    <t>CNGLF246, CNGLF247, and CNGLF248</t>
  </si>
  <si>
    <t>Fuel Producer: HIGH MOUNTAIN FUELS LLC (4293); Facility Name: Altamont Bio-LNG Plant (70526); Biomethane from Altamont Landfill in Livermore, California, liquefied on-site by Altamont Bio-LNG Plant to LNG; trucked in-state to California LNG stations; regasified, and compressed to L-CNG. (Provisional)</t>
  </si>
  <si>
    <t>A037401</t>
  </si>
  <si>
    <t>U.S Sourced Rendered Animal Fat Oil transported by truck to Biodiesel plant in Texas; Natural Gas and Grid Electricity; Biodiesel transported to California By Rail</t>
  </si>
  <si>
    <t>DELEK RENEWABLES NEW ALBANY BIODIESEL PLANT (80701)</t>
  </si>
  <si>
    <t>31.11</t>
  </si>
  <si>
    <t>BIO002A03500100</t>
  </si>
  <si>
    <t>Fuel Producer: Delek Renewables, LLC (5998); Facility Name: DELEK RENEWABLES NEW ALBANY BIODIESEL PLANT (80701); U.S Sourced Rendered Animal Fat Oil transported by truck to Biodiesel plant in Texas; Natural Gas and Grid Electricity; Biodiesel transported to California By Rail</t>
  </si>
  <si>
    <t>A035001</t>
  </si>
  <si>
    <t>38.27</t>
  </si>
  <si>
    <t>BDT217</t>
  </si>
  <si>
    <t>Ethanol produced from Brazilian Sugarcane Juice and Molasses, and exported to California by Ocean Tanker; Co-Product Credit for export of surplus cogenerated electricity.</t>
  </si>
  <si>
    <t>Unidade MB (70568)</t>
  </si>
  <si>
    <t>BIOSEV S.A. (3869)</t>
  </si>
  <si>
    <t>54.03</t>
  </si>
  <si>
    <t>ETH018A03380100</t>
  </si>
  <si>
    <t>47.68 and 48.63</t>
  </si>
  <si>
    <t>ETHS208 and ETHM228</t>
  </si>
  <si>
    <t>Fuel Producer: BIOSEV S.A. (3869); Facility Name: Unidade MB (70568); Ethanol produced from Brazilian Sugarcane Juice and Molasses, and exported to California by Ocean Tanker; Co-Product Credit for export of surplus cogenerated electricity.</t>
  </si>
  <si>
    <t>A033801</t>
  </si>
  <si>
    <t>Ethanol produced from Sugarcane Juice and Molasses, and exported to California by Ocean Tanker; Co-Product Credit for export of surplus cogenerated electricity.</t>
  </si>
  <si>
    <t>Usina Santa Elisa (71070)</t>
  </si>
  <si>
    <t>52.45</t>
  </si>
  <si>
    <t>ETH018A03400100</t>
  </si>
  <si>
    <t xml:space="preserve">50.16 </t>
  </si>
  <si>
    <t xml:space="preserve">ETHS246 </t>
  </si>
  <si>
    <t>Fuel Producer: BIOSEV S.A. (3869); Facility Name: Usina Santa Elisa (71070); Ethanol produced from Sugarcane Juice and Molasses, and exported to California by Ocean Tanker; Co-Product Credit for export of surplus cogenerated electricity.</t>
  </si>
  <si>
    <t>A034001</t>
  </si>
  <si>
    <t xml:space="preserve">Ethanol produced from Sugarcane Juice and Molasses; exported to California by Ocean Tanker.; Co-Product Credit for surplus cogenerated electricity export. </t>
  </si>
  <si>
    <t>Unidade POTIRENDABA (F00327)</t>
  </si>
  <si>
    <t>COFCO International Brasil S.A. (C1110)</t>
  </si>
  <si>
    <t>52.19</t>
  </si>
  <si>
    <t>ETH018A03350100</t>
  </si>
  <si>
    <t>46.83</t>
  </si>
  <si>
    <t>ETHS212</t>
  </si>
  <si>
    <t xml:space="preserve">Fuel Producer: COFCO International Brasil S.A. (C1110); Facility Name: Unidade POTIRENDABA (F00327); Ethanol produced from Sugarcane Juice and Molasses; exported to California by Ocean Tanker.; Co-Product Credit for surplus cogenerated electricity export. </t>
  </si>
  <si>
    <t>A033501</t>
  </si>
  <si>
    <t>InCharge Energy Inc Corporate Headquarters (F00375)</t>
  </si>
  <si>
    <t>InCharge Energy Inc. (C1137)</t>
  </si>
  <si>
    <t>Fuel Producer: InCharge Energy Inc. (C1137); Facility Name: InCharge Energy Inc Corporate Headquarters (F00375); Electricity that is generated from 100 percent zero-CI sources used as a transportation fuel in California.</t>
  </si>
  <si>
    <t>L016001</t>
  </si>
  <si>
    <t>Liquefied hydrogen from North American Natural Gas; produced at Praxair, Ontario, California transported as liquid to Hydrogen stations in California</t>
  </si>
  <si>
    <t>Praxair - Ontario, CA (F00208)</t>
  </si>
  <si>
    <t>3Degrees Group, Inc. (C1055)</t>
  </si>
  <si>
    <t>153.90</t>
  </si>
  <si>
    <t>HYL031B01920100</t>
  </si>
  <si>
    <t>Fuel Producer: 3Degrees Group, Inc. (C1055); Facility Name: Praxair - Ontario, CA (F00208); Liquefied hydrogen from North American Natural Gas; produced at Praxair, Ontario, California transported as liquid to Hydrogen stations in California</t>
  </si>
  <si>
    <t>B019201</t>
  </si>
  <si>
    <t>Ethanol from sugarcane juice and molasses; produced in NE Brazil, exported to California via ocean tanker; with co-product credit for export of surplus cogenerated electricity.</t>
  </si>
  <si>
    <t>Companhia Alcoolquimica Nacional (F00194)</t>
  </si>
  <si>
    <t>Companhia Alcoolquimica Nacional (C1086)</t>
  </si>
  <si>
    <t>56.50</t>
  </si>
  <si>
    <t>ETH018A02520100</t>
  </si>
  <si>
    <t>Fuel Producer: Companhia Alcoolquimica Nacional (C1086); Facility Name: Companhia Alcoolquimica Nacional (F00194); Ethanol from sugarcane juice and molasses; produced in NE Brazil, exported to California via ocean tanker; with co-product credit for export of surplus cogenerated electricity.</t>
  </si>
  <si>
    <t>A025201</t>
  </si>
  <si>
    <t>Midwest Corn, Dry Mill;  Fiber Ethanol Conversion Process; Natural Gas, Grid Electricity; Fiber Ethanol produced in South Dakota;  Ethanol transported by rail to California. (Provisional)</t>
  </si>
  <si>
    <t>28.03</t>
  </si>
  <si>
    <t>ETH012A03860300</t>
  </si>
  <si>
    <t>Fuel Producer: Valero Renewable Fuels (3201); Facility Name: Valero Renewable Fuels Aurora (70041); Midwest Corn, Dry Mill;  Fiber Ethanol Conversion Process; Natural Gas, Grid Electricity; Fiber Ethanol produced in South Dakota;  Ethanol transported by rail to California. (Provisional)</t>
  </si>
  <si>
    <t>A038603</t>
  </si>
  <si>
    <t>ETH009A02560200</t>
  </si>
  <si>
    <t>71.32</t>
  </si>
  <si>
    <t>ETH009A02560100</t>
  </si>
  <si>
    <t>Midwest Soybean Oil Extraction Facility co-located with a Biodiesel plant in St. Joseph, Missouri; Grid Electricity; Biodiesel produced in St. Joseph, Missouri; Finished Fuel transported to California By Rail</t>
  </si>
  <si>
    <t>AGP Methyl Ester (St Joseph) (81732)</t>
  </si>
  <si>
    <t>54.06</t>
  </si>
  <si>
    <t>BIO005A03410100</t>
  </si>
  <si>
    <t>50.48</t>
  </si>
  <si>
    <t>BDS213</t>
  </si>
  <si>
    <t>Fuel Producer: Ag Processing Inc (4552); Facility Name: AGP Methyl Ester (St Joseph) (81732); Midwest Soybean Oil Extraction Facility co-located with a Biodiesel plant in St. Joseph, Missouri; Grid Electricity; Biodiesel produced in St. Joseph, Missouri; Finished Fuel transported to California By Rail</t>
  </si>
  <si>
    <t>A034101</t>
  </si>
  <si>
    <t>South Korea sourced rendered Used Cooking Oil transported by truck to Biodiesel plant in South Korea; Natural Gas, Grid Electricity; Biodiesel transported to California By Ocean Tanker (Provisional)</t>
  </si>
  <si>
    <t>JC Chemical Co., Ltd. (81585)</t>
  </si>
  <si>
    <t>JC Chemical Co., Ltd. (6094)</t>
  </si>
  <si>
    <t>24.35</t>
  </si>
  <si>
    <t>BIO001A03370100</t>
  </si>
  <si>
    <t>20.15</t>
  </si>
  <si>
    <t>BDU238</t>
  </si>
  <si>
    <t>Fuel Producer: JC Chemical Co., Ltd. (6094); Facility Name: JC Chemical Co., Ltd. (81585); South Korea sourced rendered Used Cooking Oil transported by truck to Biodiesel plant in South Korea; Natural Gas, Grid Electricity; Biodiesel transported to California By Ocean Tanker (Provisional)</t>
  </si>
  <si>
    <t>A033701</t>
  </si>
  <si>
    <t>US Sourced Rendered Animal Fat Oil transported by truck to Biodiesel plant in Rome, Georgia; Natural Gas and Grid Electricity; Finished Fuel Transported to California By Rail (Provisional)</t>
  </si>
  <si>
    <t>World Energy Rome, LLC (82470)</t>
  </si>
  <si>
    <t>World Energy Rome, LLC (4533)</t>
  </si>
  <si>
    <t>36.60</t>
  </si>
  <si>
    <t>BIO002A03660300</t>
  </si>
  <si>
    <t>Georgia</t>
  </si>
  <si>
    <t>Fuel Producer: World Energy Rome, LLC (4533); Facility Name: World Energy Rome, LLC (82470); US Sourced Rendered Animal Fat Oil transported by truck to Biodiesel plant in Rome, Georgia; Natural Gas and Grid Electricity; Finished Fuel Transported to California By Rail (Provisional)</t>
  </si>
  <si>
    <t>A036603</t>
  </si>
  <si>
    <t>US Sourced Used Cooking Oil transported by truck to Biodiesel plant in Rome, Georgia; Natural Gas and Grid Electricity; Biodiesel produced in Rome, Georgia; Finished Fuel Transported to California By Rail (Provisional)</t>
  </si>
  <si>
    <t>24.94</t>
  </si>
  <si>
    <t>BIO001A03660200</t>
  </si>
  <si>
    <t>Fuel Producer: World Energy Rome, LLC (4533); Facility Name: World Energy Rome, LLC (82470); US Sourced Used Cooking Oil transported by truck to Biodiesel plant in Rome, Georgia; Natural Gas and Grid Electricity; Biodiesel produced in Rome, Georgia; Finished Fuel Transported to California By Rail (Provisional)</t>
  </si>
  <si>
    <t>A036602</t>
  </si>
  <si>
    <t>Midwest Soybean Oil transported by truck to Biodiesel Plant in Rome, Georgia; Natural Gas and Grid Electricity; Biodiesel produced in Rome, Georgia; Finished Fuel Transported to California By Rail (Provisional)</t>
  </si>
  <si>
    <t>61.39</t>
  </si>
  <si>
    <t>BIO005A03660100</t>
  </si>
  <si>
    <t>Fuel Producer: World Energy Rome, LLC (4533); Facility Name: World Energy Rome, LLC (82470); Midwest Soybean Oil transported by truck to Biodiesel Plant in Rome, Georgia; Natural Gas and Grid Electricity; Biodiesel produced in Rome, Georgia; Finished Fuel Transported to California By Rail (Provisional)</t>
  </si>
  <si>
    <t>A036601</t>
  </si>
  <si>
    <t>U.S sourced Corn Oil from DGS; Natural Gas and Grid Electricity; Biodiesel produced and transported by truck in California (Provisional)</t>
  </si>
  <si>
    <t>Fuel Producer: SJV BIODIESEL LLC (7501); Facility Name: SJV BIODIESEL (80341); U.S sourced Corn Oil from DGS; Natural Gas and Grid Electricity; Biodiesel produced and transported by truck in California (Provisional)</t>
  </si>
  <si>
    <t>A037601</t>
  </si>
  <si>
    <t>Ethanol produced from Sugarcane Juice and Molassesin Brazil, and transported to California by Ocean Tanker.</t>
  </si>
  <si>
    <t>Usina São Martinho S.A. (71100)</t>
  </si>
  <si>
    <t>Usina São Martinho S.A. (3867)</t>
  </si>
  <si>
    <t>50.99</t>
  </si>
  <si>
    <t>ETH018A03320100</t>
  </si>
  <si>
    <t>46.61</t>
  </si>
  <si>
    <t>ETHS219</t>
  </si>
  <si>
    <t>Fuel Producer: Usina São Martinho S.A. (3867); Facility Name: Usina São Martinho S.A. (71100); Ethanol produced from Sugarcane Juice and Molassesin Brazil, and transported to California by Ocean Tanker.</t>
  </si>
  <si>
    <t>A033201</t>
  </si>
  <si>
    <t>Ethanol produced from Sugarcane Juice and Molasses from Brazil, and transported to California by Ocean Tanker.</t>
  </si>
  <si>
    <t>Santa Cruz S/A Açúcar e Álcool (70484)</t>
  </si>
  <si>
    <t>50.06</t>
  </si>
  <si>
    <t>ETH018A03330100</t>
  </si>
  <si>
    <t>48.22</t>
  </si>
  <si>
    <t>ETHS223</t>
  </si>
  <si>
    <t>Fuel Producer: Usina São Martinho S.A. (3867); Facility Name: Santa Cruz S/A Açúcar e Álcool (70484); Ethanol produced from Sugarcane Juice and Molasses from Brazil, and transported to California by Ocean Tanker.</t>
  </si>
  <si>
    <t>A033301</t>
  </si>
  <si>
    <t xml:space="preserve">Ethanol produced from Sugarcane Juice and Molasses, and exported to California by Ocean Tanker.  </t>
  </si>
  <si>
    <t>Usina São José da Estiva S.A. - Açúcar e Álcool (70431)</t>
  </si>
  <si>
    <t>51.28</t>
  </si>
  <si>
    <t>ETH018A03170100</t>
  </si>
  <si>
    <t>45.06</t>
  </si>
  <si>
    <t>ETHM237</t>
  </si>
  <si>
    <t xml:space="preserve">Fuel Producer: Copersucar (3702); Facility Name: Usina São José da Estiva S.A. - Açúcar e Álcool (70431); Ethanol produced from Sugarcane Juice and Molasses, and exported to California by Ocean Tanker.  </t>
  </si>
  <si>
    <t>A031701</t>
  </si>
  <si>
    <t>Ethanol produced from Sugarcane juice and molasses in Brazil; co-product credit for surplus cogenerated electricity export; ethanol transported to California by ocean tanker via Cape Horn.</t>
  </si>
  <si>
    <t>Ipiranga Agroindustrial SA (70398)</t>
  </si>
  <si>
    <t>49.06</t>
  </si>
  <si>
    <t>ETH018A03150100</t>
  </si>
  <si>
    <t xml:space="preserve">43.56 </t>
  </si>
  <si>
    <t>ETHS229</t>
  </si>
  <si>
    <t>Fuel Producer: Copersucar (3702); Facility Name: Ipiranga Agroindustrial SA (70398); Ethanol produced from Sugarcane juice and molasses in Brazil; co-product credit for surplus cogenerated electricity export; ethanol transported to California by ocean tanker via Cape Horn.</t>
  </si>
  <si>
    <t>A031501</t>
  </si>
  <si>
    <t>Cal State LA Structure E (F00376)</t>
  </si>
  <si>
    <t>Cal State LA (C1063)</t>
  </si>
  <si>
    <t>Fuel Producer: Cal State LA (C1063); Facility Name: Cal State LA Structure E (F00376); Electricity that is generated from 100 percent zero-CI sources used as a transportation fuel in California.</t>
  </si>
  <si>
    <t>L016201</t>
  </si>
  <si>
    <t>Compressed H2 produced in California from electrolysis using electricity generated from zero-CI sources.</t>
  </si>
  <si>
    <t>Cal State LA Hydrogen Research and Fueling Facility (F00145)</t>
  </si>
  <si>
    <t>10.51</t>
  </si>
  <si>
    <t>HYG037L00072019</t>
  </si>
  <si>
    <t>Fuel Producer: Cal State LA (C1063); Facility Name: Cal State LA Hydrogen Research and Fueling Facility (F00145); Compressed H2 produced in California from electrolysis using electricity generated from zero-CI sources.</t>
  </si>
  <si>
    <t>L016101</t>
  </si>
  <si>
    <t>Renewable Natural Gas (RNG) produced from mixed Urban Landscaping Waste and Food Scraps and upgraded at California Renewable Power and Organics Recycling and Anaerobic Digestion Facility in Perris, California; RNG used in CNG vehicles. (Provisional)</t>
  </si>
  <si>
    <t>Fuel Producer: California Renewable Power LLC(C196); Facility Name: California Renewable Power and Organics Recycling and Anaerobic Digestion Facility (71270); Renewable Natural Gas (RNG) produced from mixed Urban Landscaping Waste and Food Scraps and upgraded at California Renewable Power and Organics Recycling and Anaerobic Digestion Facility in Perris, California; RNG used in CNG vehicles. (Provisional)</t>
  </si>
  <si>
    <t>Ethanol from Brazilian sugarcane juice and molasses; road transport to port, ocean transport to California</t>
  </si>
  <si>
    <t>Usina Cresciumal (71068)</t>
  </si>
  <si>
    <t>48.08</t>
  </si>
  <si>
    <t>ETH018A03390100</t>
  </si>
  <si>
    <t>46.34</t>
  </si>
  <si>
    <t>ETHM221</t>
  </si>
  <si>
    <t>Fuel Producer: BIOSEV S.A. (3869); Facility Name: Usina Cresciumal (71068); Ethanol from Brazilian sugarcane juice and molasses; road transport to port, ocean transport to California</t>
  </si>
  <si>
    <t>A033901</t>
  </si>
  <si>
    <t>Renewable naphtha produced from animal fat in Dinmore, Australia; natural gas, grid electricity and hydrogen; renewable naphtha produced in California (Provisional)</t>
  </si>
  <si>
    <t>Fuel Producer: AltAir Paramount, LLC (6281); Facility Name: AltAir Paramount, LLC (83180); Renewable naphtha produced from animal fat in Dinmore, Australia; natural gas, grid electricity and hydrogen; renewable naphtha produced in California (Provisional)</t>
  </si>
  <si>
    <t>B016803</t>
  </si>
  <si>
    <t>Renewable diesel produced from animal fat in Dinmore, Australia; natural gas, grid electricity and hydrogen; renewable diesel produced in California (Provisional)</t>
  </si>
  <si>
    <t>Fuel Producer: AltAir Paramount, LLC (6281); Facility Name: AltAir Paramount, LLC (83180); Renewable diesel produced from animal fat in Dinmore, Australia; natural gas, grid electricity and hydrogen; renewable diesel produced in California (Provisional)</t>
  </si>
  <si>
    <t>B016802</t>
  </si>
  <si>
    <t>Low-CI electricity from dairy manure biogas using a reciprocating engine at New Hope Dairy in Galt, CA for use as a transportation fuel in California. (Provisional)</t>
  </si>
  <si>
    <t>New Hope Dairy Digester (F00255)</t>
  </si>
  <si>
    <t>SMUD (S338)</t>
  </si>
  <si>
    <t>-750.81</t>
  </si>
  <si>
    <t>ELC026B01660100</t>
  </si>
  <si>
    <t>Fuel Producer: SMUD (S338); Facility Name: New Hope Dairy Digester (F00255); Low-CI electricity from dairy manure biogas using a reciprocating engine at New Hope Dairy in Galt, CA for use as a transportation fuel in California. (Provisional)</t>
  </si>
  <si>
    <t>B016601</t>
  </si>
  <si>
    <t>Renewable Natural Gas (RNG) from Swine Manure of South Meadows Farm, Browning, Missouri; transported by truck to pipeline injection point; delivered via pipeline to Los Angeles, California (Provisional)</t>
  </si>
  <si>
    <t>Fuel Producer: Element Markets Renewable Energy, LLC (5877); Facility Name: South Meadows Farm (F00195); Renewable Natural Gas (RNG) from Swine Manure of South Meadows Farm, Browning, Missouri; transported by truck to pipeline injection point; delivered via pipeline to Los Angeles, California (Provisional)</t>
  </si>
  <si>
    <t>-345.68</t>
  </si>
  <si>
    <t>CNG044B00100100</t>
  </si>
  <si>
    <t>Fuel Producer: Element Markets Renewable Energy, LLC (5877); Facility Name: Valley View Farm (70021S); Renewable Natural Gas (RNG) from Swine Manure of Valley View Farms, Greencastle, Missouri; transported by truck to pipeline injection point; delivered via pipeline to Los Angeles, California and central California locations</t>
  </si>
  <si>
    <t>Renewable Natural Gas (RNG) from Swine Manure of Locust Ridge Farm, Harris, Missouri; transported by truck to pipeline injection point; delivered via pipeline to Los Angeles, California and central California areas</t>
  </si>
  <si>
    <t>Locust Ridge Farm (71298)</t>
  </si>
  <si>
    <t>-449.66</t>
  </si>
  <si>
    <t>CNG044B01410100</t>
  </si>
  <si>
    <t>-323.83</t>
  </si>
  <si>
    <t>CNG044B00090100</t>
  </si>
  <si>
    <t>Fuel Producer: Element Markets Renewable Energy, LLC (5877); Facility Name: Locust Ridge Farm (71298); Renewable Natural Gas (RNG) from Swine Manure of Locust Ridge Farm, Harris, Missouri; transported by truck to pipeline injection point; delivered via pipeline to Los Angeles, California and central California areas</t>
  </si>
  <si>
    <t>B014101</t>
  </si>
  <si>
    <t>Renewable Natural Gas (RNG) from Swine Manure of Ruckman Farm, Allbany, Missouri; RNG is delivered via pipeline to Los Angeles, California and central California locations</t>
  </si>
  <si>
    <t>Ruckman Farm (71256)</t>
  </si>
  <si>
    <t>-431.79</t>
  </si>
  <si>
    <t>CNG044B01390100</t>
  </si>
  <si>
    <t>-372.35</t>
  </si>
  <si>
    <t>CNG044B00110100</t>
  </si>
  <si>
    <t>Fuel Producer: Element Markets Renewable Energy, LLC (5877); Facility Name: Ruckman Farm (71256); Renewable Natural Gas (RNG) from Swine Manure of Ruckman Farm, Allbany, Missouri; RNG is delivered via pipeline to Los Angeles, California and central California locations</t>
  </si>
  <si>
    <t>B013901</t>
  </si>
  <si>
    <t>Low-CI electricity from dairy manure using reciprocating engine at Cedar Ridge in Filer, Idaho for use as transportation fuel in California</t>
  </si>
  <si>
    <t>New Energy One (F00274)</t>
  </si>
  <si>
    <t>-698.21</t>
  </si>
  <si>
    <t>ELC026B01400100</t>
  </si>
  <si>
    <t>Fuel Producer: Degrees3 Transportation Solutions, LLC (C1111); Facility Name: New Energy One (F00274); Low-CI electricity from dairy manure using reciprocating engine at Cedar Ridge in Filer, Idaho for use as transportation fuel in California</t>
  </si>
  <si>
    <t>B014001</t>
  </si>
  <si>
    <t>U.S sourced Soybean Oil transported by Rail to Renewable Diesel plant in Dickinson, North Dakota; Natural Gas, Grid Electricity, and Hydrogen; Renewable Naphtha transported by Rail and Ocean Tanker to California. (Provisional)</t>
  </si>
  <si>
    <t>Fuel Producer: DAKOTA PRAIRIE REFINING (1166); Facility Name: Marathon Dickinson Refinery (F00313); U.S sourced Soybean Oil transported by Rail to Renewable Diesel plant in Dickinson, North Dakota; Natural Gas, Grid Electricity, and Hydrogen; Renewable Naphtha transported by Rail and Ocean Tanker to California. (Provisional)</t>
  </si>
  <si>
    <t>B019304</t>
  </si>
  <si>
    <t>U.S sourced Distillers’ Corn Oil transported by Truck and Rail to Renewable Diesel plant in Dickinson, North Dakota; Natural Gas, Grid Electricity, and Hydrogen; Renewable Naphtha transported by Rail and Ocean Tanker to California. (Provisional)</t>
  </si>
  <si>
    <t>Fuel Producer: DAKOTA PRAIRIE REFINING (1166); Facility Name: Marathon Dickinson Refinery (F00313); U.S sourced Distillers’ Corn Oil transported by Truck and Rail to Renewable Diesel plant in Dickinson, North Dakota; Natural Gas, Grid Electricity, and Hydrogen; Renewable Naphtha transported by Rail and Ocean Tanker to California. (Provisional)</t>
  </si>
  <si>
    <t>B019303</t>
  </si>
  <si>
    <t>U.S sourced Soybean Oil transported by Rail to Renewable Diesel plant in Dickinson, North Dakota; Natural Gas, Grid Electricity, and Hydrogen; Renewable Diesel transported by Rail and Ocean Tanker to California. (Provisional)</t>
  </si>
  <si>
    <t>Fuel Producer: DAKOTA PRAIRIE REFINING (1166); Facility Name: Marathon Dickinson Refinery (F00313); U.S sourced Soybean Oil transported by Rail to Renewable Diesel plant in Dickinson, North Dakota; Natural Gas, Grid Electricity, and Hydrogen; Renewable Diesel transported by Rail and Ocean Tanker to California. (Provisional)</t>
  </si>
  <si>
    <t>B019302</t>
  </si>
  <si>
    <t>U.S sourced Corn Oil transported by truck and rail to Renewable Diesel plant in Dickinson, North Dakota; Natural Gas and Electricity, then to California By rail and ocean tanker (Provisional)</t>
  </si>
  <si>
    <t>Fuel Producer: DAKOTA PRAIRIE REFINING (1166); Facility Name: Marathon Dickinson Refinery (F00313); U.S sourced Corn Oil transported by truck and rail to Renewable Diesel plant in Dickinson, North Dakota; Natural Gas and Electricity, then to California By rail and ocean tanker (Provisional)</t>
  </si>
  <si>
    <t>B019301</t>
  </si>
  <si>
    <t>Renewable naphtha produced from Distillers' Corn Oil in Kansas; natural gas, grid electricity and hydrogen; transport to California by rail  (Provisional)</t>
  </si>
  <si>
    <t>Fuel Producer: East Kansas Agri-Energy, LLC (4483); Facility Name: East Kansas Agri-Energy, LLC (83483); Renewable naphtha produced from Distillers' Corn Oil in Kansas; natural gas, grid electricity and hydrogen; transport to California by rail  (Provisional)</t>
  </si>
  <si>
    <t>Globally Sourced Rendered Animal Fat Oil transported by Truck, Rail, and Ocean Tanker to Renewable Diesel plant in Singapore; Natural Gas, Grid Electricity, and Hydrogen; Renewable Diesel produced in Singapore and transported by Ocean Tanker to CA.</t>
  </si>
  <si>
    <t>Neste Singapore (80327)</t>
  </si>
  <si>
    <t>Neste Singapore Pte Ltd (4137)</t>
  </si>
  <si>
    <t>42.77</t>
  </si>
  <si>
    <t>RND002B01790100</t>
  </si>
  <si>
    <t>39.06</t>
  </si>
  <si>
    <t>RDT202</t>
  </si>
  <si>
    <t>Singapore</t>
  </si>
  <si>
    <t>Fuel Producer: Neste Singapore Pte Ltd (4137); Facility Name: Neste Singapore (80327); Globally Sourced Rendered Animal Fat Oil transported by Truck, Rail, and Ocean Tanker to Renewable Diesel plant in Singapore; Natural Gas, Grid Electricity, and Hydrogen; Renewable Diesel produced in Singapore and transported by Ocean Tanker to CA.</t>
  </si>
  <si>
    <t>B017901</t>
  </si>
  <si>
    <t>Oceanic Sourced Rendered Animal Fat Oil transported by Truck and Ocean Tanker to Renewable Diesel plant in Singapore; Natural Gas, Grid Electricity, and Hydrogen; Renewable Diesel produced in Singapore and transported by Ocean Tanker to CA.</t>
  </si>
  <si>
    <t>38.26</t>
  </si>
  <si>
    <t>RND002B01790300</t>
  </si>
  <si>
    <t>36.83</t>
  </si>
  <si>
    <t>RDT200L</t>
  </si>
  <si>
    <t>Fuel Producer: Neste Singapore Pte Ltd (4137); Facility Name: Neste Singapore (80327); Oceanic Sourced Rendered Animal Fat Oil transported by Truck and Ocean Tanker to Renewable Diesel plant in Singapore; Natural Gas, Grid Electricity, and Hydrogen; Renewable Diesel produced in Singapore and transported by Ocean Tanker to CA.</t>
  </si>
  <si>
    <t>B017903</t>
  </si>
  <si>
    <t>North America Sourced Rendered Animal Fat Oil transported by Truck, Rail, and Ocean Tanker to Renewable Diesel plant in Singapore; Natural Gas, Grid Electricity, and Hydrogen; Renewable Diesel produced in Singapore and transported by Ocean Tanker to CA.</t>
  </si>
  <si>
    <t>40.10</t>
  </si>
  <si>
    <t>RND002B01790200</t>
  </si>
  <si>
    <t>34.19</t>
  </si>
  <si>
    <t>RDT201L</t>
  </si>
  <si>
    <t>Fuel Producer: Neste Singapore Pte Ltd (4137); Facility Name: Neste Singapore (80327); North America Sourced Rendered Animal Fat Oil transported by Truck, Rail, and Ocean Tanker to Renewable Diesel plant in Singapore; Natural Gas, Grid Electricity, and Hydrogen; Renewable Diesel produced in Singapore and transported by Ocean Tanker to CA.</t>
  </si>
  <si>
    <t>B017902</t>
  </si>
  <si>
    <t>South East Asia Sourced Used Cooking Oil transported by Truck, Rail, and Ocean Tanker to Renewable Diesel plant in Singapore; Natural Gas, Grid Electricity, and Hydrogen; Renewable Diesel produced in Singapore and transported by Ocean Tanker to CA.</t>
  </si>
  <si>
    <t>24.29</t>
  </si>
  <si>
    <t>RND001B01790500</t>
  </si>
  <si>
    <t>16.89</t>
  </si>
  <si>
    <t>RDU200L</t>
  </si>
  <si>
    <t>Fuel Producer: Neste Singapore Pte Ltd (4137); Facility Name: Neste Singapore (80327); South East Asia Sourced Used Cooking Oil transported by Truck, Rail, and Ocean Tanker to Renewable Diesel plant in Singapore; Natural Gas, Grid Electricity, and Hydrogen; Renewable Diesel produced in Singapore and transported by Ocean Tanker to CA.</t>
  </si>
  <si>
    <t>B017905</t>
  </si>
  <si>
    <t>North America Sourced Used Cooking Oil transported by Truck, Rail, and Ocean Tanker to Renewable Diesel plant in Singapore; Natural Gas, Grid Electricity, and Hydrogen; Renewable Diesel produced in Singapore and transported by Ocean Tanker to California.</t>
  </si>
  <si>
    <t>28.64</t>
  </si>
  <si>
    <t>RND001B01790600</t>
  </si>
  <si>
    <t>Fuel Producer: Neste Singapore Pte Ltd (4137); Facility Name: Neste Singapore (80327); North America Sourced Used Cooking Oil transported by Truck, Rail, and Ocean Tanker to Renewable Diesel plant in Singapore; Natural Gas, Grid Electricity, and Hydrogen; Renewable Diesel produced in Singapore and transported by Ocean Tanker to California.</t>
  </si>
  <si>
    <t>B017906</t>
  </si>
  <si>
    <t>Globally Sourced Used Cooking Oil transported by Truck, Rail, and Ocean Tanker to Renewable Diesel plant in Singapore; Natural Gas, Grid Electricity, and Hydrogen; Renewable Diesel produced in Singapore and transported by Ocean Tanker to California.</t>
  </si>
  <si>
    <t>32.83</t>
  </si>
  <si>
    <t>RND001B01790400</t>
  </si>
  <si>
    <t>25.61</t>
  </si>
  <si>
    <t>RDU201L</t>
  </si>
  <si>
    <t>Fuel Producer: Neste Singapore Pte Ltd (4137); Facility Name: Neste Singapore (80327); Globally Sourced Used Cooking Oil transported by Truck, Rail, and Ocean Tanker to Renewable Diesel plant in Singapore; Natural Gas, Grid Electricity, and Hydrogen; Renewable Diesel produced in Singapore and transported by Ocean Tanker to California.</t>
  </si>
  <si>
    <t>B017904</t>
  </si>
  <si>
    <t>North America Sourced Corn Oil transported by Truck, Rail, and Ocean Tanker to Renewable Diesel plant in Singapore; Natural Gas, Grid Electricity, and Hydrogen; Renewable Diesel produced in Singapore and transported by Ocean Tanker to California.</t>
  </si>
  <si>
    <t>36.43</t>
  </si>
  <si>
    <t>RND003B01790700</t>
  </si>
  <si>
    <t>37.39</t>
  </si>
  <si>
    <t>RDC200L</t>
  </si>
  <si>
    <t>Fuel Producer: Neste Singapore Pte Ltd (4137); Facility Name: Neste Singapore (80327); North America Sourced Corn Oil transported by Truck, Rail, and Ocean Tanker to Renewable Diesel plant in Singapore; Natural Gas, Grid Electricity, and Hydrogen; Renewable Diesel produced in Singapore and transported by Ocean Tanker to California.</t>
  </si>
  <si>
    <t>B017907</t>
  </si>
  <si>
    <t>Sol Systems, LLC (F00370)</t>
  </si>
  <si>
    <t>Sol Systems LLC (C1133)</t>
  </si>
  <si>
    <t>Washington D.C.</t>
  </si>
  <si>
    <t>Fuel Producer: Sol Systems LLC (C1133); Facility Name: Sol Systems, LLC (F00370); Electricity that is generated from 100 percent zero-CI sources used as a transportation fuel in California.</t>
  </si>
  <si>
    <t>L015901</t>
  </si>
  <si>
    <t>Midwest Soybean Oil transported by truck to Biodiesel plant in El Paso, Texas; biodiesel fuel then transported to California by rail.</t>
  </si>
  <si>
    <t>Global Alternative Fuels, LLC (83533)</t>
  </si>
  <si>
    <t>Global Alternative Fuels, LLC (7765)</t>
  </si>
  <si>
    <t>53.55</t>
  </si>
  <si>
    <t>BIO005A03730200</t>
  </si>
  <si>
    <t>53.43</t>
  </si>
  <si>
    <t>BDS210R</t>
  </si>
  <si>
    <t>Fuel Producer: Global Alternative Fuels, LLC (7765); Facility Name: Global Alternative Fuels, LLC (83533); Midwest Soybean Oil transported by truck to Biodiesel plant in El Paso, Texas; biodiesel fuel then transported to California by rail.</t>
  </si>
  <si>
    <t>A037302</t>
  </si>
  <si>
    <t>Used Cooking Oil transported by truck to Biodiesel plant in El Paso, Texas; biodiesel fuel then transported to California by rail.</t>
  </si>
  <si>
    <t>18.30</t>
  </si>
  <si>
    <t>BIO001A03730100</t>
  </si>
  <si>
    <t>BDU226R</t>
  </si>
  <si>
    <t>Fuel Producer: Global Alternative Fuels, LLC (7765); Facility Name: Global Alternative Fuels, LLC (83533); Used Cooking Oil transported by truck to Biodiesel plant in El Paso, Texas; biodiesel fuel then transported to California by rail.</t>
  </si>
  <si>
    <t>A037301</t>
  </si>
  <si>
    <t>Low-CI Electricity from Dairy Manure Biogas using reciprocating engine at Hilarides Dairy in Lindsay, California for use as transportation fuel in California. (Provisional)</t>
  </si>
  <si>
    <t>Fuel Producer: CleanFuture, Inc. (C1001); Facility Name: Hilarides (F00006); Low-CI Electricity from Dairy Manure Biogas using reciprocating engine at Hilarides Dairy in Lindsay, California for use as transportation fuel in California. (Provisional)</t>
  </si>
  <si>
    <t>Biomethane from Westside Landfill at Three River, Michigan, pipelined to Clean Energy Boron, California for liquefaction to LNG; trucked to California stations</t>
  </si>
  <si>
    <t>68.64</t>
  </si>
  <si>
    <t>LCN025A03450300</t>
  </si>
  <si>
    <t>57.29</t>
  </si>
  <si>
    <t>CNGLF223LR</t>
  </si>
  <si>
    <t>Fuel Producer: WESTSIDE GAS PRODUCERS, LLC (6218); Facility Name: WESTSIDE GAS PRODUCERS, LLC (71151); Biomethane from Westside Landfill at Three River, Michigan, pipelined to Clean Energy Boron, California for liquefaction to LNG; trucked to California stations</t>
  </si>
  <si>
    <t>A034503</t>
  </si>
  <si>
    <t>Biomethane from Westside Landfill at Three River, Michigan, pipelined to Clean Energy Boron, California for liquefaction to LNG; trucked to California LNG stations</t>
  </si>
  <si>
    <t>65.55</t>
  </si>
  <si>
    <t>LNG025A03450200</t>
  </si>
  <si>
    <t>54.14</t>
  </si>
  <si>
    <t>LNGLF200LR</t>
  </si>
  <si>
    <t>Fuel Producer: WESTSIDE GAS PRODUCERS, LLC (6218); Facility Name: WESTSIDE GAS PRODUCERS, LLC (71151); Biomethane from Westside Landfill at Three River, Michigan, pipelined to Clean Energy Boron, California for liquefaction to LNG; trucked to California LNG stations</t>
  </si>
  <si>
    <t>A034502</t>
  </si>
  <si>
    <t>47.40</t>
  </si>
  <si>
    <t>CNGLF237L</t>
  </si>
  <si>
    <t>Biomethane from Pinnacle Road Landfill at Moraine;  Stony Hollow Landfill at Dayton, Ohio; pipelined to Boron LNG Facility in California for liquefaction to LNG; trucked to California; regasified, and compressed to L-CNG</t>
  </si>
  <si>
    <t>PINNACLE GAS PRODUCERS, LLC (71153)</t>
  </si>
  <si>
    <t>PINNACLE GAS PRODUCERS, LLC (6220)</t>
  </si>
  <si>
    <t>80.00</t>
  </si>
  <si>
    <t>LCN025A03460300</t>
  </si>
  <si>
    <t>56.01</t>
  </si>
  <si>
    <t>CNGLF224LR</t>
  </si>
  <si>
    <t>Fuel Producer: PINNACLE GAS PRODUCERS, LLC (6220); Facility Name: PINNACLE GAS PRODUCERS, LLC (71153); Biomethane from Pinnacle Road Landfill at Moraine;  Stony Hollow Landfill at Dayton, Ohio; pipelined to Boron LNG Facility in California for liquefaction to LNG; trucked to California; regasified, and compressed to L-CNG</t>
  </si>
  <si>
    <t>A034603</t>
  </si>
  <si>
    <t>Biomethane from Pinnacle Road Landfill at Moraine, Ohio;  Stony Hollow Landfill: Dayton; pipelined to Boron LNG Facility in California for liquefaction to LNG; trucked to California LNG stations</t>
  </si>
  <si>
    <t>76.91</t>
  </si>
  <si>
    <t>LNG025A03460200</t>
  </si>
  <si>
    <t>50.27</t>
  </si>
  <si>
    <t>LNGLF201LR</t>
  </si>
  <si>
    <t>Fuel Producer: PINNACLE GAS PRODUCERS, LLC (6220); Facility Name: PINNACLE GAS PRODUCERS, LLC (71153); Biomethane from Pinnacle Road Landfill at Moraine, Ohio;  Stony Hollow Landfill: Dayton; pipelined to Boron LNG Facility in California for liquefaction to LNG; trucked to California LNG stations</t>
  </si>
  <si>
    <t>A034602</t>
  </si>
  <si>
    <t>Biomethane from Pinnacle Road Landfill at Moraine, Ohio;  Stony Hollow Landfill: Dayton; upgrading at Pinnacle Gas Producers, LLC, pipelined to California for compression to CNG</t>
  </si>
  <si>
    <t>63.75</t>
  </si>
  <si>
    <t>CNG025A03460100</t>
  </si>
  <si>
    <t>41.61</t>
  </si>
  <si>
    <t>CNGLF206L</t>
  </si>
  <si>
    <t>Fuel Producer: PINNACLE GAS PRODUCERS, LLC (6220); Facility Name: PINNACLE GAS PRODUCERS, LLC (71153); Biomethane from Pinnacle Road Landfill at Moraine, Ohio;  Stony Hollow Landfill: Dayton; upgrading at Pinnacle Gas Producers, LLC, pipelined to California for compression to CNG</t>
  </si>
  <si>
    <t>A034601</t>
  </si>
  <si>
    <t>Biomethane from Pine Hill Landfill at Kilgore, Texas , upgrading at Pine Hill Renewables, pipelined to California for compression to CNG (Provisional)</t>
  </si>
  <si>
    <t>Pine Hill Renewables, LLC (71288)</t>
  </si>
  <si>
    <t>34.17</t>
  </si>
  <si>
    <t>CNG025A02910100</t>
  </si>
  <si>
    <t>39.83</t>
  </si>
  <si>
    <t>CNGLF272</t>
  </si>
  <si>
    <t>Fuel Producer: Shell Energy North America (6154); Facility Name: Pine Hill Renewables, LLC (71288); Biomethane from Pine Hill Landfill at Kilgore, Texas , upgrading at Pine Hill Renewables, pipelined to California for compression to CNG (Provisional)</t>
  </si>
  <si>
    <t>A029101</t>
  </si>
  <si>
    <t>Biomethane from Melissa Landfill at Melissa, Texas, upgrading at Melissa Renewables, pipelined to California for compression to CNG (Provisional)</t>
  </si>
  <si>
    <t>Melissa Renewables, LLC (71407)</t>
  </si>
  <si>
    <t>34.00</t>
  </si>
  <si>
    <t>CNG025A03020100</t>
  </si>
  <si>
    <t>40.63</t>
  </si>
  <si>
    <t>CNGLF276</t>
  </si>
  <si>
    <t>Fuel Producer: Shell Energy North America (6154); Facility Name: Melissa Renewables, LLC (71407); Biomethane from Melissa Landfill at Melissa, Texas, upgrading at Melissa Renewables, pipelined to California for compression to CNG (Provisional)</t>
  </si>
  <si>
    <t>A030201</t>
  </si>
  <si>
    <t>Muza Energy (F00369)</t>
  </si>
  <si>
    <t>Muza Energy (C1136)</t>
  </si>
  <si>
    <t>Fuel Producer: Muza Energy (C1136); Facility Name: Muza Energy (F00369); Electricity that is generated from 100 percent zero-CI sources used as a transportation fuel in California.</t>
  </si>
  <si>
    <t>L015801</t>
  </si>
  <si>
    <t>AMPLY Power, Inc (F00364)</t>
  </si>
  <si>
    <t>AMPLY Power, Inc. (C1134)</t>
  </si>
  <si>
    <t>Fuel Producer: AMPLY Power, Inc. (C1134); Facility Name: AMPLY Power, Inc (F00364);  Electricity that is generated from 100 percent zero-CI sources used as a transportation fuel in California.</t>
  </si>
  <si>
    <t>L015701</t>
  </si>
  <si>
    <t>Electricity that is generated from 100 percent zero-CI sources supplied via Green Tariff used as a transportation fuel in California.</t>
  </si>
  <si>
    <t>San Jose Clean Energy (F00323)</t>
  </si>
  <si>
    <t>San Jose Clean Energy (C1120)</t>
  </si>
  <si>
    <t>ELC048L00072019</t>
  </si>
  <si>
    <t>Zero-CI Sources Supplied via Green Tariff (048)</t>
  </si>
  <si>
    <t>Fuel Producer: San Jose Clean Energy (C1120); Facility Name: San Jose Clean Energy (F00323); Electricity that is generated from 100 percent zero-CI sources supplied via Green Tariff used as a transportation fuel in California.</t>
  </si>
  <si>
    <t>L015601</t>
  </si>
  <si>
    <t>BEAM EVARC Unit #333 (F00357)</t>
  </si>
  <si>
    <t>City of Santa Clara/Silicon Valley Power (C1130)</t>
  </si>
  <si>
    <t>Fuel Producer: City of Santa Clara/Silicon Valley Power (C1130); Facility Name: BEAM EVARC Unit #333 (F00357); Electricity that is generated from 100 percent directly supplied zero-CI sources used as a transportation fuel in California.</t>
  </si>
  <si>
    <t>L015401</t>
  </si>
  <si>
    <t>BEAM EVARC Unit #334 (F00358)</t>
  </si>
  <si>
    <t>Fuel Producer: City of Santa Clara/Silicon Valley Power (C1130); Facility Name: BEAM EVARC Unit #334 (F00358); Electricity that is generated from 100 percent directly supplied zero-CI sources used as a transportation fuel in California.</t>
  </si>
  <si>
    <t>L015501</t>
  </si>
  <si>
    <t>Green Water and Power (F00322)</t>
  </si>
  <si>
    <t>Green Water and Power (C1123)</t>
  </si>
  <si>
    <t>Fuel Producer: Green Water and Power (C1123); Facility Name: Green Water and Power (F00322); Electricity that is generated from 100 percent zero-CI sources used as a transportation fuel in California.</t>
  </si>
  <si>
    <t>L015301</t>
  </si>
  <si>
    <t>Biomethane from biogas produced at the Seneca Meadows Landfill in Waterloo, New York; upgraded at Seneca Energy II facility; pipelined to California for compression to CNG. (Provisional)</t>
  </si>
  <si>
    <t>SENECA ENERGY (71156)</t>
  </si>
  <si>
    <t>SENECA ENERGY II, LLC (6222)</t>
  </si>
  <si>
    <t>44.49</t>
  </si>
  <si>
    <t>CNG025A03470100</t>
  </si>
  <si>
    <t>CNGLF207L</t>
  </si>
  <si>
    <t>Fuel Producer: SENECA ENERGY II, LLC (6222); Facility Name: SENECA ENERGY (71156); Biomethane from biogas produced at the Seneca Meadows Landfill in Waterloo, New York; upgraded at Seneca Energy II facility; pipelined to California for compression to CNG. (Provisional)</t>
  </si>
  <si>
    <t>A034701</t>
  </si>
  <si>
    <t>Liquefied H2 produced in California from central SMR of North American fossil-based NG.</t>
  </si>
  <si>
    <t>Fuel Producer: 3Degrees Group, Inc. (C1055); Facility Name: Praxair - Ontario, CA (F00208); Liquefied H2 produced in California from central SMR of North American fossil-based NG.</t>
  </si>
  <si>
    <t>L014101</t>
  </si>
  <si>
    <t>Shell Energy North America (F00017)</t>
  </si>
  <si>
    <t>Fuel Producer: Shell Energy North America (6154); Facility Name: Shell Energy North America (F00017); Electricity that is generated from 100 percent zero-CI sources used as a transportation fuel in California.</t>
  </si>
  <si>
    <t>L013601</t>
  </si>
  <si>
    <t>Zeco Systems Inc. d/b/a Greenlots (F00225)</t>
  </si>
  <si>
    <t xml:space="preserve">Zeco Systems Inc. d/b/a Greenlots (C1097) </t>
  </si>
  <si>
    <t>Fuel Producer: Zeco Systems Inc. d/b/a Greenlots (C1097) ; Facility Name: Zeco Systems Inc. d/b/a Greenlots (F00225); Electricity that is generated from 100 percent zero-CI sources used as a transportation fuel in California.</t>
  </si>
  <si>
    <t>L012901</t>
  </si>
  <si>
    <t>Ingram Micro, Inc. (F00222)</t>
  </si>
  <si>
    <t>Ingram Micro, Inc. (C1102)</t>
  </si>
  <si>
    <t>Fuel Producer: Ingram Micro, Inc. (C1102); Facility Name: Ingram Micro, Inc. (F00222); Electricity that is generated from 100 percent zero-CI sources used as a transportation fuel in California.</t>
  </si>
  <si>
    <t>L012801</t>
  </si>
  <si>
    <t>EV Charging Solutions, Inc. (F00215)</t>
  </si>
  <si>
    <t>EV CHARGING SOLUTIONS, INC. (C1095)</t>
  </si>
  <si>
    <t>Fuel Producer: EV CHARGING SOLUTIONS, INC. (C1095); Facility Name: EV Charging Solutions, Inc. (F00215); Electricity that is generated from 100 percent zero-CI sources used as a transportation fuel in California.</t>
  </si>
  <si>
    <t>L012601</t>
  </si>
  <si>
    <t>Green Commuter (F00214)</t>
  </si>
  <si>
    <t xml:space="preserve">Green Commuter (C1096) </t>
  </si>
  <si>
    <t>Fuel Producer: Green Commuter (C1096) ; Facility Name: Green Commuter (F00214); Electricity that is generated from 100 percent zero-CI sources used as a transportation fuel in California.</t>
  </si>
  <si>
    <t>L012501</t>
  </si>
  <si>
    <t>Trillium USA Company, LLC (F00152)</t>
  </si>
  <si>
    <t>Trillium USA Company, LLC (C1056)</t>
  </si>
  <si>
    <t>Fuel Producer: Trillium USA Company, LLC (C1056); Facility Name: Trillium USA Company, LLC (F00152); Electricity that is generated from 100 percent zero-CI sources used as a transportation fuel in California.</t>
  </si>
  <si>
    <t>L011301</t>
  </si>
  <si>
    <t>McCalmont Engineering (22575)</t>
  </si>
  <si>
    <t>Paired Power (P995)</t>
  </si>
  <si>
    <t>Fuel Producer: Paired Power (P995); Facility Name: McCalmont Engineering (22575); Electricity that is generated from 100 percent directly supplied zero-CI sources used as a transportation fuel in California.</t>
  </si>
  <si>
    <t>L009601</t>
  </si>
  <si>
    <t>Compressed H2 produced in California from central SMR of North American fossil-based NG.</t>
  </si>
  <si>
    <t>APCI Wilmington Transfill (F00095)</t>
  </si>
  <si>
    <t>Air Products and Chemicals, Inc. (C1042)</t>
  </si>
  <si>
    <t>Fuel Producer: Air Products and Chemicals, Inc. (C1042); Facility Name: APCI Wilmington Transfill (F00095); Compressed H2 produced in California from central SMR of North American fossil-based NG.</t>
  </si>
  <si>
    <t>L009201</t>
  </si>
  <si>
    <t>Air Products and Chemicals, Inc. (SFS) (F00092)</t>
  </si>
  <si>
    <t>Fuel Producer: CleanFuture, Inc. (C1001); Facility Name: Air Products and Chemicals, Inc. (SFS) (F00092); Liquefied H2 produced in California from central SMR of North American fossil-based NG.</t>
  </si>
  <si>
    <t>L009101</t>
  </si>
  <si>
    <t>American Honda Motor Co., Inc. (F00074)</t>
  </si>
  <si>
    <t>American Honda Motor Co., Inc. (C1023)</t>
  </si>
  <si>
    <t>Fuel Producer: American Honda Motor Co., Inc. (C1023); Facility Name: American Honda Motor Co., Inc. (F00074); Electricity that is generated from 100 percent zero-CI sources used as a transportation fuel in California.</t>
  </si>
  <si>
    <t>L007901</t>
  </si>
  <si>
    <t>Liquefied H2 produced in California from central SMR of biomethane (renewable feedstock) from North American landfills.</t>
  </si>
  <si>
    <t>Praxair Liquid H2 Source (F00053)</t>
  </si>
  <si>
    <t>Air Liquide Hydrogen Energy US LLC (A491)</t>
  </si>
  <si>
    <t>129.09</t>
  </si>
  <si>
    <t>HYL025L00072019</t>
  </si>
  <si>
    <t>Fuel Producer: Air Liquide Hydrogen Energy US LLC (A491); Facility Name: Praxair Liquid H2 Source (F00053); Liquefied H2 produced in California from central SMR of biomethane (renewable feedstock) from North American landfills.</t>
  </si>
  <si>
    <t>L007801</t>
  </si>
  <si>
    <t>Fuel Producer: Shell Energy North America (6154); Facility Name: Carson Hydrogen Plant (F00059); Compressed H2 produced in California from central SMR of North American fossil-based NG.</t>
  </si>
  <si>
    <t>L006301</t>
  </si>
  <si>
    <t>Tesla, Inc. (F00045)</t>
  </si>
  <si>
    <t>Tesla, Inc. (C1016)</t>
  </si>
  <si>
    <t>Fuel Producer: Tesla, Inc. (C1016); Facility Name: Tesla, Inc. (F00045); Electricity that is generated from 100 percent zero-CI sources used as a transportation fuel in California.</t>
  </si>
  <si>
    <t>L001701</t>
  </si>
  <si>
    <t>U.S sourced Rendered Animal Fat Oil transported by truck to Biodiesel plant in Seneca, IL, US then to California By Rail</t>
  </si>
  <si>
    <t>32.75</t>
  </si>
  <si>
    <t>BIO002A02900700</t>
  </si>
  <si>
    <t>35.79</t>
  </si>
  <si>
    <t>BDT219</t>
  </si>
  <si>
    <t>Fuel Producer: REG Seneca, LLC (3652); Facility Name: REG Seneca, LLC (80232); U.S sourced Rendered Animal Fat Oil transported by truck to Biodiesel plant in Seneca, IL, US then to California By Rail</t>
  </si>
  <si>
    <t>A029007</t>
  </si>
  <si>
    <t>23.18</t>
  </si>
  <si>
    <t>BDU246</t>
  </si>
  <si>
    <t>U.S sourced Used Cooking Oil, zero rendering energy, transported by truck and rial to Biodiesel plant in Seneca, Illinois; Natural Gas and Electricity; then to California by rail</t>
  </si>
  <si>
    <t>16.25</t>
  </si>
  <si>
    <t>BIO001A02900500</t>
  </si>
  <si>
    <t>16.57</t>
  </si>
  <si>
    <t>BDU244</t>
  </si>
  <si>
    <t>Fuel Producer: REG Seneca, LLC (3652); Facility Name: REG Seneca, LLC (80232); U.S sourced Used Cooking Oil, zero rendering energy, transported by truck and rial to Biodiesel plant in Seneca, Illinois; Natural Gas and Electricity; then to California by rail</t>
  </si>
  <si>
    <t>A029005</t>
  </si>
  <si>
    <t>U.S sourced Used Cooking Oil transported by truck and rail to Biodiesel plant in Seneca, Illinois; Natural Gas and Electricity; biodiesel fuel then transported to California by rail.</t>
  </si>
  <si>
    <t>20.75</t>
  </si>
  <si>
    <t>BIO001A02900400</t>
  </si>
  <si>
    <t>21.84</t>
  </si>
  <si>
    <t>BDU242</t>
  </si>
  <si>
    <t>Fuel Producer: REG Seneca, LLC (3652); Facility Name: REG Seneca, LLC (80232); U.S sourced Used Cooking Oil transported by truck and rail to Biodiesel plant in Seneca, Illinois; Natural Gas and Electricity; biodiesel fuel then transported to California by rail.</t>
  </si>
  <si>
    <t>A029004</t>
  </si>
  <si>
    <t>Corn Oil transported by truck to Biodiesel plant in Seneca, IL, US then to California By Rail</t>
  </si>
  <si>
    <t>BIO003A02900100</t>
  </si>
  <si>
    <t>Fuel Producer: REG Seneca, LLC (3652); Facility Name: REG Seneca, LLC (80232); Corn Oil transported by truck to Biodiesel plant in Seneca, IL, US then to California By Rail</t>
  </si>
  <si>
    <t>A029001</t>
  </si>
  <si>
    <t>Midwest Corn, Dry Mill;  Fiber ethanol BPX Fiber Conversion Process;  Natural Gas, Grid Electricity; Starch Ethanol produced in Shelbyville, IN;  Ethanol transported by rail to California. (Provisional)</t>
  </si>
  <si>
    <t>Poet Biorefining - Shelbyville (20621)</t>
  </si>
  <si>
    <t>POET BIOREFINING - SHELBYVILLE (8841)</t>
  </si>
  <si>
    <t>23.59</t>
  </si>
  <si>
    <t>ETH012A03610300</t>
  </si>
  <si>
    <t>Fuel Producer: POET BIOREFINING - SHELBYVILLE (8841); Facility Name: Poet Biorefining - Shelbyville (20621); Midwest Corn, Dry Mill;  Fiber ethanol BPX Fiber Conversion Process;  Natural Gas, Grid Electricity; Starch Ethanol produced in Shelbyville, IN;  Ethanol transported by rail to California. (Provisional)</t>
  </si>
  <si>
    <t>A036103</t>
  </si>
  <si>
    <t>Midwest Corn, Dry Mill; Dry DGS, Corn oil and Syrup;  Natural Gas, Grid Electricity; Starch Ethanol produced in Shelbyville, IN;  Ethanol transported by rail to California. (Provisional)</t>
  </si>
  <si>
    <t>63.38</t>
  </si>
  <si>
    <t>ETH009A03610200</t>
  </si>
  <si>
    <t>Fuel Producer: POET BIOREFINING - SHELBYVILLE (8841); Facility Name: Poet Biorefining - Shelbyville (20621); Midwest Corn, Dry Mill; Dry DGS, Corn oil and Syrup;  Natural Gas, Grid Electricity; Starch Ethanol produced in Shelbyville, IN;  Ethanol transported by rail to California. (Provisional)</t>
  </si>
  <si>
    <t>A036102</t>
  </si>
  <si>
    <t>ETH009A03610100</t>
  </si>
  <si>
    <t>A036101</t>
  </si>
  <si>
    <t>U.S sourced Used Cooking Oil; Zero rendering energy; transported by truck to Biodiesel plant in Danville, Illinois; Natural Gas, Electricity; Biodiesel then transported to California By Rail.</t>
  </si>
  <si>
    <t>REG Danville, LLC (80216)</t>
  </si>
  <si>
    <t>REG Danville, LLC (3723)</t>
  </si>
  <si>
    <t>17.00</t>
  </si>
  <si>
    <t>BIO001A02890600</t>
  </si>
  <si>
    <t>17.33</t>
  </si>
  <si>
    <t>BDU250</t>
  </si>
  <si>
    <t>Fuel Producer: REG Danville, LLC (3723); Facility Name: REG Danville, LLC (80216); U.S sourced Used Cooking Oil; Zero rendering energy; transported by truck to Biodiesel plant in Danville, Illinois; Natural Gas, Electricity; Biodiesel then transported to California By Rail.</t>
  </si>
  <si>
    <t>A028906</t>
  </si>
  <si>
    <t>U.S sourced Used Cooking Oil transported by truck and rail to Biodiesel plant in Danville, Illinois; Natural Gas, Electricity; Biodiesel then transported to California By Rail.</t>
  </si>
  <si>
    <t>21.50</t>
  </si>
  <si>
    <t>BIO001A02890500</t>
  </si>
  <si>
    <t>22.58</t>
  </si>
  <si>
    <t>BDU249</t>
  </si>
  <si>
    <t>Fuel Producer: REG Danville, LLC (3723); Facility Name: REG Danville, LLC (80216); U.S sourced Used Cooking Oil transported by truck and rail to Biodiesel plant in Danville, Illinois; Natural Gas, Electricity; Biodiesel then transported to California By Rail.</t>
  </si>
  <si>
    <t>A028905</t>
  </si>
  <si>
    <t>Midwest Soybean Oil transported by truck to Biodiesel plant in Danville, Illinois; Natural Gas, Electricity; Biodiesel then transported to California By Rail.</t>
  </si>
  <si>
    <t>58.30</t>
  </si>
  <si>
    <t>BIO005A02890400</t>
  </si>
  <si>
    <t>Fuel Producer: REG Danville, LLC (3723); Facility Name: REG Danville, LLC (80216); Midwest Soybean Oil transported by truck to Biodiesel plant in Danville, Illinois; Natural Gas, Electricity; Biodiesel then transported to California By Rail.</t>
  </si>
  <si>
    <t>A028904</t>
  </si>
  <si>
    <t>Canola Oil transported by truck to Biodiesel plant in Danville,  Illinois; Natural Gas, Electricity; Biodiesel then transported to California By Rail.</t>
  </si>
  <si>
    <t>BIO006A02890300</t>
  </si>
  <si>
    <t>Fuel Producer: REG Danville, LLC (3723); Facility Name: REG Danville, LLC (80216); Canola Oil transported by truck to Biodiesel plant in Danville,  Illinois; Natural Gas, Electricity; Biodiesel then transported to California By Rail.</t>
  </si>
  <si>
    <t>A028903</t>
  </si>
  <si>
    <t>Rendered Animal Fat Oil transported by truck to Biodiesel plant in Danville,  Illinois; Natural Gas, Electricity; Biodiesel then transported to California By Rail.</t>
  </si>
  <si>
    <t>33.50</t>
  </si>
  <si>
    <t>BIO002A02890200</t>
  </si>
  <si>
    <t>36.80</t>
  </si>
  <si>
    <t>BDT220</t>
  </si>
  <si>
    <t>Fuel Producer: REG Danville, LLC (3723); Facility Name: REG Danville, LLC (80216); Rendered Animal Fat Oil transported by truck to Biodiesel plant in Danville,  Illinois; Natural Gas, Electricity; Biodiesel then transported to California By Rail.</t>
  </si>
  <si>
    <t>A028902</t>
  </si>
  <si>
    <t>Corn Oil transported by truck to Biodiesel plant in Danville,  Illinois; Natural Gas, Electricity; Biodiesel then transported to California By Rail.</t>
  </si>
  <si>
    <t>BIO003A02890100</t>
  </si>
  <si>
    <t>35.13</t>
  </si>
  <si>
    <t>BDC215</t>
  </si>
  <si>
    <t>Fuel Producer: REG Danville, LLC (3723); Facility Name: REG Danville, LLC (80216); Corn Oil transported by truck to Biodiesel plant in Danville,  Illinois; Natural Gas, Electricity; Biodiesel then transported to California By Rail.</t>
  </si>
  <si>
    <t>A028901</t>
  </si>
  <si>
    <t>66.53</t>
  </si>
  <si>
    <t>ETH009A00370100</t>
  </si>
  <si>
    <t xml:space="preserve">US sourced Rendered Animal Fat Oil transported by rail to Biodiesel plant in Bakersfield, California; Natural Gas and Grid Electricity; Biodiesel produced in California.  In-state fuel distribution by truck. </t>
  </si>
  <si>
    <t>Crimson Renewable Enegy Bakersfield Biodiesel Plant (80174)</t>
  </si>
  <si>
    <t>31.39</t>
  </si>
  <si>
    <t>BDT203R</t>
  </si>
  <si>
    <t xml:space="preserve">Fuel Producer: Crimson Renewable Energy LLC (4814); Facility Name: Crimson Renewable Enegy Bakersfield Biodiesel Plant (80174); US sourced Rendered Animal Fat Oil transported by rail to Biodiesel plant in Bakersfield, California; Natural Gas and Grid Electricity; Biodiesel produced in California.  In-state fuel distribution by truck. </t>
  </si>
  <si>
    <t>A028506</t>
  </si>
  <si>
    <t>Corn Oil transported by truck and rail to Biodiesel plant in Bakersfield, California; Natural Gas and Grid Electricity; Biodiesel produced in California.  In-state fuel ditribution by truck.</t>
  </si>
  <si>
    <t>27.45 and 28.48</t>
  </si>
  <si>
    <t>BDC202 and BDC203</t>
  </si>
  <si>
    <t>Fuel Producer: Crimson Renewable Energy LLC (4814); Facility Name: Crimson Renewable Enegy Bakersfield Biodiesel Plant (80174); Corn Oil transported by truck and rail to Biodiesel plant in Bakersfield, California; Natural Gas and Grid Electricity; Biodiesel produced in California.  In-state fuel ditribution by truck.</t>
  </si>
  <si>
    <t>A028505</t>
  </si>
  <si>
    <t xml:space="preserve">US sourced Low Energy Rendered Used Cooking Oil transported by truck to Biodiesel plant in Bakersfield, California; Natural Gas and Grid Electricity; Biodiesel produced in California.  In-state fuel distribution by truck. </t>
  </si>
  <si>
    <t xml:space="preserve">Fuel Producer: Crimson Renewable Energy LLC (4814); Facility Name: Crimson Renewable Enegy Bakersfield Biodiesel Plant (80174); US sourced Low Energy Rendered Used Cooking Oil transported by truck to Biodiesel plant in Bakersfield, California; Natural Gas and Grid Electricity; Biodiesel produced in California.  In-state fuel distribution by truck. </t>
  </si>
  <si>
    <t>A028504</t>
  </si>
  <si>
    <t xml:space="preserve">US sourced Used Cooking Oil transported by truck and rail to Biodiesel plant in Bakersfield, California; Natural Gas and Grid Electricity; Biodiesel produced in California.  In-state fuel distribution by truck. </t>
  </si>
  <si>
    <t>18.31</t>
  </si>
  <si>
    <t>BDU203R</t>
  </si>
  <si>
    <t xml:space="preserve">Fuel Producer: Crimson Renewable Energy LLC (4814); Facility Name: Crimson Renewable Enegy Bakersfield Biodiesel Plant (80174); US sourced Used Cooking Oil transported by truck and rail to Biodiesel plant in Bakersfield, California; Natural Gas and Grid Electricity; Biodiesel produced in California.  In-state fuel distribution by truck. </t>
  </si>
  <si>
    <t>A028503</t>
  </si>
  <si>
    <t>California sourced Low Energy Rendered Used Cooking Oil transported by truck to Biodiesel plant in Bakersfield, California; Natural Gas and Grid Electricity; Biodiesel produced in California.  In-state fuel distribution by truck.</t>
  </si>
  <si>
    <t>12.93</t>
  </si>
  <si>
    <t>BIO001A02850200</t>
  </si>
  <si>
    <t>Fuel Producer: Crimson Renewable Energy LLC (4814); Facility Name: Crimson Renewable Enegy Bakersfield Biodiesel Plant (80174); California sourced Low Energy Rendered Used Cooking Oil transported by truck to Biodiesel plant in Bakersfield, California; Natural Gas and Grid Electricity; Biodiesel produced in California.  In-state fuel distribution by truck.</t>
  </si>
  <si>
    <t>A028502</t>
  </si>
  <si>
    <t xml:space="preserve">US sourced Zero Energy Rendered Used Cooking Oil transported by truck and rail to Biodiesel plant in Bakersfield, California; Natural Gas and Grid Electricity; Biodiesel produced in California.  In-state fuel distribution by truck. </t>
  </si>
  <si>
    <t>14.7</t>
  </si>
  <si>
    <t>BDU204R</t>
  </si>
  <si>
    <t xml:space="preserve">Fuel Producer: Crimson Renewable Energy LLC (4814); Facility Name: Crimson Renewable Enegy Bakersfield Biodiesel Plant (80174); US sourced Zero Energy Rendered Used Cooking Oil transported by truck and rail to Biodiesel plant in Bakersfield, California; Natural Gas and Grid Electricity; Biodiesel produced in California.  In-state fuel distribution by truck. </t>
  </si>
  <si>
    <t>A028501</t>
  </si>
  <si>
    <t>Biomethane from Landfill at Memphis, TN; upgrading at South Shelby RNG, LLC, pipelined to California for compression to CNG (Provisional)</t>
  </si>
  <si>
    <t>49.53</t>
  </si>
  <si>
    <t>CNG025A03670100</t>
  </si>
  <si>
    <t>Fuel Producer: SOUTH SHELBY RNG, LLC (1236); Facility Name: South Shelby RNG, LLC (71241); Biomethane from Landfill at Memphis, TN; upgrading at South Shelby RNG, LLC, pipelined to California for compression to CNG (Provisional)</t>
  </si>
  <si>
    <t>A036701</t>
  </si>
  <si>
    <t>Midwest Corn, Dry Mill; Modified DGS, Corn Oil; Natural Gas, Grid Electricity; Starch Ethanol produced in Minnesota; Ethanol transported by rail to California. (Provisional)</t>
  </si>
  <si>
    <t>68.76</t>
  </si>
  <si>
    <t>ETH009A03090300</t>
  </si>
  <si>
    <t>Fuel Producer: Highwater Ethanol, LLC (3303); Facility Name: Highwater Ethanol, LLC (70235); Midwest Corn, Dry Mill; Modified DGS, Corn Oil; Natural Gas, Grid Electricity; Starch Ethanol produced in Minnesota; Ethanol transported by rail to California. (Provisional)</t>
  </si>
  <si>
    <t>A030903</t>
  </si>
  <si>
    <t>75.15</t>
  </si>
  <si>
    <t>ETHC247L</t>
  </si>
  <si>
    <t>Ethanol from Corn Starch, MDGS, Corn Oil, NG &amp; Grid Electricity; Transport by Rail to California.</t>
  </si>
  <si>
    <t>Green Plains Central City LLC (70141)</t>
  </si>
  <si>
    <t>Green Plains Central City (3368)</t>
  </si>
  <si>
    <t>65.97</t>
  </si>
  <si>
    <t>ETH009A02960100</t>
  </si>
  <si>
    <t>82.17</t>
  </si>
  <si>
    <t>ETHC023 (T1R-1214)</t>
  </si>
  <si>
    <t>Fuel Producer: Green Plains Central City (3368); Facility Name: Green Plains Central City LLC (70141); Ethanol from Corn Starch, MDGS, Corn Oil, NG &amp; Grid Electricity; Transport by Rail to California.</t>
  </si>
  <si>
    <t>A029601</t>
  </si>
  <si>
    <t>Self Rendered Animal Fat Oil transported by truck to Biodiesel plant in Newton, Iowa; Biodiesel transported to California by Rail.</t>
  </si>
  <si>
    <t>REG Newton, LLC (80162)</t>
  </si>
  <si>
    <t>REG Newton, LLC (3514)</t>
  </si>
  <si>
    <t>BIO002A02880700</t>
  </si>
  <si>
    <t>Fuel Producer: REG Newton, LLC (3514); Facility Name: REG Newton, LLC (80162); Self Rendered Animal Fat Oil transported by truck to Biodiesel plant in Newton, Iowa; Biodiesel transported to California by Rail.</t>
  </si>
  <si>
    <t>A028807</t>
  </si>
  <si>
    <t>U.S. Sourced Rendered Animal Fat Oil transported by truck and rail to Biodiesel plant in Newton, Iowa; Biodiesel transported to California by Rail.</t>
  </si>
  <si>
    <t>BIO002A02880600</t>
  </si>
  <si>
    <t>35.94</t>
  </si>
  <si>
    <t xml:space="preserve">BDT212 </t>
  </si>
  <si>
    <t>Fuel Producer: REG Newton, LLC (3514); Facility Name: REG Newton, LLC (80162); U.S. Sourced Rendered Animal Fat Oil transported by truck and rail to Biodiesel plant in Newton, Iowa; Biodiesel transported to California by Rail.</t>
  </si>
  <si>
    <t>A028806</t>
  </si>
  <si>
    <t>Self Rendered Used Cooking Oil transported by truck and rail to Biodiesel plant in Newton, Iowa; Biodiesel transported to California by Rail.</t>
  </si>
  <si>
    <t>16.00</t>
  </si>
  <si>
    <t>BIO001A02880500</t>
  </si>
  <si>
    <t>15.49</t>
  </si>
  <si>
    <t xml:space="preserve">BDU235 </t>
  </si>
  <si>
    <t>Fuel Producer: REG Newton, LLC (3514); Facility Name: REG Newton, LLC (80162); Self Rendered Used Cooking Oil transported by truck and rail to Biodiesel plant in Newton, Iowa; Biodiesel transported to California by Rail.</t>
  </si>
  <si>
    <t>A028805</t>
  </si>
  <si>
    <t>U.S. Sourced Used Cooking Oil transported by truck and rail to Biodiesel plant in Newton, Iowa; Biodiesel transported to California by Rail.</t>
  </si>
  <si>
    <t>21.00</t>
  </si>
  <si>
    <t>BIO001A02880400</t>
  </si>
  <si>
    <t>22.50</t>
  </si>
  <si>
    <t xml:space="preserve">BDU223 </t>
  </si>
  <si>
    <t>Fuel Producer: REG Newton, LLC (3514); Facility Name: REG Newton, LLC (80162); U.S. Sourced Used Cooking Oil transported by truck and rail to Biodiesel plant in Newton, Iowa; Biodiesel transported to California by Rail.</t>
  </si>
  <si>
    <t>A028804</t>
  </si>
  <si>
    <t xml:space="preserve">Corn Oil transported by truck to Biodiesel plant in Newton, IA, US then to California By Rail.    </t>
  </si>
  <si>
    <t>28.50</t>
  </si>
  <si>
    <t>BIO003A02880300</t>
  </si>
  <si>
    <t>34.10</t>
  </si>
  <si>
    <t>BDC208</t>
  </si>
  <si>
    <t xml:space="preserve">Fuel Producer: REG Newton, LLC (3514); Facility Name: REG Newton, LLC (80162); Corn Oil transported by truck to Biodiesel plant in Newton, IA, US then to California By Rail.    </t>
  </si>
  <si>
    <t>A028803</t>
  </si>
  <si>
    <t xml:space="preserve">Canola Oil transported by truck to Biodiesel plant in Newton, IA, US then to California By Rail.   </t>
  </si>
  <si>
    <t>54.00</t>
  </si>
  <si>
    <t>BIO006A02880200</t>
  </si>
  <si>
    <t xml:space="preserve">Fuel Producer: REG Newton, LLC (3514); Facility Name: REG Newton, LLC (80162); Canola Oil transported by truck to Biodiesel plant in Newton, IA, US then to California By Rail.   </t>
  </si>
  <si>
    <t>A028802</t>
  </si>
  <si>
    <t>Midwest Soybean Oil transported by truck to Biodiesel plant in Newton, Iowa; Biodiesel transported to California by Rail.</t>
  </si>
  <si>
    <t>BIO005A02880100</t>
  </si>
  <si>
    <t>Fuel Producer: REG Newton, LLC (3514); Facility Name: REG Newton, LLC (80162); Midwest Soybean Oil transported by truck to Biodiesel plant in Newton, Iowa; Biodiesel transported to California by Rail.</t>
  </si>
  <si>
    <t>A028801</t>
  </si>
  <si>
    <t>Ethanol from sugarcane juice, with co-product credit for surplus cogenerated electricity exports; transport to California port via ocean tanker.</t>
  </si>
  <si>
    <t>Usina Giasa Ltda (F00192)</t>
  </si>
  <si>
    <t>M&amp;N Participações S/A (C1082)</t>
  </si>
  <si>
    <t>48.82</t>
  </si>
  <si>
    <t>ETH018A02390100</t>
  </si>
  <si>
    <t>Fuel Producer: M&amp;N Participações S/A (C1082); Facility Name: Usina Giasa Ltda (F00192); Ethanol from sugarcane juice, with co-product credit for surplus cogenerated electricity exports; transport to California port via ocean tanker.</t>
  </si>
  <si>
    <t>A023901</t>
  </si>
  <si>
    <t>California grid electricity used as a transportation fuel in California</t>
  </si>
  <si>
    <t>NA</t>
  </si>
  <si>
    <t>ELC000L00072021</t>
  </si>
  <si>
    <t>Grid Electricity (039)</t>
  </si>
  <si>
    <t>Renewable propane produced from Sanimax USA animal fat (tallow); natural gas, grid electricity and hydrogen; renewable propane produced in Louisiana and transported to California by ocean tanker (Provisional)</t>
  </si>
  <si>
    <t>REG Geismar, LLC (80180)</t>
  </si>
  <si>
    <t>REG Geismar, LLC (6268)</t>
  </si>
  <si>
    <t>Propane</t>
  </si>
  <si>
    <t>LPG029B01891800</t>
  </si>
  <si>
    <t>Propane (LPG)</t>
  </si>
  <si>
    <t>Other Organic Waste (029)</t>
  </si>
  <si>
    <t>Fuel Producer: REG Geismar, LLC (6268); Facility Name: REG Geismar, LLC (80180); Renewable propane produced from Sanimax USA animal fat (tallow); natural gas, grid electricity and hydrogen; renewable propane produced in Louisiana and transported to California by ocean tanker (Provisional)</t>
  </si>
  <si>
    <t>B018918</t>
  </si>
  <si>
    <t>Renewable propane produced from Sanimax Montreal animal fat (tallow); natural gas, grid electricity and hydrogen; renewable propane produced in Louisiana and transported to California by ocean tanker (Provisional)</t>
  </si>
  <si>
    <t>LPG029B01891700</t>
  </si>
  <si>
    <t>Fuel Producer: REG Geismar, LLC (6268); Facility Name: REG Geismar, LLC (80180); Renewable propane produced from Sanimax Montreal animal fat (tallow); natural gas, grid electricity and hydrogen; renewable propane produced in Louisiana and transported to California by ocean tanker (Provisional)</t>
  </si>
  <si>
    <t>B018917</t>
  </si>
  <si>
    <t>Renewable propane produced from Asia Pacific sourced animal fat (tallow); natural gas, grid electricity and hydrogen; renewable propane produced in Louisiana and transported to California by ocean tanker (Provisional)</t>
  </si>
  <si>
    <t>43.50</t>
  </si>
  <si>
    <t>LPG029B01891600</t>
  </si>
  <si>
    <t>Fuel Producer: REG Geismar, LLC (6268); Facility Name: REG Geismar, LLC (80180); Renewable propane produced from Asia Pacific sourced animal fat (tallow); natural gas, grid electricity and hydrogen; renewable propane produced in Louisiana and transported to California by ocean tanker (Provisional)</t>
  </si>
  <si>
    <t>B018916</t>
  </si>
  <si>
    <t>Renewable propane produced from South America sourced animal fat (tallow); natural gas, grid electricity and hydrogen; renewable propane produced in Louisiana and transported to California by ocean tanker (Provisional)</t>
  </si>
  <si>
    <t>38.50</t>
  </si>
  <si>
    <t>LPG029B01891500</t>
  </si>
  <si>
    <t>Fuel Producer: REG Geismar, LLC (6268); Facility Name: REG Geismar, LLC (80180); Renewable propane produced from South America sourced animal fat (tallow); natural gas, grid electricity and hydrogen; renewable propane produced in Louisiana and transported to California by ocean tanker (Provisional)</t>
  </si>
  <si>
    <t>B018915</t>
  </si>
  <si>
    <t>Renewable propane produced from North America sourced animal fat (tallow); natural gas, grid electricity and hydrogen; renewable propane produced in Louisiana and transported to California by ocean tanker (Provisional)</t>
  </si>
  <si>
    <t>37.50</t>
  </si>
  <si>
    <t>LPG029B01891400</t>
  </si>
  <si>
    <t>Fuel Producer: REG Geismar, LLC (6268); Facility Name: REG Geismar, LLC (80180); Renewable propane produced from North America sourced animal fat (tallow); natural gas, grid electricity and hydrogen; renewable propane produced in Louisiana and transported to California by ocean tanker (Provisional)</t>
  </si>
  <si>
    <t>B018914</t>
  </si>
  <si>
    <t>Renewable propane produced from South American sourced used cooking oil; natural gas, grid electricity and hydrogen; renewable propane produced in Louisiana and transported to California by ocean tanker (Provisional)</t>
  </si>
  <si>
    <t>26.50</t>
  </si>
  <si>
    <t>LPG029B01891300</t>
  </si>
  <si>
    <t>Fuel Producer: REG Geismar, LLC (6268); Facility Name: REG Geismar, LLC (80180); Renewable propane produced from South American sourced used cooking oil; natural gas, grid electricity and hydrogen; renewable propane produced in Louisiana and transported to California by ocean tanker (Provisional)</t>
  </si>
  <si>
    <t>B018913</t>
  </si>
  <si>
    <t>Renewable propane produced from US sourced non-rendered used cooking oil; natural gas, grid electricity and hydrogen; renewable propane produced in Louisiana and transported to California by ocean tanker (Provisional)</t>
  </si>
  <si>
    <t>20.50</t>
  </si>
  <si>
    <t>LPG029B01891200</t>
  </si>
  <si>
    <t>Fuel Producer: REG Geismar, LLC (6268); Facility Name: REG Geismar, LLC (80180); Renewable propane produced from US sourced non-rendered used cooking oil; natural gas, grid electricity and hydrogen; renewable propane produced in Louisiana and transported to California by ocean tanker (Provisional)</t>
  </si>
  <si>
    <t>B018912</t>
  </si>
  <si>
    <t>Renewable propane produced from North America sourced used cooking oil; natural gas, grid electricity and hydrogen; renewable propane produced in Louisiana and transported to California by ocean tanker (Provisional)</t>
  </si>
  <si>
    <t>LPG029B01891100</t>
  </si>
  <si>
    <t>Fuel Producer: REG Geismar, LLC (6268); Facility Name: REG Geismar, LLC (80180); Renewable propane produced from North America sourced used cooking oil; natural gas, grid electricity and hydrogen; renewable propane produced in Louisiana and transported to California by ocean tanker (Provisional)</t>
  </si>
  <si>
    <t>B018911</t>
  </si>
  <si>
    <t>Renewable propane produced from distilled corn oil; natural gas, grid electricity and hydrogen; renewable propane produced in Louisiana and transported to California by ocean tanker (Provisional)</t>
  </si>
  <si>
    <t>33.00</t>
  </si>
  <si>
    <t>LPG029B01891000</t>
  </si>
  <si>
    <t>Fuel Producer: REG Geismar, LLC (6268); Facility Name: REG Geismar, LLC (80180); Renewable propane produced from distilled corn oil; natural gas, grid electricity and hydrogen; renewable propane produced in Louisiana and transported to California by ocean tanker (Provisional)</t>
  </si>
  <si>
    <t>B018910</t>
  </si>
  <si>
    <t>Renewable naphtha produced from Sanimax USA animal fat (tallow); natural gas, grid electricity and hydrogen; renewable naphtha produced in Louisiana and transported to California by ocean tanker (Provisional)</t>
  </si>
  <si>
    <t>RNT002B01890900</t>
  </si>
  <si>
    <t>Fuel Producer: REG Geismar, LLC (6268); Facility Name: REG Geismar, LLC (80180); Renewable naphtha produced from Sanimax USA animal fat (tallow); natural gas, grid electricity and hydrogen; renewable naphtha produced in Louisiana and transported to California by ocean tanker (Provisional)</t>
  </si>
  <si>
    <t>B018909</t>
  </si>
  <si>
    <t>Renewable naphtha produced from Sanimax Montreal animal fat (tallow); natural gas, grid electricity and hydrogen; renewable naphtha produced in Louisiana and transported to California by ocean tanker (Provisional)</t>
  </si>
  <si>
    <t>RNT002B01890800</t>
  </si>
  <si>
    <t>Fuel Producer: REG Geismar, LLC (6268); Facility Name: REG Geismar, LLC (80180); Renewable naphtha produced from Sanimax Montreal animal fat (tallow); natural gas, grid electricity and hydrogen; renewable naphtha produced in Louisiana and transported to California by ocean tanker (Provisional)</t>
  </si>
  <si>
    <t>B018908</t>
  </si>
  <si>
    <t>Renewable naphtha produced from Asia Pacific sourced animal fat (tallow); natural gas, grid electricity and hydrogen; renewable naphtha produced in Louisiana and transported to California by ocean tanker (Provisional)</t>
  </si>
  <si>
    <t>RNT002B01890700</t>
  </si>
  <si>
    <t>Fuel Producer: REG Geismar, LLC (6268); Facility Name: REG Geismar, LLC (80180); Renewable naphtha produced from Asia Pacific sourced animal fat (tallow); natural gas, grid electricity and hydrogen; renewable naphtha produced in Louisiana and transported to California by ocean tanker (Provisional)</t>
  </si>
  <si>
    <t>B018907</t>
  </si>
  <si>
    <t>Renewable naphtha produced from South America sourced animal fat (tallow); natural gas, grid electricity and hydrogen; renewable naphtha produced in Louisiana and transported to California by ocean tanker (Provisional)</t>
  </si>
  <si>
    <t>RNT002B01890600</t>
  </si>
  <si>
    <t>Fuel Producer: REG Geismar, LLC (6268); Facility Name: REG Geismar, LLC (80180); Renewable naphtha produced from South America sourced animal fat (tallow); natural gas, grid electricity and hydrogen; renewable naphtha produced in Louisiana and transported to California by ocean tanker (Provisional)</t>
  </si>
  <si>
    <t>B018906</t>
  </si>
  <si>
    <t>Renewable naphtha produced from South American sourced used cooking oil; natural gas, grid electricity and hydrogen; renewable naphtha produced in Louisiana and transported to California by ocean tanker (Provisional)</t>
  </si>
  <si>
    <t>RNT001B01890500</t>
  </si>
  <si>
    <t>Fuel Producer: REG Geismar, LLC (6268); Facility Name: REG Geismar, LLC (80180); Renewable naphtha produced from South American sourced used cooking oil; natural gas, grid electricity and hydrogen; renewable naphtha produced in Louisiana and transported to California by ocean tanker (Provisional)</t>
  </si>
  <si>
    <t>B018905</t>
  </si>
  <si>
    <t>Renewable naphtha produced from US sourced non-rendered used cooking oil; natural gas, grid electricity and hydrogen; renewable naphtha produced in Louisiana and transported to California by ocean tanker (Provisional)</t>
  </si>
  <si>
    <t>RNT001B01890400</t>
  </si>
  <si>
    <t>Fuel Producer: REG Geismar, LLC (6268); Facility Name: REG Geismar, LLC (80180); Renewable naphtha produced from US sourced non-rendered used cooking oil; natural gas, grid electricity and hydrogen; renewable naphtha produced in Louisiana and transported to California by ocean tanker (Provisional)</t>
  </si>
  <si>
    <t>B018904</t>
  </si>
  <si>
    <t>Renewable naphtha produced from North America sourced used cooking oil; natural gas, grid electricity and hydrogen; renewable naphtha produced in Louisiana and transported to California by ocean tanker (Provisional)</t>
  </si>
  <si>
    <t>RNT002B01890300</t>
  </si>
  <si>
    <t>Fuel Producer: REG Geismar, LLC (6268); Facility Name: REG Geismar, LLC (80180); Renewable naphtha produced from North America sourced used cooking oil; natural gas, grid electricity and hydrogen; renewable naphtha produced in Louisiana and transported to California by ocean tanker (Provisional)</t>
  </si>
  <si>
    <t>B018903</t>
  </si>
  <si>
    <t>Renewable naphtha produced from North America sourced animal fat (tallow); natural gas, grid electricity and hydrogen; renewable naphtha produced in Louisiana and transported to California by ocean tanker (Provisional)</t>
  </si>
  <si>
    <t>RNT002B01890200</t>
  </si>
  <si>
    <t>Fuel Producer: REG Geismar, LLC (6268); Facility Name: REG Geismar, LLC (80180); Renewable naphtha produced from North America sourced animal fat (tallow); natural gas, grid electricity and hydrogen; renewable naphtha produced in Louisiana and transported to California by ocean tanker (Provisional)</t>
  </si>
  <si>
    <t>B018902</t>
  </si>
  <si>
    <t>Renewable naphtha produced from distilled corn oil; natural gas, grid electricity and hydrogen; renewable naphtha produced in Louisiana and transported to California by ocean tanker (Provisional)</t>
  </si>
  <si>
    <t>RNT003B01890100</t>
  </si>
  <si>
    <t>Fuel Producer: REG Geismar, LLC (6268); Facility Name: REG Geismar, LLC (80180); Renewable naphtha produced from distilled corn oil; natural gas, grid electricity and hydrogen; renewable naphtha produced in Louisiana and transported to California by ocean tanker (Provisional)</t>
  </si>
  <si>
    <t>B018901</t>
  </si>
  <si>
    <t>California sourced Rendered Animal Fat, transported by truck to Biodiesel plant in Coachella, California; Natural Gas and Grid Electricity; Biodiesel transported by trucks to California refueling stations.</t>
  </si>
  <si>
    <t>33.86</t>
  </si>
  <si>
    <t>BIO002A02950300</t>
  </si>
  <si>
    <t>Fuel Producer: Imperial Western Products (9871); Facility Name: Imperial Western Products (81066); California sourced Rendered Animal Fat, transported by truck to Biodiesel plant in Coachella, California; Natural Gas and Grid Electricity; Biodiesel transported by trucks to California refueling stations.</t>
  </si>
  <si>
    <t>A029503</t>
  </si>
  <si>
    <t>19</t>
  </si>
  <si>
    <t>BDU240</t>
  </si>
  <si>
    <t>21.73</t>
  </si>
  <si>
    <t>BDU219</t>
  </si>
  <si>
    <t>Renewable diesel produced from Sanimax USA animal fat (tallow); natural gas, grid electricity and hydrogen; renewable diesel produced in Lousiana and transported to California by ocean tanker  (Provisional)</t>
  </si>
  <si>
    <t>RND002B01331200</t>
  </si>
  <si>
    <t>Fuel Producer: REG Geismar, LLC (6268); Facility Name: REG Geismar, LLC (80180); Renewable diesel produced from Sanimax USA animal fat (tallow); natural gas, grid electricity and hydrogen; renewable diesel produced in Lousiana and transported to California by ocean tanker  (Provisional)</t>
  </si>
  <si>
    <t>B013312</t>
  </si>
  <si>
    <t>Renewable diesel produced from Sanimax Montreal animal fat (tallow); natural gas, grid electricity and hydrogen; renewable diesel produced in Lousiana and transported to California by ocean tanker  (Provisional)</t>
  </si>
  <si>
    <t>26.5</t>
  </si>
  <si>
    <t>RND002B01331100</t>
  </si>
  <si>
    <t>Fuel Producer: REG Geismar, LLC (6268); Facility Name: REG Geismar, LLC (80180); Renewable diesel produced from Sanimax Montreal animal fat (tallow); natural gas, grid electricity and hydrogen; renewable diesel produced in Lousiana and transported to California by ocean tanker  (Provisional)</t>
  </si>
  <si>
    <t>B013311</t>
  </si>
  <si>
    <t>Renewable diesel produced from Asia Pacific sourced animal fat (tallow); natural gas, grid electricity and hydrogen; renewable diesel produced in Lousiana and transported to California by ocean tanker  (Provisional)</t>
  </si>
  <si>
    <t>43.00</t>
  </si>
  <si>
    <t>RND002B01330900</t>
  </si>
  <si>
    <t>Fuel Producer: REG Geismar, LLC (6268); Facility Name: REG Geismar, LLC (80180); Renewable diesel produced from Asia Pacific sourced animal fat (tallow); natural gas, grid electricity and hydrogen; renewable diesel produced in Lousiana and transported to California by ocean tanker  (Provisional)</t>
  </si>
  <si>
    <t>B013309</t>
  </si>
  <si>
    <t>Renewable diesel produced from South America sourced animal fat (tallow); natural gas, grid electricity and hydrogen; renewable diesel produced in Lousiana and transported to California by ocean tanker  (Provisional)</t>
  </si>
  <si>
    <t>38.00</t>
  </si>
  <si>
    <t>RND002B01330800</t>
  </si>
  <si>
    <t>Fuel Producer: REG Geismar, LLC (6268); Facility Name: REG Geismar, LLC (80180); Renewable diesel produced from South America sourced animal fat (tallow); natural gas, grid electricity and hydrogen; renewable diesel produced in Lousiana and transported to California by ocean tanker  (Provisional)</t>
  </si>
  <si>
    <t>B013308</t>
  </si>
  <si>
    <t>Renewable diesel produced from North America sourced animal fat (tallow); natural gas, grid electricity and hydrogen; renewable diesel produced in Lousiana and transported to California by ocean tanker  (Provisional)</t>
  </si>
  <si>
    <t>RND002B01330700</t>
  </si>
  <si>
    <t>Fuel Producer: REG Geismar, LLC (6268); Facility Name: REG Geismar, LLC (80180); Renewable diesel produced from North America sourced animal fat (tallow); natural gas, grid electricity and hydrogen; renewable diesel produced in Lousiana and transported to California by ocean tanker  (Provisional)</t>
  </si>
  <si>
    <t>B013307</t>
  </si>
  <si>
    <t>Renewable diesel produced from South American sourced used cooking oil; natural gas, grid electricity and hydrogen; renewable diesel produced in Lousiana and transported to California by ocean tanker  (Provisional)</t>
  </si>
  <si>
    <t>RND001B01330500</t>
  </si>
  <si>
    <t>Fuel Producer: REG Geismar, LLC (6268); Facility Name: REG Geismar, LLC (80180); Renewable diesel produced from South American sourced used cooking oil; natural gas, grid electricity and hydrogen; renewable diesel produced in Lousiana and transported to California by ocean tanker  (Provisional)</t>
  </si>
  <si>
    <t>B013305</t>
  </si>
  <si>
    <t>Renewable diesel produced from US sourced non-rendered used cooking oil; natural gas, grid electricity and hydrogen; renewable diesel produced in Lousiana and transported to California by ocean tanker  (Provisional)</t>
  </si>
  <si>
    <t>20.00</t>
  </si>
  <si>
    <t>RND001B01330400</t>
  </si>
  <si>
    <t>Fuel Producer: REG Geismar, LLC (6268); Facility Name: REG Geismar, LLC (80180); Renewable diesel produced from US sourced non-rendered used cooking oil; natural gas, grid electricity and hydrogen; renewable diesel produced in Lousiana and transported to California by ocean tanker  (Provisional)</t>
  </si>
  <si>
    <t>B013304</t>
  </si>
  <si>
    <t>Renewable diesel produced from North America sourced used cooking oil; natural gas, grid electricity and hydrogen; renewable diesel produced in Lousiana and transported to California by ocean tanker  (Provisional)</t>
  </si>
  <si>
    <t>25.50</t>
  </si>
  <si>
    <t>RND001B01330300</t>
  </si>
  <si>
    <t>Fuel Producer: REG Geismar, LLC (6268); Facility Name: REG Geismar, LLC (80180); Renewable diesel produced from North America sourced used cooking oil; natural gas, grid electricity and hydrogen; renewable diesel produced in Lousiana and transported to California by ocean tanker  (Provisional)</t>
  </si>
  <si>
    <t>B013303</t>
  </si>
  <si>
    <t>Renewable diesel produced from distilled corn oil; natural gas, grid electricity and hydrogen; renewable diesel produced in Lousiana and transported to California by ocean tanker  (Provisional)</t>
  </si>
  <si>
    <t>32.50</t>
  </si>
  <si>
    <t>RND003B01330200</t>
  </si>
  <si>
    <t>Fuel Producer: REG Geismar, LLC (6268); Facility Name: REG Geismar, LLC (80180); Renewable diesel produced from distilled corn oil; natural gas, grid electricity and hydrogen; renewable diesel produced in Lousiana and transported to California by ocean tanker  (Provisional)</t>
  </si>
  <si>
    <t>B013302</t>
  </si>
  <si>
    <t>Midwest Corn, Dry Mill;  Wet DGS, Corn oil and Syrup;  Natural Gas and Dairy Manure Biogas, Grid Electricity; Starch Ethanol produced in California;  Composite CI (Provisional)</t>
  </si>
  <si>
    <t>Aemetis Advanced Fuels Keyes, Inc (70234)</t>
  </si>
  <si>
    <t>Aemetis Advanced Fuels Keyes, Inc (3566)</t>
  </si>
  <si>
    <t>65.68</t>
  </si>
  <si>
    <t>ETH009B01720100</t>
  </si>
  <si>
    <t>67.03</t>
  </si>
  <si>
    <t>ETH009A00940100</t>
  </si>
  <si>
    <t>Fuel Producer: Aemetis Advanced Fuels Keyes, Inc. (3566); Facility Name: Aemetis Advanced Fuels Keyes, Inc. (70234); Midwest Corn, Dry Mill;  Wet DGS, Corn oil and Syrup;  Natural Gas and Dairy Manure Biogas, Grid Electricity; Starch Ethanol produced in California;  Composite CI (Provisional)</t>
  </si>
  <si>
    <t>B017201</t>
  </si>
  <si>
    <t>Low-CI electricity from biogas produced from dairy manure and organic substrates using reciprocating engine at Triple G Dairy in Maricopa County, Arizona for use as transportation fuel in California.</t>
  </si>
  <si>
    <t>Triple G Dairy (F00156)</t>
  </si>
  <si>
    <t>-493.57</t>
  </si>
  <si>
    <t>ELC026B01480200</t>
  </si>
  <si>
    <t>Fuel Producer: CleanFuture, Inc. (C1001); Facility Name: Triple G Dairy (F00156); Low-CI electricity from biogas produced from dairy manure and organic substrates using reciprocating engine at Triple G Dairy in Maricopa County, Arizona for use as transportation fuel in California.</t>
  </si>
  <si>
    <t>B014802</t>
  </si>
  <si>
    <t>Biomethane from landfill gas generated in Athens, Tennessee; upgraded at Meadow Branch Landfill Gas Processing Facility, pipelined to California, and dispensed as CNG fuel (Provisional)</t>
  </si>
  <si>
    <t>Meadow Branch Landfill Gas Processing Facility (71252)</t>
  </si>
  <si>
    <t>47.41</t>
  </si>
  <si>
    <t>CNG025A02760100</t>
  </si>
  <si>
    <t>52.14</t>
  </si>
  <si>
    <t>CNGLF261R</t>
  </si>
  <si>
    <t>Fuel Producer: Element Markets Renewable Energy, LLC (5877); Facility Name: Meadow Branch Landfill Gas Processing Facility (71252); Biomethane from landfill gas generated in Athens, Tennessee; upgraded at Meadow Branch Landfill Gas Processing Facility, pipelined to California, and dispensed as CNG fuel (Provisional)</t>
  </si>
  <si>
    <t>A027601</t>
  </si>
  <si>
    <t>Renewable Natural Gas (RNG) produced from Urban Landscaping Waste and upgraded at South San Francisco Scavenger Company facility in South San Francisco California; RNG used for onsite fueling</t>
  </si>
  <si>
    <t>South San Francisco Scavenger Company (J0500)</t>
  </si>
  <si>
    <t>South San Francisco Scavengers (S283)</t>
  </si>
  <si>
    <t>0.28</t>
  </si>
  <si>
    <t>CNG028B01230200</t>
  </si>
  <si>
    <t>Fuel Producer: South San Francisco Scavengers  (S283); Facility Name: South San Francisco Scavenger Company (J0500); Renewable Natural Gas (RNG) produced from Urban Landscaping Waste and upgraded at South San Francisco Scavenger Company facility in South San Francisco California; RNG used for onsite fueling</t>
  </si>
  <si>
    <t>B012302</t>
  </si>
  <si>
    <t xml:space="preserve">Renewable Natural Gas (RNG) produced from Food Scraps and upgraded at South San Francisco Scavenger Company facility in South San Francisco California; RNG used for onsite fueling </t>
  </si>
  <si>
    <t>-79.91</t>
  </si>
  <si>
    <t>CNG027B01230100</t>
  </si>
  <si>
    <t xml:space="preserve">Fuel Producer: South San Francisco Scavengers  (S283); Facility Name: South San Francisco Scavenger Company (J0500); Renewable Natural Gas (RNG) produced from Food Scraps and upgraded at South San Francisco Scavenger Company facility in South San Francisco California; RNG used for onsite fueling </t>
  </si>
  <si>
    <t>B012301</t>
  </si>
  <si>
    <t>Low-CI electricity from dairy manure and cheese wastewater biogas, using reciprocating engine at Cottonwood Dairy in Atwater, California for use as transportation fuel in California. (Provisional)</t>
  </si>
  <si>
    <t>Gallo Cattle Company, LP (C1029)</t>
  </si>
  <si>
    <t>-108.43</t>
  </si>
  <si>
    <t>ELC026B00890100</t>
  </si>
  <si>
    <t>Fuel Producer: Gallo Cattle Company, LP (C1029) ; Facility Name: Cottonwood Dairy (F00094); Low-CI electricity from dairy manure and cheese wastewater biogas, using reciprocating engine at Cottonwood Dairy in Atwater, California for use as transportation fuel in California. (Provisional)</t>
  </si>
  <si>
    <t>-558.62</t>
  </si>
  <si>
    <t>ELC026B00590100</t>
  </si>
  <si>
    <t>Community Fuels Port of Stockton (82728)</t>
  </si>
  <si>
    <t>American Biodiesel, Inc., dba Community Fuels (4935)</t>
  </si>
  <si>
    <t>Fuel Producer: American Biodiesel, Inc., dba Community Fuels (4935); Facility Name: Community Fuels Port of Stockton (82728); US sourced Used Cooking Oil transported by truck to Biodiesel plant in Stockton, California, for biodiesel production</t>
  </si>
  <si>
    <t>28.90</t>
  </si>
  <si>
    <t>BDT206</t>
  </si>
  <si>
    <t>Fuel Producer: American Biodiesel, Inc., dba Community Fuels (4935); Facility Name: Community Fuels Port of Stockton (82728); CA sourced Rendered Animal and Poultry Fat Oil transported by truck to Biodiesel plant in Stockton, California, for biodiesel production</t>
  </si>
  <si>
    <t>32.24</t>
  </si>
  <si>
    <t>BDT205</t>
  </si>
  <si>
    <t>Fuel Producer: American Biodiesel, Inc., dba Community Fuels (4935); Facility Name: Community Fuels Port of Stockton (82728); US sourced Rendered Animal Fat Oil transported by rail to Biodiesel plant in Stockton, California, for biodiesel production.</t>
  </si>
  <si>
    <t>54.97</t>
  </si>
  <si>
    <t>BDCA201</t>
  </si>
  <si>
    <t>Fuel Producer: American Biodiesel, Inc., dba Community Fuels (4935); Facility Name: Community Fuels Port of Stockton (82728); Canola Oil transported by truck and rail to Biodiesel plant in Stockton, California for biodiesel production</t>
  </si>
  <si>
    <t>BDS201</t>
  </si>
  <si>
    <t>Fuel Producer: American Biodiesel, Inc., dba Community Fuels (4935); Facility Name: Community Fuels Port of Stockton (82728); Midwest Soybean Oil transported by truck and rail to Biodiesel plant in Stockton, California for biodiesel production</t>
  </si>
  <si>
    <t>Dairy Biogas produced in Maricopa County, AZ from dairy manure covered anaerobic lagoons to produce electricity for import into California for electric vehicle charging</t>
  </si>
  <si>
    <t>Stotz Dairy Southern (F00155)</t>
  </si>
  <si>
    <t>-762.09</t>
  </si>
  <si>
    <t>ELC026B01110100</t>
  </si>
  <si>
    <t>Fuel Producer: CleanFuture, Inc. (C1001); Facility Name: Stotz Dairy Southern (F00155); Dairy Biogas produced in Maricopa County, AZ from dairy manure covered anaerobic lagoons to produce electricity for import into California for electric vehicle charging</t>
  </si>
  <si>
    <t>B011101</t>
  </si>
  <si>
    <t>Biomethane from River Birch Landfill in Avondale, Louisiana and Jefferson Parish Landfill in Westwego, Louisiana, pipelined to Clean Energy Boron in California for liquefaction to LNG; trucked to California; regasified, and compressed to L-CNG (Provisional)</t>
  </si>
  <si>
    <t>56.81</t>
  </si>
  <si>
    <t>LCN025A03100300</t>
  </si>
  <si>
    <t>Fuel Producer: River Birch, LLC (C1065); Facility Name: River Birch Landfill (F00278); Biomethane from River Birch Landfill in Avondale, Louisiana and Jefferson Parish Landfill in Westwego, Louisiana, pipelined to Clean Energy Boron in California for liquefaction to LNG; trucked to California; regasified, and compressed to L-CNG (Provisional)</t>
  </si>
  <si>
    <t>A031003</t>
  </si>
  <si>
    <t>Biomethane from River Birch Landfill in Avondale, Louisiana and Jefferson Parish Landfill in Westwego, Louisiana, pipelined to Clean Energy Boron in California for liquefaction to LNG; trucked to California LNG stations (Provisional)</t>
  </si>
  <si>
    <t>53.73</t>
  </si>
  <si>
    <t>LNG025A03100200</t>
  </si>
  <si>
    <t>Fuel Producer: River Birch, LLC (C1065); Facility Name: River Birch Landfill (F00278); Biomethane from River Birch Landfill in Avondale, Louisiana and Jefferson Parish Landfill in Westwego, Louisiana, pipelined to Clean Energy Boron in California for liquefaction to LNG; trucked to California LNG stations (Provisional)</t>
  </si>
  <si>
    <t>A031002</t>
  </si>
  <si>
    <t>Biomethane from River Birch Landfill in Avondale, Louisiana and Jefferson Parish Landfill in Westwego, Louisiana, upgrading at River Birch, LLC, pipelined to California for compression to CNG  (Provisional)</t>
  </si>
  <si>
    <t>41.18</t>
  </si>
  <si>
    <t>CNG025A03100100</t>
  </si>
  <si>
    <t>Fuel Producer: River Birch, LLC (C1065); Facility Name: River Birch Landfill (F00278); Biomethane from River Birch Landfill in Avondale, Louisiana and Jefferson Parish Landfill in Westwego, Louisiana, upgrading at River Birch, LLC, pipelined to California for compression to CNG  (Provisional)</t>
  </si>
  <si>
    <t>A031001</t>
  </si>
  <si>
    <t xml:space="preserve">Sorghum from Dry Mill; Wet DGS, Corn oil and Syrup, Starch Ethanol produced in Liberal,  Kansas; Ethanol transported by rail to California. </t>
  </si>
  <si>
    <t>65.06</t>
  </si>
  <si>
    <t>ETH010A02940400</t>
  </si>
  <si>
    <t>66.76</t>
  </si>
  <si>
    <t>ETH010A01400300</t>
  </si>
  <si>
    <t xml:space="preserve">Fuel Producer: Arkalon Ethanol, LLC (5715); Facility Name: Arkalon Ethanol, LLC (70247); Sorghum from Dry Mill; Wet DGS, Corn oil and Syrup, Starch Ethanol produced in Liberal,  Kansas; Ethanol transported by rail to California. </t>
  </si>
  <si>
    <t>A029404</t>
  </si>
  <si>
    <t xml:space="preserve">Sorghum from Dry Mill; Dry DGS, Corn oil and Syrup, Starch Ethanol produced in Liberal,  Kansas; Ethanol transported by rail to California </t>
  </si>
  <si>
    <t>74.04</t>
  </si>
  <si>
    <t>ETH010A02940300</t>
  </si>
  <si>
    <t>75.50</t>
  </si>
  <si>
    <t>ETH010A01400400</t>
  </si>
  <si>
    <t xml:space="preserve">Fuel Producer: Arkalon Ethanol, LLC (5715); Facility Name: Arkalon Ethanol, LLC (70247); Sorghum from Dry Mill; Dry DGS, Corn oil and Syrup, Starch Ethanol produced in Liberal,  Kansas; Ethanol transported by rail to California </t>
  </si>
  <si>
    <t>A029403</t>
  </si>
  <si>
    <t>Midwest Corn, Dry Mill; Wet DGS, Corn oil and Syrup, Starch Ethanol produced in Liberal,  Kansas; Ethanol transported by rail to California</t>
  </si>
  <si>
    <t>61.90</t>
  </si>
  <si>
    <t>ETH009A02940200</t>
  </si>
  <si>
    <t>63.69</t>
  </si>
  <si>
    <t>ETH009A01400100</t>
  </si>
  <si>
    <t>Fuel Producer: Arkalon Ethanol, LLC (5715); Facility Name: Arkalon Ethanol, LLC (70247); Midwest Corn, Dry Mill; Wet DGS, Corn oil and Syrup, Starch Ethanol produced in Liberal,  Kansas; Ethanol transported by rail to California</t>
  </si>
  <si>
    <t>A029402</t>
  </si>
  <si>
    <t>Midwest Corn, Dry Mill; Dry DGS, Corn oil and Syrup, Starch Ethanol produced in Liberal, Kansas; Ethanol transported by rail to California</t>
  </si>
  <si>
    <t>ETH009A02940100</t>
  </si>
  <si>
    <t>72.42</t>
  </si>
  <si>
    <t>ETH009A01400200</t>
  </si>
  <si>
    <t>Fuel Producer: Arkalon Ethanol, LLC (5715); Facility Name: Arkalon Ethanol, LLC (70247); Midwest Corn, Dry Mill; Dry DGS, Corn oil and Syrup, Starch Ethanol produced in Liberal, Kansas; Ethanol transported by rail to California</t>
  </si>
  <si>
    <t>A029401</t>
  </si>
  <si>
    <t xml:space="preserve">Midwest Corn, Dry Mill; Dry DGS and Modified DGS, Corn oil and Syrup;  Natural Gas, Grid Electricity; Starch Ethanol produced in Norfolk, Nebraska; Ethanol transported by rail to California, Composite CI </t>
  </si>
  <si>
    <t>Elkhorn Valley Ethanol LLC (70095)</t>
  </si>
  <si>
    <t>Elkhorn Valley Ethanol LLC (4833)</t>
  </si>
  <si>
    <t>71.99</t>
  </si>
  <si>
    <t>ETH009A02870100</t>
  </si>
  <si>
    <t>74.74, 79.83</t>
  </si>
  <si>
    <t>T1N-1277, T1N-1276</t>
  </si>
  <si>
    <t xml:space="preserve">Fuel Producer: Elkhorn Valley Ethanol LLC (4833); Facility Name: Elkhorn Valley Ethanol LLC (70095); Midwest Corn, Dry Mill; Dry DGS and Modified DGS, Corn oil and Syrup;  Natural Gas, Grid Electricity; Starch Ethanol produced in Norfolk, Nebraska; Ethanol transported by rail to California, Composite CI </t>
  </si>
  <si>
    <t>A028701</t>
  </si>
  <si>
    <t>Biomethane from Johnstown Regional Energy - Southern Alleghenies Landfill in Davidsville, Pennsylvania, pipelined to California for compression to CNG (Provisional)</t>
  </si>
  <si>
    <t>58.84</t>
  </si>
  <si>
    <t>CNGLF274</t>
  </si>
  <si>
    <t>Fuel Producer: Element Markets Renewable Energy, LLC (5877); Facility Name: Johnstown Regional Energy - Southern Alleghenies (71133); Biomethane from Johnstown Regional Energy - Southern Alleghenies Landfill in Davidsville, Pennsylvania, pipelined to California for compression to CNG (Provisional)</t>
  </si>
  <si>
    <t>Biomethane from Johnstown Regional Energy - Southern Alleghenies Landfill in Davidsville, Pennsylvania, pipelined to Topock, Arizona for liquefaction to LNG; trucked to California; regasified, and compressed to L-CNG (Provisional)</t>
  </si>
  <si>
    <t>80.98</t>
  </si>
  <si>
    <t>LCN025A02640200</t>
  </si>
  <si>
    <t>Fuel Producer: Element Markets Renewable Energy, LLC (5877); Facility Name: Johnstown Regional Energy - Southern Alleghenies (71133); Biomethane from Johnstown Regional Energy - Southern Alleghenies Landfill in Davidsville, Pennsylvania, pipelined to Topock, Arizona for liquefaction to LNG; trucked to California; regasified, and compressed to L-CNG (Provisional)</t>
  </si>
  <si>
    <t>A026402</t>
  </si>
  <si>
    <t>Biomethane from Johnstown Regional Energy - Southern Alleghenies Landfill in Davidsville, Pennsylvania, pipelined to Topock, Arizona for liquefaction to LNG; trucked to California LNG stations (Provisional)</t>
  </si>
  <si>
    <t>77.89</t>
  </si>
  <si>
    <t>LNG025A02640100</t>
  </si>
  <si>
    <t>Fuel Producer: Element Markets Renewable Energy, LLC (5877); Facility Name: Johnstown Regional Energy - Southern Alleghenies (71133); Biomethane from Johnstown Regional Energy - Southern Alleghenies Landfill in Davidsville, Pennsylvania, pipelined to Topock, Arizona for liquefaction to LNG; trucked to California LNG stations (Provisional)</t>
  </si>
  <si>
    <t>A026401</t>
  </si>
  <si>
    <t>Biomethane from Johnstown Regional Energy - Shade Landfill in Cairnbrook, Pennsylvania, pipelined to Topock, Arizona for liquefaction to LNG; trucked to California LNG stations (Provisional)</t>
  </si>
  <si>
    <t>Johnstown Regional Energy - Shade (71134)</t>
  </si>
  <si>
    <t>69.71</t>
  </si>
  <si>
    <t>LNG025A02620100</t>
  </si>
  <si>
    <t>Fuel Producer: Element Markets Renewable Energy, LLC (5877); Facility Name: Johnstown Regional Energy - Shade (71134); Biomethane from Johnstown Regional Energy - Shade Landfill in Cairnbrook, Pennsylvania, pipelined to Topock, Arizona for liquefaction to LNG; trucked to California LNG stations (Provisional)</t>
  </si>
  <si>
    <t>A026201</t>
  </si>
  <si>
    <t>Biomethane from Johnstown Regional Energy - Shade Landfill in Cairnbrook, Pennsylvania, pipelined to Topock, Arizona for liquefaction to LNG; trucked to California; regasified, and compressed to L-CNG (Provisional)</t>
  </si>
  <si>
    <t>LCN025A02620200</t>
  </si>
  <si>
    <t>Fuel Producer: Element Markets Renewable Energy, LLC (5877); Facility Name: Johnstown Regional Energy - Shade (71134); Biomethane from Johnstown Regional Energy - Shade Landfill in Cairnbrook, Pennsylvania, pipelined to Topock, Arizona for liquefaction to LNG; trucked to California; regasified, and compressed to L-CNG (Provisional)</t>
  </si>
  <si>
    <t>A026202</t>
  </si>
  <si>
    <t>Biomethane from Johnstown Regional Energy - Shade Landfill in Cairnbrook, Pennsylvania, pipelined to California for compression to CNG (Provisional)</t>
  </si>
  <si>
    <t>52.21</t>
  </si>
  <si>
    <t>CNG025A02620300</t>
  </si>
  <si>
    <t>49.77</t>
  </si>
  <si>
    <t>CNGLF273R</t>
  </si>
  <si>
    <t>Fuel Producer: Element Markets Renewable Energy, LLC (5877); Facility Name: Johnstown Regional Energy - Shade (71134); Biomethane from Johnstown Regional Energy - Shade Landfill in Cairnbrook, Pennsylvania, pipelined to California for compression to CNG (Provisional)</t>
  </si>
  <si>
    <t>A026203</t>
  </si>
  <si>
    <t>Biomethane from Johnstown Regional Energy - Raeger Landfill in Johnstown, Pennsylvania, pipelined to California for compression to CNG (Provisional)</t>
  </si>
  <si>
    <t>42.86</t>
  </si>
  <si>
    <t>CNGLF275</t>
  </si>
  <si>
    <t>Fuel Producer: Element Markets Renewable Energy, LLC (5877); Facility Name: Johnstown Regional Energy - Raeger (71131); Biomethane from Johnstown Regional Energy - Raeger Landfill in Johnstown, Pennsylvania, pipelined to California for compression to CNG (Provisional)</t>
  </si>
  <si>
    <t>Biomethane from Johnstown Regional Energy - Raeger Landfill in Johnstown, Pennsylvania, pipelined to Topock, Arizona for liquefaction to LNG; trucked to California LNG stations (Provisional)</t>
  </si>
  <si>
    <t>52.82</t>
  </si>
  <si>
    <t>LNG025A02670200</t>
  </si>
  <si>
    <t>Fuel Producer: Element Markets Renewable Energy, LLC (5877); Facility Name: Johnstown Regional Energy - Raeger (71131); Biomethane from Johnstown Regional Energy - Raeger Landfill in Johnstown, Pennsylvania, pipelined to Topock, Arizona for liquefaction to LNG; trucked to California LNG stations (Provisional)</t>
  </si>
  <si>
    <t>A026702</t>
  </si>
  <si>
    <t>Biomethane from Johnstown Regional Energy - Raeger Landfill in Johnstown, Pennsylvania, pipelined to Topock, Arizona for liquefaction to LNG; trucked to California; regasified, and compressed to L-CNG (Provisional)</t>
  </si>
  <si>
    <t>55.90</t>
  </si>
  <si>
    <t>LCN025A02670300</t>
  </si>
  <si>
    <t>Fuel Producer: Element Markets Renewable Energy, LLC (5877); Facility Name: Johnstown Regional Energy - Raeger (71131); Biomethane from Johnstown Regional Energy - Raeger Landfill in Johnstown, Pennsylvania, pipelined to Topock, Arizona for liquefaction to LNG; trucked to California; regasified, and compressed to L-CNG (Provisional)</t>
  </si>
  <si>
    <t>A026703</t>
  </si>
  <si>
    <t>42.78</t>
  </si>
  <si>
    <t>CNGLF229LR</t>
  </si>
  <si>
    <t>40.21</t>
  </si>
  <si>
    <t>LNGLF206LR</t>
  </si>
  <si>
    <t>24.36</t>
  </si>
  <si>
    <t>BDU207L</t>
  </si>
  <si>
    <t>38.75</t>
  </si>
  <si>
    <t>BDC210</t>
  </si>
  <si>
    <t>PineSpire (F00344)</t>
  </si>
  <si>
    <t>PineSpire, LLC (C1128)</t>
  </si>
  <si>
    <t>Fuel Producer: PineSpire, LLC (C1128); Facility Name: PineSpire (F00344); Electricity that is generated from 100 percent zero-CI sources used as a transportation fuel in California</t>
  </si>
  <si>
    <t>L015101</t>
  </si>
  <si>
    <t>Midwest Corn, Dry Mill; Fiber ethanol using Soliton Fiber Conversion Process; Natural Gas, Grid Electricity; Fiber Ethanol produced in Ravenna, Nebraska; Ethanol transported by rail to California. (Provisional)</t>
  </si>
  <si>
    <t>ETH012A03300300</t>
  </si>
  <si>
    <t>Fuel Producer: KAAPA Ethanol Holdings LLC (4805); Facility Name: KAPPA Ethanol Ravenna LLC; Midwest Corn, Dry Mill; Fiber ethanol using Soliton Fiber Conversion Process; Natural Gas, Grid Electricity; Fiber Ethanol produced in Ravenna, Nebraska; Ethanol transported by rail to California. (Provisional)</t>
  </si>
  <si>
    <t>A033003</t>
  </si>
  <si>
    <t>Midwest Corn, Dry Mill; Wet DGS, Corn oil and Syrup;  Natural Gas, Grid Electricity; Starch Ethanol produced in Ravena, Nebraska; Ethanol transported by rail to California.  (Provisional)</t>
  </si>
  <si>
    <t>63.46</t>
  </si>
  <si>
    <t>ETH009A03300200</t>
  </si>
  <si>
    <t>63.23</t>
  </si>
  <si>
    <t>ETH009A00990200</t>
  </si>
  <si>
    <t>Fuel Producer: KAAPA Ethanol Holdings LLC (4805); Facility Name: KAPPA Ethanol Ravenna LLC; Midwest Corn, Dry Mill; Wet DGS, Corn oil and Syrup;  Natural Gas, Grid Electricity; Starch Ethanol produced in Ravena, Nebraska; Ethanol transported by rail to California.  (Provisional)</t>
  </si>
  <si>
    <t>A033002</t>
  </si>
  <si>
    <t>ETH009A00990100</t>
  </si>
  <si>
    <t>U.S. Venture, Inc. (F00345)</t>
  </si>
  <si>
    <t>Fuel Producer: U.S. Venture, Inc. (5504); Facility Name: U.S. Venture, Inc. (F00345); Electricity that is generated from 100 percent zero-CI sources used as a transportation fuel in California</t>
  </si>
  <si>
    <t>L015201</t>
  </si>
  <si>
    <t>Redwood Coast Energy Authority (F00031)</t>
  </si>
  <si>
    <t>Redwood Coast Energy Authority (R704)</t>
  </si>
  <si>
    <t>Fuel Producer: Redwood Coast Energy Authority (R704); Facility Name: Redwood Coast Energy Authority (F00031); Electricity that is generated from 100 percent zero-CI sources used as a transportation fuel in California</t>
  </si>
  <si>
    <t>L015001</t>
  </si>
  <si>
    <t>Toyota Motor North America (F00338)</t>
  </si>
  <si>
    <t>Toyota Motor North America (C1069)</t>
  </si>
  <si>
    <t>Fuel Producer: Toyota Motor North America (C1069); Facility Name: Toyota Motor North America (F00338); Electricity that is generated from 100 percent zero-CI sources used as a transportation fuel in California</t>
  </si>
  <si>
    <t>L014801</t>
  </si>
  <si>
    <t>Renewable Natural Gas (RNG) produced from Dairy Manure at Westside Dairy and Eastside Dairy and upgraded at GreenGasco in Stratford, Texas; RNG pipelined to California for transportation use (Provisional)</t>
  </si>
  <si>
    <t>-408.60</t>
  </si>
  <si>
    <t>CNG026B01020100</t>
  </si>
  <si>
    <t>Fuel Producer: Trillium Transportation Fuels, LLC (T311); Facility Name: Greengasco, LLC (F00154); Renewable Natural Gas (RNG) produced from Dairy Manure at Westside Dairy and Eastside Dairy and upgraded at GreenGasco in Stratford, Texas; RNG pipelined to California for transportation use (Provisional)</t>
  </si>
  <si>
    <t>S.C. Valley Transportation Authority (F00328)</t>
  </si>
  <si>
    <t>S. C. Valley Transportation Authority (C1119)</t>
  </si>
  <si>
    <t>Fuel Producer: S. C. Valley Transportation Authority (C1119); Facility Name: S.C. Valley Transportation Authority (F00328); Electricity that is generated from 100 percent zero-CI sources used as a transportation fuel in California</t>
  </si>
  <si>
    <t>L014401</t>
  </si>
  <si>
    <t>Electricity that is generated from 100 percent zero-CI sources supplied via Green Tariff used as a transportation fuel in California</t>
  </si>
  <si>
    <t>The Regents of the University of California (F00324)</t>
  </si>
  <si>
    <t>The Regents of the University of California (C1121)</t>
  </si>
  <si>
    <t>Fuel Producer: The Regents of the University of California (C1121); Facility Name: The Regents of the University of California (F00324); Electricity that is generated from 100 percent zero-CI sources supplied via Green Tariff used as a transportation fuel in California</t>
  </si>
  <si>
    <t>L014301</t>
  </si>
  <si>
    <t>Biomethane from dairy manure at Windy Ridge Digester, Jasper Upgrader, Indiana to liquid hydrogen production at Air Products &amp; Chemicals Inc., Sacramento, California; transported as liquid to a transfill station in Santa Clara, California; gasified and compressed and transported as gaseous hydrogen to fueling stations in California</t>
  </si>
  <si>
    <t>Air Products &amp; Chemicals SMR Sacramento (F00069)</t>
  </si>
  <si>
    <t>-169.35</t>
  </si>
  <si>
    <t>HYG026B01640400</t>
  </si>
  <si>
    <t>Fuel Producer: FirstElement Fuel (E426); Facility Name: Air Products &amp; Chemicals SMR Sacramento (F00069); Biomethane from dairy manure at Windy Ridge Digester, Jasper Upgrader, Indiana to liquid hydrogen production at Air Products &amp; Chemicals Inc., Sacramento, California; transported as liquid to a transfill station in Santa Clara, California; gasified and compressed and transported as gaseous hydrogen to fueling stations in California</t>
  </si>
  <si>
    <t>B016404</t>
  </si>
  <si>
    <t>Biomethane from dairy manure at Windy Ridge Digester, Jasper Upgrader, Indiana; liquid hydrogen produced at Air Products &amp; Chemicals Inc., Sacramento, California, transported to hydrogen stations in California</t>
  </si>
  <si>
    <t>-179.71</t>
  </si>
  <si>
    <t>HYL026B01640300</t>
  </si>
  <si>
    <t>Fuel Producer: FirstElement Fuel (E426); Facility Name: Air Products &amp; Chemicals SMR Sacramento (F00069); Biomethane from dairy manure at Windy Ridge Digester, Jasper Upgrader, Indiana; liquid hydrogen produced at Air Products &amp; Chemicals Inc., Sacramento, California, transported to hydrogen stations in California</t>
  </si>
  <si>
    <t>B016403</t>
  </si>
  <si>
    <t>Biomethane from dairy manure at Digester #3, Fair Oaks Upgrader, Indiana to liquid hydrogen production at Air Products &amp; Chemicals Inc., Sacramento, California; transported as liquid to a transfill station in Santa Clara, California; gasified and compressed and transported as gaseous hydrogen to fueling stations in California</t>
  </si>
  <si>
    <t>-241.00</t>
  </si>
  <si>
    <t>HYG026B01640200</t>
  </si>
  <si>
    <t>Fuel Producer: FirstElement Fuel (E426); Facility Name: Air Products &amp; Chemicals SMR Sacramento (F00069); Biomethane from dairy manure at Digester #3, Fair Oaks Upgrader, Indiana to liquid hydrogen production at Air Products &amp; Chemicals Inc., Sacramento, California; transported as liquid to a transfill station in Santa Clara, California; gasified and compressed and transported as gaseous hydrogen to fueling stations in California</t>
  </si>
  <si>
    <t>B016402</t>
  </si>
  <si>
    <t>Biomethane from dairy manure at Digester #3, Fair Oaks Upgrader, Indiana to liquid hydrogen production at Air Products &amp; Chemicals Inc., Sacramento, California transported as liquid to hydrogen stations in California</t>
  </si>
  <si>
    <t>-251.36</t>
  </si>
  <si>
    <t>HYL026B01640100</t>
  </si>
  <si>
    <t>Fuel Producer: FirstElement Fuel (E426); Facility Name: Air Products &amp; Chemicals SMR Sacramento (F00069); Biomethane from dairy manure at Digester #3, Fair Oaks Upgrader, Indiana to liquid hydrogen production at Air Products &amp; Chemicals Inc., Sacramento, California transported as liquid to hydrogen stations in California</t>
  </si>
  <si>
    <t>B016401</t>
  </si>
  <si>
    <t>North American Natural Gas to Liquid hydrogen produced at Air Products &amp; Chemicals Inc., Sacramento, California; transported as liquid hydrogen to a transfill Station in Santa Clara, California and transported as gaseous hydrogen to fueling stations in California</t>
  </si>
  <si>
    <t>164.27</t>
  </si>
  <si>
    <t>HYL031B01460200</t>
  </si>
  <si>
    <t>Fuel Producer: FirstElement Fuel (E426); Facility Name: Air Products &amp; Chemicals SMR Sacramento (F00069); North American Natural Gas to Liquid hydrogen produced at Air Products &amp; Chemicals Inc., Sacramento, California; transported as liquid hydrogen to a transfill Station in Santa Clara, California and transported as gaseous hydrogen to fueling stations in California</t>
  </si>
  <si>
    <t>B014602</t>
  </si>
  <si>
    <t>Biomethane from landfill gas at Fresno, Texas to Liquid hydrogen produced at Air Products &amp; Chemicals Inc., Sacramento, California; transported as liquid hydrogen to a transfill Station in Santa Clara, California; and transported as gaseous hydrogen to fueling stations in California</t>
  </si>
  <si>
    <t>120.04</t>
  </si>
  <si>
    <t>HYL025B01460100</t>
  </si>
  <si>
    <t>Fuel Producer: FirstElement Fuel (E426); Facility Name: Air Products &amp; Chemicals SMR Sacramento (F00069); Biomethane from landfill gas at Fresno, Texas to Liquid hydrogen produced at Air Products &amp; Chemicals Inc., Sacramento, California; transported as liquid hydrogen to a transfill Station in Santa Clara, California; and transported as gaseous hydrogen to fueling stations in California</t>
  </si>
  <si>
    <t>B014601</t>
  </si>
  <si>
    <t>Biomethane from dairy manure at Windy Ridge Digester, Jasper Upgrader, Indiana to gaseous hydrogen production at Air Products &amp; Chemicals Inc., Wilmington, California transported as gaseous hydrogen to hydrogen stations in California</t>
  </si>
  <si>
    <t>Air Products and Chemicals SMR Wilmington. CA (F00068)</t>
  </si>
  <si>
    <t>-216.05</t>
  </si>
  <si>
    <t>HYG026B01450200</t>
  </si>
  <si>
    <t>Fuel Producer: FirstElement Fuel (E426); Facility Name: Air Products and Chemicals SMR Wilmington. CA (F00068); Biomethane from dairy manure at Windy Ridge Digester, Jasper Upgrader, Indiana to gaseous hydrogen production at Air Products &amp; Chemicals Inc., Wilmington, California transported as gaseous hydrogen to hydrogen stations in California</t>
  </si>
  <si>
    <t>B014502</t>
  </si>
  <si>
    <t>Biomethane from dairy manure at Digester #3, Fair Oaks Upgrader, Indiana to gaseous hydrogen production at Air Products &amp; Chemicals Inc., Wilmington, California transported as gaseous hydrogen to hydrogen stations in California</t>
  </si>
  <si>
    <t>-287.07</t>
  </si>
  <si>
    <t>HYG026B01450100</t>
  </si>
  <si>
    <t>Fuel Producer: FirstElement Fuel (E426); Facility Name: Air Products and Chemicals SMR Wilmington. CA (F00068); Biomethane from dairy manure at Digester #3, Fair Oaks Upgrader, Indiana to gaseous hydrogen production at Air Products &amp; Chemicals Inc., Wilmington, California transported as gaseous hydrogen to hydrogen stations in California</t>
  </si>
  <si>
    <t>B014501</t>
  </si>
  <si>
    <t>Renewable Natural Gas (RNG) produced from Dairy Manure at 4K Dairy and upgraded at Calgren Dairy Fuels in Pixley, California; RNG pipelined to California for transportation use (Provisional)</t>
  </si>
  <si>
    <t>Fuel Producer: Calgren Dairy Fuels, LLC (C1007); Facility Name: Calgren Dairy Fuels, LLC (F00029); Renewable Natural Gas (RNG) produced from Dairy Manure at 4K Dairy and upgraded at Calgren Dairy Fuels in Pixley, California; RNG pipelined to California for transportation use (Provisional)</t>
  </si>
  <si>
    <t>Renewable Natural Gas (RNG) produced from Dairy Manure at Little Rock and Blue Moon Dairy and upgraded at Calgren Dairy fuels in Pixley, California; RNG pipelined to California for transportation use (Provisional)</t>
  </si>
  <si>
    <t>Fuel Producer: Calgren Dairy Fuels, LLC (C1007); Facility Name: Calgren Dairy Fuels, LLC (F00029); Renewable Natural Gas (RNG) produced from Dairy Manure at Little Rock and Blue Moon Dairy and upgraded at Calgren Dairy fuels in Pixley, California; RNG pipelined to California for transportation use (Provisional)</t>
  </si>
  <si>
    <t>Renewable Natural Gas (RNG) produced from Dairy Manure at Riverview Dairy and upgraded at Calgren Dairy Fuels in Pixley, California; RNG pipelined to California for transportation use (Provisional)</t>
  </si>
  <si>
    <t>Fuel Producer: Calgren Dairy Fuels, LLC (C1007) ; Facility Name: Calgren Dairy Fuels, LLC (F00029); Renewable Natural Gas (RNG) produced from Dairy Manure at Riverview Dairy and upgraded at Calgren Dairy Fuels in Pixley, California; RNG pipelined to California for transportation use (Provisional)</t>
  </si>
  <si>
    <t>Renewable Natural Gas (RNG) produced from Dairy Manure at K&amp;M Visser and upgraded at Calgren Dairy Fuels in Pixley, California; RNG pipelined to California for transportation use (Provisional)</t>
  </si>
  <si>
    <t>Fuel Producer: Calgren Dairy Fuels, LLC (C1007); Facility Name: Calgren Dairy Fuels, LLC (F00029); Renewable Natural Gas (RNG) produced from Dairy Manure at K&amp;M Visser and upgraded at Calgren Dairy Fuels in Pixley, California; RNG pipelined to California for transportation use (Provisional)</t>
  </si>
  <si>
    <t>Midwest Corn, Dry Mill;  Fiber ethanol from BPX Fiber Conversion Process;  Natural Gas, Grid Electricity; Starch Ethanol produced in Marion, Ohio;  Ethanol transported by rail to California (Provisional)</t>
  </si>
  <si>
    <t>Fuel Producer: POET BIOREFINING - MARION (MARION ETHANOL, LLC) (7525) ; Facility Name: POET BIOREFINING - MARION (MARION ETHANOL, LLC) (70327); Midwest Corn, Dry Mill;  Fiber ethanol from BPX Fiber Conversion Process;  Natural Gas, Grid Electricity; Starch Ethanol produced in Marion, Ohio;  Ethanol transported by rail to California (Provisional)</t>
  </si>
  <si>
    <t>Midwest Corn, Dry Mill; Wet DGS, Corn Oil and Syrup; Natural Gas, Grid Electricity; Starch Ethanol produced in Marion, Ohio;  Ethanol transported by rail to California (Provisional)</t>
  </si>
  <si>
    <t>Fuel Producer: POET BIOREFINING - MARION (MARION ETHANOL, LLC) (7525) ; Facility Name: POET BIOREFINING - MARION (MARION ETHANOL, LLC) (70327); Midwest Corn, Dry Mill; Wet DGS, Corn Oil and Syrup; Natural Gas, Grid Electricity; Starch Ethanol produced in Marion, Ohio;  Ethanol transported by rail to California (Provisional)</t>
  </si>
  <si>
    <t>Midwest Corn, Dry Mill; Dry DGS, Corn Oil and Syrup; Natural Gas, Grid Electricity; Starch Ethanol produced in Marion, Ohio;  Ethanol transported by rail to California (Provisional)</t>
  </si>
  <si>
    <t>Fuel Producer: POET BIOREFINING - MARION (MARION ETHANOL, LLC) (7525); Facility Name: POET BIOREFINING - MARION (MARION ETHANOL, LLC) (70327); Midwest Corn, Dry Mill; Dry DGS, Corn Oil and Syrup; Natural Gas, Grid Electricity; Starch Ethanol produced in Marion, Ohio;  Ethanol transported by rail to California (Provisional)</t>
  </si>
  <si>
    <t>Ethanol produced from Dry Mill, Wheat Starch Slurry, Wet DGS, NG, electricity; Ethanol transported to CA by rail</t>
  </si>
  <si>
    <t>PureField Ingredients LLC (70302)</t>
  </si>
  <si>
    <t>PureField Ingredients LLC (7241)</t>
  </si>
  <si>
    <t>47.78</t>
  </si>
  <si>
    <t>ETH014B00990600</t>
  </si>
  <si>
    <t>45.2</t>
  </si>
  <si>
    <t>ETHWSS200</t>
  </si>
  <si>
    <t>Wheat Starch Slurry (014)</t>
  </si>
  <si>
    <t>Fuel Producer: PureField Ingredients LLC (7241); Facility Name: PureField Ingredients LLC (70302); Ethanol produced from Dry Mill, Wheat Starch Slurry, Wet DGS, NG, electricity; Ethanol transported to CA by rail</t>
  </si>
  <si>
    <t>B009906</t>
  </si>
  <si>
    <t>Ethanol produced from Dry Mill, Wheat Starch Slurry, Dry DGS, NG, electricity; Ethanol transported to CA by rail</t>
  </si>
  <si>
    <t>52.76</t>
  </si>
  <si>
    <t>ETH014B00990500</t>
  </si>
  <si>
    <t>ETHWSS201</t>
  </si>
  <si>
    <t>Fuel Producer: PureField Ingredients LLC (7241); Facility Name: PureField Ingredients LLC (70302); Ethanol produced from Dry Mill, Wheat Starch Slurry, Dry DGS, NG, electricity; Ethanol transported to CA by rail</t>
  </si>
  <si>
    <t>B009905</t>
  </si>
  <si>
    <t>US-sourced Grain Sorghum Ethanol, Dry Mill, Wet DGS, NG, electricity; Ethanol transported to CA by rail</t>
  </si>
  <si>
    <t>66.90</t>
  </si>
  <si>
    <t>ETH010B00990400</t>
  </si>
  <si>
    <t>80.38</t>
  </si>
  <si>
    <t>ETHG216</t>
  </si>
  <si>
    <t>Fuel Producer: PureField Ingredients LLC (7241); Facility Name: PureField Ingredients LLC (70302); US-sourced Grain Sorghum Ethanol, Dry Mill, Wet DGS, NG, electricity; Ethanol transported to CA by rail</t>
  </si>
  <si>
    <t>B009904</t>
  </si>
  <si>
    <t>US-sourced Grain Sorghum Ethanol, Dry Mill, Dry DGS, NG, electricity; Ethanol transported to CA by rail</t>
  </si>
  <si>
    <t>77.27</t>
  </si>
  <si>
    <t>ETH010B00990300</t>
  </si>
  <si>
    <t>88.90</t>
  </si>
  <si>
    <t>ETHG217</t>
  </si>
  <si>
    <t>Fuel Producer: PureField Ingredients LLC (7241); Facility Name: PureField Ingredients LLC (70302); US-sourced Grain Sorghum Ethanol, Dry Mill, Dry DGS, NG, electricity; Ethanol transported to CA by rail</t>
  </si>
  <si>
    <t>B009903</t>
  </si>
  <si>
    <t>Midwest Corn Ethanol, Dry Mill, Wet DGS, NG, electricity; Ethanol transported to CA by rail</t>
  </si>
  <si>
    <t>63.64</t>
  </si>
  <si>
    <t>ETH009B00990200</t>
  </si>
  <si>
    <t>72.32</t>
  </si>
  <si>
    <t>ETHC281</t>
  </si>
  <si>
    <t>Fuel Producer: PureField Ingredients LLC (7241); Facility Name: PureField Ingredients LLC (70302); Midwest Corn Ethanol, Dry Mill, Wet DGS, NG, electricity; Ethanol transported to CA by rail</t>
  </si>
  <si>
    <t>B009902</t>
  </si>
  <si>
    <t>Midwest Corn Ethanol, Dry Mill, Dry DGS, NG, electricity; Ethanol transported to CA by rail</t>
  </si>
  <si>
    <t>74.02</t>
  </si>
  <si>
    <t>ETH009B00990101</t>
  </si>
  <si>
    <t>80.85</t>
  </si>
  <si>
    <t>ETHC282</t>
  </si>
  <si>
    <t>Fuel Producer: PureField Ingredients LLC (7241); Facility Name: PureField Ingredients LLC (70302); Midwest Corn Ethanol, Dry Mill, Dry DGS, NG, electricity; Ethanol transported to CA by rail</t>
  </si>
  <si>
    <t>B009901</t>
  </si>
  <si>
    <t>Low-CI electricity from dairy manure and creamery wastewater biogas using reciprocating engine at Blake’s Landing Farm in Marshall, California and for use as transportation fuel in California; Composite CI (Provisional)</t>
  </si>
  <si>
    <t>Blake's Landing Farms (F00019)</t>
  </si>
  <si>
    <t>Bridge To Renewables, Benefit LLC (C1006)</t>
  </si>
  <si>
    <t>ELC029B00800200</t>
  </si>
  <si>
    <t>Fuel Producer: Bridge To Renewables, Benefit LLC (C1006); Facility Name: Blake's Landing Farms (F00019); Low-CI electricity from dairy manure and creamery wastewater biogas using reciprocating engine at Blake’s Landing Farm in Marshall, California and for use as transportation fuel in California; Composite CI (Provisional)</t>
  </si>
  <si>
    <t>B008002</t>
  </si>
  <si>
    <t>Renewable naphtha produced from animal fat; natural gas, grid electricity and hydrogen; renewable naphtha produced in California (Provisional)</t>
  </si>
  <si>
    <t>Fuel Producer: AltAir Paramount, LLC (6281); Facility Name: AltAir Paramount, LLC (83180); Renewable naphtha produced from animal fat; natural gas, grid electricity and hydrogen; renewable naphtha produced in California (Provisional)</t>
  </si>
  <si>
    <t>B011903</t>
  </si>
  <si>
    <t>Renewable diesel produced from animal fat; natural gas, grid electricity and hydrogen; renewable diesel produced in California (Provisional)</t>
  </si>
  <si>
    <t>Fuel Producer: AltAir Paramount, LLC (6281); Facility Name: AltAir Paramount, LLC (83180); Renewable diesel produced from animal fat; natural gas, grid electricity and hydrogen; renewable diesel produced in California (Provisional)</t>
  </si>
  <si>
    <t>B011902</t>
  </si>
  <si>
    <t>Renewable jet fuel produced from animal fat; natural gas, grid electricity and hydrogen; renewable jet fuel produced in California (Provisional)</t>
  </si>
  <si>
    <t>Fuel Producer: AltAir Paramount, LLC (6281); Facility Name: AltAir Paramount, LLC (83180); Renewable jet fuel produced from animal fat; natural gas, grid electricity and hydrogen; renewable jet fuel produced in California (Provisional)</t>
  </si>
  <si>
    <t>B011901</t>
  </si>
  <si>
    <t>Rendered Animal Fat Sourced from Sanimax Quebec City, Canada transported by truck to Biodiesel plant in Hamilton, Ontario, Canada; Natural Gas and Grid Electricity; transported by rail to California</t>
  </si>
  <si>
    <t>BIOX Canada Limited (80236)</t>
  </si>
  <si>
    <t>BIOX Canada Limited (3758)</t>
  </si>
  <si>
    <t>BIO002A02830100</t>
  </si>
  <si>
    <t>36.98</t>
  </si>
  <si>
    <t>BIO002A02380500</t>
  </si>
  <si>
    <t>Fuel Producer: BIOX Canada Limited (3758); Facility Name: BIOX Canada Limited (80236); Rendered Animal Fat Sourced from Sanimax Quebec City, Canada transported by truck to Biodiesel plant in Hamilton, Ontario, Canada; Natural Gas and Grid Electricity; transported by rail to California</t>
  </si>
  <si>
    <t>A028301</t>
  </si>
  <si>
    <t>Low-CI Electricity from Dairy Manure Biogas using reciprocating engine at Coronado Dairy in Tipton, California for use as transportation fuel in California</t>
  </si>
  <si>
    <t>Coronado Dairy Farm (F00009)</t>
  </si>
  <si>
    <t>ELC026B00240100</t>
  </si>
  <si>
    <t>Fuel Producer: CleanFuture, Inc. (C1001); Facility Name: Coronado Dairy Farm (F00009); Low-CI Electricity from Dairy Manure Biogas using reciprocating engine at Coronado Dairy in Tipton, California for use as transportation fuel in California</t>
  </si>
  <si>
    <t>B002401</t>
  </si>
  <si>
    <t xml:space="preserve">Midwest Corn, Dry Mill; Dry DGS and Modified DGS, Corn oil and Syrup; Natural Gas, Grid Electricity; Starch Ethanol produced in Watertown, South Dakota;  Ethanol transported by rail to California, Composite CI </t>
  </si>
  <si>
    <t>Glacial Lakes Energy (70064)</t>
  </si>
  <si>
    <t>ETH009A02800100</t>
  </si>
  <si>
    <t>79.21</t>
  </si>
  <si>
    <t>ETHC241L</t>
  </si>
  <si>
    <t xml:space="preserve">Fuel Producer: Glacial Lakes Corn Processors (4764); Facility Name: Glacial Lakes Energy (70064); Midwest Corn, Dry Mill; Dry DGS and Modified DGS, Corn oil and Syrup; Natural Gas, Grid Electricity; Starch Ethanol produced in Watertown, South Dakota;  Ethanol transported by rail to California, Composite CI </t>
  </si>
  <si>
    <t>A028001</t>
  </si>
  <si>
    <t>Midwest Corn, Dry Mill; Modified DGS, Corn oil and Syrup; Natural Gas, Grid Electricity; Starch Ethanol produced in Albion, Nebraska; Ethanol transported by rail to California</t>
  </si>
  <si>
    <t>Albion (702830)</t>
  </si>
  <si>
    <t>ETH009A02550200</t>
  </si>
  <si>
    <t>82.37</t>
  </si>
  <si>
    <t>ETHC107</t>
  </si>
  <si>
    <t>Fuel Producer: Valero Renewable Fuels (3201); Facility Name: Albion (702830); Midwest Corn, Dry Mill; Modified DGS, Corn oil and Syrup; Natural Gas, Grid Electricity; Starch Ethanol produced in Albion, Nebraska; Ethanol transported by rail to California</t>
  </si>
  <si>
    <t>A025502</t>
  </si>
  <si>
    <t>Midwest Corn, Dry Mill; Dry DGS, Corn oil and Syrup; Natural Gas, Grid Electricity; Starch Ethanol produced in Albion, Nebraska; Ethanol transported by rail to California</t>
  </si>
  <si>
    <t>ETH009A02550100</t>
  </si>
  <si>
    <t>86.49</t>
  </si>
  <si>
    <t>ETHC106</t>
  </si>
  <si>
    <t>Fuel Producer: Valero Renewable Fuels (3201); Facility Name: Albion (702830); Midwest Corn, Dry Mill; Dry DGS, Corn oil and Syrup; Natural Gas, Grid Electricity; Starch Ethanol produced in Albion, Nebraska; Ethanol transported by rail to California</t>
  </si>
  <si>
    <t>A025501</t>
  </si>
  <si>
    <t>Midwest Corn, Dry Mill; Fiber ethanol from BPX Fiber Conversion Process; Natural Gas, Grid Electricity; Fiber Ethanol produced in Ashton, Iowa;  Ethanol transported by rail to California (Provisional)</t>
  </si>
  <si>
    <t>28.39</t>
  </si>
  <si>
    <t>ETH012A00570300</t>
  </si>
  <si>
    <t>Fuel Producer: POET Biorefining - Ashton (4782); Facility Name: POET BIOREFINING - ASHTON (OTTER CREEK ETHANOL, LLC) (70032); Midwest Corn, Dry Mill; Fiber ethanol from BPX Fiber Conversion Process; Natural Gas, Grid Electricity; Fiber Ethanol produced in Ashton, Iowa;  Ethanol transported by rail to California (Provisional)</t>
  </si>
  <si>
    <t>Midwest Corn, Dry Mill; Wet DGS, Corn oil and Syrup; Natural Gas, Grid Electricity; Starch Ethanol produced in Ashton, Iowa;  Ethanol transported by rail to California (Provisional)</t>
  </si>
  <si>
    <t>67.07</t>
  </si>
  <si>
    <t>ETH009A00570200</t>
  </si>
  <si>
    <t>Fuel Producer: POET Biorefining - Ashton (4782); Facility Name: POET BIOREFINING - ASHTON (OTTER CREEK ETHANOL, LLC) (70032); Midwest Corn, Dry Mill; Wet DGS, Corn oil and Syrup; Natural Gas, Grid Electricity; Starch Ethanol produced in Ashton, Iowa;  Ethanol transported by rail to California (Provisional)</t>
  </si>
  <si>
    <t>Midwest Corn, Dry Mill; Dry DGS, Corn oil and Syrup; Natural Gas, Grid Electricity; Starch Ethanol produced in Ashton, Iowa;  Ethanol transported by rail to California (Provisional)</t>
  </si>
  <si>
    <t>76.25</t>
  </si>
  <si>
    <t>ETH009A00570100</t>
  </si>
  <si>
    <t>Fuel Producer: POET Biorefining - Ashton (4782); Facility Name: POET BIOREFINING - ASHTON (OTTER CREEK ETHANOL, LLC) (70032); Midwest Corn, Dry Mill; Dry DGS, Corn oil and Syrup; Natural Gas, Grid Electricity; Starch Ethanol produced in Ashton, Iowa;  Ethanol transported by rail to California (Provisional)</t>
  </si>
  <si>
    <t>Renewable Natural Gas (RNG) produced from Dairy Manure at Etter Dairy and upgraded at GreenGasco in Stratford, Texas; RNG pipelined to California for transportation use (Provisional)</t>
  </si>
  <si>
    <t>Fuel Producer: Trillium Transportation Fuels, LLC (T311); Facility Name: Greengasco, LLC (F00154); Renewable Natural Gas (RNG) produced from Dairy Manure at Etter Dairy and upgraded at GreenGasco in Stratford, Texas; RNG pipelined to California for transportation use (Provisional)</t>
  </si>
  <si>
    <t>Renewable Natural Gas (RNG) produced from Dairy Manure at Exum Dairy and upgraded at GreenGasco in Stratford, Texas; RNG pipelined to California for transportation use (Provisional)</t>
  </si>
  <si>
    <t>Fuel Producer: Trillium Transportation Fuels, LLC (T311); Facility Name: Greengasco, LLC (F00154); Renewable Natural Gas (RNG) produced from Dairy Manure at Exum Dairy and upgraded at GreenGasco in Stratford, Texas; RNG pipelined to California for transportation use (Provisional)</t>
  </si>
  <si>
    <t>NFI Industries (F00311)</t>
  </si>
  <si>
    <t>NFI Industries (C1117)</t>
  </si>
  <si>
    <t>Fuel Producer: NFI Industries (C1117); Facility Name: NFI Industries (F00311); Electricity that is generated from 100 percent zero-CI sources used as a transportation fuel in California</t>
  </si>
  <si>
    <t>L014001</t>
  </si>
  <si>
    <t>Penske Truck Leasing (F00310)</t>
  </si>
  <si>
    <t>Penske Truck Leasing, Co., L.P. (C1116)</t>
  </si>
  <si>
    <t>Fuel Producer: Penske Truck Leasing, Co., L.P. (C1116); Facility Name: Penske Truck Leasing (F00310); Electricity that is generated from 100 percent zero-CI sources used as a transportation fuel in California</t>
  </si>
  <si>
    <t>L013901</t>
  </si>
  <si>
    <t>Liquefied hydrogen from North American Natural Gas, produced at Air Products &amp; Chemicals Inc., Sacramento, California transported as liquid hydrogen to liquid fueling stations in California</t>
  </si>
  <si>
    <t>HYL031B01280100</t>
  </si>
  <si>
    <t>Fuel Producer: FirstElement Fuel (E426); Facility Name: Air Products &amp; Chemicals SMR Sacramento (F00069); Liquefied hydrogen from North American Natural Gas, produced at Air Products &amp; Chemicals Inc., Sacramento, California transported as liquid hydrogen to liquid fueling stations in California</t>
  </si>
  <si>
    <t>B012801</t>
  </si>
  <si>
    <t>Biomethane from BlueRidge landfill, Texas, hydrogen produced at Air Products &amp; Chemicals Inc., Wilmington, California transported as gaseous hydrogen to fueling stations in Southern California.</t>
  </si>
  <si>
    <t>HYG025B01150100</t>
  </si>
  <si>
    <t>Fuel Producer: FirstElement Fuel (E426) ; Facility Name: Air Products and Chemicals SMR Wilmington. CA (F00068); Biomethane from BlueRidge landfill, Texas, hydrogen produced at Air Products &amp; Chemicals Inc., Wilmington, California transported as gaseous hydrogen to fueling stations in Southern California.</t>
  </si>
  <si>
    <t>B011501</t>
  </si>
  <si>
    <t>Liquefied hydrogen from landfill gas at Fresno, Texas; liquid hydrogen production at Air Products &amp; Chemicals Inc., Sacramento, California transported as liquid to H2 stations in Northern California</t>
  </si>
  <si>
    <t>HYL025B01140100</t>
  </si>
  <si>
    <t>Fuel Producer: FirstElement Fuel (E426); Facility Name: Air Products &amp; Chemicals SMR Sacramento (F00069); Liquefied hydrogen from landfill gas at Fresno, Texas; liquid hydrogen production at Air Products &amp; Chemicals Inc., Sacramento, California transported as liquid to H2 stations in Northern California</t>
  </si>
  <si>
    <t>B011401</t>
  </si>
  <si>
    <t>Rendered Animal Fat Oil transported by truck to biodiesel plant in Guymon, Oklahoma; biodiesel is then transferred to California By Rail (Provisional)</t>
  </si>
  <si>
    <t>35.57</t>
  </si>
  <si>
    <t>BDT202</t>
  </si>
  <si>
    <t>Fuel Producer: Seaboard Energy, LLC (formerly known as High Plains Bioenergy) (4846); Facility Name: Seaboard Energy Oklahoma, LLC (formerly known as High Plains Bioenergy) (82883); Rendered Animal Fat Oil transported by truck to biodiesel plant in Guymon, Oklahoma; biodiesel is then transferred to California By Rail (Provisional)</t>
  </si>
  <si>
    <t xml:space="preserve">Midwest Corn, Dry Mill; Modified DGS, Corn oil and Syrup,  Natural Gas, Grid Electricity, Starch Ethanol produced in Albert City, Iowa; Ethanol transported by rail to California </t>
  </si>
  <si>
    <t>78.62</t>
  </si>
  <si>
    <t xml:space="preserve">ETHC260L </t>
  </si>
  <si>
    <t xml:space="preserve">Fuel Producer: Valero Renewable Fuels (3201); Facility Name: Valero Renewable Fuels LLC - Albert City (70142); Midwest Corn, Dry Mill; Modified DGS, Corn oil and Syrup,  Natural Gas, Grid Electricity, Starch Ethanol produced in Albert City, Iowa; Ethanol transported by rail to California </t>
  </si>
  <si>
    <t>A025402</t>
  </si>
  <si>
    <t>Midwest Corn, Dry Mill; Dry DGS, Corn oil and Syrup, Natural Gas, Grid Electricity; Starch Ethanol produced in Albert City, Iowa; Ethanol transported by rail to California; Composite CI</t>
  </si>
  <si>
    <t>ETHC260L</t>
  </si>
  <si>
    <t>Fuel Producer: Valero Renewable Fuels (3201); Facility Name: Valero Renewable Fuels LLC - Albert City (70142); Midwest Corn, Dry Mill; Dry DGS, Corn oil and Syrup, Natural Gas, Grid Electricity; Starch Ethanol produced in Albert City, Iowa; Ethanol transported by rail to California; Composite CI</t>
  </si>
  <si>
    <t>A025401</t>
  </si>
  <si>
    <t xml:space="preserve">Midwest Corn, Dry Mill; Modified DGS, Corn oil and Syrup,  Natural Gas, Grid Electricity, Starch Ethanol produced in Aurora, South Dakota; Ethanol transported by rail to California </t>
  </si>
  <si>
    <t>Aurora, South Dakota (70041)</t>
  </si>
  <si>
    <t>76.74</t>
  </si>
  <si>
    <t>ETHC262L</t>
  </si>
  <si>
    <t xml:space="preserve">Fuel Producer: Valero Renewable Fuels (3201); Facility Name: Aurora, South Dakota (70041); Midwest Corn, Dry Mill; Modified DGS, Corn oil and Syrup,  Natural Gas, Grid Electricity, Starch Ethanol produced in Aurora, South Dakota; Ethanol transported by rail to California </t>
  </si>
  <si>
    <t>A025602</t>
  </si>
  <si>
    <t xml:space="preserve">Midwest Corn, Dry Mill; Dry DGS, Corn oil and Syrup, Natural Gas, Grid Electricity; Starch Ethanol produced in Aurora, South Dakota; Ethanol transported by rail to California </t>
  </si>
  <si>
    <t xml:space="preserve">76.74     </t>
  </si>
  <si>
    <t xml:space="preserve">Fuel Producer: Valero Renewable Fuels (3201); Facility Name: Aurora, South Dakota (70041); Midwest Corn, Dry Mill; Dry DGS, Corn oil and Syrup, Natural Gas, Grid Electricity; Starch Ethanol produced in Aurora, South Dakota; Ethanol transported by rail to California </t>
  </si>
  <si>
    <t>A025601</t>
  </si>
  <si>
    <t xml:space="preserve">Midwest Corn, Dry Mill; Modified DGS, Corn oil and Syrup,  Natural Gas, Grid Electricity, Starch Ethanol produced in Fort Dodge, Iowa; Ethanol transported by rail to California </t>
  </si>
  <si>
    <t>78.14</t>
  </si>
  <si>
    <t>ETHC220</t>
  </si>
  <si>
    <t xml:space="preserve">Fuel Producer: Valero Renewable Fuels (3201); Facility Name: Valero Renewable Fuels LLC - Fort Dodge (70043); Midwest Corn, Dry Mill; Modified DGS, Corn oil and Syrup,  Natural Gas, Grid Electricity, Starch Ethanol produced in Fort Dodge, Iowa; Ethanol transported by rail to California </t>
  </si>
  <si>
    <t>A024802</t>
  </si>
  <si>
    <t>Starch Ethanol produced from Midwest corn, dry milled, produced with grid electricity and natural gas with DDGs, MDGS, and corn oil co-products​</t>
  </si>
  <si>
    <t>Fuel Producer: Valero Renewable Fuels (3201); Facility Name: Valero Renewable Fuels LLC - Fort Dodge (70043); Starch Ethanol produced from Midwest corn, dry milled, produced with grid electricity and natural gas with DDGs, MDGS, and corn oil co-products​</t>
  </si>
  <si>
    <t>A024801</t>
  </si>
  <si>
    <t>Fuel Producer: FirstElement Fuel (E426); Facility Name: Air Products and Chemicals SMR Wilmington. CA (F00068); Compressed H2 produced in California from central SMR of North American fossil-based NG</t>
  </si>
  <si>
    <t>L013801</t>
  </si>
  <si>
    <t>Canadian Sourced Used Cooking Oil transported by truck to Biodiesel plant in Hamilton, Ontario, Canada; Natural Gas and Grid Electricity; Biodiesel produced in Ontario, Canada and transported by rail to California.</t>
  </si>
  <si>
    <t>BIO001A02840100</t>
  </si>
  <si>
    <t>22.81</t>
  </si>
  <si>
    <t>BIO001A02380800</t>
  </si>
  <si>
    <t>Fuel Producer: BIOX Canada Limited (3758); Facility Name: BIOX Canada Limited (80236); Canadian Sourced Used Cooking Oil transported by truck to Biodiesel plant in Hamilton, Ontario, Canada; Natural Gas and Grid Electricity; Biodiesel produced in Ontario, Canada and transported by rail to California.</t>
  </si>
  <si>
    <t>A028401</t>
  </si>
  <si>
    <t>Biomethane from Landfill at Quebec Canada, upgrading at Complexe Enviro Connexions Ltée, pipelined to Clean Energy Boron California for liquefaction to LNG; trucked to LNG stations; regasified, and compressed to L-CNG (Provisional)</t>
  </si>
  <si>
    <t>Complexe Enviro Connexions (F00139)</t>
  </si>
  <si>
    <t>COMPLEXE ENVIRO CONNEXIONS LTEE (6282)</t>
  </si>
  <si>
    <t>LCN025A02410300</t>
  </si>
  <si>
    <t>Fuel Producer: COMPLEXE ENVIRO CONNEXIONS LTEE (6282); Facility Name: Complexe Enviro Connexions (F00139); Biomethane from Landfill at Quebec Canada, upgrading at Complexe Enviro Connexions Ltée, pipelined to Clean Energy Boron California for liquefaction to LNG; trucked to LNG stations; regasified, and compressed to L-CNG (Provisional)</t>
  </si>
  <si>
    <t>A024103</t>
  </si>
  <si>
    <t>Biomethane from Landfill at Quebec Canada, upgrading at Complexe Enviro Connexions Ltée, pipelined to Clean Energy Boron California for liquefaction to LNG; trucked to LNG stations in California (Provisional)</t>
  </si>
  <si>
    <t>LNG025A02410200</t>
  </si>
  <si>
    <t>Fuel Producer: COMPLEXE ENVIRO CONNEXIONS LTEE (6282); Facility Name: Complexe Enviro Connexions (F00139); Biomethane from Landfill at Quebec Canada, upgrading at Complexe Enviro Connexions Ltée, pipelined to Clean Energy Boron California for liquefaction to LNG; trucked to LNG stations in California (Provisional)</t>
  </si>
  <si>
    <t>A024102</t>
  </si>
  <si>
    <t>Biomethane from Landfill at Quebec Canada, upgrading at Complexe Enviro Connexions Ltée, pipelined to California for compression to CNG (Provisional)</t>
  </si>
  <si>
    <t>CNG025A02410100</t>
  </si>
  <si>
    <t>Fuel Producer: COMPLEXE ENVIRO CONNEXIONS LTEE (6282); Facility Name: Complexe Enviro Connexions (F00139); Biomethane from Landfill at Quebec Canada, upgrading at Complexe Enviro Connexions Ltée, pipelined to California for compression to CNG (Provisional)</t>
  </si>
  <si>
    <t>A024101</t>
  </si>
  <si>
    <t>Liquefied Hydrogen produced from biomethane of North American landfill gas at Linde-Praxair in Ontario, California; delivered to stations in Northern California by heavy-duty diesel truck, then compressed as gaseous hydrogen for use in hydrogen-fueled vehicles.</t>
  </si>
  <si>
    <t>Iwatani Corporation of America (C104)</t>
  </si>
  <si>
    <t>HYL025B01130100</t>
  </si>
  <si>
    <t>Fuel Producer: Iwatani Corporation of America (C104); Facility Name: Linde-Praxair (F00088); Liquefied Hydrogen produced from biomethane of North American landfill gas at Linde-Praxair in Ontario, California; delivered to stations in Northern California by heavy-duty diesel truck, then compressed as gaseous hydrogen for use in hydrogen-fueled vehicles.</t>
  </si>
  <si>
    <t>B011301</t>
  </si>
  <si>
    <t>MYNT SYSTEMS (F00294)</t>
  </si>
  <si>
    <t>MYNT SYSTEMS (C1112)</t>
  </si>
  <si>
    <t>Fuel Producer: MYNT SYSTEMS (C1112); Facility Name: MYNT SYSTEMS (F00294); Electricity that is generated from 100 percent zero-CI sources used as a transportation fuel in California</t>
  </si>
  <si>
    <t>L013701</t>
  </si>
  <si>
    <t>Compressed H2 produced in California from electrolysis using electricity generated from zero-CI sources</t>
  </si>
  <si>
    <t>32-505 Harry Oliver Trail (F00233)</t>
  </si>
  <si>
    <t>Element Markets EV, LLC (C1093)</t>
  </si>
  <si>
    <t>Fuel Producer: Element Markets EV, LLC (C1093); Facility Name: 32-505 Harry Oliver Trail (F00233); Compressed H2 produced in California from electrolysis using electricity generated from zero-CI sources</t>
  </si>
  <si>
    <t>L013301</t>
  </si>
  <si>
    <t>SRECTrade, Inc. Zero CI HYER (F00226)</t>
  </si>
  <si>
    <t>Fuel Producer: SRECTrade, Inc (C1018); Facility Name: SRECTrade, Inc. Zero CI HYER (F00226); Compressed H2 produced in California from electrolysis using electricity generated from zero-CI sources</t>
  </si>
  <si>
    <t>L013001</t>
  </si>
  <si>
    <t>U.S sourced Rendered UCO; Natural Gas and Grid Electricity; Biodiesel produced in Memphis, Tennessee and transported by rail to California (Provisional)</t>
  </si>
  <si>
    <t>BIO001A02590400</t>
  </si>
  <si>
    <t>Fuel Producer: Bioenergy Development Group LLC (3785); Facility Name: Bioenergy Development Group, LLC (80316); U.S sourced Rendered UCO; Natural Gas and Grid Electricity; Biodiesel produced in Memphis, Tennessee and transported by rail to California (Provisional)</t>
  </si>
  <si>
    <t>A025904</t>
  </si>
  <si>
    <t>BIO002A02590300</t>
  </si>
  <si>
    <t>BIO005A02590200</t>
  </si>
  <si>
    <t>Midwest Corn, Dry Mill;  Fiber ethanol produced from Edeniq Fiber Conversion Process;  Natural Gas, Grid Electricity; Fiber Ethanol produced in Nebraska;  Ethanol transported by rail to California (Provisional)</t>
  </si>
  <si>
    <t>Fuel Producer: Husker Ag LLC (5078); Facility Name: Husker Ag LLC (70151); Midwest Corn, Dry Mill;  Fiber ethanol produced from Edeniq Fiber Conversion Process;  Natural Gas, Grid Electricity; Fiber Ethanol produced in Nebraska;  Ethanol transported by rail to California (Provisional)</t>
  </si>
  <si>
    <t>Midwest Corn, Dry Mill; Dry DGS and Modified DGS, Corn oil;  Natural Gas, Grid Electricity; Starch Ethanol produced in Nebraska ;  Ethanol transported by rail to California , Composite CI. (Provisional)</t>
  </si>
  <si>
    <t>ETHC295</t>
  </si>
  <si>
    <t>Fuel Producer: Husker Ag LLC (5078); Facility Name: Husker Ag LLC (70151); Midwest Corn, Dry Mill; Dry DGS and Modified DGS, Corn oil;  Natural Gas, Grid Electricity; Starch Ethanol produced in Nebraska ;  Ethanol transported by rail to California , Composite CI. (Provisional)</t>
  </si>
  <si>
    <t>Biomethane from Landfill at Millington, Tennessee upgrading at CERF Shelby LLC,  pipelined to Clean Energy Boron for liquefaction to LNG; trucked to California; regasified, and compressed to L-CNG</t>
  </si>
  <si>
    <t>LCN025A02420300</t>
  </si>
  <si>
    <t>Fuel Producer: CERF SHELBY LLC (6228); Facility Name: CERF SHELBY LLC (71163); Biomethane from Landfill at Millington, Tennessee upgrading at CERF Shelby LLC,  pipelined to Clean Energy Boron for liquefaction to LNG; trucked to California; regasified, and compressed to L-CNG</t>
  </si>
  <si>
    <t>A024203</t>
  </si>
  <si>
    <t>Biomethane from Landfill at Millington, Tennessee upgrading at CERF Shelby LLC,  pipelined to Clean Energy Boron for liquefaction to LNG; trucked to California LNG stations</t>
  </si>
  <si>
    <t>LNG025A02420200</t>
  </si>
  <si>
    <t>Fuel Producer: CERF SHELBY LLC (6228); Facility Name: CERF SHELBY LLC (71163); Biomethane from Landfill at Millington, Tennessee upgrading at CERF Shelby LLC,  pipelined to Clean Energy Boron for liquefaction to LNG; trucked to California LNG stations</t>
  </si>
  <si>
    <t>A024202</t>
  </si>
  <si>
    <t>CNGLF250</t>
  </si>
  <si>
    <t>Renewable Natural Gas (RNG) produced from Dairy Manure at Double A Dairy and Double A Dairy #6 and upgraded at AgPower Jerome RNG in Jerome, Idaho; RNG pipelined to California for transportation use (Provisional)</t>
  </si>
  <si>
    <t>Fuel Producer: AgPower Jerome, LLC (C1036); Facility Name: AgPower Jerome RNG Project (F00077); Renewable Natural Gas (RNG) produced from Dairy Manure at Double A Dairy and Double A Dairy #6 and upgraded at AgPower Jerome RNG in Jerome, Idaho; RNG pipelined to California for transportation use (Provisional)</t>
  </si>
  <si>
    <t>Renewable Natural Gas (RNG) produced from Dairy Manure of Pagel’s Ponderosa Dairy Farm and upgraded at Calumet-Ponderosa, Kewaunee, Wisconsin; RNG pipelined to California for transportation use (Provisional)</t>
  </si>
  <si>
    <t>Fuel Producer: Clean Energy (5481); Facility Name: Calumet - Ponderosa (F00128); Renewable Natural Gas (RNG) produced from Dairy Manure of Pagel’s Ponderosa Dairy Farm and upgraded at Calumet-Ponderosa, Kewaunee, Wisconsin; RNG pipelined to California for transportation use (Provisional)</t>
  </si>
  <si>
    <t>Renewable Natural Gas (RNG) produced from Dairy Manure at Dairy Dreams Farm and upgraded at Calumet - Dairy Dreams  in Casco, Wisconsin; RNG pipelined to California for transportation use (Provisional)</t>
  </si>
  <si>
    <t>Fuel Producer: Clean Energy (5481); Facility Name: Calumet - Dairy Dreams (F00127); Renewable Natural Gas (RNG) produced from Dairy Manure at Dairy Dreams Farm and upgraded at Calumet - Dairy Dreams  in Casco, Wisconsin; RNG pipelined to California for transportation use (Provisional)</t>
  </si>
  <si>
    <t>Renewable Natural Gas (RNG) produced from Grotegut Dairy Farm and upgraded at Calumet – Maple Leaf/Grotegut RNG Facility, Newton, Wisconsin; RNG pipelined to California for transportation use (Provisional)</t>
  </si>
  <si>
    <t>Fuel Producer: Clean Energy (5481); Facility Name: Maple Leaf/Grotegut RNG Facility (F00167); Renewable Natural Gas (RNG) produced from Grotegut Dairy Farm and upgraded at Calumet – Maple Leaf/Grotegut RNG Facility, Newton, Wisconsin; RNG pipelined to California for transportation use (Provisional)</t>
  </si>
  <si>
    <t>Renewable Natural Gas (RNG) produced from Maple Leaf Dairy West and upgraded at Calumet – Maple Leaf/Grotegut RNG Facility, Newton, Wisconsin; RNG pipelined to California for transportation use (Provisional)</t>
  </si>
  <si>
    <t>Fuel Producer: Clean Energy (5481); Facility Name: Maple Leaf/Grotegut RNG Facility (F00167); Renewable Natural Gas (RNG) produced from Maple Leaf Dairy West and upgraded at Calumet – Maple Leaf/Grotegut RNG Facility, Newton, Wisconsin; RNG pipelined to California for transportation use (Provisional)</t>
  </si>
  <si>
    <t>Renewable Natural Gas (RNG) produced from Maple Leaf Dairy East and upgraded at Calumet – Maple Leaf/Grotegut RNG Facility, Newton, Wisconsin; RNG pipelined to California for transportation use (Provisional)</t>
  </si>
  <si>
    <t>Fuel Producer: Clean Energy (5481); Facility Name:  Maple Leaf/Grotegut RNG Facility (F00167); Renewable Natural Gas (RNG) produced from Maple Leaf Dairy East and upgraded at Calumet – Maple Leaf/Grotegut RNG Facility, Newton, Wisconsin; RNG pipelined to California for transportation use (Provisional)</t>
  </si>
  <si>
    <t>Renewable diesel produced from co-processing animal fat with fossil feedstock in a kerosene hydrotreater in Bakersfield, California and transported by truck for distribution (Provisional)</t>
  </si>
  <si>
    <t>Fuel Producer: Kern Oil &amp; Refining Co. (5038); Facility Name: Kern Oil &amp; Refining Co. (80105);  Renewable diesel produced from co-processing animal fat with fossil feedstock in a kerosene hydrotreater in Bakersfield, California and transported by truck for distribution (Provisional)</t>
  </si>
  <si>
    <t>Rendered animal fat sourced from California and transported by truck; Renewable diesel produced from co-processing animal fat with fossil feedstock in a kerosene hydrotreater in Bakersfield, California and transported by truck for distribution (Provisional)</t>
  </si>
  <si>
    <t>Fuel Producer: Kern Oil &amp; Refining Co. (5038); Facility Name: Kern Oil &amp; Refining Co. (80105); Rendered animal fat sourced from California and transported by truck; Renewable diesel produced from co-processing animal fat with fossil feedstock in a kerosene hydrotreater in Bakersfield, California and transported by truck for distribution (Provisional)</t>
  </si>
  <si>
    <t>Renewable Natural Gas (RNG) from Dairy Manure at Columbia River Dairy and Six Mile Farms, upgraded in Boardman, Oregon; RNG pipelined to California for transportation use (Provisional)</t>
  </si>
  <si>
    <t>Fuel Producer: IOGEN D3 BIOFUEL PARTNERS II LLC (7180); Facility Name: WOF PNW Threemile Project (F00100); Renewable Natural Gas (RNG) from Dairy Manure at Columbia River Dairy and Six Mile Farms, upgraded in Boardman, Oregon; RNG pipelined to California for transportation use (Provisional)</t>
  </si>
  <si>
    <t>Biomethane from Landfill in Canton, Michigan, upgrading at Canton Renewables, pipelined to Clean Energy Boron California  for liquefaction to LNG; trucked to California; regasified, and compressed to L-CNG</t>
  </si>
  <si>
    <t>CANTON RENEWABLES, LLC (5896)</t>
  </si>
  <si>
    <t>LCN025A02470300</t>
  </si>
  <si>
    <t>Fuel Producer: CANTON RENEWABLES, LLC (5896) ; Facility Name: CANTON RENEWABLES, LLC (71041); Biomethane from Landfill in Canton, Michigan, upgrading at Canton Renewables, pipelined to Clean Energy Boron California  for liquefaction to LNG; trucked to California; regasified, and compressed to L-CNG</t>
  </si>
  <si>
    <t>A024703</t>
  </si>
  <si>
    <t>Biomethane from Landfill in Canton, Michigan, upgrading at Canton Renewables, pipelined to Clean Energy Boron California  for liquefaction to LNG; trucked to California LNG stations</t>
  </si>
  <si>
    <t>LNG025A02470200</t>
  </si>
  <si>
    <t xml:space="preserve">Michigan </t>
  </si>
  <si>
    <t>Fuel Producer: CANTON RENEWABLES, LLC (5896) ; Facility Name: CANTON RENEWABLES, LLC (71041); Biomethane from Landfill in Canton, Michigan, upgrading at Canton Renewables, pipelined to Clean Energy Boron California  for liquefaction to LNG; trucked to California LNG stations</t>
  </si>
  <si>
    <t>A024702</t>
  </si>
  <si>
    <t>Midwest Corn, Dry Mill; Dry DGS and Wet DGS, Corn oil and Syrup, Natural Gas, Grid Electricity, Starch Ethanol produced in Mina, SD Ethanol transported by rail to California; Composite CI</t>
  </si>
  <si>
    <t>Aberdeen Energy (70299)</t>
  </si>
  <si>
    <t>ETH009A02780100</t>
  </si>
  <si>
    <t>ETHC237L</t>
  </si>
  <si>
    <t>Fuel Producer: Glacial Lakes Corn Processors (4764) ; Facility Name: Aberdeen Energy (70299); Midwest Corn, Dry Mill; Dry DGS and Wet DGS, Corn oil and Syrup, Natural Gas, Grid Electricity, Starch Ethanol produced in Mina, SD Ethanol transported by rail to California; Composite CI</t>
  </si>
  <si>
    <t>A027801</t>
  </si>
  <si>
    <t>Midwest Corn, Dry Mill; Dry DGS and Modified DGS, Corn Oil and Syrup;  Natural Gas, Grid Electricity; Starch Ethanol produced in Aberdeen, South Dakota;  Ethanol transported by rail to California; Composite CI (Provisional)</t>
  </si>
  <si>
    <t>Fuel Producer: Glacial Lakes Corn Processors (4764); Facility Name: HUB CITY ENERGY LLC (70721); Midwest Corn, Dry Mill; Dry DGS and Modified DGS, Corn Oil and Syrup;  Natural Gas, Grid Electricity; Starch Ethanol produced in Aberdeen, South Dakota;  Ethanol transported by rail to California; Composite CI (Provisional)</t>
  </si>
  <si>
    <t>Distilled Corn Oil transported by truck to Renewable Diesel plant in Jackson, Missouri; Natural Gas and Electricity; Renewable Diesel transported by rail to California (Provisional)</t>
  </si>
  <si>
    <t>Distillers' Corn Oil  (003)</t>
  </si>
  <si>
    <t>Fuel Producer: Jaxon Energy, LLC (6454) ; Facility Name: Jaxon Energy, LLC (83608); Distilled Corn Oil transported by truck to Renewable Diesel plant in Jackson, Missouri; Natural Gas and Electricity; Renewable Diesel transported by rail to California (Provisional)</t>
  </si>
  <si>
    <t>A027101</t>
  </si>
  <si>
    <t>Used Cooking Oil (zero rendering energy) transported by truck to Biodiesel plant in Sandusky, MI; Natural Gas and Eletricity; Biodiesel transported to California By Rail</t>
  </si>
  <si>
    <t>Thumb BioEnergy (03862)</t>
  </si>
  <si>
    <t>Thumb BioEnergy (3862)</t>
  </si>
  <si>
    <t>BIO001A02010100</t>
  </si>
  <si>
    <t xml:space="preserve">BDU248 </t>
  </si>
  <si>
    <t>Fuel Producer: Thumb BioEnergy (3862); Facility Name: Thumb BioEnergy (03862); Used Cooking Oil (zero rendering energy) transported by truck to Biodiesel plant in Sandusky, MI; Natural Gas and Eletricity; Biodiesel transported to California By Rail</t>
  </si>
  <si>
    <t>A020101</t>
  </si>
  <si>
    <t>Element Markets EV, LLC (F00232)</t>
  </si>
  <si>
    <t>Fuel Producer: Element Markets EV, LLC (C1093) ; Facility Name: Element Markets EV, LLC (F00232); Electricity that is generated from 100 percent zero-CI sources used as a transportation fuel in California</t>
  </si>
  <si>
    <t>L013101</t>
  </si>
  <si>
    <t>Valley landfill gas (PA) to pipeline-quality biomethane; delivered via pipeline to California CNG Stations</t>
  </si>
  <si>
    <t>Valley LFG, LLC (71137)</t>
  </si>
  <si>
    <t>CNGLF267R</t>
  </si>
  <si>
    <t>CNGLF267</t>
  </si>
  <si>
    <t>Compressed Natural Gas</t>
  </si>
  <si>
    <t>Landfill Gas</t>
  </si>
  <si>
    <t>Fuel Producer: WM Renewable Energy, LLC (W978); Facility Name: Valley LFG, LLC (71137); Valley landfill gas (PA) to pipeline-quality biomethane; delivered via pipeline to California CNG Stations</t>
  </si>
  <si>
    <t>T1N-1669</t>
  </si>
  <si>
    <t>Valley landfill gas (PA) to pipeline-quality biomethane; delivered via pipeline; liquefied to LNG in AZ; re-gasified in CA.</t>
  </si>
  <si>
    <t>CNGLF266R</t>
  </si>
  <si>
    <t>CNGLF266</t>
  </si>
  <si>
    <t>Fuel Producer: WM Renewable Energy, LLC (W978); Facility Name: Valley LFG, LLC (71137); Valley landfill gas (PA) to pipeline-quality biomethane; delivered via pipeline; liquefied to LNG in AZ; re-gasified in CA.</t>
  </si>
  <si>
    <t>T1N-1671</t>
  </si>
  <si>
    <t>Valley landfill gas (PA) to pipeline-quality biomethane; delivered via pipeline; liquefied to LNG in AZ</t>
  </si>
  <si>
    <t>LNGLF226R</t>
  </si>
  <si>
    <t>LNGLF226</t>
  </si>
  <si>
    <t>Liquefied Natural Gas</t>
  </si>
  <si>
    <t>Fuel Producer: WM Renewable Energy, LLC (W978); Facility Name: Valley LFG, LLC (71137); Valley landfill gas (PA) to pipeline-quality biomethane; delivered via pipeline; liquefied to LNG in AZ</t>
  </si>
  <si>
    <t>T1N-1670</t>
  </si>
  <si>
    <t>Eco Credit Traders LLC (F00234)</t>
  </si>
  <si>
    <t>Eco Credit Traders LLC (C1107)</t>
  </si>
  <si>
    <t>Fuel Producer: Eco Credit Traders LLC (C1107); Facility Name: Eco Credit Traders LLC (F00234); Electricity that is generated from 100 percent zero-CI sources used as a transportation fuel in California</t>
  </si>
  <si>
    <t>L013501</t>
  </si>
  <si>
    <t>PCS Energy (F00159)</t>
  </si>
  <si>
    <t>PCS Energy (C1070)</t>
  </si>
  <si>
    <t>Fuel Producer: PCS Energy (C1070); Facility Name: PCS Energy (F00159); Electricity that is generated from 100 percent zero-CI sources used as a transportation fuel in California</t>
  </si>
  <si>
    <t>L011401</t>
  </si>
  <si>
    <t>Electricity that is generated from 100 percent zeroCI sources used as a transportation fuel in California</t>
  </si>
  <si>
    <t>CSG EV LLC (F00141)</t>
  </si>
  <si>
    <t>CSG EV LLC (C1060)</t>
  </si>
  <si>
    <t>Fuel Producer: CSG EV LLC (C1060); Facility Name: CSG EV LLC (F00141); Electricity that is generated from 100 percent zeroCI sources used as a transportation fuel in California</t>
  </si>
  <si>
    <t>L010701</t>
  </si>
  <si>
    <t>Average Global Sourced Used Cooking Oil (energy required to render)to Biodiesel Produced in California (Provisional)</t>
  </si>
  <si>
    <t>Crimson Renewable Energy LP (4814)</t>
  </si>
  <si>
    <t>BDU205</t>
  </si>
  <si>
    <t>Global Used Cooking Oil</t>
  </si>
  <si>
    <t>Bakersfield, California</t>
  </si>
  <si>
    <t>T1N-1543</t>
  </si>
  <si>
    <t>Average US Sourced Corn Oil from Wet DGS of a Dry Mill Corn Ethanol Plant to Biodiesel Produced in California (Provisional)</t>
  </si>
  <si>
    <t>BDC203</t>
  </si>
  <si>
    <t xml:space="preserve">U.S. Corn Oil from Wet DGS </t>
  </si>
  <si>
    <t>T1N-1388</t>
  </si>
  <si>
    <t>Average California Sourced Corn Oil from Wet DGS of a Dry Mill Corn Ethanol Plant to Biodiesel Produced in California (Provisional)</t>
  </si>
  <si>
    <t>BDC202</t>
  </si>
  <si>
    <t>CA Corn Oil from Wet DGS</t>
  </si>
  <si>
    <t>Fuel Producer: Crimson Renewable Energy LP (4814) Facility Name: Crimson Renewable Energy Bakersfield Biodiesel Plant (80174): Average California Sourced Corn Oil from Wet DGS of a Dry Mill Corn Ethanol Plant to Biodiesel Produced in California (Provisional)</t>
  </si>
  <si>
    <t>T1N-1387</t>
  </si>
  <si>
    <t>Pacific Merchant Shipping Association (F00220)</t>
  </si>
  <si>
    <t>Pacific Merchant Shipping Association (C1099)</t>
  </si>
  <si>
    <t>Fuel Producer: Pacific Merchant Shipping Association (C1099); Facility Name: Pacific Merchant Shipping Association (F00220); Electricity that is generated from 100 percent zero-CI sources used as a transportation fuel in California</t>
  </si>
  <si>
    <t>L012701</t>
  </si>
  <si>
    <t>Compressed H2 produced in California from electrolysis using California average grid electricity</t>
  </si>
  <si>
    <t>HYG039L00072019</t>
  </si>
  <si>
    <t>Fuel Producer: Cal State LA (C1063); Facility Name: Cal State LA Hydrogen Research and Fueling Facility (F00145); Compressed H2 produced in California from electrolysis using California average grid electricity</t>
  </si>
  <si>
    <t>L012401</t>
  </si>
  <si>
    <t>Fuel Producer: Fuel Producer: 3Degrees Group, Inc. (C1055); Facility Name: Praxair - Ontario, CA (F00208); Liquefied H2 produced in California from central SMR of North American fossil-based NG</t>
  </si>
  <si>
    <t>L012301</t>
  </si>
  <si>
    <t>Port of San Diego (F00057)</t>
  </si>
  <si>
    <t>San Diego Unified Port District (C1026)</t>
  </si>
  <si>
    <t>Fuel Producer: San Diego Unified Port District (C1026); Facility Name: Port of San Diego (F00057); Electricity that is generated from 100 percent zero-CI sources used as a transportation fuel in California</t>
  </si>
  <si>
    <t>L012101</t>
  </si>
  <si>
    <t>PowerFlex Systems, Inc (F00197)</t>
  </si>
  <si>
    <t>PowerFlex Systems, INC (C1092)</t>
  </si>
  <si>
    <t>Fuel Producer: PowerFlex Systems, INC (C1092); Facility Name: PowerFlex Systems, Inc (F00197); Electricity that is generated from 100 percent zero-CI sources used as a transportation fuel in California</t>
  </si>
  <si>
    <t>L012201</t>
  </si>
  <si>
    <t>3 Phases Renewables Inc. (P1225)</t>
  </si>
  <si>
    <t>3 Phases Renewables Inc. (P306)</t>
  </si>
  <si>
    <t>Fuel Producer: 3 Phases Renewables Inc. (P306); Facility Name: 3 Phases Renewables Inc. (P1225); Electricity that is generated from 100 percent zero-CI sources used as a transportation fuel in California</t>
  </si>
  <si>
    <t>L012001</t>
  </si>
  <si>
    <t>Wonderful Renewable Energy, LLC (F00170)</t>
  </si>
  <si>
    <t>Wonderful Renewable Energy, LLC (C1080)</t>
  </si>
  <si>
    <t>Fuel Producer: Wonderful Renewable Energy, LLC (C1080); Facility Name: Wonderful Renewable Energy, LLC (F00170); Electricity that is generated from 100 percent zero-CI sources used as a transportation fuel in California</t>
  </si>
  <si>
    <t>L011801</t>
  </si>
  <si>
    <t>Marin Clean Energy (F00147)</t>
  </si>
  <si>
    <t>Marin Clean Energy (C1066)</t>
  </si>
  <si>
    <t>Fuel Producer: Marin Clean Energy (C1066); Facility Name: Marin Clean Energy (F00147); Electricity that is generated from 100 percent zero-CI sources used as a transportation fuel in California</t>
  </si>
  <si>
    <t>L011601</t>
  </si>
  <si>
    <t>PowerFlex Systems (F00162)</t>
  </si>
  <si>
    <t>Powerflex (P343)</t>
  </si>
  <si>
    <t>Fuel Producer: Powerflex (P343); Facility Name: PowerFlex Systems (F00162); Electricity that is generated from 100 percent zeroCI sources used as a transportation fuel in California</t>
  </si>
  <si>
    <t>L011501</t>
  </si>
  <si>
    <t>City of Anaheim, Public Utilities Department (F00157)</t>
  </si>
  <si>
    <t>City of Anaheim, Public Utilities Department (C1068)</t>
  </si>
  <si>
    <t>Fuel Producer: City of Anaheim, Public Utilities Department (C1068); Facility Name: City of Anaheim, Public Utilities Department (F00157); Electricity that is generated from 100 percent zero-CI sources used as a transportation fuel in California</t>
  </si>
  <si>
    <t>L011201</t>
  </si>
  <si>
    <t>Fuel Producer: Marin Clean Energy (C1066); Facility Name: Marin Clean Energy (F00147); Electricity that is generated from 100 percent zero-CI sources supplied via Green Tariff used as a transportation fuel in California</t>
  </si>
  <si>
    <t>L010901</t>
  </si>
  <si>
    <t>Renewable Natural Gas (RNG) sourced from Dairy Manure of Fair Oak Farms and upgraded to RNG at Generate Fair Oaks Upgrader in Fair Oaks, Indiana; RNG pipelined to California (Provisional)</t>
  </si>
  <si>
    <t>Fuel Producer: Generate Indiana RNG Holdings, LLC (9889); Facility Name: Generate Fair Oaks Upgrader, LLC (71001); Renewable Natural Gas (RNG) sourced from Dairy Manure of Fair Oak Farms and upgraded to RNG at Generate Fair Oaks Upgrader in Fair Oaks, Indiana; RNG pipelined to California (Provisional)</t>
  </si>
  <si>
    <t>Renewable Natural Gas (RNG) from Dairy Manure at T&amp;M Windy Ridge Dairy and upgraded to RNG at Generate Jasper Upgrader in Fair Oaks, Indiana; RNG pipelined to California for transportation use  (Provisional)</t>
  </si>
  <si>
    <t>Fuel Producer: Generate Indiana RNG Holdings, LLC (9889); Facility Name: Generate Jasper Upgrader, LLC (71002); Renewable Natural Gas (RNG) from Dairy Manure at T&amp;M Windy Ridge Dairy and upgraded to RNG at Generate Jasper Upgrader in Fair Oaks, Indiana; RNG pipelined to California for transportation use  (Provisional)</t>
  </si>
  <si>
    <t>B005803</t>
  </si>
  <si>
    <t>Renewable Natural Gas (RNG) from Dairy Manure at T&amp;M Herrema Dairy and upgraded to RNG at Generate Jasper Upgrader in Fair Oaks, Indiana; RNG pipelined to California (Provisional)</t>
  </si>
  <si>
    <t>Fuel Producer: Generate Indiana RNG Holdings, LLC (9889); Facility Name: Generate Jasper Upgrader, LLC (71002); Renewable Natural Gas (RNG) from Dairy Manure at T&amp;M Herrema Dairy and upgraded to RNG at Generate Jasper Upgrader in Fair Oaks, Indiana; RNG pipelined to California (Provisional)</t>
  </si>
  <si>
    <t>B005802</t>
  </si>
  <si>
    <t>Renewable Natural Gas (RNG) produced from Dairy Manure at T&amp;M Bos Dairy and upgraded to RNG at Generate Jasper Upgrader in Fair Oaks, Indiana; RNG pipelined to California for transportation use (Provisional)</t>
  </si>
  <si>
    <t>Fuel Producer: Generate Indiana RNG Holdings, LLC (9889); Facility Name: Generate Jasper Upgrader, LLC (71002); Renewable Natural Gas (RNG) produced from Dairy Manure at T&amp;M Bos Dairy and upgraded to RNG at Generate Jasper Upgrader in Fair Oaks, Indiana; RNG pipelined to California for transportation use (Provisional)</t>
  </si>
  <si>
    <t>B005801</t>
  </si>
  <si>
    <t xml:space="preserve">Renewable Natural Gas (RNG) from Dairy and Swine Manure at the Site 3 digester, upgraded to RNG at Renewable Dairy Fuels (RDF) in Fair Oaks, Indiana; RNG pipelined to Bakersfield, California </t>
  </si>
  <si>
    <t>CNG026A01710100</t>
  </si>
  <si>
    <t>-254.94</t>
  </si>
  <si>
    <t>CNGDD201</t>
  </si>
  <si>
    <t xml:space="preserve">Fuel Producer: Generate Indiana RNG Holdings, LLC (9889); Facility Name: Generate Fair Oaks Upgrader, LLC (71001); Renewable Natural Gas (RNG) from Dairy and Swine Manure at the Site 3 digester, upgraded to RNG at Renewable Dairy Fuels (RDF) in Fair Oaks, Indiana; RNG pipelined to Bakersfield, California </t>
  </si>
  <si>
    <t>A017101</t>
  </si>
  <si>
    <t>Brazilian sugarcane juice-based ethanol with average production processes, with credit for electricity cogeneration and surplus export, and mechanization</t>
  </si>
  <si>
    <t>Central Itumbiara de Bioenergia e Alimentos Ltda (71007)</t>
  </si>
  <si>
    <t>ETHS203LR</t>
  </si>
  <si>
    <t>40.74</t>
  </si>
  <si>
    <t>ETHS203L</t>
  </si>
  <si>
    <t>Fuel Producer: BP Biofuels (4427) ; Facility Name: Central Itumbiara de Bioenergia e Alimentos Ltda (71007); Brazilian sugarcane juice-based ethanol with average production processes, with credit for electricity cogeneration and surplus export, and mechanization</t>
  </si>
  <si>
    <t>T1R-1182</t>
  </si>
  <si>
    <t xml:space="preserve"> Brazilian sugarcane by-product molasses-based ethanol, with credit for electricity co-product export, and mechanized harvesting</t>
  </si>
  <si>
    <t>ETHM203LR</t>
  </si>
  <si>
    <t>39.84</t>
  </si>
  <si>
    <t>ETHM203L</t>
  </si>
  <si>
    <t>Molasses (019)</t>
  </si>
  <si>
    <t>Fuel Producer: BP Biofuels (4427) ; Facility Name: Central Itumbiara de Bioenergia e Alimentos Ltda (71007);  Brazilian sugarcane by-product molasses-based ethanol, with credit for electricity co-product export, and mechanized harvesting</t>
  </si>
  <si>
    <t>T1R-1183</t>
  </si>
  <si>
    <t>Brazilian sugarcane by-product molasses-based ethanol, with credit for electricity co-product export, and mechanized harvesting</t>
  </si>
  <si>
    <t>Ituiutaba Bioenergia Ltda (71006)</t>
  </si>
  <si>
    <t>ETHM204LR</t>
  </si>
  <si>
    <t>38.30</t>
  </si>
  <si>
    <t>ETHM204L</t>
  </si>
  <si>
    <t>Fuel Producer: BP Biofuels (4427) ; Facility Name: Ituiutaba Bioenergia Ltda (71006); Brazilian sugarcane by-product molasses-based ethanol, with credit for electricity co-product export, and mechanized harvesting</t>
  </si>
  <si>
    <t>T1R-1185</t>
  </si>
  <si>
    <t>ETHS204LR</t>
  </si>
  <si>
    <t>38.98</t>
  </si>
  <si>
    <t>ETHS204L</t>
  </si>
  <si>
    <t>T1R-1184</t>
  </si>
  <si>
    <t>Midwest Corn, Dry Mill; Wet DGS, Corn Oil and Syrup;  Natural Gas, Grid Electricity; Starch Ethanol produced in Huron, SD; Ethanol transported by rail to California, Composite CI (Provisional)</t>
  </si>
  <si>
    <t>Fuel Producer: Glacial Lakes Corn Processors (4764); Facility Name: Huron Energy, LLC (70722); Midwest Corn, Dry Mill; Wet DGS, Corn Oil and Syrup;  Natural Gas, Grid Electricity; Starch Ethanol produced in Huron, SD; Ethanol transported by rail to California, Composite CI (Provisional)</t>
  </si>
  <si>
    <t>Midwest Corn, Dry Mill; Dry DGS DGS, Corn Oil and Syrup;  Natural Gas, Grid Electricity; Starch Ethanol produced in Huron, SD; Ethanol transported by rail to California, Composite CI (Provisional)</t>
  </si>
  <si>
    <t>Fuel Producer: Glacial Lakes Corn Processors (4764); Facility Name: Huron Energy, LLC (70722); Midwest Corn, Dry Mill; Dry DGS DGS, Corn Oil and Syrup;  Natural Gas, Grid Electricity; Starch Ethanol produced in Huron, SD; Ethanol transported by rail to California, Composite CI (Provisional)</t>
  </si>
  <si>
    <t>US Sourced Used Cooking Oil transported by truck to Biodiesel plant in Hamilton, Ontario, Canada; Natural Gas and Grid Electricity; Biodiesel produced in Ontario, Canada and transported by rail to California.</t>
  </si>
  <si>
    <t>Biox Canada Limited (3758)</t>
  </si>
  <si>
    <t>Fuel Producer: Biox Canada Limited (3758) ; Facility Name: BIOX Canada Limited (80236); US Sourced Used Cooking Oil transported by truck to Biodiesel plant in Hamilton, Ontario, Canada; Natural Gas and Grid Electricity; Biodiesel produced in Ontario, Canada and transported by rail to California.</t>
  </si>
  <si>
    <t>A023808</t>
  </si>
  <si>
    <t>BIO001A02380700</t>
  </si>
  <si>
    <t>22.38</t>
  </si>
  <si>
    <t>BDU218</t>
  </si>
  <si>
    <t>A023807</t>
  </si>
  <si>
    <t>U.S. Sourced Rendered Animal Fat (Tallow Oil) transported by truck to Biodiesel plant in Hamilton, Ontario, Canada; Natural Gas and Grid Electricity; Biodiesel produced in Ontario, Canada and transported by rail to California</t>
  </si>
  <si>
    <t>BIO002A02380600</t>
  </si>
  <si>
    <t>Fuel Producer: Biox Canada Limited (3758) ; Facility Name: BIOX Canada Limited (80236); U.S. Sourced Rendered Animal Fat (Tallow Oil) transported by truck to Biodiesel plant in Hamilton, Ontario, Canada; Natural Gas and Grid Electricity; Biodiesel produced in Ontario, Canada and transported by rail to California</t>
  </si>
  <si>
    <t>A023806</t>
  </si>
  <si>
    <t>A023805</t>
  </si>
  <si>
    <t>U.S. Sourced Rendered Animal Fat (Tallow Oil) transported by truck to Biodiesel plant in Hamilton, Ontario, Canada; Natural Gas and Grid Electricity; Biodiesel produced in Ontario, Canada and transported by rail to California.</t>
  </si>
  <si>
    <t>BIO002A02380400</t>
  </si>
  <si>
    <t>34.97</t>
  </si>
  <si>
    <t xml:space="preserve">BDT200L </t>
  </si>
  <si>
    <t>Fuel Producer: Biox Canada Limited (3758) ; Facility Name: BIOX Canada Limited (80236); U.S. Sourced Rendered Animal Fat (Tallow Oil) transported by truck to Biodiesel plant in Hamilton, Ontario, Canada; Natural Gas and Grid Electricity; Biodiesel produced in Ontario, Canada and transported by rail to California.</t>
  </si>
  <si>
    <t>A023804</t>
  </si>
  <si>
    <t xml:space="preserve">US Sourced Corn Oil transported by truck to Biodiesel plant in Hamilton, Ontario, Canada; Natural Gas and Grid Electricity; Biodiesel produced in Ontario, Canada and transported by rail to California    </t>
  </si>
  <si>
    <t>BIO003A02380300</t>
  </si>
  <si>
    <t>32.8</t>
  </si>
  <si>
    <t>BDC200L</t>
  </si>
  <si>
    <t xml:space="preserve">Fuel Producer: Biox Canada Limited (3758) ; Facility Name: BIOX Canada Limited (80236); US Sourced Corn Oil transported by truck to Biodiesel plant in Hamilton, Ontario, Canada; Natural Gas and Grid Electricity; Biodiesel produced in Ontario, Canada and transported by rail to California    </t>
  </si>
  <si>
    <t>A023803</t>
  </si>
  <si>
    <t>US Sourced Soybean Oil transported by truck to Biodiesel plant in Hamilton, Ontario, Canada; Natural Gas and Grid Electricity; Biodiesel produced in Ontario, Canada and transported by rail to California</t>
  </si>
  <si>
    <t>BIO005A02380200</t>
  </si>
  <si>
    <t>56.03</t>
  </si>
  <si>
    <t>BDS200L</t>
  </si>
  <si>
    <t>Fuel Producer: Biox Canada Limited (3758) ; Facility Name: BIOX Canada Limited (80236); US Sourced Soybean Oil transported by truck to Biodiesel plant in Hamilton, Ontario, Canada; Natural Gas and Grid Electricity; Biodiesel produced in Ontario, Canada and transported by rail to California</t>
  </si>
  <si>
    <t>A023802</t>
  </si>
  <si>
    <t>US Sourced Canola Oil transported by truck to Biodiesel plant in Hamilton, Ontario, Canada; Natural Gas and Grid Electricity; Biodiesel produced in Ontario, Canada and transported by rail to California</t>
  </si>
  <si>
    <t>BIO006A02380100</t>
  </si>
  <si>
    <t>57.39</t>
  </si>
  <si>
    <t>BDCA200L</t>
  </si>
  <si>
    <t>Fuel Producer: Biox Canada Limited (3758) ; Facility Name: BIOX Canada Limited (80236); US Sourced Canola Oil transported by truck to Biodiesel plant in Hamilton, Ontario, Canada; Natural Gas and Grid Electricity; Biodiesel produced in Ontario, Canada and transported by rail to California</t>
  </si>
  <si>
    <t>A023801</t>
  </si>
  <si>
    <t>Biomethane from Landfill at Euless, TX 76040; Upgrading at US Gain; Pipelined to California for compression to CNG. (Provisional)</t>
  </si>
  <si>
    <t>Fuel Producer: U.S. Venture, Inc. (5504); Facility Name: Renovar Arlington, LTD RNG Project (70501); Biomethane from Landfill at Euless, TX 76040; Upgrading at US Gain; Pipelined to California for compression to CNG. (Provisional)</t>
  </si>
  <si>
    <t>Midwest Corn, Dry Mill;  Fiber ethanol Soliton Fiber Conversion Process;  Natural Gas, Grid Electricity; Fiber Ethanol produced in Hankinson, North Dakota;  Ethanol transported by rail to California. (Provisional)</t>
  </si>
  <si>
    <t>Fuel Producer: Hankinson Renewable Energy, LLC (6169); Facility Name: Hankinson Renewable Energy, LLC (70288); Midwest Corn, Dry Mill;  Fiber ethanol Soliton Fiber Conversion Process;  Natural Gas, Grid Electricity; Fiber Ethanol produced in Hankinson, North Dakota;  Ethanol transported by rail to California. (Provisional)</t>
  </si>
  <si>
    <t>MMidwest Corn, Dry Mill; Modified DGS, Corn oil and Syrup;  Natural Gas, Grid Electricity; Starch Ethanol produced in Hankinson, North Dakota;  Ethanol transported by rail to California. (Provisional)</t>
  </si>
  <si>
    <t>75.23</t>
  </si>
  <si>
    <t>ETHC287</t>
  </si>
  <si>
    <t>Fuel Producer: Hankinson Renewable Energy, LLC (6169); Facility Name: Hankinson Renewable Energy, LLC (70288); MMidwest Corn, Dry Mill; Modified DGS, Corn oil and Syrup;  Natural Gas, Grid Electricity; Starch Ethanol produced in Hankinson, North Dakota;  Ethanol transported by rail to California. (Provisional)</t>
  </si>
  <si>
    <t>Midwest Corn, Dry Mill; Dry DGS, Corn oil and Syrup;  Natural Gas, Grid Electricity; Starch Ethanol produced in Hankinson, North Dakota; Ethanol transported by rail to California. (Provisional)</t>
  </si>
  <si>
    <t>Fuel Producer: Hankinson Renewable Energy, LLC (6169); Facility Name: Hankinson Renewable Energy, LLC (70288); Midwest Corn, Dry Mill; Dry DGS, Corn oil and Syrup;  Natural Gas, Grid Electricity; Starch Ethanol produced in Hankinson, North Dakota; Ethanol transported by rail to California. (Provisional)</t>
  </si>
  <si>
    <t>Biomethane produced from Dairy Manure at J&amp;J Vanderpoel Dairy digester, upgraded at Calgren Biofuels LLC in Pixley, California; pipelined to Fresno and West Sacramento, California, compressed to CNG for use as transportation fuel in California (Provisional)</t>
  </si>
  <si>
    <t>CNG026B00980600</t>
  </si>
  <si>
    <t>Fuel Producer: Calgren Dairy Fuels, LLC (C1007); Facility Name: Calgren Dairy Fuels, LLC (F00029); Biomethane produced from Dairy Manure at J&amp;J Vanderpoel Dairy digester, upgraded at Calgren Biofuels LLC in Pixley, California; pipelined to Fresno and West Sacramento, California, compressed to CNG for use as transportation fuel in California (Provisional)</t>
  </si>
  <si>
    <t>B009806</t>
  </si>
  <si>
    <t>CNG026B00980500</t>
  </si>
  <si>
    <t>B009805</t>
  </si>
  <si>
    <t>Biomethane produced from Dairy Manure of Cornerstone Dairy digester, upgraded at Calgren Biofuels LLC in Pixley, California; pipelined to Fresno and West Sacramento, California, compressed to CNG for use as transportation fuel in California (Provisional)</t>
  </si>
  <si>
    <t>CNG026B00980400</t>
  </si>
  <si>
    <t>Fuel Producer: Calgren Dairy Fuels, LLC (C1007); Facility Name: Calgren Dairy Fuels, LLC (F00029); Biomethane produced from Dairy Manure of Cornerstone Dairy digester, upgraded at Calgren Biofuels LLC in Pixley, California; pipelined to Fresno and West Sacramento, California, compressed to CNG for use as transportation fuel in California (Provisional)</t>
  </si>
  <si>
    <t>B009804</t>
  </si>
  <si>
    <t>Renewable Natural Gas (RNG) produced from Dairy Manure of Legacy Ranch digester, upgraded at Calgren Biofuels LLC in Pixley, California; RNG pipelined to Fresno and West Sacramento, California for use as transportation fuel in California  (Provisional)</t>
  </si>
  <si>
    <t>CNG026B00980300</t>
  </si>
  <si>
    <t>Fuel Producer: Calgren Dairy Fuels, LLC (C1007); Facility Name: Calgren Dairy Fuels, LLC (F00029); Renewable Natural Gas (RNG) produced from Dairy Manure of Legacy Ranch digester, upgraded at Calgren Biofuels LLC in Pixley, California; RNG pipelined to Fresno and West Sacramento, California for use as transportation fuel in California  (Provisional)</t>
  </si>
  <si>
    <t>B009803</t>
  </si>
  <si>
    <t>Biomethane produced from Dairy Manure of Robert Vander Eyk &amp; Sons Dairy digester, upgraded at Calgren Biofuels LLC in Pixley, California; pipelined to Fresno and West Sacramento, California, compressed to CNG for use as transportation fuel in California (Provisional)</t>
  </si>
  <si>
    <t>CNG026B00980200</t>
  </si>
  <si>
    <t>Fuel Producer: Calgren Dairy Fuels, LLC (C1007); Facility Name: Calgren Dairy Fuels, LLC (F00029); Biomethane produced from Dairy Manure of Robert Vander Eyk &amp; Sons Dairy digester, upgraded at Calgren Biofuels LLC in Pixley, California; pipelined to Fresno and West Sacramento, California, compressed to CNG for use as transportation fuel in California (Provisional)</t>
  </si>
  <si>
    <t>B009802</t>
  </si>
  <si>
    <t>Biomethane produced from Dairy Manure of Circle A digester, upgraded at Calgren Biofuels LLC in Pixley, California; RNG pipelined to Fresno and West Sacramento, California for use as transportation fuel in California (Provisional)</t>
  </si>
  <si>
    <t>CNG026B00980100</t>
  </si>
  <si>
    <t>Fuel Producer: Calgren Dairy Fuels, LLC (C1007); Facility Name: Calgren Dairy Fuels, LLC (F00029); Biomethane produced from Dairy Manure of Circle A digester, upgraded at Calgren Biofuels LLC in Pixley, California; RNG pipelined to Fresno and West Sacramento, California for use as transportation fuel in California (Provisional)</t>
  </si>
  <si>
    <t>B009801</t>
  </si>
  <si>
    <t>Rendered Animal Fat Oil from Greely, Colorado transported by train to AltAir Paramount plant in Paramount, California for Renewable Naphtha production (Provisional)</t>
  </si>
  <si>
    <t>Fuel Producer: AltAir Paramount, LLC (6281); Facility Name: AltAir Paramount, LLC (83180); Rendered Animal Fat Oil from Greely, Colorado transported by rail to AltAir Paramount plant in Paramount, California for Renewable Naphtha production (Provisional)</t>
  </si>
  <si>
    <t>B010003</t>
  </si>
  <si>
    <t>Rendered Animal Fat Oil from Greely, Colorado transported by rail to AltAir Paramount plant in Paramount, California for Renewable Diesel production (Provisional)</t>
  </si>
  <si>
    <t>Fuel Producer: AltAir Paramount, LLC (6281); Facility Name: AltAir Paramount, LLC (83180); Rendered Animal Fat Oil from Greely, Colorado transported by rail to AltAir Paramount plant in Paramount, California for Renewable Diesel production (Provisional)</t>
  </si>
  <si>
    <t>B010002</t>
  </si>
  <si>
    <t>Rendered Animal Fat Oil from Greely, Colorado transported by rail to AltAir Paramount plant in Paramount California for Alternative Jet Fuel production (Provisional)</t>
  </si>
  <si>
    <t>Fuel Producer: AltAir Paramount, LLC (6281); Facility Name: AltAir Paramount, LLC (83180); Rendered Animal Fat Oil from Greely, Colorado transported by rail to AltAir Paramount plant in Paramount California for Alternative Jet Fuel production (Provisional)</t>
  </si>
  <si>
    <t>B010001</t>
  </si>
  <si>
    <t>43.97</t>
  </si>
  <si>
    <t>CNGLF264</t>
  </si>
  <si>
    <t>Midwest Corn, Dry Mill; Fiber ethanol from Edniq Conversion Process; Natural Gas, Grid Electricity; Fiber Ethanol produced in Iowa; Ethanol transported by rail to California (Provisional)</t>
  </si>
  <si>
    <t>LSCP, LLLP (70015)</t>
  </si>
  <si>
    <t>LSCP, LLLP (4728)</t>
  </si>
  <si>
    <t>30.06</t>
  </si>
  <si>
    <t>ETH012A01120200</t>
  </si>
  <si>
    <t>Fuel Producer: LSCP, LLLP (4728); Facility Name: LSCP, LLLP (70015); Midwest Corn, Dry Mill; Fiber ethanol from Edniq Conversion Process; Natural Gas, Grid Electricity; Fiber Ethanol produced in Iowa; Ethanol transported by rail to California (Provisional)</t>
  </si>
  <si>
    <t>Midwest Corn, Dry Mill; Wet DGS, Corn oil and Syrup; Natural Gas, Grid Electricity; Starch Ethanol produced in Iowa; Ethanol transported by rail to California (Provisional)</t>
  </si>
  <si>
    <t>ETH009A02240300</t>
  </si>
  <si>
    <t>Fuel Producer: LSCP, LLLP (4728); Facility Name: LSCP, LLLP (70015); Midwest Corn, Dry Mill; Wet DGS, Corn oil and Syrup; Natural Gas, Grid Electricity; Starch Ethanol produced in Iowa; Ethanol transported by rail to California (Provisional)</t>
  </si>
  <si>
    <t>A022403</t>
  </si>
  <si>
    <t>Midwest Corn, Dry Mill; Modified DGS, Corn oil and Syrup; Natural Gas, Grid Electricity; Starch Ethanol produced in Iowa; Ethanol transported by rail to California  (Provisional)</t>
  </si>
  <si>
    <t>65.90</t>
  </si>
  <si>
    <t>ETH009A01120300</t>
  </si>
  <si>
    <t>Fuel Producer: LSCP, LLLP (4728); Facility Name: LSCP, LLLP (70015); Midwest Corn, Dry Mill; Modified DGS, Corn oil and Syrup; Natural Gas, Grid Electricity; Starch Ethanol produced in Iowa; Ethanol transported by rail to California  (Provisional)</t>
  </si>
  <si>
    <t>Midwest Corn, Dry Mill; Dry DGS, Corn oil and Syrup; Natural Gas, Grid Electricity; Starch Ethanol produced in Iowa; Ethanol transported by rail to California (Provisional)</t>
  </si>
  <si>
    <t>ETH009A01120100</t>
  </si>
  <si>
    <t>Fuel Producer: LSCP, LLLP (4728); Facility Name: LSCP, LLLP (70015); Midwest Corn, Dry Mill; Dry DGS, Corn oil and Syrup; Natural Gas, Grid Electricity; Starch Ethanol produced in Iowa; Ethanol transported by rail to California (Provisional)</t>
  </si>
  <si>
    <t>Midwest Corn, Dry Mill;  Fiber ethanol; Natural Gas, Grid Electricity; Fiber Ethanol produced in Wentworth, South Dakota; Ethanol transported by rail to California (Provisional)</t>
  </si>
  <si>
    <t>Fuel Producer: Dakota Ethanol, LLC (4810); Facility Name: Dakota Ethanol, LLC (70083); Midwest Corn, Dry Mill;  Fiber ethanol; Natural Gas, Grid Electricity; Fiber Ethanol produced in Wentworth, South Dakota; Ethanol transported by rail to California (Provisional)</t>
  </si>
  <si>
    <t>Midwest Corn, Dry Mill; Wet DGS, Corn oil and Syrup; Natural Gas, Grid Electricity; Starch Ethanol produced in Wentworth, South Dakota; Ethanol transported by rail to California (Provisional)</t>
  </si>
  <si>
    <t xml:space="preserve">ETH009A01370300 </t>
  </si>
  <si>
    <t>Fuel Producer: Dakota Ethanol, LLC (4810); Facility Name: Dakota Ethanol, LLC (70083); Midwest Corn, Dry Mill; Wet DGS, Corn oil and Syrup; Natural Gas, Grid Electricity; Starch Ethanol produced in Wentworth, South Dakota;  Ethanol transported by rail to California (Provisional)</t>
  </si>
  <si>
    <t>Midwest Corn, Dry Mill; Modified DGS, Corn oil and Syrup; Natural Gas, Grid Electricity; Starch Ethanol produced in Wentworth, South Dakota;  Ethanol transported by rail to California (Provisional)</t>
  </si>
  <si>
    <t xml:space="preserve">ETH009A01370200 </t>
  </si>
  <si>
    <t>Fuel Producer: Dakota Ethanol, LLC (4810); Facility Name: Dakota Ethanol, LLC (70083); Midwest Corn, Dry Mill; Modified DGS, Corn oil and Syrup; Natural Gas, Grid Electricity; Starch Ethanol produced in Wentworth, South Dakota;  Ethanol transported by rail to California (Provisional)</t>
  </si>
  <si>
    <t>Midwest Corn, Dry Mill; Dry DGS, Corn oil and Syrup; Natural Gas, Grid Electricity; Starch Ethanol produced in Wentworth, South Dakota; Ethanol transported by rail to California (Provisional)</t>
  </si>
  <si>
    <t>72.86</t>
  </si>
  <si>
    <t>ETH009A01370100</t>
  </si>
  <si>
    <t>Fuel Producer: Dakota Ethanol, LLC (4810); Facility Name: Dakota Ethanol, LLC (70083); Midwest Corn, Dry Mill; Dry DGS, Corn oil and Syrup; Natural Gas, Grid Electricity; Starch Ethanol produced in Wentworth, South Dakota; Ethanol transported by rail to California (Provisional)</t>
  </si>
  <si>
    <t>Midwest Corn, Dry Mill; Soliton Fiber Ethanol Conversion Process; Natural Gas, Grid Electricity; Fiber Ethanol produced in Minden Nebraska and transported by rail to California (Provisional)</t>
  </si>
  <si>
    <t>Fuel Producer: KAAPA Ethanol Holdings LLC (4805); Facility Name: KAAPA Ethanol LLC (70079); Midwest Corn, Dry Mill; Soliton Fiber Ethanol Conversion Process; Natural Gas, Grid Electricity; Fiber Ethanol produced in Minden Nebraska and transported by rail to California (Provisional)</t>
  </si>
  <si>
    <t>Midwest Corn, Dry Mill; Wet DGS, Corn Oil; Natural Gas, Grid Electricity; Starch Ethanol produced in Minden, Nebraska and transported by rail to California, Composite CI  (Provisional)</t>
  </si>
  <si>
    <t>61.48</t>
  </si>
  <si>
    <t>ETH009A00980100</t>
  </si>
  <si>
    <t>Fuel Producer: KAAPA Ethanol Holdings LLC (4805); Facility Name: KAAPA Ethanol LLC (70079); Midwest Corn, Dry Mill; Wet DGS, Corn Oil; Natural Gas, Grid Electricity; Starch Ethanol produced in Minden, Nebraska and transported by rail to California, Composite CI  (Provisional)</t>
  </si>
  <si>
    <t>Midwest Corn, Dry Mill;  Fiber ethanol BPX Fiber Conversion Process; Natural Gas, Grid Electricity, Biomethane, Biomass; Fiber Ethanol produced in Chancellor, South Dakota; Ethanol transported by rail to California (Provisional)</t>
  </si>
  <si>
    <t>25.06</t>
  </si>
  <si>
    <t>ETH012A00070200</t>
  </si>
  <si>
    <t>Fuel Producer: POET Biorefining - Chancellor, LLC (4727); Facility Name: POET Biorefining - Chancellor, LLC (70012); Midwest Corn, Dry Mill;  Fiber ethanol BPX Fiber Conversion Process; Natural Gas, Grid Electricity, Biomethane, Biomass; Fiber Ethanol produced in Chancellor, South Dakota; Ethanol transported by rail to California (Provisional)</t>
  </si>
  <si>
    <t>Midwest Corn, Dry Mill; Dry DGS, Modified, and Wet DGS, Corn oil and Syrup; Natural Gas, Grid Electricity, Biomethane, and Biomass; Starch Ethanol produced in Chancellor, SD;  Ethanol transported by rail to California, Composite CI (Provisional)</t>
  </si>
  <si>
    <t>65.21</t>
  </si>
  <si>
    <t>ETH009A00070100</t>
  </si>
  <si>
    <t>Fuel Producer: POET Biorefining - Chancellor, LLC (4727); Facility Name: POET Biorefining - Chancellor, LLC (70012); Midwest Corn, Dry Mill; Dry DGS, Modified, and Wet DGS, Corn oil and Syrup; Natural Gas, Grid Electricity, Biomethane, and Biomass; Starch Ethanol produced in Chancellor, SD;  Ethanol transported by rail to California, Composite CI (Provisional)</t>
  </si>
  <si>
    <t>Biomethane from Landfill in Saint-Thomas, Quebec; upgraded at EBI Energy in Quebec, Canada; pipelined to Boron California for liquefaction to LNG; trucked to California; regasified and compressed to L-CNG (Provisional)</t>
  </si>
  <si>
    <t>Fuel Producer: EBI ENERGIE INC. (6459); Facility Name: SAINT-THOMAS BIOMETHANE PLANT (71254); Biomethane from Landfill in Saint-Thomas, Quebec; upgraded at EBI Energy in Quebec, Canada; pipelined to Boron California for liquefaction to LNG; trucked to California; regasified and compressed to L-CNG (Provisional)</t>
  </si>
  <si>
    <t>Biomethane from Landfill in Saint-Thomas, Quebec; upgraded at EBI Energy in Quebec, Canada and pipelined to Boron California for liquefaction to LNG; trucked to California LNG stations by pipeline, liquefied in California (Provisional)</t>
  </si>
  <si>
    <t>Fuel Producer: EBI ENERGIE INC. (6459); Facility Name: SAINT-THOMAS BIOMETHANE PLANT (71254); Biomethane from Landfill in Saint-Thomas, Quebec; upgraded at EBI Energy in Quebec, Canada and pipelined to Boron California for liquefaction to LNG; trucked to California LNG stationso California by pipeline, liquefied in California (Provisional)</t>
  </si>
  <si>
    <t>Biomethane from Landfill in Saint-Thomas, Quebec; upgrading at EBI Energie Inc in Quebec, Canada; pipelined to California for compression to CNG (Provisional)</t>
  </si>
  <si>
    <t>Fuel Producer: EBI ENERGIE INC. (6459); Facility Name: SAINT-THOMAS BIOMETHANE PLANT (71254); Biomethane from Landfill in Saint-Thomas, Quebec; upgrading at EBI Energie Inc, pipelined to California for compression to CNG (Provisional)</t>
  </si>
  <si>
    <t>Biomethane from Landfill in Roosevelt, Washington; upgrading at Public Utility District No. 1 of Klickitat County, pipelined to California for compression to CNG (Provisional)</t>
  </si>
  <si>
    <t>CNG025A02180100</t>
  </si>
  <si>
    <t>Fuel Producer: PUBLIC UTILITY DISTRICT NO. 1 OF KLICKITAT COUNTY (2080); Facility Name: H.W. HILL RENEWABLE NATURAL GAS PROJECT (70301); Biomethane from Landfill in Roosevelt, Washington; upgrading at Public Utility District No. 1 of Klickitat County, pipelined to California for compression to CNG (Provisional)</t>
  </si>
  <si>
    <t>A021801</t>
  </si>
  <si>
    <t>Midwest Sourced Canola Oil transported by truck to Biodiesel plant in Washington, IA;  Natural Gas and Grid Electricity; Biodiesel produced in Washington and transported by rail to California</t>
  </si>
  <si>
    <t>IOWA RENEWABLE ENERGY LLC (82854)</t>
  </si>
  <si>
    <t>IOWA RENEWABLE ENERGY LLC (4698)</t>
  </si>
  <si>
    <t>BIO006A01970100</t>
  </si>
  <si>
    <t>Fuel Producer: IOWA RENEWABLE ENERGY LLC (4698); Facility Name: IOWA RENEWABLE ENERGY LLC (82854); Midwest Sourced Canola Oil transported by truck to Biodiesel plant in Washington, IA;  Natural Gas and Grid Electricity; Biodiesel produced in Washington and transported by rail to California</t>
  </si>
  <si>
    <t>A019701</t>
  </si>
  <si>
    <t xml:space="preserve">Biomethane from Landfill at Oklahoma City, OK; upgrading at Oklahoma, OK; Pipelined to ANGF in Topock, AZ for liquefaction to LNG; Delivered by truck to California; Regasified and compressed to LCNG and dispensed at CNG Stations in California (Provisional) </t>
  </si>
  <si>
    <t>Timberline Energy, LLC (F00028)</t>
  </si>
  <si>
    <t>Applied Natural Gas Fuels, Inc. (6174)</t>
  </si>
  <si>
    <t>LCN025A02270200</t>
  </si>
  <si>
    <t xml:space="preserve">Fuel Producer: Applied Natural Gas Fuels, Inc. (6174) ; Facility Name: Timberline Energy, LLC (F00028); Biomethane from Landfill at Oklahoma City, OK; upgrading at Oklahoma, OK; Pipelined to ANGF in Topock, AZ for liquefaction to LNG; Delivered by truck to California; Regasified and compressed to LCNG and dispensed at CNG Stations in CA (Provisional) </t>
  </si>
  <si>
    <t>A022702</t>
  </si>
  <si>
    <t xml:space="preserve">Biomethane from Landfill at Oklahoma City, OK; upgrading at Oklahoma, OK; Pipelined to ANGF in Topock, AZ for liquefaction to LNG; Delivered by truck and dispensed at LNG Stations in California (Provisional) </t>
  </si>
  <si>
    <t>LNG025A02270100</t>
  </si>
  <si>
    <t xml:space="preserve">Fuel Producer: Applied Natural Gas Fuels, Inc. (6174); Facility Name: Timberline Energy, LLC (F00028); Biomethane from Landfill at Oklahoma City, OK; upgrading at Oklahoma, OK; Pipelined to ANGF in Topock, AZ for liquefaction to LNG; Delivered by truck and dispensed at LNG Stations in California (Provisional) </t>
  </si>
  <si>
    <t>A022701</t>
  </si>
  <si>
    <t xml:space="preserve">Biomethane from Landfill at Amsterdam, OH; Upgrading at Apex LFG Energy; Pipelined to ANGF in Topock, AZ for liquefaction to LNG;  Delivered by truck to California; Regasified and compressed to LCNG and dispensed at CNG Stations in CA (Provisional) </t>
  </si>
  <si>
    <t>Apex LFG Energy (F00034)</t>
  </si>
  <si>
    <t>LCN025A02280200</t>
  </si>
  <si>
    <t xml:space="preserve">Fuel Producer: Applied Natural Gas Fuels, Inc. (6174); Facility Name: Apex LFG Energy (F00034); Biomethane from Landfill at Amsterdam, OH; Upgrading at Apex LFG Energy; Pipelined to ANGF in Topock, AZ for liquefaction to LNG;  Delivered by truck to California; Regasified and compressed to LCNG and dispensed at CNG Stations in CA (Provisional) </t>
  </si>
  <si>
    <t>A022802</t>
  </si>
  <si>
    <t>Biomethane from Landfill at Amsterdam, OH; Upgrading at Apex LFG Energy; Pipelined to ANGF in Topock, AZ for liquefaction to LNG; Delivered by truck and dispensed at LNG Stations in California (Provisional)</t>
  </si>
  <si>
    <t>LNG025A02280100</t>
  </si>
  <si>
    <t xml:space="preserve">Fuel Producer: Applied Natural Gas Fuels, Inc. (6174); Facility Name: Apex LFG Energy (F00034); Biomethane from Landfill at Amsterdam, OH; Upgrading at Apex LFG Energy; Pipelined to ANGF in Topock, AZ for liquefaction to LNG; Delivered by truck and dispensed at LNG Stations in California (Provisional) </t>
  </si>
  <si>
    <t>A022801</t>
  </si>
  <si>
    <t xml:space="preserve">Biomethane from Blue Ridge Landfill in Fresno, Texas; Pipelined to California for compression to CNG; Delivered and dispensed as CNG in California for the use in transportation fuel (Provisional) </t>
  </si>
  <si>
    <t>Blue Ridge Landfill, LLC (F00132)</t>
  </si>
  <si>
    <t>MEM RNG, LLC (2141)</t>
  </si>
  <si>
    <t>CNG025A02070100</t>
  </si>
  <si>
    <t>Fuel Producer: MEM RNG, LLC (2141); Facility Name: Blue Ridge Landfill, LLC (F00132); Biomethane from Blue Ridge Landfill in Fresno, Texas; Pipelined to California for compression to CNG; Delivered and dispensed as CNG in California for the use in transportation fuel (Provisional)</t>
  </si>
  <si>
    <t>A020701</t>
  </si>
  <si>
    <t>Midwest Sourced Used Cooking Oil transported by truck to Biodiesel plant in Washington, IA; Natural Gas and Grid Electricity; Biodiesel produced in Washington and transported by rail to California</t>
  </si>
  <si>
    <t>BIO001A01970400</t>
  </si>
  <si>
    <t>Fuel Producer: IOWA RENEWABLE ENERGY LLC (4698) ; Facility Name: IOWA RENEWABLE ENERGY LLC (82854); Midwest Sourced Used Cooking Oil transported by truck to Biodiesel plant in Washington, IA; Natural Gas and Grid Electricity; Biodiesel produced in Washington and transported by rail to California</t>
  </si>
  <si>
    <t>A019704</t>
  </si>
  <si>
    <t>Midwest Sourced Rendered Animal Fat Oil transported by truck to Biodiesel plant in Washington, IA; Natural Gas and Grid Electricity; Biodiesel produced in Washington and transported by rail to California</t>
  </si>
  <si>
    <t>BIO002A01970300</t>
  </si>
  <si>
    <t>Fuel Producer: IOWA RENEWABLE ENERGY LLC (4698) ; Facility Name:  IOWA RENEWABLE ENERGY LLC (82854); Midwest Sourced Rendered Animal Fat Oil transported by truck to Biodiesel plant in Washington, IA; Natural Gas and Grid Electricity; Biodiesel produced in Washington and transported by rail to California</t>
  </si>
  <si>
    <t>A019703</t>
  </si>
  <si>
    <t>Midwest Sourced Soybean Oil transported by truck to Biodiesel plant in Washington, IA; Natural Gas and Grid Electricity; Biodiesel produced in Washington and transported by rail to California</t>
  </si>
  <si>
    <t>BIO005A01970200</t>
  </si>
  <si>
    <t>Fuel Producer: IOWA RENEWABLE ENERGY LLC (4698) ; Facility Name: IOWA RENEWABLE ENERGY LLC (82854); Midwest Sourced Soybean Oil transported by truck to Biodiesel plant in Washington, IA; Natural Gas and Grid Electricity; Biodiesel produced in Washington and transported by rail to California</t>
  </si>
  <si>
    <t>A019702</t>
  </si>
  <si>
    <t>Average California sourced Used Cooking Oil (UCO) to Biodiesel produced in California</t>
  </si>
  <si>
    <t>Crimson Renewable Enegy LP (4814)</t>
  </si>
  <si>
    <t>BDU233R</t>
  </si>
  <si>
    <t>BDU233</t>
  </si>
  <si>
    <t>Used Cooking Oil</t>
  </si>
  <si>
    <t>Fuel Producer: Crimson Renewable Enegy LP (4814) ; Facility Name: Crimson Renewable Enegy Bakersfield Biodiesel Plant (80174); Average California sourced Used Cooking Oil UCO) to Biodiesel produced in California </t>
  </si>
  <si>
    <t>T1N-1800</t>
  </si>
  <si>
    <t xml:space="preserve">Average North American Sourced Used Cooking Oil (energy not required to render) to Biodiesel Produced in California </t>
  </si>
  <si>
    <t>BDU204</t>
  </si>
  <si>
    <t xml:space="preserve">Fuel Producer: Crimson Renewable Energy LP (4814) Facility Name: Crimson Renewable Energy Bakersfield Biodiesel Plant (80174): Average North American Sourced Used Cooking Oil (energy not required to render) to Biodiesel Produced in California </t>
  </si>
  <si>
    <t>T2N-1107</t>
  </si>
  <si>
    <t>Average California Sourced Tallow to Biodiesel Produced in California</t>
  </si>
  <si>
    <t>BDT204R</t>
  </si>
  <si>
    <t>BDT204</t>
  </si>
  <si>
    <t>California Tallow</t>
  </si>
  <si>
    <t>Fuel Producer: Crimson Renewable Energy LP (4814) Facility Name: Crimson Renewable Energy Bakersfield Biodiesel Plant (80174): Average California Sourced Tallow to Biodiesel Produced in California</t>
  </si>
  <si>
    <t>T1N-1389</t>
  </si>
  <si>
    <t xml:space="preserve">Average US Sourced Tallow to Biodiesel Produced in California </t>
  </si>
  <si>
    <t>BDT203</t>
  </si>
  <si>
    <t>North American Tallow</t>
  </si>
  <si>
    <t xml:space="preserve">Fuel Producer: Crimson Renewable Energy LP (4814) Facility Name: Crimson Renewable Energy Bakersfield Biodiesel Plant (80174): Average U.S. Sourced Tallow to Biodiesel Produced in California </t>
  </si>
  <si>
    <t>T1N-1386</t>
  </si>
  <si>
    <t xml:space="preserve">Average North American Sourced Used Cooking Oil (energy required to render)to Biodiesel Produced in California </t>
  </si>
  <si>
    <t>BDU203</t>
  </si>
  <si>
    <t>North American Used Cooking Oil</t>
  </si>
  <si>
    <t>Fuel Producer: Crimson Renewable Energy LP (4814) Facility Name: Crimson Renewable Energy Bakersfield Biodiesel Plant (80174): Average North American Sourced Used Cooking Oil (energy required to render) to Biodiesel Produced in California</t>
  </si>
  <si>
    <t>T1N-1384</t>
  </si>
  <si>
    <t>Midwest Corn, Dry Mill;  Fiber ethanol produced using BPX Fiber Conversion Process; Natural Gas, Grid Electricity; Fiber Ethanol produced in Macon, MO;  Ethanol transported by rail to California (Provisional)</t>
  </si>
  <si>
    <t>Fuel Producer: POET BIOREFINING - MACON (NORTHEAST MISSOURI GRAIN, LLC) (4788) ; Facility Name: POET BIOREFINING - MACON (NORTHEAST MISSOURI GRAIN, LLC) (70017); Midwest Corn, Dry Mill;  Fiber ethanol produced using BPX Fiber Conversion Process; Natural Gas, Grid Electricity; Fiber Ethanol produced in Macon, MO;  Ethanol transported by rail to California (Provisional)</t>
  </si>
  <si>
    <t>Midwest Corn, Dry Mill; Wet DGS, Corn oil and Syrup; Natural Gas, Grid Electricity; Starch Ethanol produced in Macon, MO ;  Ethanol transported by rail to California (Provisional)</t>
  </si>
  <si>
    <t>Fuel Producer: POET BIOREFINING - MACON (NORTHEAST MISSOURI GRAIN, LLC) (4788); Facility Name: POET BIOREFINING - MACON (NORTHEAST MISSOURI GRAIN, LLC) (70017); Midwest Corn, Dry Mill; Wet DGS, Corn oil and Syrup; Natural Gas, Grid Electricity; Starch Ethanol produced in Macon, MO ;  Ethanol transported by rail to California (Provisional)</t>
  </si>
  <si>
    <t>Midwest Corn, Dry Mill; Dry DGS, Corn oil and Syrup; Natural Gas, Grid Electricity; Starch Ethanol produced in Macon, MO;  Ethanol transported by rail to California (Provisional)</t>
  </si>
  <si>
    <t>Fuel Producer: POET BIOREFINING - MACON (NORTHEAST MISSOURI GRAIN, LLC) (4788); Facility Name: POET BIOREFINING - MACON (NORTHEAST MISSOURI GRAIN, LLC) (70017); Midwest Corn, Dry Mill; Dry DGS, Corn oil and Syrup; Natural Gas, Grid Electricity; Starch Ethanol produced in Macon, MO;  Ethanol transported by rail to California (Provisional)</t>
  </si>
  <si>
    <t>Energy Mission Control (F00142)</t>
  </si>
  <si>
    <t>Energy Mission Control (C1058)</t>
  </si>
  <si>
    <t>Fuel Producer: Energy Mission Control (C1058); Facility Name: Energy Mission Control (F00142); Electricity that is generated from 100 percent zeroCI sources used as a transportation fuel in California</t>
  </si>
  <si>
    <t>L010601</t>
  </si>
  <si>
    <t>Tier 2 Method 2B Application: Renewable Diesel produced from North American Tallow, in Paramount, California</t>
  </si>
  <si>
    <t>RDT209R</t>
  </si>
  <si>
    <t>RDT209</t>
  </si>
  <si>
    <t>Tallow &amp; Animal Fat</t>
  </si>
  <si>
    <t>Fuel Producer: AltAir Paramount, LLC (6281) ; Facility Name: AltAir Paramount, LLC (83180); Tier 2 Method 2B Application: Renewable Diesel produced from North American Tallow, in Paramount, California</t>
  </si>
  <si>
    <t>T2N-1290</t>
  </si>
  <si>
    <t>Tier 2 Method 2B Application: Renewable Naphtha produced from North American Tallow,  Naphtha produced in Paramount, California</t>
  </si>
  <si>
    <t>RNWN200R</t>
  </si>
  <si>
    <t>39.75</t>
  </si>
  <si>
    <t>RNWN200</t>
  </si>
  <si>
    <t>Fuel Producer: AltAir Paramount, LLC (6281) ; Facility Name: AltAir Paramount, LLC (83180); Tier 2 Method 2B Application: Renewable Naphtha produced from North American Tallow,  Naphtha produced in Paramount, California</t>
  </si>
  <si>
    <t>T2N-1287</t>
  </si>
  <si>
    <t xml:space="preserve">Midwest Corn, Ethanol, Dry Mill, NG, and grid electricity as process fuels. DDGS, WDGS, and corn oil as co-products </t>
  </si>
  <si>
    <t>Kansas Ethanol, LLC (70279)</t>
  </si>
  <si>
    <t>Kansas Ethanol, LLC</t>
  </si>
  <si>
    <t>ETHC299R</t>
  </si>
  <si>
    <t>67.83</t>
  </si>
  <si>
    <t>ETHC299</t>
  </si>
  <si>
    <t>Corn</t>
  </si>
  <si>
    <t xml:space="preserve">Fuel Producer: Kansas Ethanol, LLC ; Facility Name: Kansas Ethanol, LLC (70279); Midwest Corn, Ethanol, Dry Mill, NG, and grid electricity as process fuels. DDGS, WDGS, and corn oil as co-products </t>
  </si>
  <si>
    <t>T1N-1859</t>
  </si>
  <si>
    <t>EBI landfill gas in Saint-Thomas, Quebec to pipeline-quality biomethane; delivered via pipeline to CNG Stations in California</t>
  </si>
  <si>
    <t>EBI Energie In (71254)</t>
  </si>
  <si>
    <t>San Diego Metropolitan Transit Center (S304)</t>
  </si>
  <si>
    <t>CNGLF277R</t>
  </si>
  <si>
    <t>32.28</t>
  </si>
  <si>
    <t>CNGLF277</t>
  </si>
  <si>
    <t>CNG</t>
  </si>
  <si>
    <t>Fuel Producer: Fuel Producer: San Diego Metropolitan Transit Center (S304) ; Facility Name: Facility Name: EBI Energie In (71254); EBI landfill gas in Saint-Thomas, Quebec to pipeline-quality biomethane; delivered via pipeline to CNG Stations in California</t>
  </si>
  <si>
    <t>T1N-1811</t>
  </si>
  <si>
    <t>Dry mill corn ethanol with co-production of MDGS and corn oil using natural gas and electricity power.</t>
  </si>
  <si>
    <t>ETHC293R</t>
  </si>
  <si>
    <t>68.89</t>
  </si>
  <si>
    <t>ETHC293</t>
  </si>
  <si>
    <t>Fuel Producer: Husker Ag LLC (5078); Facility Name: Husker Ag LLC (70151); Dry mill corn ethanol with co-production of MDGS and corn oil using natural gas and electricity power.</t>
  </si>
  <si>
    <t>T1N-1572</t>
  </si>
  <si>
    <t>California Used Cooking Oil, Biodiesel produced in Five Points, California.</t>
  </si>
  <si>
    <t>Biodico Plant (83027)</t>
  </si>
  <si>
    <t>Biodico Westside (6231)</t>
  </si>
  <si>
    <t>BDU229R</t>
  </si>
  <si>
    <t>14.97</t>
  </si>
  <si>
    <t>BDU229</t>
  </si>
  <si>
    <t>Used Cooking Oil (UCO)</t>
  </si>
  <si>
    <t>Fuel Producer: Biodico Westside (6231); Facility Name: Biodico Plant (83027); California Used Cooking Oil, Biodiesel produced in Five Points, California.</t>
  </si>
  <si>
    <t>T2N-1154</t>
  </si>
  <si>
    <t>Cruise Corporate Headquarters (F00144)</t>
  </si>
  <si>
    <t>Cruise LLC (C1064)</t>
  </si>
  <si>
    <t>Fuel Producer: Cruise LLC (C1064); Facility Name: Cruise Corporate Headquarters  (F00144); Electricity that is generated from 100 percent zeroCI sources used as a transportation fuel in California</t>
  </si>
  <si>
    <t>L010801</t>
  </si>
  <si>
    <t>Quebec LFG to LNG facility in Boron for use in California</t>
  </si>
  <si>
    <t>Complexe Enviro Progressive ltee (71198)</t>
  </si>
  <si>
    <t>LNGLF207LR1</t>
  </si>
  <si>
    <t>41.44</t>
  </si>
  <si>
    <t>LNGLF207LR</t>
  </si>
  <si>
    <t>LNG</t>
  </si>
  <si>
    <t>Fuel Producer: Clean Energy (5481); Facility Name: Complexe Enviro Progressive ltee (71198); Quebec LFG to LNG facility in Boron for use in California</t>
  </si>
  <si>
    <t>T1R-1121</t>
  </si>
  <si>
    <t>Quebec LFG to CNG for California CNG stations</t>
  </si>
  <si>
    <t>CNGLF212LR</t>
  </si>
  <si>
    <t>31.96</t>
  </si>
  <si>
    <t>CNGLF212L</t>
  </si>
  <si>
    <t>Fuel Producer: Clean Energy (5481); Facility Name: Complexe Enviro Progressive ltee (71198); Quebec LFG to CNG for California CNG stations</t>
  </si>
  <si>
    <t>T1R-1120</t>
  </si>
  <si>
    <t>Quebec LFG to LNG then to L-CNG</t>
  </si>
  <si>
    <t>CNGLF211LR1</t>
  </si>
  <si>
    <t>44.05</t>
  </si>
  <si>
    <t>CNGLF211LR</t>
  </si>
  <si>
    <t>Fuel Producer: Clean Energy (5481); Facility Name: Complexe Enviro Progressive ltee (71198); Quebec LFG to LNG then to L-CNG</t>
  </si>
  <si>
    <t>T1R-1119</t>
  </si>
  <si>
    <t>3Degrees Group, Inc. (F00137)</t>
  </si>
  <si>
    <t>Fuel Producer: 3Degrees Group, Inc. (C1055); Facility Name: 3Degrees Group, Inc. (F00137); Electricity that is generated from 100 percent zeroCI sources used as a transportation fuel in California</t>
  </si>
  <si>
    <t>L010501</t>
  </si>
  <si>
    <t>ELC000L00072020</t>
  </si>
  <si>
    <t>Grant Farm dba Momentum (Zero-CI Lookup Table Pathway) (F00133)</t>
  </si>
  <si>
    <t>Grant Farm dba Momentum Zero CI Electricity (C1054)</t>
  </si>
  <si>
    <t>Fuel Producer: Grant Farm dba Momentum Zero CI Electricity (C1054); Facility Name: Grant Farm dba Momentum (Zero-CI Lookup Table Pathway) (F00133); Electricity that is generated from 100 percent zeroCI sources used as a transportation fuel in California</t>
  </si>
  <si>
    <t>L010301</t>
  </si>
  <si>
    <t>Oxnard Harbor District (F00105)</t>
  </si>
  <si>
    <t>Oxnard Harbor District (C1030)</t>
  </si>
  <si>
    <t>Fuel Producer: Oxnard Harbor District (C1030); Facility Name: Oxnard Harbor District (F00105); Electricity that is generated from 100 percent zero-CI sources used as a transportation fuel in California</t>
  </si>
  <si>
    <t>L009401</t>
  </si>
  <si>
    <t>R.C. Kirkwood Power House Units #1, #2, #3 (F00089)</t>
  </si>
  <si>
    <t>San Francisco Public Utilities Commission (C1003)</t>
  </si>
  <si>
    <t>Fuel Producer: San Francisco Public Utilities Commission (C1003); Facility Name: R.C. Kirkwood Power House Units #1, #2, #3 (F00089); Electricity that is generated from 100 percent zeroCI sources used as a transportation fuel in California</t>
  </si>
  <si>
    <t>L008901</t>
  </si>
  <si>
    <t xml:space="preserve">Compressed H2 produced in California from central SMR of biomethane (renewable feedstock) from North American landfills </t>
  </si>
  <si>
    <t>HYG025L00072019</t>
  </si>
  <si>
    <t xml:space="preserve">Fuel Producer: FirstElement Fuel (E426); Facility Name: Air Products and Chemicals SMR Wilmington. CA (F00068); Compressed H2 produced in California from central SMR of biomethane (renewable feedstock) from North American landfills </t>
  </si>
  <si>
    <t>L007701</t>
  </si>
  <si>
    <t xml:space="preserve">Fuel Producer: Shell Energy North America (6154); Facility Name: Carson Hydrogen Plant (F00059); Compressed H2 produced in California from central SMR of biomethane (renewable feedstock) from North American landfills </t>
  </si>
  <si>
    <t>L007601</t>
  </si>
  <si>
    <t>Air Products Central SMR (F00051)</t>
  </si>
  <si>
    <t>Fuel Producer: Air Liquide Hydrogen Energy US LLC (A491); Facility Name: Air Products Central SMR (F00051); Compressed H2 produced in California from central SMR of North American fossil-based NG</t>
  </si>
  <si>
    <t>L005701</t>
  </si>
  <si>
    <t xml:space="preserve">Fuel Producer: Air Liquide Hydrogen Energy US LLC (A491); Facility Name: Air Products Central SMR (F00051); Compressed H2 produced in California from central SMR of biomethane (renewable feedstock) from North American landfills </t>
  </si>
  <si>
    <t>L005801</t>
  </si>
  <si>
    <t>Liquefied H2 produced in California from central SMR of biomethane (renewable feedstock) from North American landfills</t>
  </si>
  <si>
    <t>Fuel Producer: FirstElement Fuel (E426); Facility Name: Air Products &amp; Chemicals SMR Sacramento (F00069); Liquefied H2 produced in California from central SMR of biomethane (renewable feedstock) from North American landfills</t>
  </si>
  <si>
    <t>L009701</t>
  </si>
  <si>
    <t>Fuel Producer: Iwatani Corporation of America (C1024); Facility Name: Linde-Praxair (F00088); Liquefied H2 produced in California from central SMR of North American fossil-based NG</t>
  </si>
  <si>
    <t>L009501</t>
  </si>
  <si>
    <t>Renewable Natural Gas (RNG) sourced from Swine Manure of Valley View Farms, Greencastle, Missouri; transported by truck to pipeline injection point; delivered via pipeline to liquefaction facility in Topock, AZ; delivered by truck to and re-gasified in CA (Provisional)</t>
  </si>
  <si>
    <t>LCN044B00100300</t>
  </si>
  <si>
    <t>Fuel Producer: Element Markets Renewable Energy, LLC (5877) ; Facility Name: Valley View Farm (70021S); Renewable Natural Gas (RNG) sourced from Swine Manure of Valley View Farms, Greencastle, Missouri; transported by truck to pipeline injection point; delivered via pipeline to liquefaction facility in Topock, AZ; delivered by truck to and re-gasified in CA (Provisional)</t>
  </si>
  <si>
    <t>B001003</t>
  </si>
  <si>
    <t>Renewable Natural Gas (RNG) sourced from Swine Manure of Valley View Farms, Greencastle, Missouri; transported by truck to pipeline injection point; delivered via pipeline to liquefaction facility in Topock, Arizona; delivered by truck to California (Provisional)</t>
  </si>
  <si>
    <t>LNG044B00100200</t>
  </si>
  <si>
    <t>Fuel Producer: Element Markets Renewable Energy, LLC (5877) ; Facility Name: Valley View Farm (70021S); Renewable Natural Gas (RNG) sourced from Swine Manure of Valley View Farms, Greencastle, Missouri; transported by truck to pipeline injection point; delivered via pipeline to liquefaction facility in Topock, Arizona; delivered by truck to California (Provisional)</t>
  </si>
  <si>
    <t>B001002</t>
  </si>
  <si>
    <t>Renewable Natural Gas (RNG) sourced from Swine Manure of Valley View Farms, Greencastle, Missouri; transported by truck to pipeline injection point; delivered via pipeline to Los Angeles, California  (Provisional)</t>
  </si>
  <si>
    <t>Fuel Producer: Element Markets Renewable Energy, LLC (5877) ; Facility Name: Valley View Farm (70021S); Renewable Natural Gas (RNG) sourced from Swine Manure of Valley View Farms, Greencastle, Missouri; transported by truck to pipeline injection point; delivered via pipeline to Los Angeles, California  (Provisional)</t>
  </si>
  <si>
    <t>B001001</t>
  </si>
  <si>
    <t>Liquefied Natural Gas (LNG) from Swine Manure of Locust Ridge Farm, Harris, Missouri; transported by truck to pipeline injection point; delivered via pipeline to liquefaction facility in Topock, Arizona; delivered by truck to California (Provisional)</t>
  </si>
  <si>
    <t>LNG044B00090300</t>
  </si>
  <si>
    <t>Fuel Producer: Element Markets Renewable Energy, LLC (5877) ; Facility Name: Locust Ridge Farm (71298); Liquefied Natural Gas (LNG) from Swine Manure of Locust Ridge Farm, Harris, Missouri; transported by truck to pipeline injection point; delivered via pipeline to liquefaction facility in Topock, Arizona; delivered by truck to California (Provisional)</t>
  </si>
  <si>
    <t>B000903</t>
  </si>
  <si>
    <t>Renewable Natural Gas (RNG) sourced from Swine Manure of Locust Ridge Farms, Harris, Missouri; transported by truck to pipeline injection point; delivered via pipeline to liquefaction facility in Topock, AZ delivered by truck to and re-gasified in CA  (Provisional)</t>
  </si>
  <si>
    <t>LCN044B00090200</t>
  </si>
  <si>
    <t>Fuel Producer: Fuel Producer: Element Markets Renewable Energy, LLC (5877) ; Facility Name: Locust Ridge Farm (71298); Renewable Natural Gas (RNG) sourced from Swine Manure of Locust Ridge Farms, Harris, Missouri; transported by truck to pipeline injection point; delivered via pipeline to liquefaction facility in Topock, AZ delivered by truck to and re-gasified in CA  (Provisional)</t>
  </si>
  <si>
    <t>B000902</t>
  </si>
  <si>
    <t>Renewable Natural Gas (RNG) sourced from Swine Manure of Locust Farms, Harris, Missouri; transported by truck to pipeline injection point; delivered via pipeline to Los Angeles, California (Provisional)</t>
  </si>
  <si>
    <t>Fuel Producer: Element Markets Renewable Energy, LLC (5877) ; Facility Name: Locust Ridge Farm (71298); Renewable Natural Gas (RNG) sourced from Swine Manure of Locust Farms, Harris, Missouri; transported by truck to pipeline injection point; delivered via pipeline to Los Angeles, California (Provisional)</t>
  </si>
  <si>
    <t>B000901</t>
  </si>
  <si>
    <t>Liquefied hydrogen from landfill gas at Air Products &amp; Chemicals Inc., Sacramento, CA transported as liquid to transfill station in Santa Clara, CA and transported as gaseous hydrogen to fueling stations in CA</t>
  </si>
  <si>
    <t>HYG025B00480100</t>
  </si>
  <si>
    <t>Fuel Producer: Shell Energy North America (6154); Facility Name:  Sacramento Hydrogen Plant (F00102); Liquefied hydrogen from landfill gas at Air Products &amp; Chemicals Inc., Sacramento, CA transported as liquid to transfill station in Santa Clara, CA and transported as gaseous hydrogen to fueling stations in CA</t>
  </si>
  <si>
    <t>B004801</t>
  </si>
  <si>
    <t>Liquified Hydrogen from liquefied landfill gas at the landfill, transported to an SMR, gasified at a transfill, and dispensed in vehicles (Provisional)</t>
  </si>
  <si>
    <t>Praxair Ontario (F00084)</t>
  </si>
  <si>
    <t>HYL025B00360200</t>
  </si>
  <si>
    <t>Fuel Producer: HIGH MOUNTAIN FUELS LLC (4293); Facility Name: Praxair Ontario (F00084); Liquified Hydrogen from liquefied landfill gas at the landfill, transported to an SMR, gasified at a transfill, and dispensed in vehicles (Provisional)</t>
  </si>
  <si>
    <t>B003602</t>
  </si>
  <si>
    <t>Gaseous Hydrogen from Altamont landfill gas-derived biomethane liquefied and trucked from Livermore, CA to Ontario, CA; used as feedstock for hydrogen by SMR, distributed via tube trailer to stations in California  (Provisional)</t>
  </si>
  <si>
    <t>Facility Name: Praxair Ontario (F00084)</t>
  </si>
  <si>
    <t>HYG025B00360100</t>
  </si>
  <si>
    <t>Fuel Producer: HIGH MOUNTAIN FUELS LLC (4293); Facility Name: Facility Name: Praxair Ontario (F00084); Gaseous Hydrogen from Altamont landfill gas-derived biomethane liquefied and trucked from Livermore, CA to Ontario, CA; used as feedstock for hydrogen by SMR, distributed via tube trailer to stations in California  (Provisional)</t>
  </si>
  <si>
    <t>B003601</t>
  </si>
  <si>
    <t>Low-CI Electricity sourced from Dairy Manure Biogas using reciprocating engine in Open Sky Ranch, Riverdale, California; Electricity use as transportation fuel in California</t>
  </si>
  <si>
    <t>Open Sky (F00007)</t>
  </si>
  <si>
    <t>ELC026B00190100</t>
  </si>
  <si>
    <t>Fuel Producer: CleanFuture, Inc. (C1001); Facility Name: Open Sky (F00007); Low-CI Electricity sourced from Dairy Manure Biogas using reciprocating engine in Open Sky Ranch, Riverdale, California; Electricity use as transportation fuel in California</t>
  </si>
  <si>
    <t>B001901</t>
  </si>
  <si>
    <t>U.S. and Canadian sourced Rendered Animal Fat Oil transported by truck; Grid Electricity, Steam, and Hydrogen; Renewable Diesel produced from co-processing with petroleum feedstock in a hydrotreater in Blaine, Washington; transported by ocean tanker to CA (Provisional)</t>
  </si>
  <si>
    <t>Fuel Producer: BP Products North America, Inc (4320); Facility Name: Cherry Point Refinery (83736); U.S. and Canadian sourced Rendered Animal Fat Oil transported by truck; Grid Electricity, Steam, and Hydrogen; Renewable Diesel produced from co-processing with petroleum feedstock in a hydrotreater in Blaine, Washington; transported by ocean tanker to CA (Provisional)</t>
  </si>
  <si>
    <t>Volta Industries, Inc. (F00115)</t>
  </si>
  <si>
    <t>Volta Industries, Inc. (C1025)</t>
  </si>
  <si>
    <t>Fuel Producer: Volta Industries, Inc. (C1025); Facility Name: Volta Industries, Inc. (F00115); Electricity that is generated from 100 percent zero-CI sources used as a transportation fuel in California</t>
  </si>
  <si>
    <t>L010401</t>
  </si>
  <si>
    <t>JC Sales (F00125)</t>
  </si>
  <si>
    <t>JC Sales (C1031)</t>
  </si>
  <si>
    <t>Fuel Producer: JC Sales (C1031); Facility Name: JC Sales (F00125); Electricity that is generated from 100 percent zero-CI sources used as a transportation fuel in California</t>
  </si>
  <si>
    <t>L010201</t>
  </si>
  <si>
    <t>Enel X North America - eMobility (F00124)</t>
  </si>
  <si>
    <t>Enel X North America, Inc. (C1051)</t>
  </si>
  <si>
    <t>Massachusetts</t>
  </si>
  <si>
    <t>Fuel Producer: Enel X North America, Inc. (C1051); Facility Name: Enel X North America - eMobility (F00124); Electricity that is generated from 100 percent zero-CI sources used as a transportation fuel in California</t>
  </si>
  <si>
    <t>L010101</t>
  </si>
  <si>
    <t>Smart Charging Technologies 0CI (F00122)</t>
  </si>
  <si>
    <t>Smart Charging Technologies (C1050)</t>
  </si>
  <si>
    <t>Florida</t>
  </si>
  <si>
    <t>Fuel Producer: Smart Charging Technologies (C1050); Facility Name: Smart Charging Technologies 0CI (F00122); Electricity that is generated from 100 percent zero-CI sources used as a transportation fuel in California</t>
  </si>
  <si>
    <t>L010001</t>
  </si>
  <si>
    <t>Sacramento Municipal Utility District (F00116)</t>
  </si>
  <si>
    <t>Fuel Producer: SMUD (S338); Facility Name: Sacramento Municipal Utility District (F00116); Electricity that is generated from 100 percent zero-CI sources used as a transportation fuel in California</t>
  </si>
  <si>
    <t>L009901</t>
  </si>
  <si>
    <t>San Deigo Metropolitian Transit System (F00106)</t>
  </si>
  <si>
    <t>San Deigo Metropolitan Transit Center (S304)</t>
  </si>
  <si>
    <t>Fuel Producer: San Deigo Metropolitan Transit Center (S304); Facility Name: San Deigo Metropolitian Transit System (F00106); Electricity that is generated from 100 percent zero-CI sources used as a transportation fuel in California</t>
  </si>
  <si>
    <t>L009801</t>
  </si>
  <si>
    <t>Bridge to Renewables Corporate Headquarters (F00099)</t>
  </si>
  <si>
    <t>Bridge to Renewables, Benefit LLC (C1006)</t>
  </si>
  <si>
    <t>Fuel Producer: Bridge to Renewables, Benefit LLC (C1006); Facility Name: Bridge to Renewables Corporate Headquarters (F00099); Electricity that is generated from 100 percent zero-CI sources used as a transportation fuel in California</t>
  </si>
  <si>
    <t>L009301</t>
  </si>
  <si>
    <t>Beyond Energy, LLC (F00090)</t>
  </si>
  <si>
    <t>Beyond Energy, LLC (C1041)</t>
  </si>
  <si>
    <t>Fuel Producer: Beyond Energy, LLC (C1041); Facility Name: Beyond Energy, LLC (F00090); Electricity that is generated from 100 percent zero-CI sources used as a transportation fuel in California</t>
  </si>
  <si>
    <t>L009001</t>
  </si>
  <si>
    <t>Golden Hills North Wind Energy Center (F00087)</t>
  </si>
  <si>
    <t>Sonoma Clean Power Authority (C1012)</t>
  </si>
  <si>
    <t>Fuel Producer: Sonoma Clean Power Authority (C1012); Facility Name: Golden Hills North Wind Energy Center (F00087); Electricity that is generated from 100 percent zero-CI sources used as a transportation fuel in California</t>
  </si>
  <si>
    <t>L008701</t>
  </si>
  <si>
    <t>Jaguar Land Rover North America, LLC (F00083)</t>
  </si>
  <si>
    <t>Jaguar Land Rover North America, LLC (C1032)</t>
  </si>
  <si>
    <t>New Jersey</t>
  </si>
  <si>
    <t>Fuel Producer: Jaguar Land Rover North America, LLC (C1032); Facility Name: Jaguar Land Rover North America, LLC (F00083); Electricity that is generated from 100 percent zero-CI sources used as a transportation fuel in California</t>
  </si>
  <si>
    <t>L008301</t>
  </si>
  <si>
    <t>Port of Oakland (F00078)</t>
  </si>
  <si>
    <t>Port of Oakland (C1035)</t>
  </si>
  <si>
    <t>Fuel Producer: Port of Oakland (C1035); Facility Name: Port of Oakland (F00078); Electricity that is generated from 100 percent zero-CI sources used as a transportation fuel in California</t>
  </si>
  <si>
    <t>L008201</t>
  </si>
  <si>
    <t>BMW of North America, LLC Corporate Headquarters (F00076)</t>
  </si>
  <si>
    <t>BMW of North America, LLC (C1033)</t>
  </si>
  <si>
    <t>Fuel Producer: BMW of North America, LLC (C1033); Facility Name: BMW of North America, LLC Corporate Headquarters (F00076); Electricity that is generated from 100 percent zero-CI sources used as a transportation fuel in California</t>
  </si>
  <si>
    <t>L008101</t>
  </si>
  <si>
    <t>East Bay Community Energy (F0054)</t>
  </si>
  <si>
    <t>East Bay Community Energy Authority (C1022)</t>
  </si>
  <si>
    <t>Fuel Producer: East Bay Community Energy Authority (C1022); Facility Name: East Bay Community Energy (F0054); Electricity that is generated from 100 percent zero-CI sources used as a transportation fuel in California</t>
  </si>
  <si>
    <t>L007501</t>
  </si>
  <si>
    <t>Chargepoint, Inc. (F00061)</t>
  </si>
  <si>
    <t>ChargePoint, Inc. (C1028)</t>
  </si>
  <si>
    <t>Fuel Producer: ChargePoint, Inc. (C1028); Facility Name: Chargepoint, Inc. (F00061); Electricity that is generated from 100 percent zero-CI sources used as a transportation fuel in California</t>
  </si>
  <si>
    <t>L006501</t>
  </si>
  <si>
    <t>Alamedia Municipal Power (F00056)</t>
  </si>
  <si>
    <t>Alameda Municipal Power (C1021)</t>
  </si>
  <si>
    <t>Fuel Producer: Alameda Municipal Power (C1021); Facility Name: Alamedia Municipal Power (F00056); Electricity that is generated from 100 percent zero-CI sources used as a transportation fuel in California</t>
  </si>
  <si>
    <t>L005901</t>
  </si>
  <si>
    <t>SRECTrade, Inc. Zero CI Electricity (F00043)</t>
  </si>
  <si>
    <t>Fuel Producer: SRECTrade, Inc (C1018) ; Facility Name: SRECTrade, Inc. Zero CI Electricity (F00043); Electricity that is generated from 100 percent zero-CI sources used as a transportation fuel in California</t>
  </si>
  <si>
    <t>L001301</t>
  </si>
  <si>
    <t>EVgo Services LLC (F00033)</t>
  </si>
  <si>
    <t>EVgo Services LLC (C1101)</t>
  </si>
  <si>
    <t>Fuel Producer: EVgo Services LLC (C1101); Facility Name: EVgo Services LLC (F00033); Electricity that is generated from 100 percent zero-CI sources used as a transportation fuel in California</t>
  </si>
  <si>
    <t>L000701</t>
  </si>
  <si>
    <t>CleanFuture (F00024)</t>
  </si>
  <si>
    <t>Fuel Producer: CleanFuture, Inc. (C1001); Facility Name: CleanFuture (F00024); Electricity that is generated from 100 percent zero-CI sources used as a transportation fuel in California</t>
  </si>
  <si>
    <t>L000301</t>
  </si>
  <si>
    <t>Midwest Corn, Dry Mill, Wet and Dry DGS, and corn oil using natural gas and electricity; Starch ethanol produced from Corn in Ravenna, Nebraska; Ethanol transported by rail to California</t>
  </si>
  <si>
    <t>KAPPA Ethanol Ravenna LLC (70098)</t>
  </si>
  <si>
    <t>ETHC303R1</t>
  </si>
  <si>
    <t>79.25</t>
  </si>
  <si>
    <t>ETHC303R</t>
  </si>
  <si>
    <t>Fuel Producer: KAAPA Ethanol Holdings LLC (4805); Facility Name: KAPPA Ethanol Ravenna LLC (70098); Midwest Corn, Dry Mill, Wet and Dry DGS, and corn oil using natural gas and electricity; Starch ethanol produced from Corn in Ravenna, Nebraska; Ethanol transported by rail to California</t>
  </si>
  <si>
    <t>T1N-1868</t>
  </si>
  <si>
    <t>ETHC302R1</t>
  </si>
  <si>
    <t>68.86</t>
  </si>
  <si>
    <t>ETHC302R</t>
  </si>
  <si>
    <t>T1N-1869</t>
  </si>
  <si>
    <t>Dry mill corn ethanol with co-production of DDGS, MDGS, and corn oil using natural gas and electricity power</t>
  </si>
  <si>
    <t>ETHC292R1</t>
  </si>
  <si>
    <t>74.42</t>
  </si>
  <si>
    <t>ETHC292R</t>
  </si>
  <si>
    <t>Fuel Producer: Homeland Energy Solutions LLC (3220) ; Facility Name: Homeland Energy Solutions LLC (70188); Dry mill corn ethanol with co-production of DDGS, MDGS, and corn oil using natural gas and electricity power</t>
  </si>
  <si>
    <t>T1N-1785</t>
  </si>
  <si>
    <t>Liquefied Hydrogen from fossil natural gas at Praxair-Linde Ontario, delivered to stations in Northern California by liquid hydrogen truck for use in fuel cell vehicles.</t>
  </si>
  <si>
    <t>HYL031B00500100</t>
  </si>
  <si>
    <t>Fuel Producer: Iwatani Corporation of America (C1024); Facility Name: Linde-Praxair (F00088); Liquefied Hydrogen from fossil natural gas at Praxair-Linde Ontario, delivered to stations in Northern California by liquid hydrogen truck for use in fuel cell vehicles.</t>
  </si>
  <si>
    <t>B005001</t>
  </si>
  <si>
    <t xml:space="preserve"> Gaseous Hydrogen from NA fossil natural gas from onsite SMR at the LAX station and dispensed in vehicles</t>
  </si>
  <si>
    <t>LAX Station (L0324)</t>
  </si>
  <si>
    <t>HYG031B00320200</t>
  </si>
  <si>
    <t>Fuel Producer: Air Liquide Hydrogen Energy US LLC (A491); Facility Name: LAX Station (L0324);  Gaseous Hydrogen from NA fossil natural gas from onsite SMR at the LAX station and dispensed in vehicles</t>
  </si>
  <si>
    <t>B003202</t>
  </si>
  <si>
    <t>Gaseous Hydrogen from landfill gas from onsite SMR at the LAX station and dispensed in vehicles</t>
  </si>
  <si>
    <t>HYG025B00320100</t>
  </si>
  <si>
    <t>Fuel Producer: Air Liquide Hydrogen Energy US LLC (A491); Facility Name:  LAX Station (L0324); Gaseous Hydrogen from landfill gas from onsite SMR at the LAX station and dispensed in vehicles</t>
  </si>
  <si>
    <t>B003201</t>
  </si>
  <si>
    <t>Midwest Corn, Dry Mill, Wet and Dry DGS, and corn oil using natural gas and electricity; Starch ethanol produced from Corn in Adams, Nebraska; Ethanol transported by rail to California</t>
  </si>
  <si>
    <t>ETHC310R</t>
  </si>
  <si>
    <t>70.76</t>
  </si>
  <si>
    <t>ETHC310</t>
  </si>
  <si>
    <t>Fuel Producer: E Energy Adams, LLC (4831) ; Facility Name: E energy Adams, LLC (70093); Midwest Corn, Dry Mill, Wet and Dry DGS, and corn oil using natural gas and electricity; Starch ethanol produced from Corn in Adams, Nebraska; Ethanol transported by rail to California</t>
  </si>
  <si>
    <t>T1N-1895</t>
  </si>
  <si>
    <t>Midwest Corn, Dry Mill, Wet, Modified, and Dry DGS using natural gas, biomass, biogas,and electricity; Starch ethanol produced from Corn using BPX process in Chancellor, South Dakota; Ethanol transported by rail to California</t>
  </si>
  <si>
    <t>ETHC300R</t>
  </si>
  <si>
    <t>ETHC300</t>
  </si>
  <si>
    <t>Fuel Producer: POET Biorefining - Chancellor, LLC (4727) ; Facility Name: POET Biorefining - Chancellor, LLC (70012); Midwest Corn, Dry Mill, Wet, Modified, and Dry DGS using natural gas, biomass, biogas,and electricity; Starch ethanol produced from Corn using BPX process in Chancellor, South Dakota; Ethanol transported by rail to California</t>
  </si>
  <si>
    <t xml:space="preserve">T1N-1874 </t>
  </si>
  <si>
    <t>78.68</t>
  </si>
  <si>
    <t>ETHC303</t>
  </si>
  <si>
    <t>66.74</t>
  </si>
  <si>
    <t>ETHC302</t>
  </si>
  <si>
    <t>Midwest Corn, Dry Mill, Wet and Dry DGS, Corn Oil, Syrup; Starch ethanol produced from corn using Edeniq process in Maricopa, Arizona; using natural gas and electricity; Ethanol transported by rail to California</t>
  </si>
  <si>
    <t>Pinal Energy LLC (70136)</t>
  </si>
  <si>
    <t>Pinal Energy LLC (4744)</t>
  </si>
  <si>
    <t>ETHC314R</t>
  </si>
  <si>
    <t>74.77</t>
  </si>
  <si>
    <t>ETHC314</t>
  </si>
  <si>
    <t>Fuel Producer: Pinal Energy LLC (4744); Facility Name: Pinal Energy LLC (70136); Midwest Corn, Dry Mill, Wet and Dry DGS, Corn Oil, Syrup; Starch ethanol produced from corn using Edeniq process in Maricopa, Arizona; using natural gas and electricity; Ethanol transported by rail to California</t>
  </si>
  <si>
    <t>T1N-1870</t>
  </si>
  <si>
    <t>Dry mill corn ethanol with co-production of WDGS, DDGS, corn oil, and syrup using natural gas and electricity power</t>
  </si>
  <si>
    <t>Pacific Ethanol Madera LLC (70061)</t>
  </si>
  <si>
    <t>Pacific Ethanol Holding Co LLC (3697)</t>
  </si>
  <si>
    <t>ETHC290R</t>
  </si>
  <si>
    <t>69.81</t>
  </si>
  <si>
    <t>ETHC290</t>
  </si>
  <si>
    <t>Fuel Producer: Pacific Ethanol Holding Co LLC (3697); Facility Name: Pacific Ethanol Madera LLC (70061); Dry mill corn ethanol with co-production of WDGS, DDGS, corn oil, and syrup using natural gas and electricity power</t>
  </si>
  <si>
    <t>T1N-1805</t>
  </si>
  <si>
    <t>Tier 2 Method 2B ApplicationRenewable Naphtha produced from North American Tallow,  Naphtha produced in Paramount, California (Provisional)</t>
  </si>
  <si>
    <t>Tier 2 Method 2B ApplicationRenewable Diesel produced from North American Tallow, in Paramount, California (Provisional)</t>
  </si>
  <si>
    <t>Tier 2 Method 2B Pathway Corn starch ethanol produced in Pixley, California; using natural gas, dairy biomethane, and electricity; Midwest corn, dry mill, wet DGS (Provisional)</t>
  </si>
  <si>
    <t>GFP Ethanol, LLC dba Calgren Renewable Fuels (70317)</t>
  </si>
  <si>
    <t>GFP Ethanol, LLC dba Calgren Renewable Fuels (7354)</t>
  </si>
  <si>
    <t>ETHC316</t>
  </si>
  <si>
    <t>T2N-1279</t>
  </si>
  <si>
    <t>Midwest Corn, Dry Mill, Wet and Dry DGS, Corn Oil, Syrup; Starch ethanol produced from corn using Edeniq process in Maricopa, Arizona; using natural gas and electricity; Ethanol transported by rail to California (Provisional)</t>
  </si>
  <si>
    <t>Tier 2 Method 2B Pathway Cellulosic ethanol produced from Corn Kernel Fiber using Edeniq process along with starch ethanol in Madrid, Nebraska; using natural gas and electricity; Midwest Corn, Dry Mill, Wet DGS and Corn Oil; Ethanol transported by rail to California (Provisional)</t>
  </si>
  <si>
    <t>Mid America Agri Products/Wheatland, LLC (5095)</t>
  </si>
  <si>
    <t>ETHC311</t>
  </si>
  <si>
    <t>T2N-1263</t>
  </si>
  <si>
    <t>Tier 2 Method 2B Pathway Cellulosic ethanol produced from Corn kernel fiber using BPX process along with starch ethanol in Mitchell, South Dakota; Midwest Corn, Dry Mill, Wet, Dry DGS, corn oil, and syrup using natural gas, and electricity; Ethanol transported by rail to California (Provisional)</t>
  </si>
  <si>
    <t>Poet Biorefining Mitchell (70016)</t>
  </si>
  <si>
    <t>POET Biorefining Mitchell (4789)</t>
  </si>
  <si>
    <t>ETHCF207</t>
  </si>
  <si>
    <t>Corn Kernel Fiber</t>
  </si>
  <si>
    <t>Fuel Producer: POET Biorefining - Mitchell (4789) ; Facility Name: Poet Biorefining Mitchell (70016); Tier 2 Method 2B Pathway: Cellulosic ethanol produced from Corn kernel fiber using BPX process along with starch ethanol in Mitchell, South Dakota; Midwest Corn, Dry Mill, Wet, Dry DGS, corn oil, and syrup using natural gas, and electricity; Ethanol transported by rail to California (Provisional)</t>
  </si>
  <si>
    <t xml:space="preserve">T2N-1260 </t>
  </si>
  <si>
    <t>Tier 2 Method 2B Pathway Cellulosic ethanol produced from Corn kernel fiber using BPX process along with starch ethanol in Groton, South Dakota; Midwest Corn, Dry Mill, Wet and Dry DGS, corn oil, and syrup using natural gas and electricity; Ethanol transported by rail to California (Provisional)</t>
  </si>
  <si>
    <t>POET Biorefining Groton (70013)</t>
  </si>
  <si>
    <t>POET Biorefining Groton (4793)</t>
  </si>
  <si>
    <t>ETHCF208</t>
  </si>
  <si>
    <t>Fuel Producer: POET Biorefining - Groton (4793) ; Facility Name: POET Biorefining - Groton (70013); Tier 2 Method 2B Pathway: Cellulosic ethanol produced from Corn kernel fiber using BPX process along with starch ethanol in Groton, South Dakota; Midwest Corn, Dry Mill, Wet and Dry DGS, corn oil, and syrup using natural gas and electricity; Ethanol transported by rail to California (Provisional)</t>
  </si>
  <si>
    <t>T2N-1261</t>
  </si>
  <si>
    <t>Tier 2 Method 2B Pathway Cellulosic ethanol produced from Corn kernel fiber using BPX process along with starch ethanol in Gowrie, Iowa; Midwest Corn, Dry Mill, Wet and Dry DGS, corn oil, and syrup using natural gas and electricity; Ethanol transported by rail to California (Provisional)</t>
  </si>
  <si>
    <t>POET Biorefining Gowrie (70033)</t>
  </si>
  <si>
    <t>POET Biorefining Gowrie (4784)</t>
  </si>
  <si>
    <t>ETHCF209</t>
  </si>
  <si>
    <t>Fuel Producer: POET Biorefining - Gowrie (4784) ; Facility Name: POET Biorefining - Gowrie (70033); Tier 2 Method 2B Pathway: Cellulosic ethanol produced from Corn kernel fiber using BPX process along with starch ethanol in Gowrie, Iowa; Midwest Corn, Dry Mill, Wet and Dry DGS, corn oil, and syrup using natural gas and electricity; Ethanol transported by rail to California (Provisional)</t>
  </si>
  <si>
    <t>T2N-1262</t>
  </si>
  <si>
    <t>Tier 2 Method 2B Pathway Cellulosic ethanol produced from Corn kernel fiber using BPX process along with starch ethanol in Hudson, South Dakota; Midwest Corn, Dry Mill, Wet and Dry DGS, corn oil, and syrup using natural gas and electricity; Ethanol transported by rail to California (Provisional)</t>
  </si>
  <si>
    <t>POET Biorefining Hudson (4791)</t>
  </si>
  <si>
    <t>ETHCF205</t>
  </si>
  <si>
    <t>Fuel Producer: POET Biorefining - Hudson (4791) ; Facility Name: Poet Biorefining Hudson (70022); Tier 2 Method 2B Pathway: Cellulosic ethanol produced from Corn kernel fiber using BPX process along with starch ethanol in Hudson, South Dakota; Midwest Corn, Dry Mill, Wet and Dry DGS, corn oil, and syrup using natural gas and electricity; Ethanol transported by rail to California (Provisional)</t>
  </si>
  <si>
    <t>T2N-1258</t>
  </si>
  <si>
    <t>Tier 2 Method 2B Pathway Cellulosic ethanol produced from Corn kernel fiber using Edeniq process along with starch ethanol in Marcus, Iowa; Midwest Corn, Dry Mill, Modified and Dry DGS, corn oil, and syrup using natural gas and electricity; Ethanol transported by rail to California</t>
  </si>
  <si>
    <t>ETHCF200R</t>
  </si>
  <si>
    <t>31.23</t>
  </si>
  <si>
    <t>ETHCF200</t>
  </si>
  <si>
    <t>Fuel Producer: LSCP, LLLP (4728); Facility Name: LSCP, LLLP (70015); Tier 2 Method 2B Pathway: Cellulosic ethanol produced from Corn kernel fiber using Edeniq process along with starch ethanol in Marcus, Iowa; Midwest Corn, Dry Mill, Modified and Dry DGS, corn oil, and syrup using natural gas and electricity; Ethanol transported by rail to California</t>
  </si>
  <si>
    <t>T2N-1153</t>
  </si>
  <si>
    <t>Tier 2 Method 2B Pathway Cellulosic ethanol produced from Corn kernel fiber using BPX process along with starch ethanol in Emmetsburg, Iowa; Midwest Corn, Dry Mill, Wet and Dry  DGS using natural gas and electricity; Ethanol transported by rail to California (Provisional)</t>
  </si>
  <si>
    <t>Poet Biorefining Emmetsburg (70021)</t>
  </si>
  <si>
    <t>Poet Biorefining Emmetsburg (4792)</t>
  </si>
  <si>
    <t>ETHCF204</t>
  </si>
  <si>
    <t>T2N-1266</t>
  </si>
  <si>
    <t>Tier 2 Method 2B Pathway Cellulosic ethanol produced from Corn kernel fiber using BPX process along with starch ethanol in Chancellor, South Dakota; Midwest Corn, Dry Mill, Wet, Modified, and Dry DGS using natural gas, biomass, biogas, and electricity; Ethanol transported by rail to California (Provisional)</t>
  </si>
  <si>
    <t>Great Plains Ethanol, LLC (70012)</t>
  </si>
  <si>
    <t>Great Plains Ethanol (4727)</t>
  </si>
  <si>
    <t>ETHCF203</t>
  </si>
  <si>
    <t>T2N-1252</t>
  </si>
  <si>
    <t xml:space="preserve"> Tier 2 Method 2B Pathway Cellulosic ethanol produced from Corn Kernel Fiber using Edeniq process along with starch ethanol in Stockton, California; using natural gas and electricity; Midwest Corn, Dry Mill, Wet and Modified DGS (Provisional)</t>
  </si>
  <si>
    <t>Pacific Ethanol Stockton LLC (70319)</t>
  </si>
  <si>
    <t>Pacific Ethanol West LLC (3697)</t>
  </si>
  <si>
    <t>ETHCF202</t>
  </si>
  <si>
    <t>T2N-1235</t>
  </si>
  <si>
    <t>Midwest Corn, Ethanol, Dry Mill, NG, and grid electricity as process fuelsDDGS, WDGS, and corn oil as coproducts (Provisional)</t>
  </si>
  <si>
    <t>Kansas Ethanol, LLC (5810)</t>
  </si>
  <si>
    <t>Midwest Corn, Ethanol, Dry Mill, NG, 100% DDGS, NG (Provisional)</t>
  </si>
  <si>
    <t>Fuel Producer: Husker Ag LLC (5078) ; Facility Name: Husker Ag LLC (70151); Midwest Corn, Ethanol, Dry Mill, NG, 100% DDGS, NG (Provisional)</t>
  </si>
  <si>
    <t>T1N-1828</t>
  </si>
  <si>
    <t>Waste Management's Milam landfill, St Louis, Illinois gas to pipelinequality biomethane; delivered via pipeline; liquefied to LNG in AZ; Regasified and compressed in California(Provisional)</t>
  </si>
  <si>
    <t>Milam High Btu Gas Plant (71208)</t>
  </si>
  <si>
    <t>CNGLF271</t>
  </si>
  <si>
    <t>T1N-1816</t>
  </si>
  <si>
    <t>Waste Management's  Milam landfill, St Louis, Illinois gas pipelinequality biomethane; delivered via pipeline to liquifaction plant in Topock AZ, and transported by truck to WM fueling stations in California (Provisional)</t>
  </si>
  <si>
    <t>LNGLF228</t>
  </si>
  <si>
    <t>T1N-1815</t>
  </si>
  <si>
    <t>Waste Management's Milam landfill, St Louis, Illinois gas to pipelinequality biomethane; delivered via pipeline to WM fueling stations in California (Provisional)</t>
  </si>
  <si>
    <t>CNGLF270</t>
  </si>
  <si>
    <t>T1N-1814</t>
  </si>
  <si>
    <t xml:space="preserve">Tier 2 Method 2B Pathway Pipeline quality biomethane produced from the mesophillic anaerobic digestion of wastewater sludge at a POTW using gridbased electricity, and delivered to CNG dispensing stations in California via pipeline </t>
  </si>
  <si>
    <t>CNGWW201</t>
  </si>
  <si>
    <t>Waste Water</t>
  </si>
  <si>
    <t xml:space="preserve">Fuel Producer: Element Markets Renewable Energy, LLC (5877); Facility Name: Ameresco San Antonio Biogas (71204); Tier 2 Method 2B Pathway: Pipeline quality biomethane produced from the mesophillic anaerobic digestion of wastewater sludge at a POTW using grid-based electricity, and delivered to CNG dispensing stations in California via pipeline </t>
  </si>
  <si>
    <t>T2N-1156</t>
  </si>
  <si>
    <t>Tier 2 Method 2B Pathway Cellulosic ethanol produced from Corn kernel fiber using Edeniq process along with starch ethanol in Sioux Center, Iowa; Midwest Corn, Dry Mill, Wet DGS, Corn Oil, and Syrup; using natural gas and electricity; Ethanol transported by rail to California (Provisional)</t>
  </si>
  <si>
    <t>Pathway Details (PDF)</t>
  </si>
  <si>
    <t>ETHCF201R</t>
  </si>
  <si>
    <t>29.93</t>
  </si>
  <si>
    <t>ETHCF201</t>
  </si>
  <si>
    <t>Fuel Producer: Siouxland Energy Cooperative (4060) Facility Name: Siouxland Energy Cooperative (70112):Tier 2 Method 2B Pathway: Cellulosic ethanol produced from Corn kernel fiber using Edeniq process along with starch ethanol in Sioux Center, Iowa; Midwest Corn, Dry Mill, Wet DGS, Corn Oil, and Syrup; using natural gas and electricity; Ethanol transported by rail to California (Provisional)</t>
  </si>
  <si>
    <t>T2N-1210</t>
  </si>
  <si>
    <t>Dry mill corn ethanol with coproduction of MDGS and corn oil using natural gas and electricity power</t>
  </si>
  <si>
    <t>Renewable Diesel produced from US Tallow, Fuel produced in Louisiana and transported to California</t>
  </si>
  <si>
    <t>RDT204R1</t>
  </si>
  <si>
    <t>RDT204</t>
  </si>
  <si>
    <t>Tallow</t>
  </si>
  <si>
    <t>Fuel Producer: Diamond Green Diesel Holdings LLC (6072) Facility Name: Diamond Green Diesel LLC (81496): Renewable Diesel produced from U.S. Tallow, Fuel produced in Louisiana and transported to California</t>
  </si>
  <si>
    <t>T2R-1205</t>
  </si>
  <si>
    <t>Renewable Diesel produced from US Used Cooking Oil, Fuel produced in Louisiana and transported to California</t>
  </si>
  <si>
    <t>RDU202R1</t>
  </si>
  <si>
    <t>RDU202</t>
  </si>
  <si>
    <t>Fuel Producer: Diamond Green Diesel Holdings LLC (6072) Facility Name: Diamond Green Diesel LLC (81496): Renewable Diesel produced from U.S. Used Cooking Oil, Fuel produced in Louisiana and transported to California</t>
  </si>
  <si>
    <t>T2R-1204</t>
  </si>
  <si>
    <t>Renewable Diesel produced from US Corn Oil, Fuel produced in Louisiana and transported to California</t>
  </si>
  <si>
    <t>RDC201</t>
  </si>
  <si>
    <t>Fuel Producer: Diamond Green Diesel Holdings LLC (6072) Facility Name: Diamond Green Diesel LLC (81496): Renewable Diesel produced from U.S. Corn Oil, Fuel produced in Louisiana and transported to California</t>
  </si>
  <si>
    <t>T2N-1144</t>
  </si>
  <si>
    <t>T2N-1138</t>
  </si>
  <si>
    <t>Renewable Diesel produced from US Soybean, Fuel produced in Louisiana and transported to California</t>
  </si>
  <si>
    <t>RDS200</t>
  </si>
  <si>
    <t>Soybean</t>
  </si>
  <si>
    <t>Fuel Producer: Diamond Green Diesel Holdings LLC (6072) Facility Name: Diamond Green Diesel LLC (81496): Renewable Diesel produced from U.S. Soybean, Fuel produced in Louisiana and transported to California</t>
  </si>
  <si>
    <t>T2N-1137</t>
  </si>
  <si>
    <t>Midwest, Corn Ethanol, Dry Mill, 100% DDGS, WDGS, NG</t>
  </si>
  <si>
    <t>Lexington Ethanol Plant (70241)</t>
  </si>
  <si>
    <t>Cornhusker Energy Lexington, LLC (7365)</t>
  </si>
  <si>
    <t>ETHC209</t>
  </si>
  <si>
    <t xml:space="preserve">Fuel Producer: Cornhusker Energy Lexington, LLC (7365) Facility Name: Lexington Ethanol Plant (70241). Midwest, Corn Ethanol, Dry Mill, 100% DDGS, WDGS, NG
</t>
  </si>
  <si>
    <t>T1N-1151</t>
  </si>
  <si>
    <t xml:space="preserve"> Midwest Corn, Ethanol, Dry Mill, 100% DDGS, NG</t>
  </si>
  <si>
    <t>ETHC230</t>
  </si>
  <si>
    <t xml:space="preserve">Fuel Producer: POET Biorefining Mitchell (4789) Facility Name: Poet Biorefining Mitchell (70016).  Midwest Corn, Ethanol, Dry Mill, 100% DDGS, NG
</t>
  </si>
  <si>
    <t>T1N-1499</t>
  </si>
  <si>
    <t xml:space="preserve">Midwest Sorghum CA Ethanol, Dry Mill, DDGS, NG </t>
  </si>
  <si>
    <t>Pacific Ethanol West (3697)</t>
  </si>
  <si>
    <t>ETHG203R</t>
  </si>
  <si>
    <t>80.51</t>
  </si>
  <si>
    <t>ETHG203</t>
  </si>
  <si>
    <t>Sorghum</t>
  </si>
  <si>
    <t xml:space="preserve">Fuel Producer: Pacific Ethanol West (3697) ; Facility Name: Pacific Ethanol Madera LLC (70061); Midwest Sorghum CA Ethanol, Dry Mill, DDGS, NG </t>
  </si>
  <si>
    <t>T1N-1133</t>
  </si>
  <si>
    <t>Midwest, Sorghum Ethanol, Dry Mill, NG</t>
  </si>
  <si>
    <t>ETHG204L</t>
  </si>
  <si>
    <t>ETHG004</t>
  </si>
  <si>
    <t>Fuel Producer: Arkalon Ethanol, LLC (5715) Facility Name: Arkalon Ethanol, LLC (70247). Midwest, Sorghum Ethanol, Dry Mill, NG</t>
  </si>
  <si>
    <t>T1R-1004</t>
  </si>
  <si>
    <t>Texas Sorghum,  Ethanol, Dry Mill, 100% WDGS, NG</t>
  </si>
  <si>
    <t>ETHG200</t>
  </si>
  <si>
    <t xml:space="preserve">Fuel Producer: White Energy, Inc. (4745) Facility Name: WE Hereford, LLC (70037). Texas Sorghum,  Ethanol, Dry Mill, 100% WDGS, NG
</t>
  </si>
  <si>
    <t>T1N-1072</t>
  </si>
  <si>
    <t>Midwest Sorghum, Ethanol, Dry Mill, DDGS, WDGS, NG</t>
  </si>
  <si>
    <t>ETHG215</t>
  </si>
  <si>
    <t>Fuel Producer: Western Plains Energy, LLC (4740) Facility Name: Western Plains Energy, LLC (70030). Midwest Sorghum, Ethanol, Dry Mill, DDGS, WDGS, NG</t>
  </si>
  <si>
    <t>T1N-1593</t>
  </si>
  <si>
    <t>Midwest, Corn, Mixed DGS, Ethanol,  Dry Mill, NG</t>
  </si>
  <si>
    <t>ETHC215</t>
  </si>
  <si>
    <t xml:space="preserve">Fuel Producer: Poet Biorefining Emmetsburg (4792) Facility Name: Poet Biorefining Emmetsburg (70021). Midwest, Corn, Mixed DGS, Ethanol,  Dry Mill, NG
</t>
  </si>
  <si>
    <t>T1N-1222</t>
  </si>
  <si>
    <t xml:space="preserve"> Midwest Corn,  Ethanol, Dry Mill, 100 % DDGS, NG (Provisional)</t>
  </si>
  <si>
    <t>Little Sioux Corn Processors, LLLP (4728)</t>
  </si>
  <si>
    <t>ETHC201</t>
  </si>
  <si>
    <t>T1N-1081</t>
  </si>
  <si>
    <t>Midwest, Corn Ethanol, Dry Mill, MDGS, DDGS, NG</t>
  </si>
  <si>
    <t>ETHC214</t>
  </si>
  <si>
    <t xml:space="preserve">Fuel Producer: Western Plains Energy, LLC (4740) Facility Name: Western Plains Energy, LLC (70030). Midwest, Corn Ethanol, Dry Mill, MDGS, DDGS, NG
</t>
  </si>
  <si>
    <t>T1N-1217</t>
  </si>
  <si>
    <t>California Ethanol, Midwest Grain Sorghum, Dry Mill, WDGS, NG, With Lime Use in Fertilizer</t>
  </si>
  <si>
    <t>ETHG209L</t>
  </si>
  <si>
    <t>ETHG021</t>
  </si>
  <si>
    <t>Fuel Producer: Aemetis Advanced Fuels Keyes, Inc. (3566) Facility Name: Aemetis Advanced Fuels Keyes, Inc. (70234). California Ethanol, Midwest Grain Sorghum, Dry Mill, WDGS, NG, With Lime Use in Fertilizer</t>
  </si>
  <si>
    <t>T1R-1252</t>
  </si>
  <si>
    <t>Midwest Grain Sorghum, California Ethanol, Dry Mill, WDGS, NG</t>
  </si>
  <si>
    <t>ETHG207L</t>
  </si>
  <si>
    <t>ETHG019</t>
  </si>
  <si>
    <t>Fuel Producer: Pacific Ethanol Holding Co LLC (3697) Facility Name: Pacific Ethanol Stockton LLC (70319). Midwest Grain Sorghum, California Ethanol, Dry Mill, WDGS, NG</t>
  </si>
  <si>
    <t>T1R-1198</t>
  </si>
  <si>
    <t>Midwest, Corn Ethanol, Dry Mill, NG</t>
  </si>
  <si>
    <t>ETHC263L</t>
  </si>
  <si>
    <t>ETHC043</t>
  </si>
  <si>
    <t>Fuel Producer: Siouxland Ethanol, LLC (5026) Facility Name: Siouxland Ethanol (70134). Midwest, Corn Ethanol, Dry Mill, NG</t>
  </si>
  <si>
    <t>T1R-1286</t>
  </si>
  <si>
    <t>Bonanza BioEnergy, LLC (70117)</t>
  </si>
  <si>
    <t>Bonanza BioEnergy, LLC (4054)</t>
  </si>
  <si>
    <t>ETHG205L</t>
  </si>
  <si>
    <t>ETHG003</t>
  </si>
  <si>
    <t>Fuel Producer: Bonanza BioEnergy, LLC (4054) Facility Name: Bonanza BioEnergy, LLC (70117). Midwest, Sorghum Ethanol, Dry Mill, NG</t>
  </si>
  <si>
    <t>T1R-1006</t>
  </si>
  <si>
    <t>ETHC238L</t>
  </si>
  <si>
    <t>ETHC067_1</t>
  </si>
  <si>
    <t>Fuel Producer: E Energy Adams, LLC (4831) Facility Name: E energy Adams, LLC (70093). Midwest, Corn Ethanol, Dry Mill, NG</t>
  </si>
  <si>
    <t>T1R-1032</t>
  </si>
  <si>
    <t>ETHC253L</t>
  </si>
  <si>
    <t>ETHC092</t>
  </si>
  <si>
    <t>Fuel Producer: Husker Ag LLC (5078) Facility Name: Husker Ag LLC (70151). Midwest, Corn Ethanol, Dry Mill, NG</t>
  </si>
  <si>
    <t>T1R-1216</t>
  </si>
  <si>
    <t>Midwest, Corn Ethanol, Dry Mill, 93% NG, 7% LFG</t>
  </si>
  <si>
    <t>ETHC264L</t>
  </si>
  <si>
    <t>ETHC045</t>
  </si>
  <si>
    <t>Fuel Producer: Siouxland Ethanol, LLC (5026) Facility Name: Siouxland Ethanol (70134). Midwest, Corn Ethanol, Dry Mill, 93% NG, 7% LFG</t>
  </si>
  <si>
    <t>T1R-1291</t>
  </si>
  <si>
    <t>Midwest, Corn Ethanol, Dry Mill, 90% NG, 10% LFG</t>
  </si>
  <si>
    <t>ETHC265L</t>
  </si>
  <si>
    <t>ETHC046</t>
  </si>
  <si>
    <t>Fuel Producer: Siouxland Ethanol, LLC (5026) Facility Name: Siouxland Ethanol (70134). Midwest, Corn Ethanol, Dry Mill, 90% NG, 10% LFG</t>
  </si>
  <si>
    <t>T1R-1292</t>
  </si>
  <si>
    <t>Midwest, Corn Ethanol, Dry Mill, 87% NG, 13% LFG</t>
  </si>
  <si>
    <t>ETHC266L</t>
  </si>
  <si>
    <t>ETHC047</t>
  </si>
  <si>
    <t>Fuel Producer: Siouxland Ethanol, LLC (5026) Facility Name: Siouxland Ethanol (70134). Midwest, Corn Ethanol, Dry Mill, 87% NG, 13% LFG</t>
  </si>
  <si>
    <t>T1R-1294</t>
  </si>
  <si>
    <t>Mixture of tallow &amp; choice white grease biodiesel transported by rail to CA (30% tallow from local, the rest from KS,TX and NE)</t>
  </si>
  <si>
    <t>High Plains Bioenergy (82883)</t>
  </si>
  <si>
    <t>High Plains Bioenergy (4846)</t>
  </si>
  <si>
    <t>Mixture of Tallow and Choice White Grease</t>
  </si>
  <si>
    <t>Guymon, Oklahoma</t>
  </si>
  <si>
    <t>Fuel Producer: High Plains Bioenergy (4846) Facility Name: High Plains Bioenergy (82883). Mixture of tallow &amp; choice white grease biodiesel transported by rail to CA (30% tallow from local, the rest from KS,TX and NE)</t>
  </si>
  <si>
    <t>T1N-1176</t>
  </si>
  <si>
    <t>Midwest Corn,  Ethanol, Dry Mill, 100% MDGS, NG (Provisional)</t>
  </si>
  <si>
    <t>ETHC202</t>
  </si>
  <si>
    <t>T1N-1082</t>
  </si>
  <si>
    <t xml:space="preserve">Midwest Corn, CA Ethanol, Dry Mill, WDGS, NG </t>
  </si>
  <si>
    <t>ETHC207R</t>
  </si>
  <si>
    <t>72.73</t>
  </si>
  <si>
    <t>ETHC207</t>
  </si>
  <si>
    <t xml:space="preserve">Fuel Producer: Pacific Ethanol West (3697) ; Facility Name: Pacific Ethanol Madera LLC (70061); Midwest Corn, CA Ethanol, Dry Mill, WDGS, NG </t>
  </si>
  <si>
    <t>T1N-1132</t>
  </si>
  <si>
    <t>Midwest, Corn, Ethanol, Dry Mill, NG and Landfill Gas as process fuels</t>
  </si>
  <si>
    <t>ETHC276</t>
  </si>
  <si>
    <t>Fuel Producer: Siouxland Ethanol, LLC (5026) Facility Name: Siouxland Ethanol (70134). Midwest, Corn, Ethanol, Dry Mill, NG and Landfill Gas as process fuels</t>
  </si>
  <si>
    <t>T1N-1539</t>
  </si>
  <si>
    <t>Midwest Sorghum, California Ethanol, Dry Mill, Wet DGS, 100% NG, With Lime Use in Fertilizer</t>
  </si>
  <si>
    <t>ETHG212L</t>
  </si>
  <si>
    <t>ETHG024</t>
  </si>
  <si>
    <t>Fuel Producer: GFP Ethanol, LLC dba Calgren Renewable Fuels (7354) Facility Name: GFP Ethanol, LLC dba Calgren Renewable Fuels (70317). Midwest Sorghum, California Ethanol, Dry Mill, Wet DGS, 100% NG, With Lime Use in Fertilizer</t>
  </si>
  <si>
    <t>T1R-1521</t>
  </si>
  <si>
    <t>Midwest, Corn Ethanol, Dry Mill, 100% MDGS, NG</t>
  </si>
  <si>
    <t>BUSHMILLS ETHANOL, Inc (70109)</t>
  </si>
  <si>
    <t>BUSHMILLS ETHANOL, Inc (4063)</t>
  </si>
  <si>
    <t>ETHC232L</t>
  </si>
  <si>
    <t xml:space="preserve"> ETHC113</t>
  </si>
  <si>
    <t xml:space="preserve">Minnesota </t>
  </si>
  <si>
    <t>Fuel Producer: BUSHMILLS ETHANOL, INC. (4063) Facility Name: BUSHMILLS ETHANOL, INC. (70109). Midwest, Corn Ethanol, Dry Mill, 100% MDGS, NG</t>
  </si>
  <si>
    <t xml:space="preserve"> T1R-1015</t>
  </si>
  <si>
    <t>ETHC233L</t>
  </si>
  <si>
    <t>ETHC037</t>
  </si>
  <si>
    <t>Fuel Producer: Arkalon Ethanol, LLC (5715) Facility Name: Arkalon Ethanol, LLC (70247). Midwest, Corn Ethanol, Dry Mill, NG</t>
  </si>
  <si>
    <t>T1R-1003</t>
  </si>
  <si>
    <t xml:space="preserve"> Midwest, Corn Ethanol, Dry Mill, NG</t>
  </si>
  <si>
    <t>ETHC235L</t>
  </si>
  <si>
    <t>82.76       76.68</t>
  </si>
  <si>
    <t>ETHC110 ETHC111</t>
  </si>
  <si>
    <t>Fuel Producer: Mid America Agri Products/Wheatland, LLC (5095) Facility Name: Mid America Agri Products/Wheatland LLC (70153).  Midwest, Corn Ethanol, Dry Mill, NG</t>
  </si>
  <si>
    <t>T1R-1013       T1R-1052</t>
  </si>
  <si>
    <t xml:space="preserve"> Midwest Corn, Ethanol, Dry Mill, 100% WDGS, NG</t>
  </si>
  <si>
    <t>POET Biorefining Mitchell (70016)</t>
  </si>
  <si>
    <t>ETHC231</t>
  </si>
  <si>
    <t xml:space="preserve">Fuel Producer: POET Biorefining Mitchell (4789) Facility Name: POET Biorefining Mitchell (70016).  Midwest Corn, Ethanol, Dry Mill, 100% WDGS, NG
</t>
  </si>
  <si>
    <t>T1N-1500</t>
  </si>
  <si>
    <t>Midwest Sorghum, California Ethanol, Dry Mill, WDGS, 3% Dairy Digester Gas, 97% NG, With Lime Use in Fertilizer</t>
  </si>
  <si>
    <t>ETHG210L</t>
  </si>
  <si>
    <t>ETHG025</t>
  </si>
  <si>
    <t>Fuel Producer: GFP Ethanol, LLC dba Calgren Renewable Fuels (7354) Facility Name: GFP Ethanol, LLC dba Calgren Renewable Fuels (70317). Midwest Sorghum, California Ethanol, Dry Mill, WDGS, 3% Dairy Digester Gas, 97% NG, With Lime Use in Fertilizer</t>
  </si>
  <si>
    <t>T1R-1514</t>
  </si>
  <si>
    <t>Midwest Corn,  Ethanol, Dry Mill, 100% WDGS, NG</t>
  </si>
  <si>
    <t>ETHC200</t>
  </si>
  <si>
    <t>Fuel Producer: White Energy, Inc. (4745) Facility Name: WE Hereford, LLC (70037). Midwest Corn,  Ethanol, Dry Mill, 100% WDGS, NG</t>
  </si>
  <si>
    <t xml:space="preserve">T1N-1070  </t>
  </si>
  <si>
    <t xml:space="preserve">Midwest Corn, Ethanol, Dry Mill, DDGS, WDGS, and Corn Oil, NG </t>
  </si>
  <si>
    <t>ETHC278</t>
  </si>
  <si>
    <t xml:space="preserve">Fuel Producer: Western Plains Energy, LLC (4740) Facility Name: Western Plains Energy, LLC (70030). Midwest Corn, Ethanol, Dry Mill, DDGS, WDGS, and Corn Oil, NG </t>
  </si>
  <si>
    <t>T1N-1592</t>
  </si>
  <si>
    <t>ETHC210</t>
  </si>
  <si>
    <t xml:space="preserve">Fuel Producer: Trenton Agri Products, LLC (4754) Facility Name: Trenton Agri Products, LLC (70053). Midwest, Corn Ethanol, Dry Mill, NG
</t>
  </si>
  <si>
    <t>T1N-1152</t>
  </si>
  <si>
    <t>Midwest Corn, Ethanol, Dry Mill, DDGS, WDGS, Corn Oil, and Syrup, Using NG, Wood, and Biogas</t>
  </si>
  <si>
    <t>ETHC280</t>
  </si>
  <si>
    <t>Fuel Producer: Great Plains Ethanol (4727) Facility Name: Great Plains Ethanol, LLC (70012): Midwest Corn, Ethanol, Dry Mill, DDGS, WDGS, Corn Oil, and Syrup, Using NG, Wood, and Biogas</t>
  </si>
  <si>
    <t>T1N-1609</t>
  </si>
  <si>
    <t xml:space="preserve"> Midwest Corn, Ethanol, Dry Mill, NG</t>
  </si>
  <si>
    <t>ETHC216</t>
  </si>
  <si>
    <t>Fuel Producer: Pacific Ethanol Holding Co LLC (3697) Facility Name: Pacific Ethanol Stockton LLC (70319).  Midwest Corn, Ethanol, Dry Mill, NG</t>
  </si>
  <si>
    <t>T1N-1230</t>
  </si>
  <si>
    <t>Midwest Grain Sorghum, California Ethanol, Dry Mill, WDGS, North American LFG</t>
  </si>
  <si>
    <t>ETHG206L</t>
  </si>
  <si>
    <t>ETHG018</t>
  </si>
  <si>
    <t>Fuel Producer: Pacific Ethanol Holding Co LLC (3697) Facility Name: Pacific Ethanol Stockton LLC (70319). Midwest Grain Sorghum, California Ethanol, Dry Mill, WDGS, North American LFG</t>
  </si>
  <si>
    <t>T1R-1197</t>
  </si>
  <si>
    <t>ELC000L00072019</t>
  </si>
  <si>
    <t>California Ethanol, California Corn, Dry Mill, WDGS, NG With Lime Use in Fertilizer</t>
  </si>
  <si>
    <t>ETHC258L</t>
  </si>
  <si>
    <t>ETHC121</t>
  </si>
  <si>
    <t>Fuel Producer: Aemetis Advanced Fuels Keyes, Inc. (3566) Facility Name: Aemetis Advanced Fuels Keyes, Inc. (70234). California Ethanol, California Corn, Dry Mill, WDGS, NG With Lime Use in Fertilizer</t>
  </si>
  <si>
    <t>T1R-1249</t>
  </si>
  <si>
    <t>Midwest Corn,  Ethanol, Dry Mill, WDGS, NG</t>
  </si>
  <si>
    <t>Bridgeport Ethanol, LLC (70217)</t>
  </si>
  <si>
    <t>Bridgeport Ethanol, LLC (5934)</t>
  </si>
  <si>
    <t>ETHC229</t>
  </si>
  <si>
    <t>Fuel Producer: Bridgeport Ethanol, LLC (5934) Facility Name: Bridgeport Ethanol, LLC (70217). Midwest Corn,  Ethanol, Dry Mill, WDGS, NG</t>
  </si>
  <si>
    <t>T1N-1358</t>
  </si>
  <si>
    <t>California Ethanol; Midwest Grain Sorghum, Dry Mill, WDGS, North American LFG, With Lime Use in Fertilizer</t>
  </si>
  <si>
    <t>ETHG208L</t>
  </si>
  <si>
    <t>ETHG020</t>
  </si>
  <si>
    <t>Fuel Producer: Aemetis Advanced Fuels Keyes, Inc. (3566) Facility Name: Aemetis Advanced Fuels Keyes, Inc. (70234). California Ethanol; Midwest Grain Sorghum, Dry Mill, WDGS, North American LFG, With Lime Use in Fertilizer</t>
  </si>
  <si>
    <t>T1R-1251</t>
  </si>
  <si>
    <t>California Corn, Ethanol, Dry Mill, NG</t>
  </si>
  <si>
    <t>ETHC217</t>
  </si>
  <si>
    <t xml:space="preserve">Fuel Producer: Pacific Ethanol Holding Co LLC (3697) Facility Name: Pacific Ethanol Stockton LLC (70319). California Corn, Ethanol, Dry Mill, NG
</t>
  </si>
  <si>
    <t>T1N-1231</t>
  </si>
  <si>
    <t>Midwest Corn, California Ethanol, Dry Mill, WDGS, 100% NG, With Lime Use in Fertilizer</t>
  </si>
  <si>
    <t>ETHC272L</t>
  </si>
  <si>
    <t>ETHC126</t>
  </si>
  <si>
    <t>Fuel Producer: GFP Ethanol, LLC dba Calgren Renewable Fuels (7354) Facility Name: GFP Ethanol, LLC dba Calgren Renewable Fuels (70317). Midwest Corn, California Ethanol, Dry Mill, WDGS, 100% NG, With Lime Use in Fertilizer</t>
  </si>
  <si>
    <t>T1R-1519</t>
  </si>
  <si>
    <t>Midwest Sorghum, California Ethanol, Dry Mill, WDGS, 100% Landfill Gas, With Lime Use in Fertilizer</t>
  </si>
  <si>
    <t>ETHG211L</t>
  </si>
  <si>
    <t>ETHG023</t>
  </si>
  <si>
    <t>Fuel Producer: GFP Ethanol, LLC dba Calgren Renewable Fuels (7354) Facility Name: GFP Ethanol, LLC dba Calgren Renewable Fuels (70317). Midwest Sorghum, California Ethanol, Dry Mill, WDGS, 100% Landfill Gas, With Lime Use in Fertilizer</t>
  </si>
  <si>
    <t>T1R-1520</t>
  </si>
  <si>
    <t>Midwest Corn, California Ethanol, Dry Mill, WDGS, 3% Dairy Digester Gas, 97% NG, With Lime Use in Fertilizer</t>
  </si>
  <si>
    <t>ETHC267L</t>
  </si>
  <si>
    <t>ETHC127</t>
  </si>
  <si>
    <t>Fuel Producer: GFP Ethanol, LLC dba Calgren Renewable Fuels (7354) Facility Name: GFP Ethanol, LLC dba Calgren Renewable Fuels (70317). Midwest Corn, California Ethanol, Dry Mill, WDGS, 3% Dairy Digester Gas, 97% NG, With Lime Use in Fertilizer</t>
  </si>
  <si>
    <t>T1R-1513</t>
  </si>
  <si>
    <t>California Corn, California Ethanol, Dry Mill, WDGS, 100% NG, With Lime Use in Fertilizer</t>
  </si>
  <si>
    <t>ETHC270L</t>
  </si>
  <si>
    <t>ETHC124</t>
  </si>
  <si>
    <t>Fuel Producer: GFP Ethanol, LLC dba Calgren Renewable Fuels (7354) Facility Name: GFP Ethanol, LLC dba Calgren Renewable Fuels (70317). California Corn, California Ethanol, Dry Mill, WDGS, 100% NG, With Lime Use in Fertilizer</t>
  </si>
  <si>
    <t>T1R-1517</t>
  </si>
  <si>
    <t>California Corn, California Ethanol, Dry Mill, WDGS, 3% Dairy Digester Gas, 97% NG, With Lime Use in Fertilizer</t>
  </si>
  <si>
    <t>ETHC268L</t>
  </si>
  <si>
    <t>ETHC128</t>
  </si>
  <si>
    <t>Fuel Producer: GFP Ethanol, LLC dba Calgren Renewable Fuels (7354) Facility Name: GFP Ethanol, LLC dba Calgren Renewable Fuels (70317). California Corn, California Ethanol, Dry Mill, WDGS, 3% Dairy Digester Gas, 97% NG, With Lime Use in Fertilizer</t>
  </si>
  <si>
    <t>T1R-1515</t>
  </si>
  <si>
    <t>Midwest Corn, California Ethanol,  Dry Mill, WDGS,  North American, LFG</t>
  </si>
  <si>
    <t>ETHC250L</t>
  </si>
  <si>
    <t>ETHC119</t>
  </si>
  <si>
    <t>Fuel Producer: Pacific Ethanol Holding Co LLC (3697) Facility Name: Pacific Ethanol Stockton LLC (70319). Midwest Corn, California Ethanol,  Dry Mill, WDGS,  North American, LFG</t>
  </si>
  <si>
    <t>T1R-1199</t>
  </si>
  <si>
    <t>California Ethanol, Midwest Corn, Dry Mill, WDGS, North American LFG</t>
  </si>
  <si>
    <t>ETHC259L</t>
  </si>
  <si>
    <t>ETHC122</t>
  </si>
  <si>
    <t>Fuel Producer: Aemetis Advanced Fuels Keyes, Inc. (3566) Facility Name: Aemetis Advanced Fuels Keyes, Inc. (70234). California Ethanol, Midwest Corn, Dry Mill, WDGS, North American LFG</t>
  </si>
  <si>
    <t>T1R-1250</t>
  </si>
  <si>
    <t>California Corn, California Ethanol, Dry Mill, WDGS, North American LFG</t>
  </si>
  <si>
    <t>ETHC249L</t>
  </si>
  <si>
    <t>ETHC117</t>
  </si>
  <si>
    <t>Fuel Producer: Pacific Ethanol Holding Co LLC (3697) Facility Name: Pacific Ethanol Stockton LLC (70319). California Corn, California Ethanol, Dry Mill, WDGS, North American LFG</t>
  </si>
  <si>
    <t>T1R-1195</t>
  </si>
  <si>
    <t>California Ethanol, California Corn, Dry Mill, WDGS, North American LFG, With Lime Use in Fertilizer</t>
  </si>
  <si>
    <t>ETHC257L</t>
  </si>
  <si>
    <t>ETHC120</t>
  </si>
  <si>
    <t>Fuel Producer: Aemetis Advanced Fuels Keyes, Inc. (3566) Facility Name: Aemetis Advanced Fuels Keyes, Inc. (70234). California Ethanol, California Corn, Dry Mill, WDGS, North American LFG, With Lime Use in Fertilizer</t>
  </si>
  <si>
    <t>T1R-1248</t>
  </si>
  <si>
    <t>Midwest Corn, California Ethanol, Dry Mill, WDGS, 100% Landfill Gas, With Lime Use in Fertilizer</t>
  </si>
  <si>
    <t>ETHC271L</t>
  </si>
  <si>
    <t>ETHC125</t>
  </si>
  <si>
    <t>Fuel Producer: GFP Ethanol, LLC dba Calgren Renewable Fuels (7354) Facility Name: GFP Ethanol, LLC dba Calgren Renewable Fuels (70317). Midwest Corn, California Ethanol, Dry Mill, WDGS, 100% Landfill Gas, With Lime Use in Fertilizer</t>
  </si>
  <si>
    <t>T1R-1518</t>
  </si>
  <si>
    <t>California, Dry Mill, Waste Wine Ethanol, NG</t>
  </si>
  <si>
    <t>ETHWB200L</t>
  </si>
  <si>
    <t>ETHWB002</t>
  </si>
  <si>
    <t>Waste Wine</t>
  </si>
  <si>
    <t>Fuel Producer: Pacific Ethanol Holding Co LLC (3697) Facility Name: Pacific Ethanol Stockton LLC (70319). California, Dry Mill, Waste Wine Ethanol, NG</t>
  </si>
  <si>
    <t>T2R-1073</t>
  </si>
  <si>
    <t>Ethanol Produced from California Energy Beets using biogas derived from anaerobic digestion of green wastes, manure and glycerin; with credit for avoided waste management and coproducts (compost and animal feed)</t>
  </si>
  <si>
    <t>Tracy Renewable Energy LLC (A0640)</t>
  </si>
  <si>
    <t>Tracy Renewable Energy LLC (T534)</t>
  </si>
  <si>
    <t>ETHB200L</t>
  </si>
  <si>
    <t>ETHBE001</t>
  </si>
  <si>
    <t>Sugarbeets</t>
  </si>
  <si>
    <t>Fuel Producer: Tracy Renewable Energy LLC (T534) Facility Name: Tracy Renewable Energy LLC (A0640): Ethanol Produced from California Energy Beets using biogas derived from anaerobic digestion of green wastes, manure and glycerin; with credit for avoided waste management and co-products (compost and animal feed).</t>
  </si>
  <si>
    <t>T2R-1105</t>
  </si>
  <si>
    <t>Liquefied hydrogen from landfill gas at Air Products &amp; Chemicals Inc., Sacramento, California transported as liquid to transfill station in Santa Clara, California and gaseous hydrogen transport by tube trailer to stations in Northern California</t>
  </si>
  <si>
    <t>Air Products Sacramento Liquid Sacramento (F00103)</t>
  </si>
  <si>
    <t>HYL025B00490200</t>
  </si>
  <si>
    <t>Fuel Producer: Air Liquide Hydrogen Energy US LLC (A491); Facility Name: Air Products Sacramento Liquid Sacramento (F00103); Liquefied hydrogen from landfill gas at Air Products &amp; Chemicals Inc., Sacramento, California transported as liquid to transfill station in Santa Clara, California and gaseous hydrogen transport by tube trailer to stations in Northern California</t>
  </si>
  <si>
    <t>B004902</t>
  </si>
  <si>
    <t>Liquefied hydrogen from fossil natural gas at Air Products &amp; Chemicals Inc., Sacramento, California transported as liquid to transfill station in Santa Clara, California and gaseous hydrogen transport by tube trailer to stations in Northern California</t>
  </si>
  <si>
    <t>HYL031B00490100</t>
  </si>
  <si>
    <t>Fuel Producer: Air Liquide Hydrogen Energy US LLC (A491); Facility Name: Air Products Sacramento Liquid Sacramento (F00103); Liquefied hydrogen from fossil natural gas at Air Products &amp; Chemicals Inc., Sacramento, California transported as liquid to transfill station in Santa Clara, California and gaseous hydrogen transport by tube trailer to stations in Northern California</t>
  </si>
  <si>
    <t>B004901</t>
  </si>
  <si>
    <t>Renewable Diesel produced from US soybean oil. Fuel produced in Wyoming and transported to California (Provisional)</t>
  </si>
  <si>
    <t>Sinclair Wyoming Refining Company (83388)</t>
  </si>
  <si>
    <t>Sinclair Wyoming Refining Company (3994)</t>
  </si>
  <si>
    <t>Fuel Producer: Sinclair Wyoming Refining Company (3994); Facility Name: Sinclair Wyoming Refining Company (83388); Renewable Diesel produced from US soybean oil. Fuel produced in Wyoming and transported to California (Provisional)</t>
  </si>
  <si>
    <t>Liquefied hydrogen from Mississippi landfill gas produced at Praxair Liquids Hydrogen Source, Ontario, California transported as liquid to transfill station in Etiwanda, California and gaseous hydrogen transport by tube trailer to stations in Southern CA</t>
  </si>
  <si>
    <t>HYL025B00460200</t>
  </si>
  <si>
    <t>Fuel Producer: Air Liquide Hydrogen Energy US LLC (A491); Facility Name: Praxair Liquid H2 Source (F00053); Liquefied hydrogen from Mississippi landfill gas produced at Praxair Liquids Hydrogen Source, Ontario, California transported as liquid to transfill station in Etiwanda, California and gaseous hydrogen transport by tube trailer to stations in Southern CA</t>
  </si>
  <si>
    <t>B004602</t>
  </si>
  <si>
    <t>Liquefied hydrogen North American fossil NG produced at Praxair Liquids Hydrogen Source, Ontario, California transported as liquid to transfill station in Etiwanda, CA and gaseous hydrogen transport by tube trailer to stations in Southern CA</t>
  </si>
  <si>
    <t>HYL031B00460100</t>
  </si>
  <si>
    <t>Fuel Producer: Air Liquide Hydrogen Energy US LLC (A491) ; Facility Name: Praxair Liquid H2 Source (F00053); Liquefied hydrogen North American fossil NG produced at Praxair Liquids Hydrogen Source, Ontario, California transported as liquid to transfill station in Etiwanda, CA and gaseous hydrogen transport by tube trailer to stations in Southern CA</t>
  </si>
  <si>
    <t>B004601</t>
  </si>
  <si>
    <t>Renewable Naphtha produced from Australia Rendered Animal Fat; Natural Gas, Grid Electricity and Hydrogen; Renewable Naphtha produced in California (Provisional)</t>
  </si>
  <si>
    <t>Fuel Producer: AltAir Paramount, LLC (6281); Facility Name: AltAir Paramount, LLC (83180); Renewable Naphtha produced from Australia Rendered Animal Fat; Natural Gas, Grid Electricity and Hydrogen; Renewable Naphtha produced in California (Provisional)</t>
  </si>
  <si>
    <t>Renewable Diesel produced from Australia Rendered Animal Fat; Natural Gas, Grid Electricity and Hydrogen; Renewable Diesel produced in California (Provisional)</t>
  </si>
  <si>
    <t>Fuel Producer: AltAir Paramount, LLC (6281); Facility Name: AltAir Paramount, LLC (83180); Renewable Diesel produced from Australia Rendered Animal Fat; Natural Gas, Grid Electricity and Hydrogen; Renewable Diesel produced in California (Provisional)</t>
  </si>
  <si>
    <t>B004402</t>
  </si>
  <si>
    <t>Renewable Diesel produced from North America Rendered Animal Fat; Natural Gas, Grid Electricity and Hydrogen; Renewable Diesel produced in California (Provisional)</t>
  </si>
  <si>
    <t>Fuel Producer: AltAir Paramount, LLC (6281); Facility Name: AltAir Paramount, LLC (83180); Renewable Diesel produced from North America Rendered Animal Fat; Natural Gas, Grid Electricity and Hydrogen; Renewable Diesel produced in California (Provisional)</t>
  </si>
  <si>
    <t>B004302</t>
  </si>
  <si>
    <t>Renewable Jet produced from Australia Rendered Animal Fat; Natural Gas, Grid Electricity and Hydrogen; Renewable Jet produced in California (Provisional)</t>
  </si>
  <si>
    <t>Fuel Producer: AltAir Paramount, LLC (6281); Facility Name: AltAir Paramount, LLC (83180); Renewable Jet produced from Australia Rendered Animal Fat; Natural Gas, Grid Electricity and Hydrogen; Renewable Jet produced in California (Provisional)</t>
  </si>
  <si>
    <t>B004401</t>
  </si>
  <si>
    <t>Renewable Naphtha produced from Rendered animal fat from JBS Brooks, Alberta, Canada; Natural Gas, Grid Electricity and Hydrogen; Renewable Naphtha produced in California (Provisional)</t>
  </si>
  <si>
    <t>Fuel Producer: AltAir Paramount, LLC (6281); Facility Name: AltAir Paramount, LLC (83180); Renewable Naphtha produced from Rendered animal fat from JBS Brooks, Alberta, Canada; Natural Gas, Grid Electricity and Hydrogen; Renewable Naphtha produced in California (Provisional)</t>
  </si>
  <si>
    <t>B004503</t>
  </si>
  <si>
    <t>Renewable Diesel produced from Rendered animal fat from JBS Brooks, Alberta, Canada; Natural Gas, Grid Electricity and Hydrogen; Renewable Diesel produced in California (Provisional)</t>
  </si>
  <si>
    <t>Fuel Producer: AltAir Paramount, LLC (6281) ; Facility Name: AltAir Paramount, LLC (83180); Renewable Diesel produced from Rendered animal fat from JBS Brooks, Alberta, Canada; Natural Gas, Grid Electricity and Hydrogen; Renewable Diesel produced in California (Provisional)</t>
  </si>
  <si>
    <t>B004502</t>
  </si>
  <si>
    <t>Renewable Jet produced from Rendered animal fat from JBS Brooks, Alberta, Canada; Natural Gas, Grid Electricity and Hydrogen; Renewable Jet produced in California (Provisional)</t>
  </si>
  <si>
    <t>Fuel Producer: AltAir Paramount, LLC (6281); Facility Name: AltAir Paramount, LLC (83180); Renewable Jet produced from Rendered animal fat from JBS Brooks, Alberta, Canada; Natural Gas, Grid Electricity and Hydrogen; Renewable Jet produced in California (Provisional)</t>
  </si>
  <si>
    <t>B004501</t>
  </si>
  <si>
    <t>East Saint Louis Landfill Gas to pipeline-quality biomethane in Saint Louis, Illinois; Delivered via pipeline to liquefaction facility in Topock, Arizona; Transported by truck to California to regasified and compressed to L-CNG</t>
  </si>
  <si>
    <t>LCN025A01660300</t>
  </si>
  <si>
    <t>Fuel Producer: WM Renewable Energy, LLC (W978); Facility Name: Milam High Btu Gas Plant (71208); East Saint Louis Landfill Gas to pipeline-quality biomethane in Saint Louis, Illinois; Delivered via pipeline to liquefaction facility in Topock, Arizona; Transported by truck to California to regasified and compressed to L-CNG</t>
  </si>
  <si>
    <t>A016603</t>
  </si>
  <si>
    <t>East Saint Louis Landfill Gas to pipeline-quality biomethane in Saint Louis, Illinois; Delivered via pipeline to liquefaction facility in Topock, Arizona; Transported by truck to California LNG stations</t>
  </si>
  <si>
    <t>LNG025A01660200</t>
  </si>
  <si>
    <t>76.13</t>
  </si>
  <si>
    <t>Fuel Producer: WM Renewable Energy, LLC (W978) ; Facility Name: Milam High Btu Gas Plant (71208); East Saint Louis Landfill Gas to pipeline-quality biomethane in Saint Louis, Illinois; Delivered via pipeline to liquefaction facility in Topock, Arizona; Transported by truck to California LNG stations</t>
  </si>
  <si>
    <t>A016602</t>
  </si>
  <si>
    <t>East Saint Louis Landfill Gas to pipeline-quality biomethane in Saint Louis, Illinois; Delivered via pipeline; Compression to CNG stations in California</t>
  </si>
  <si>
    <t>CNG025A01660100</t>
  </si>
  <si>
    <t>62.72</t>
  </si>
  <si>
    <t>Fuel Producer: WM Renewable Energy, LLC (W978); Facility Name: Milam High Btu Gas Plant (71208); East Saint Louis Landfill Gas to pipeline-quality biomethane in Saint Louis, Illinois; Delivered via pipeline; Compression to CNG stations in California</t>
  </si>
  <si>
    <t>A016601</t>
  </si>
  <si>
    <t>Low-CI electricity from dairy manure biogas using reciprocating engine at Van Steyn Dairy in Elk Grove, California for use as transportation fuel in California</t>
  </si>
  <si>
    <t>Van Steyn Dairy Digester (V1125)</t>
  </si>
  <si>
    <t>ELC026B00380100</t>
  </si>
  <si>
    <t>Fuel Producer: SMUD (S338); Facility Name: Van Steyn Dairy Digester (V1125); Low-CI electricity from dairy manure biogas using reciprocating engine at Van Steyn Dairy in Elk Grove, California for use as transportation fuel in California</t>
  </si>
  <si>
    <t>B003801</t>
  </si>
  <si>
    <t>Low CI electricity from dairy manure biogas using reciprocating engine at Van Warmerdam Dairy in Galt, California for use as transportation fuel in California</t>
  </si>
  <si>
    <t>Van Warmerdam Dairy Digester (V4907)</t>
  </si>
  <si>
    <t>ELC026B00370100</t>
  </si>
  <si>
    <t>Fuel Producer: SMUD (S338); Facility Name: Van Warmerdam Dairy Digester (V4907); Low CI electricity from dairy manure biogas using reciprocating engine at Van Warmerdam Dairy in Galt, California for use as transportation fuel in California</t>
  </si>
  <si>
    <t>B003701</t>
  </si>
  <si>
    <t>Liquefied Hydrogen from North American fossil natural gas at Air Products &amp; Chemicals Inc., Sacramento, delivered to Compton, California by liquid hydrogen truck for use in forklifts</t>
  </si>
  <si>
    <t>Air Products and Chemicals, Inc. (F00080)</t>
  </si>
  <si>
    <t>HYL031B00330100</t>
  </si>
  <si>
    <t>Fuel Producer: CleanFuture, Inc. (C1001); Facility Name: Air Products and Chemicals, Inc. (F00080); Liquefied Hydrogen from North American fossil natural gas at Air Products &amp; Chemicals Inc., Sacramento, delivered to Compton, California by liquid hydrogen truck for use in forklifts</t>
  </si>
  <si>
    <t>B003301</t>
  </si>
  <si>
    <t xml:space="preserve">Liquefied hydrogen from Mississippi landfill gas at Air Products &amp; Chemicals Inc., Sacramento, CA transported as liquid to transfill station in Santa Clara, CA and transported as gas to fueling stations </t>
  </si>
  <si>
    <t>HYL025B00310100</t>
  </si>
  <si>
    <t xml:space="preserve">Fuel Producer: FirstElement Fuel (E426); Facility Name: Air Products &amp; Chemicals SMR Sacramento (F00069); Liquefied hydrogen from Mississippi landfill gas at Air Products &amp; Chemicals Inc., Sacramento, CA transported as liquid to transfill station in Santa Clara, CA and transported as gas to fueling stations </t>
  </si>
  <si>
    <t>B003101</t>
  </si>
  <si>
    <t>Biodiesel produced from U.S-sourced Used Cooking Oil; Natural Gas, Electricity; Biodiesel produced in Guymon, Oklahoma, transported by rail to California</t>
  </si>
  <si>
    <t>BIO001A01350300</t>
  </si>
  <si>
    <t>Fuel Producer: High Plains Bioenergy (4846); Facility Name: High Plains Bioenergy (82883); Biodiesel produced from U.S-sourced Used Cooking Oil; Natural Gas, Electricity; Biodiesel produced in Guymon, Oklahoma, transported by rail to California</t>
  </si>
  <si>
    <t>A013503</t>
  </si>
  <si>
    <t>Biodiesel produced from Midwest Soybean Oil; Natural Gas, Electricity; Biodiesel produced in Guymon, Oklahoma, transported by rail to California</t>
  </si>
  <si>
    <t>BIO005A01350200</t>
  </si>
  <si>
    <t>Fuel Producer: High Plains Bioenergy (4846) ; Facility Name: High Plains Bioenergy (82883); Biodiesel produced from Midwest Soybean Oil; Natural Gas, Electricity; Biodiesel produced in Guymon, Oklahoma, transported by rail to California</t>
  </si>
  <si>
    <t>A013502</t>
  </si>
  <si>
    <t>Biodiesel produced from U.S-sourced Animal Fat; Natural Gas, Electricity; Biodiesel produced in Guymon, Oklahoma, transported by rail to California (Provisional)</t>
  </si>
  <si>
    <t>Fuel Producer: High Plains Bioenergy (4846); Facility Name: High Plains Bioenergy (82883); Biodiesel produced from U.S-sourced Animal Fat; Natural Gas, Electricity; Biodiesel produced in Guymon, Oklahoma, transported by rail to California (Provisional)</t>
  </si>
  <si>
    <t>Renewable Diesel produced from U.S. sourced Rendered Tallow (animal and poultry fat); Natural Gas, Grid Electricity and Hydrogen; Renewable Diesel produced in Norco, Louisiana and transported by ocean tanker to California (Provisional)</t>
  </si>
  <si>
    <t>30.79</t>
  </si>
  <si>
    <t>Fuel Producer: Diamond Green Diesel Holdings LLC (6072); Facility Name: Diamond Green Diesel LLC (81496); Renewable Diesel produced from U.S. sourced Rendered Tallow (animal and poultry fat); Natural Gas, Grid Electricity and Hydrogen; Renewable Diesel produced in Norco, Louisiana and transported by ocean tanker to California (Provisional)</t>
  </si>
  <si>
    <t>B005403</t>
  </si>
  <si>
    <t>Renewable Diesel produced from U.S. sourced Distillers’ Corn Oil; Natural Gas, Grid Electricity and Hydrogen; Renewable Diesel produced in Norco, Louisiana and transported by ocean tanker to California (Provisional)</t>
  </si>
  <si>
    <t>31.27</t>
  </si>
  <si>
    <t>Fuel Producer: Diamond Green Diesel Holdings LLC (6072); Facility Name: Diamond Green Diesel LLC (81496); Renewable Diesel produced from U.S. sourced Distillers’ Corn Oil; Natural Gas, Grid Electricity and Hydrogen; Renewable Diesel produced in Norco, Louisiana and transported by ocean tanker to California (Provisional)</t>
  </si>
  <si>
    <t>B005401</t>
  </si>
  <si>
    <t>Renewable Diesel produced from U.S. sourced Rendered Used Cooking Oil/Waste Oil; Natural Gas, Grid Electricity and Hydrogen; Renewable Diesel produced in Norco, Louisiana and transported by ocean tanker to California (Provisional)</t>
  </si>
  <si>
    <t>19.73</t>
  </si>
  <si>
    <t>Fuel Producer: Diamond Green Diesel Holdings LLC (6072) ; Facility Name: Diamond Green Diesel LLC (81496); Renewable Diesel produced from U.S. sourced Rendered Used Cooking Oil/Waste Oil; Natural Gas, Grid Electricity and Hydrogen; Renewable Diesel produced in Norco, Louisiana and transported by ocean tanker to California (Provisional)</t>
  </si>
  <si>
    <t>B005402</t>
  </si>
  <si>
    <t>43.02</t>
  </si>
  <si>
    <t>Fuel Producer: Element Markets Renewable Energy, LLC (5877) ; Facility Name: Ameresco San Antonio Biogas (71204); Biomethane generated at the SAWS Dos Rios Water Recycling Center; upgraded to pipeline-quality biomethane in San Antonio, Texas; Delivered via pipeline to California; Dispensed as CNG fuel</t>
  </si>
  <si>
    <t>Biomethane generated at the SAWS Dos Rios Water Recycling; upgraded to pipeline-quality biomethane in San Antonio, TX; delivered via pipeline to liquefaction facility in Topock, AZ; liquefied &amp; transported by truck to CA; re-gasified &amp; dispensed as CNG</t>
  </si>
  <si>
    <t>LCN030A01140200</t>
  </si>
  <si>
    <t>Fuel Producer: Element Markets Renewable Energy, LLC (5877) ; Facility Name: Ameresco San Antonio Biogas (71204); Biomethane generated at the SAWS Dos Rios Water Recycling; upgraded to pipeline-quality biomethane in San Antonio, TX; delivered via pipeline to liquefaction facility in Topock, AZ; liquefied &amp; transported by truck to CA; re-gasified &amp; dispensed as CNG</t>
  </si>
  <si>
    <t>A011402</t>
  </si>
  <si>
    <t>Biomethane generated at the SAWS Dos Rios Water Recycling Center; upgraded to pipeline-quality biomethane in San Antonio, Texas; delivered via pipeline to liquefaction facility in Topock, Arizona; liquefied, and transported by truck to LNG stations in CA</t>
  </si>
  <si>
    <t>LNG030A01140100</t>
  </si>
  <si>
    <t>Fuel Producer: Element Markets Renewable Energy, LLC (5877) ; Facility Name: Ameresco San Antonio Biogas (71204); Biomethane generated at the SAWS Dos Rios Water Recycling Center; upgraded to pipeline-quality biomethane in San Antonio, Texas; delivered via pipeline to liquefaction facility in Topock, Arizona; liquefied, and transported by truck to LNG stations in CA</t>
  </si>
  <si>
    <t>A011401</t>
  </si>
  <si>
    <t>Digester Gas generated at the 91st Ave WWTP; upgraded to pipeline-quality biomethane in Tolleson, Arizona; delivered via pipeline to liquefaction facility in Topock, Arizona; liquefied, and transported by truck to California; re-gasified and dispensed as  (Provisional)</t>
  </si>
  <si>
    <t>LCN030A01690200</t>
  </si>
  <si>
    <t>Fuel Producer: Element Markets Renewable Energy, LLC (5877); Facility Name: Ninety-First Avenue Renewable Biogas LLC (70241); Digester Gas generated at the 91st Ave WWTP; upgraded to pipeline-quality biomethane in Tolleson, Arizona; delivered via pipeline to liquefaction facility in Topock, Arizona; liquefied, and transported by truck to California; re-gasified and dispensed as  (Provisional)</t>
  </si>
  <si>
    <t>A016902</t>
  </si>
  <si>
    <t>Digester Gas generated at the 91st Ave WWTP; upgraded to pipeline-quality biomethane in Tolleson, Arizona; delivered via pipeline to liquefaction facility in Topock, Arizona; liquefied, and transported by truck to LNG stations in California. (Provisional)</t>
  </si>
  <si>
    <t>LNG030A01690100</t>
  </si>
  <si>
    <t>Fuel Producer: Element Markets Renewable Energy, LLC (5877); Facility Name: Ninety-First Avenue Renewable Biogas LLC (70241); Digester Gas generated at the 91st Ave WWTP; upgraded to pipeline-quality biomethane in Tolleson, Arizona; delivered via pipeline to liquefaction facility in Topock, Arizona; liquefied, and transported by truck to LNG stations in California. (Provisional)</t>
  </si>
  <si>
    <t>A016901</t>
  </si>
  <si>
    <t>Landfill Gas generated at the Meadow Branch Landfill; upgraded to pipeline-quality biomethane in Athens, Tennesse; Delivered via pipeline to California; Dispensed as CNG fuel (Provisional)</t>
  </si>
  <si>
    <t>Meadow Branch (A2316)</t>
  </si>
  <si>
    <t>CNG025A01760100</t>
  </si>
  <si>
    <t>Fuel Producer: Trillium Transportation Fuels, LLC (T311) ; Facility Name: Meadow Branch (A2316); Landfill Gas generated at the Meadow Branch Landfill; upgraded to pipeline-quality biomethane in Athens, Tennesse; Delivered via pipeline to California; Dispensed as CNG fuel (Provisional)</t>
  </si>
  <si>
    <t>A017601</t>
  </si>
  <si>
    <t>Midwest Corn, Dry Mill; Wet DGS and Corn oil; Natural Gas and Biogas; Starch Ethanol produced in Pixley,California;  Ethanol transported by truck to fueling stations (Provisional)</t>
  </si>
  <si>
    <t>ETH009A00820100</t>
  </si>
  <si>
    <t>63.01</t>
  </si>
  <si>
    <t>Fuel Producer: GFP Ethanol, LLC dba Calgren Renewable Fuels (7354) ; Facility Name: GFP Ethanol, LLC dba Calgren Renewable Fuels (70317); Midwest Corn, Dry Mill; Wet DGS and Corn oil; Natural Gas and Biogas; Starch Ethanol produced in Pixley,California;  Ethanol transported by truck to fueling stations (Provisional)</t>
  </si>
  <si>
    <t>A008201</t>
  </si>
  <si>
    <t>JRE's Shade landfill, Cairnbrook, PA gas in Pennsylvania to pipeline-quality biomethane; delivered via pipeline to CNG Stations in California</t>
  </si>
  <si>
    <t>CNGLF273</t>
  </si>
  <si>
    <t>Fuel Producer: Element Markets Renewable Energy, LLC (5877) ; Facility Name: Johnstown Regional Energy - Shade (71134); JRE's Shade landfill, Cairnbrook, PA gas in Pennsylvania to pipeline-quality biomethane; delivered via pipeline to CNG Stations in California</t>
  </si>
  <si>
    <t>T1N-1809</t>
  </si>
  <si>
    <t>Tier 2 Method 2B Pathway: Biodiesel produced from US sourced uncooked Used Cooking Oil (UCO). Fuel is produced in Portland, Oregon and transported by heavy duty diesel truck to California</t>
  </si>
  <si>
    <t>SeQuential-Pacific Biodiesel, LLC. (83525)</t>
  </si>
  <si>
    <t>SeQuential Pacific Biodiesel LLC (6129)</t>
  </si>
  <si>
    <t>BDU241R</t>
  </si>
  <si>
    <t>18.43</t>
  </si>
  <si>
    <t>BDU241</t>
  </si>
  <si>
    <t>Fuel Producer: SeQuential Pacific Biodiesel LLC (6129) ; Facility Name: SeQuential-Pacific Biodiesel, LLC. (83525); Tier 2 Method 2B Pathway: Biodiesel produced from US sourced uncooked Used Cooking Oil (UCO). Fuel is produced in Portland, Oregon and transported by heavy duty diesel truck to California</t>
  </si>
  <si>
    <t>T2N-1229</t>
  </si>
  <si>
    <t>Dry mill corn ethanol with co-production of DDGS, MDGS, and corn oil using natural gas and electricity power.</t>
  </si>
  <si>
    <t>ETHC292</t>
  </si>
  <si>
    <t>Fuel Producer: Homeland Energy Solutions LLC (3220) ; Facility Name: Homeland Energy Solutions LLC (70188); Dry mill corn ethanol with co-production of DDGS, MDGS, and corn oil using natural gas and electricity power.</t>
  </si>
  <si>
    <t>American landfill gas (Ohio) to pipeline-quality biomethane; delivered via pipeline; liquefied to LNG in AZ</t>
  </si>
  <si>
    <t>WM Renewable Energy of Ohio - American Landfill (71222)</t>
  </si>
  <si>
    <t>LNGLF225R</t>
  </si>
  <si>
    <t>56.57</t>
  </si>
  <si>
    <t>LNGLF225</t>
  </si>
  <si>
    <t>Fuel Producer: WM Renewable Energy, LLC (W978); Facility Name: WM Renewable Energy of Ohio - American Landfill (71222); American landfill gas (Ohio) to pipeline-quality biomethane; delivered via pipeline; liquefied to LNG in AZ</t>
  </si>
  <si>
    <t>T1N-1753</t>
  </si>
  <si>
    <t>Kansas and Texas Sorghum, Dry Mill; Wet DGS, Corn Oil and Syrup; Natural Gas and Grid electricity; Starch Ethanol produced in Hereford, Texas; Ethanol transported by rail to California</t>
  </si>
  <si>
    <t>ETH010A01630200</t>
  </si>
  <si>
    <t>79.03</t>
  </si>
  <si>
    <t>Fuel Producer: White Energy, Inc. (4745); Facility Name: WE Hereford, LLC (70037); Kansas and Texas Sorghum, Dry Mill; Wet DGS, Corn Oil and Syrup; Natural Gas and Grid electricity; Starch Ethanol produced in Hereford, Texas; Ethanol transported by rail to California</t>
  </si>
  <si>
    <t>A016302</t>
  </si>
  <si>
    <t>Midwest Corn, Dry Mill; Wet DGS, Corn oil and Syrup;  Natural Gas and Grid electricity; Starch Ethanol produced in Hereford, Texas; Ethanol transported by rail to California</t>
  </si>
  <si>
    <t>70.79</t>
  </si>
  <si>
    <t>Fuel Producer: White Energy, Inc. (4745); Facility Name: WE Hereford, LLC (70037); Midwest Corn, Dry Mill; Wet DGS, Corn oil and Syrup;  Natural Gas and Grid electricity; Starch Ethanol produced in Hereford, Texas; Ethanol transported by rail to California</t>
  </si>
  <si>
    <t>A016301</t>
  </si>
  <si>
    <t>Northeast US sourced Rendered Used Cooking Oil transported by truck to Biodiesel plant in Newport, RI; Biodiesel transported by rail California (Provisional)</t>
  </si>
  <si>
    <t>Fuel Producer: NEWPORT BIODIESEL INC (7764); Facility Name: NEWPORT BIODIESEL LLC (83532); Northeast US sourced Rendered Used Cooking Oil transported by truck to Biodiesel plant in Newport, RI; Biodiesel transported by rail California (Provisional)</t>
  </si>
  <si>
    <t>Northeast US sourced Self-Rendered Used Cooking Oil transported by truck to Biodiesel plant in Newport, RI; Biodiesel transported by rail to California (Provisional)</t>
  </si>
  <si>
    <t>Fuel Producer:  NEWPORT BIODIESEL INC (7764); Facility Name: NEWPORT BIODIESEL LLC (83532); Northeast US sourced Self-Rendered Used Cooking Oil transported by truck to Biodiesel plant in Newport, RI; Biodiesel transported by rail to California (Provisional)</t>
  </si>
  <si>
    <t>Compressed H2 from on-site reforming with renewable feedstocks</t>
  </si>
  <si>
    <t>HYGN005_1</t>
  </si>
  <si>
    <t xml:space="preserve">None </t>
  </si>
  <si>
    <t>Any Other Feedstock (998)</t>
  </si>
  <si>
    <t>Compressed H2 from on-site reforming of NG</t>
  </si>
  <si>
    <t>HYGN004_1</t>
  </si>
  <si>
    <t>Compressed H2 from central reforming of NG (no liquefaction and re-gasification steps)</t>
  </si>
  <si>
    <t>HYGN003_1</t>
  </si>
  <si>
    <t>Liquid H2 from central reforming of NG</t>
  </si>
  <si>
    <t>HYGN002_1</t>
  </si>
  <si>
    <t>Compressed H2 from central reforming of NG (includes liquefaction and re-gasification steps)</t>
  </si>
  <si>
    <t>HYGN001_1</t>
  </si>
  <si>
    <t>Biomethane produced from the mesophillic anaerobic digestion of wastewater sludge at a California publicly owned treatment works; on-site, high speed vehicle fueling or injection of fuel into a pipeline for off-site fueling.</t>
  </si>
  <si>
    <t>CNG021_1</t>
  </si>
  <si>
    <t>Biomethane produced from the mesophillic anaerobic digestion of wastewater sludge at a California publicly owned treatment works; on-site, high speed vehicle fueling or injection of fuel into a pipeline for off-site fueling; export to the grid of surplus cogenerated electricity.</t>
  </si>
  <si>
    <t>CNG020_1</t>
  </si>
  <si>
    <t xml:space="preserve">Biomethane produced from the highsolids (greater than 15 percent total solids)anaerobic digestion of food and green wastes; compressed in CA </t>
  </si>
  <si>
    <t>Blue Line Transfer, Inc. (B1725)</t>
  </si>
  <si>
    <t>Blue Line Transfer, Inc. (L500)</t>
  </si>
  <si>
    <t>CNG005_1</t>
  </si>
  <si>
    <t>HSAD Food &amp; Green Waste</t>
  </si>
  <si>
    <t xml:space="preserve">Biomethane produced from the high-solids (greater than 15 percent total solids) anaerobic digestion of food and green wastes; compressed in CA </t>
  </si>
  <si>
    <t>T2N-1019</t>
  </si>
  <si>
    <t>CNG025A01540100</t>
  </si>
  <si>
    <t xml:space="preserve">Brazilian Sugarcane, Credit for Electricity co-product export and mechanized harvesting; Ethanol produced from Sugarcane Juice and Molasses in Taruma, Brazil; Ethanol transported by Ocean Tanker to California </t>
  </si>
  <si>
    <t>Tarumã (70338)</t>
  </si>
  <si>
    <t>Raízen Tarumã S/A (3807)</t>
  </si>
  <si>
    <t>ETH018A01530100</t>
  </si>
  <si>
    <t xml:space="preserve">Fuel Producer: Raízen Tarumã S/A (3807); Facility Name: Tarumã (70338); Brazilian Sugarcane, Credit for Electricity co-product export and mechanized harvesting; Ethanol produced from Sugarcane Juice and Molasses in Taruma, Brazil; Ethanol transported by Ocean Tanker to California </t>
  </si>
  <si>
    <t>A015301</t>
  </si>
  <si>
    <t xml:space="preserve">Brazilian Sugarcane, Credit for Electricity co-product export and mechanized harvesting; Ethanol produced from Sugarcane Juice and Molasses in Maracai, Brazil; Ethanol transported by Ocean Tanker to California </t>
  </si>
  <si>
    <t>Maracaí (70347)</t>
  </si>
  <si>
    <t>ETH018A01170100</t>
  </si>
  <si>
    <t xml:space="preserve">Fuel Producer: Raízen Tarumã S/A (3807); Facility Name: Maracaí (70347); Brazilian Sugarcane, Credit for Electricity co-product export and mechanized harvesting; Ethanol produced from Sugarcane Juice and Molasses in Maracai, Brazil; Ethanol transported by Ocean Tanker to California </t>
  </si>
  <si>
    <t>A011701</t>
  </si>
  <si>
    <t>Midwest Corn, Dry Mill; Wet DGS, Corn oil and Syrup; Natural Gas and Grid Electricity; Starch Ethanol produced in Windsor, Colorado;  Ethanol transported by rail to California</t>
  </si>
  <si>
    <t>Front Range Energy LLC (70058)</t>
  </si>
  <si>
    <t>Front Range Energy LLC (4758)</t>
  </si>
  <si>
    <t>ETH009A01750100</t>
  </si>
  <si>
    <t>63.60</t>
  </si>
  <si>
    <t>ETH009A01220100</t>
  </si>
  <si>
    <t>Fuel Producer: Front Range Energy LLC (4758); Facility Name: Front Range Energy LLC (70058); Midwest Corn, Dry Mill; Wet DGS, Corn oil and Syrup; Natural Gas and Grid Electricity; Starch Ethanol produced in Windsor, Colorado;  Ethanol transported by rail to California</t>
  </si>
  <si>
    <t>A017501</t>
  </si>
  <si>
    <t>Midwest Corn, Dry Mill; Wet DGS, Corn oil and Syrup; Natural Gas and Grid Electricity; Starch Ethanol produced in Cambridge, Nebraska;  Ethanol transported by rail to California</t>
  </si>
  <si>
    <t>Nebraska Corn Processing LLC (70230)</t>
  </si>
  <si>
    <t>Nebraska Corn Processing (3516)</t>
  </si>
  <si>
    <t>ETH009A01740100</t>
  </si>
  <si>
    <t>71.84</t>
  </si>
  <si>
    <t>ETHC227</t>
  </si>
  <si>
    <t>Fuel Producer: Nebraska Corn Processing (3516); Facility Name: Nebraska Corn Processing LLC (70230); Midwest Corn, Dry Mill; Wet DGS, Corn oil and Syrup; Natural Gas and Grid Electricity; Starch Ethanol produced in Cambridge, Nebraska;  Ethanol transported by rail to California</t>
  </si>
  <si>
    <t>A017401</t>
  </si>
  <si>
    <t>Midwest Corn, Dry Mill; Dry DGS and Wet DGS, Corn oil, and Syrup;  Natural Gas, Grid and CHP-produced Electricity; Starch Ethanol produced in Atwater, MN; Ethanol transported by truck and rail to California, Composite CI. (Provisional)</t>
  </si>
  <si>
    <t>76.96</t>
  </si>
  <si>
    <t>ETHC236L</t>
  </si>
  <si>
    <t>Fuel Producer: BUSHMILLS ETHANOL, INC. (4063); Facility Name: BUSHMILLS ETHANOL, INC. (70109); Midwest Corn, Dry Mill; Dry DGS and Wet DGS, Corn oil, and Syrup;  Natural Gas, Grid and CHP-produced Electricity; Starch Ethanol produced in Atwater, MN; Ethanol transported by truck and rail to California, Composite CI. (Provisional)</t>
  </si>
  <si>
    <t>Midwest Corn, Dry Mill; Wet DGS, Corn oil and Syrup; Natural Gas, Biogas, and Grid Electricity; Starch Ethanol produced in Alexandria, IN; Ethanol transported by rail to California  (Provisional)</t>
  </si>
  <si>
    <t>Fuel Producer: POET BIOREFINING - ALEXANDRIA (ULTIMATE ETHANOL, LLC) (5819) ; Facility Name: POET BIOREFINING - ALEXANDRIA (ULTIMATE ETHANOL, LLC) (70298); Midwest Corn, Dry Mill; Wet DGS, Corn oil and Syrup; Natural Gas, Biogas, and Grid Electricity; Starch Ethanol produced in Alexandria, IN; Ethanol transported by rail to California  (Provisional)</t>
  </si>
  <si>
    <t xml:space="preserve">Texas Sorghum, Dry Mill; Dry DGS, Corn oil and Syrup; Natural gas and Grid Electricity; Starch Ethanol produced in Plainview, Texas; Ethanol transported by rail to California </t>
  </si>
  <si>
    <t>84.64</t>
  </si>
  <si>
    <t>ETHG201</t>
  </si>
  <si>
    <t xml:space="preserve">Fuel Producer: White Energy, Inc. (4745); Facility Name: Plainview BioEnergy, LLC (White Energy) (70039); Texas Sorghum, Dry Mill; Dry DGS, Corn oil and Syrup; Natural gas and Grid Electricity; Starch Ethanol produced in Plainview, Texas; Ethanol transported by rail to California </t>
  </si>
  <si>
    <t>A016105</t>
  </si>
  <si>
    <t>Texas Corn, Dry Mill; Dry DGS, Corn oil and Syrup; Natural gas and Grid Electricity; Starch Ethanol produced in Plainview, Texas; Ethanol transported by rail to California</t>
  </si>
  <si>
    <t>78.02</t>
  </si>
  <si>
    <t>ETHC205</t>
  </si>
  <si>
    <t>Fuel Producer: White Energy, Inc. (4745); Facility Name: Plainview BioEnergy, LLC (White Energy) (70039); Texas Corn, Dry Mill; Dry DGS, Corn oil and Syrup; Natural gas and Grid Electricity; Starch Ethanol produced in Plainview, Texas; Ethanol transported by rail to California</t>
  </si>
  <si>
    <t>A016104</t>
  </si>
  <si>
    <t xml:space="preserve">Texas Sorghum, Dry Mill; Wet DGS, Corn oil and Syrup; Natural gas and Grid Electricity; Starch Ethanol produced in Plainview, Texas; Ethanol transported by rail to California </t>
  </si>
  <si>
    <t>77.05</t>
  </si>
  <si>
    <t>ETHG202</t>
  </si>
  <si>
    <t xml:space="preserve">Fuel Producer: White Energy, Inc. (4745); Facility Name: Plainview BioEnergy, LLC (White Energy) (70039); Texas Sorghum, Dry Mill; Wet DGS, Corn oil and Syrup; Natural gas and Grid Electricity; Starch Ethanol produced in Plainview, Texas; Ethanol transported by rail to California </t>
  </si>
  <si>
    <t>A016103</t>
  </si>
  <si>
    <t>Texas Corn, Dry Mill; Wet DGS, Corn oil and Syrup; Natural gas and Grid Electricity; Starch Ethanol produced in Plainview, Texas; Ethanol transported by rail to California</t>
  </si>
  <si>
    <t>70.43</t>
  </si>
  <si>
    <t>ETHC206</t>
  </si>
  <si>
    <t>Fuel Producer: White Energy, Inc. (4745); Facility Name: Plainview BioEnergy, LLC (White Energy) (70039); Texas Corn, Dry Mill; Wet DGS, Corn oil and Syrup; Natural gas and Grid Electricity; Starch Ethanol produced in Plainview, Texas; Ethanol transported by rail to California</t>
  </si>
  <si>
    <t>A016101</t>
  </si>
  <si>
    <t>Midwest Corn, Dry Mill; Wet DGS, Corn oil and Syrup; Natural Gas and Grid Electricity; Starch Ethanol produced in Portland, IN; Ethanol transported by rail to California  (Provisional)</t>
  </si>
  <si>
    <t>Fuel Producer: POET BIOREFINING - PORTLAND (PREMIER ETHANOL, LLC) (4064) ; Facility Name: POET BIOREFINING - PORTLAND (PREMIER ETHANOL, LLC) (70108); Midwest Corn, Dry Mill; Wet DGS, Corn oil and Syrup; Natural Gas and Grid Electricity; Starch Ethanol produced in Portland, IN; Ethanol transported by rail to California  (Provisional)</t>
  </si>
  <si>
    <t>Midwest Corn, Dry Mill; Wet DGS, Corn oil and Syrup; Natural Gas and Grid Electricity; Starch Ethanol produced in Fostoria, OH;  Ethanol transported by rail to California (Provisional)</t>
  </si>
  <si>
    <t>Fuel Producer: POET BIOREFINING - FOSTORIA (FOSTORIA ETHANOL, LLC) (7518); Facility Name: POET BIOREFINING - FOSTORIA (FOSTORIA ETHANOL, LLC) (70323); Midwest Corn, Dry Mill; Wet DGS, Corn oil and Syrup; Natural Gas and Grid Electricity; Starch Ethanol produced in Fostoria, OH;  Ethanol transported by rail to California (Provisional)</t>
  </si>
  <si>
    <t>Midwest Corn, Dry Mill; Dry DGS, Corn oil and Syrup; Natural Gas and Grid Electricity; Starch Ethanol produced in Fostoria, OH;  Ethanol transported by rail to California  (Provisional)</t>
  </si>
  <si>
    <t>Fuel Producer: POET BIOREFINING - FOSTORIA (FOSTORIA ETHANOL, LLC) (7518); Facility Name: POET BIOREFINING - FOSTORIA (FOSTORIA ETHANOL, LLC) (70323); Midwest Corn, Dry Mill; Dry DGS, Corn oil and Syrup; Natural Gas and Grid Electricity; Starch Ethanol produced in Fostoria, OH;  Ethanol transported by rail to California  (Provisional)</t>
  </si>
  <si>
    <t>POET BIOREFINING - PORTLAND (PREMIER ETHANOL, LLC) 4064</t>
  </si>
  <si>
    <t>Midwest Corn, Dry Mill; Dry DGS, Corn oil and Syrup; Natural Gas and Grid Electricity; Starch Ethanol produced in Portland, IN then transported by rail to California  (Provisional)</t>
  </si>
  <si>
    <t>Fuel Producer: POET BIOREFINING - PORTLAND (PREMIER ETHANOL, LLC) (4064); Facility Name:  POET BIOREFINING - PORTLAND (PREMIER ETHANOL, LLC) (70108); Midwest Corn, Dry Mill; Dry DGS, Corn oil and Syrup; Natural Gas and Grid Electricity; Starch Ethanol produced in Portland, IN then transported by rail to California  (Provisional)</t>
  </si>
  <si>
    <t>Midwest Corn, Dry Mill; Dry DGS, Corn oil and Syrup; Natural Gas, Biogas, and Grid Electricity; Starch Ethanol produced in Alexandria, IN; Ethanol transported by rail to California  (Provisional)</t>
  </si>
  <si>
    <t>Fuel Producer: POET BIOREFINING - ALEXANDRIA (ULTIMATE ETHANOL, LLC) (5819); Facility Name: POET BIOREFINING - ALEXANDRIA (ULTIMATE ETHANOL, LLC) (70298); Midwest Corn, Dry Mill; Dry DGS, Corn oil and Syrup; Natural Gas, Biogas, and Grid Electricity; Starch Ethanol produced in Alexandria, IN; Ethanol transported by rail to California  (Provisional)</t>
  </si>
  <si>
    <t>Mississippi Landfill Gas to pipeline-quality biomethane in Walnut, MS; Delivered via pipeline; Compressed to CNG in California (Provisional)</t>
  </si>
  <si>
    <t>Northeast Mississippi Landfill Gas Recovery Project (71317)</t>
  </si>
  <si>
    <t>CNG025A01320100</t>
  </si>
  <si>
    <t>Fuel Producer: Clean Energy (5481); Facility Name: Northeast Mississippi Landfill Gas Recovery Project (71317); Mississippi Landfill Gas to pipeline-quality biomethane in Walnut, MS; Delivered via pipeline; Compressed to CNG in California (Provisional)</t>
  </si>
  <si>
    <t>A013201</t>
  </si>
  <si>
    <t>U.S. sourced Rendered Animal Fat Oil transported by truck; Natural and Grid Electricity; Biodiesel produced in Mason City, Iowa and transported by rail to California</t>
  </si>
  <si>
    <t>REG Mason City, LLC (82968)</t>
  </si>
  <si>
    <t>REG Mason City, LLC (6130)</t>
  </si>
  <si>
    <t>BIO002A01310600</t>
  </si>
  <si>
    <t>39.70</t>
  </si>
  <si>
    <t>BDT208</t>
  </si>
  <si>
    <t>Fuel Producer: REG Mason City, LLC (6130); Facility Name: REG Mason City, LLC (82968); U.S. sourced Rendered Animal Fat Oil transported by truck; Natural and Grid Electricity; Biodiesel produced in Mason City, Iowa and transported by rail to California</t>
  </si>
  <si>
    <t>A013106</t>
  </si>
  <si>
    <t>U.S. sourced Non-Rendered Used Cooking Oil transported by truck; Natural and Grid Electricity; Biodiesel produced in Mason City, Iowa and transported by rail to California</t>
  </si>
  <si>
    <t>BIO001A01310500</t>
  </si>
  <si>
    <t>18.34</t>
  </si>
  <si>
    <t>BDU236</t>
  </si>
  <si>
    <t>Fuel Producer: REG Mason City, LLC (6130) ; Facility Name: REG Mason City, LLC (82968); U.S. sourced Non-Rendered Used Cooking Oil transported by truck; Natural and Grid Electricity; Biodiesel produced in Mason City, Iowa and transported by rail to California</t>
  </si>
  <si>
    <t>A013105</t>
  </si>
  <si>
    <t>U.S. sourced Rendered Used Cooking Oil transported by truck; Natural and Grid Electricity; Biodiesel produced in Mason City, Iowa and transported by rail to California</t>
  </si>
  <si>
    <t>BIO001A01310400</t>
  </si>
  <si>
    <t>BDU215</t>
  </si>
  <si>
    <t>Fuel Producer: REG Mason City, LLC (6130); Facility Name: REG Mason City, LLC (82968); U.S. sourced Rendered Used Cooking Oil transported by truck; Natural and Grid Electricity; Biodiesel produced in Mason City, Iowa and transported by rail to California</t>
  </si>
  <si>
    <t>A013104</t>
  </si>
  <si>
    <t>U.S. sourced Corn Oil transported by truck; Natural and Grid Electricity; Biodiesel produced in Mason City, Iowa and transported by rail to California</t>
  </si>
  <si>
    <t>BIO003A01310300</t>
  </si>
  <si>
    <t>37.94</t>
  </si>
  <si>
    <t>BDC207</t>
  </si>
  <si>
    <t>Fuel Producer: REG Mason City, LLC (6130); Facility Name: REG Mason City, LLC (82968); U.S. sourced Corn Oil transported by truck; Natural and Grid Electricity; Biodiesel produced in Mason City, Iowa and transported by rail to California</t>
  </si>
  <si>
    <t>A013103</t>
  </si>
  <si>
    <t>U.S. sourced Canola Oil transported by truck; Natural and Grid Electricity; Biodiesel produced in Mason City, Iowa and transported by rail to California</t>
  </si>
  <si>
    <t>BIO006A01310200</t>
  </si>
  <si>
    <t>Fuel Producer: REG Mason City, LLC (6130); Facility Name: REG Mason City, LLC (82968); U.S. sourced Canola Oil transported by truck; Natural and Grid Electricity; Biodiesel produced in Mason City, Iowa and transported by rail to California</t>
  </si>
  <si>
    <t>A013102</t>
  </si>
  <si>
    <t>U.S. sourced Soybean Oil transported by truck; Natural and Grid Electricity; Biodiesel produced in Mason City, Iowa and transported by rail to California</t>
  </si>
  <si>
    <t>BIO005A01310100</t>
  </si>
  <si>
    <t>59.99</t>
  </si>
  <si>
    <t>BDS204</t>
  </si>
  <si>
    <t>Fuel Producer: REG Mason City, LLC (6130); Facility Name: REG Mason City, LLC (82968); U.S. sourced Soybean Oil transported by truck; Natural and Grid Electricity; Biodiesel produced in Mason City, Iowa and transported by rail to California</t>
  </si>
  <si>
    <t>A013101</t>
  </si>
  <si>
    <t>Midwest Sorghum, Dry Mill; Dry DGS and Corn Oil;  Natural Gas, Grid Electricity and on-site co-gen; Starch Ethanol produced in Pratt, Kansas; Ethanol transported by rail to California</t>
  </si>
  <si>
    <t>Pratt Energy, LLC (70158)</t>
  </si>
  <si>
    <t>Pratt Energy, LLC (6127)</t>
  </si>
  <si>
    <t>ETH010A01700400</t>
  </si>
  <si>
    <t>Fuel Producer: Pratt Energy, LLC (6127); Facility Name: Pratt Energy, LLC (70158); Midwest Sorghum, Dry Mill; Dry DGS and Corn Oil;  Natural Gas, Grid Electricity and on-site co-gen; Starch Ethanol produced in Pratt, Kansas; Ethanol transported by rail to California</t>
  </si>
  <si>
    <t>A017004</t>
  </si>
  <si>
    <t>Midwest Sorghum, Dry Mill; Wet DGS and Corn Oil;  Natural Gas, Grid Electricity and on-site co-gen; Starch Ethanol produced in Pratt, Kansas; Ethanol transported by rail to California</t>
  </si>
  <si>
    <t>ETH010A01700300</t>
  </si>
  <si>
    <t>Fuel Producer: Pratt Energy, LLC (6127) ; Facility Name: Pratt Energy, LLC (70158); Midwest Sorghum, Dry Mill; Wet DGS and Corn Oil;  Natural Gas, Grid Electricity and on-site co-gen; Starch Ethanol produced in Pratt, Kansas; Ethanol transported by rail to California</t>
  </si>
  <si>
    <t>A017003</t>
  </si>
  <si>
    <t>Midwest Corn, Dry Mill; Dry DGS and Corn Oil; Natural Gas, Grid Electricity and on-site co-gen; Starch Ethanol produced in Pratt, Kansas; Ethanol transported by rail to California</t>
  </si>
  <si>
    <t>ETH009A01700200</t>
  </si>
  <si>
    <t>77.71</t>
  </si>
  <si>
    <t>ETHC304</t>
  </si>
  <si>
    <t>Fuel Producer: Pratt Energy, LLC (6127) ; Facility Name: Pratt Energy, LLC (70158); Midwest Corn, Dry Mill; Dry DGS and Corn Oil; Natural Gas, Grid Electricity and on-site co-gen; Starch Ethanol produced in Pratt, Kansas; Ethanol transported by rail to California</t>
  </si>
  <si>
    <t>A017002</t>
  </si>
  <si>
    <t>Midwest Corn, Dry Mill; Wet DGS and Corn Oil; Natural Gas, Grid Electricity and on-site cogen; Starch Ethanol produced in Pratt, Kansas; Ethanol transported by rail to California</t>
  </si>
  <si>
    <t>ETH009A01700100</t>
  </si>
  <si>
    <t>65.03</t>
  </si>
  <si>
    <t>ETHC317</t>
  </si>
  <si>
    <t>Fuel Producer: Pratt Energy, LLC (6127) ; Facility Name: Pratt Energy, LLC (70158); Midwest Corn, Dry Mill; Wet DGS and Corn Oil; Natural Gas, Grid Electricity and on-site cogen; Starch Ethanol produced in Pratt, Kansas; Ethanol transported by rail to California</t>
  </si>
  <si>
    <t>A017001</t>
  </si>
  <si>
    <t>Midwest Corn, Dry Mill; Dry DGS, Modified DGS, and Corn Oil;  Natural Gas and Grid Electricity; Starch Ethanol produced in St. Ansgar, Iowa;  Ethanol transported by rail to California, Composite CI (Provisional)</t>
  </si>
  <si>
    <t>Absolute Energy, LLC (5049)</t>
  </si>
  <si>
    <t>76.69</t>
  </si>
  <si>
    <t>ETHC203</t>
  </si>
  <si>
    <t>Fuel Producer: Absolute Energy, LLC (5049) ; Facility Name: Absolute Energy, LLC (70144); Midwest Corn, Dry Mill; Dry DGS, Modified DGS, and Corn Oil;  Natural Gas and Grid Electricity; Starch Ethanol produced in St. Ansgar, Iowa;  Ethanol transported by rail to California, Composite CI (Provisional)</t>
  </si>
  <si>
    <t>Midwest Corn, Dry Mill; Wet DGS, Corn oil and Syrup; Natural Gas and Grid Eletricity; Starch Ethanol produced in Caro, Michigan  and transported by rail to California  (Provisional)</t>
  </si>
  <si>
    <t>Fuel Producer: Fuel Producer: POET BIOREFINING - CARO (MICHIGAN ETHANOL, LLC) (4781); Facility Name: POET BIOREFINING - CARO (MICHIGAN ETHANOL, LLC) (70028); Midwest Corn, Dry Mill; Wet DGS, Corn oil and Syrup; Natural Gas and Grid Eletricity; Starch Ethanol produced in Caro, Michigan  and transported by rail to California  (Provisional)</t>
  </si>
  <si>
    <t>Midwest Corn, Dry Mill; Dry DGS, Corn oil and Syrup; Natural Gas and Grid Eletricity; Starch Ethanol produced in Caro, Michigan and transported by rail to California  (Provisional)</t>
  </si>
  <si>
    <t>Fuel Producer: POET BIOREFINING - CARO (MICHIGAN ETHANOL, LLC) (4781); Facility Name: POET BIOREFINING - CARO (MICHIGAN ETHANOL, LLC) (70028); Midwest Corn, Dry Mill; Dry DGS, Corn oil and Syrup; Natural Gas and Grid Eletricity; Starch Ethanol produced in Caro, Michigan and transported by rail to California  (Provisional)</t>
  </si>
  <si>
    <t>Midwest Sorghum, Dry Mill; Dry DGS, Corn oil and Syrup; Natural Gas and Grid Electricity; Starch Ethanol produced in Liberal, Kansas; Ethanol transported by rail to California</t>
  </si>
  <si>
    <t>86.22</t>
  </si>
  <si>
    <t>ETHG218</t>
  </si>
  <si>
    <t>Fuel Producer: Arkalon Ethanol, LLC (5715); Facility Name: Arkalon Ethanol, LLC (70247); Midwest Sorghum, Dry Mill; Dry DGS, Corn oil and Syrup; Natural Gas and Grid Electricity; Starch Ethanol produced in Liberal, Kansas; Ethanol transported by rail to California</t>
  </si>
  <si>
    <t>A014004</t>
  </si>
  <si>
    <t xml:space="preserve">Midwest Sorghum, Dry Mill; Wet DGS, Corn oil and Syrup; Natural Gas and Grid Electricity; Starch Ethanol produced in Liberal, Kansas; Ethanol transported by rail to California								</t>
  </si>
  <si>
    <t>76.92</t>
  </si>
  <si>
    <t>ETHG219</t>
  </si>
  <si>
    <t xml:space="preserve">Fuel Producer: Arkalon Ethanol, LLC (5715); Facility Name: Arkalon Ethanol, LLC (70247); Midwest Sorghum, Dry Mill; Wet DGS, Corn oil and Syrup; Natural Gas and Grid Electricity; Starch Ethanol produced in Liberal, Kansas; Ethanol transported by rail to California								</t>
  </si>
  <si>
    <t>A014003</t>
  </si>
  <si>
    <t xml:space="preserve">Midwest Corn, Dry Mill; Dry DGS, Corn oil and Syrup; Natural Gas and Grid Electricity; Starch Ethanol produced in Liberal, Kansas; Ethanol transported by rail to California								</t>
  </si>
  <si>
    <t>78.63</t>
  </si>
  <si>
    <t>ETHC296</t>
  </si>
  <si>
    <t xml:space="preserve">Fuel Producer: Arkalon Ethanol, LLC (5715) ; Facility Name: Arkalon Ethanol, LLC (70247); Midwest Corn, Dry Mill; Dry DGS, Corn oil and Syrup; Natural Gas and Grid Electricity; Starch Ethanol produced in Liberal, Kansas; Ethanol transported by rail to California								</t>
  </si>
  <si>
    <t>A014002</t>
  </si>
  <si>
    <t>Midwest Corn, Dry Mill; Wet DGS, Corn oil and Syrup; Natural Gas and Grid Electricity; Starch Ethanol produced in Liberal, Kansas; Ethanol transported by rail to California</t>
  </si>
  <si>
    <t>69.11</t>
  </si>
  <si>
    <t>ETHC297</t>
  </si>
  <si>
    <t>Fuel Producer: Arkalon Ethanol, LLC (5715); Facility Name: Arkalon Ethanol, LLC (70247); Midwest Corn, Dry Mill; Wet DGS, Corn oil and Syrup; Natural Gas and Grid Electricity; Starch Ethanol produced in Liberal, Kansas; Ethanol transported by rail to California</t>
  </si>
  <si>
    <t>A014001</t>
  </si>
  <si>
    <t>Midwest Corn, Dry Mill, Wet DGS, Corn Oil and Syrup; Natural Gas and Grid Electricity; Starch Ethanol produced in Sutherland, Nebraska; Ethanol transported by rail to California (Provisional)</t>
  </si>
  <si>
    <t>ETHC279</t>
  </si>
  <si>
    <t>Fuel Producer: Midwest Renewable Energy (5214); Facility Name: Midwest Renewable Energy (70160); Midwest Corn, Dry Mill, Wet DGS, Corn Oil and Syrup; Natural Gas and Grid Electricity; Starch Ethanol produced in Sutherland, Nebraska; Ethanol transported by rail to California (Provisional)</t>
  </si>
  <si>
    <t>Rendered Used Cooking Oil; Biodiesel produced in St. Joe, Missouri; Biodiesel transported by rail to California</t>
  </si>
  <si>
    <t>HPB - St. Joe Biodiesel LLC (80059)</t>
  </si>
  <si>
    <t>BIO001A01410300</t>
  </si>
  <si>
    <t>Fuel Producer: High Plains Bioenergy (4846); Facility Name: HPB - St. Joe Biodiesel LLC (80059); Rendered Used Cooking Oil; Biodiesel produced in St. Joe, Missouri; Biodiesel transported by rail to California</t>
  </si>
  <si>
    <t>A014103</t>
  </si>
  <si>
    <t>Fuel Producer: High Plains Bioenergy (4846); Facility Name: HPB - St. Joe Biodiesel LLC (80059); Rendered Tallow (animal and poultry fat); Biodiesel produced in St. Joe, Missouri; Biodiesel transported by rail to California</t>
  </si>
  <si>
    <t>37.30</t>
  </si>
  <si>
    <t>BDC212</t>
  </si>
  <si>
    <t>Fuel Producer: High Plains Bioenergy (4846); Facility Name: HPB - St. Joe Biodiesel LLC (80059); Midwest Corn Oil; Biodiesel produced in St. Joe, Missouri; Biodiesel transported by rail to California</t>
  </si>
  <si>
    <t>Live Oak Landfill Gas plant landfill gas to pipelie-quality biomethane in Conley, GA; Deliverd via pipeline; Compressed to CNG in California (Provisional)</t>
  </si>
  <si>
    <t>Live Oak Landfill Gas Plant (70002)</t>
  </si>
  <si>
    <t>CNG025A01360100</t>
  </si>
  <si>
    <t>Fuel Producer: Shell Energy North America (6154); Facility Name: Live Oak Landfill Gas Plant (70002); Live Oak Landfill Gas plant landfill gas to pipelie-quality biomethane in Conley, GA; Deliverd via pipeline; Compressed to CNG in California (Provisional)</t>
  </si>
  <si>
    <t>A013601</t>
  </si>
  <si>
    <t>Midwest Corn, Dry Mill; Wet DGS, Corn oil and Syrup; Natural Gas and Grid Electricity; Starch Ethanol produced in North Manchester, Indianna; Ethanol transported by rail to California  (Provisional)</t>
  </si>
  <si>
    <t>Fuel Producer: POET BIOREFINING - N MANCHESTER (N MANCHESTER ETHANOL, LLC) (7513); Facility Name: POET BIOREFINING - N MANCHESTER (N MANCHESTER ETHANOL, LLC) (70322); Midwest Corn, Dry Mill; Wet DGS, Corn oil and Syrup; Natural Gas and Grid Electricity; Starch Ethanol produced in North Manchester, Indianna; Ethanol transported by rail to California  (Provisional)</t>
  </si>
  <si>
    <t>Midwest Corn, Dry Mill; Fiber ethanol from BPX Fiber Conversion Process; Natural Gas and Grid Electricity; Fiber Ethanol produced in Leipsic, Minnesota; Ethanol transported by rail to California  (Provisional)</t>
  </si>
  <si>
    <t>Midwest Corn, Dry Mill; Wet DGS, Corn oil and Syrup; Natural Gas and Grid Electricity; Starch Ethanol produced in Leipsic, Minnesota;  Ethanol transported by rail to California  (Provisional)</t>
  </si>
  <si>
    <t>Midwest Corn, Dry Mill; Dry DGS, Corn oil and Syrup;  Natural Gas and Grid Electricity; Starch Ethanol produced in Leipsic, Minnesota; Ethanol transported by rail to California  (Provisional)</t>
  </si>
  <si>
    <t>Midwest Corn, Dry Mill; Fiber ethanol from BPX Fiber Conversion Process;  Natural Gas and Grid Electricity; Fiber Ethanol produced in Lake Crystal, MN;  Ethanol transported by rail to California (Provisional)</t>
  </si>
  <si>
    <t>POET BIOREFINING - LAKE CRYSTAL (NORTHSTAR ETHANOL, LLC) (70072)</t>
  </si>
  <si>
    <t>POET BIOREFINING - LAKE CRYSTAL (NORTHSTAR ETHANOL, LLC) (4794)</t>
  </si>
  <si>
    <t>ETH012A01280300</t>
  </si>
  <si>
    <t>Fuel Producer: POET BIOREFINING - LAKE CRYSTAL (NORTHSTAR ETHANOL, LLC) (4794) ; Facility Name: POET BIOREFINING - LAKE CRYSTAL (NORTHSTAR ETHANOL, LLC) (70072); Midwest Corn, Dry Mill; Fiber ethanol from BPX Fiber Conversion Process;  Natural Gas and Grid Electricity; Fiber Ethanol produced in Lake Crystal, MN;  Ethanol transported by rail to California (Provisional)</t>
  </si>
  <si>
    <t>A012803</t>
  </si>
  <si>
    <t>Midwest Corn, Dry Mill; Wet DGS, Corn oil and Syrup;  Natural Gas and Grid Electricity; Starch Ethanol produced in Lake Crystal, MN;  Ethanol transported by rail to California (Provisional)</t>
  </si>
  <si>
    <t>ETH009A01280200</t>
  </si>
  <si>
    <t>Fuel Producer: POET BIOREFINING - LAKE CRYSTAL (NORTHSTAR ETHANOL, LLC) (4794); Facility Name: POET BIOREFINING - LAKE CRYSTAL (NORTHSTAR ETHANOL, LLC) (70072); Midwest Corn, Dry Mill; Wet DGS, Corn oil and Syrup;  Natural Gas and Grid Electricity; Starch Ethanol produced in Lake Crystal, MN;  Ethanol transported by rail to California (Provisional)</t>
  </si>
  <si>
    <t>A012802</t>
  </si>
  <si>
    <t>Midwest Corn, Dry Mill; Dry DGS, Corn oil and Syrup;  Natural Gas and Grid Electricity; Starch Ethanol produced in Lake Crystal, MN;  Ethanol transported by rail to California (Provisional)</t>
  </si>
  <si>
    <t>ETH009A01280100</t>
  </si>
  <si>
    <t>Fuel Producer: POET BIOREFINING - LAKE CRYSTAL (NORTHSTAR ETHANOL, LLC) (4794) ; Facility Name: POET BIOREFINING - LAKE CRYSTAL (NORTHSTAR ETHANOL, LLC) (70072); Midwest Corn, Dry Mill; Dry DGS, Corn oil and Syrup;  Natural Gas and Grid Electricity; Starch Ethanol produced in Lake Crystal, MN;  Ethanol transported by rail to California (Provisional)</t>
  </si>
  <si>
    <t>A012801</t>
  </si>
  <si>
    <t>Midwest Corn, Dry Mill; Wet DGS, Corn oil and Syrup; Natural Gas and Grid Electricity; Starch Ethanol produced in Preston, MN; Ethanol transported by rail to California  (Provisional)</t>
  </si>
  <si>
    <t>Fuel Producer: POET Biorefining - Preston (4790); Facility Name: POET BIOREFINING - PRESTON (PRO-CORN LLC) (70056); Midwest Corn, Dry Mill; Wet DGS, Corn oil and Syrup; Natural Gas and Grid Electricity; Starch Ethanol produced in Preston, MN; Ethanol transported by rail to California  (Provisional)</t>
  </si>
  <si>
    <t>Midwest Corn, Dry Mill; Dry DGS, Corn oil and Syrup; Natural Gas and Grid Electricity; Starch Ethanol produced in Preston, MN; Ethanol transported by rail to California  (Provisional)</t>
  </si>
  <si>
    <t>Fuel Producer: POET Biorefining - Preston (4790); Facility Name: POET BIOREFINING - PRESTON (PRO-CORN LLC) (70056); Midwest Corn, Dry Mill; Dry DGS, Corn oil and Syrup; Natural Gas and Grid Electricity; Starch Ethanol produced in Preston, MN; Ethanol transported by rail to California  (Provisional)</t>
  </si>
  <si>
    <t>Midwest Corn, Dry Mill; Fiber ethanol from BPX Fiber Conversion Process; Natural Gas and Grid Electricity; Starch Ethanol produced in Preston, MN;  Ethanol transported by rail to California  (Provisional)</t>
  </si>
  <si>
    <t>Fuel Producer: POET Biorefining - Preston (4790); Facility Name: POET BIOREFINING - PRESTON (PRO-CORN LLC) (70056); Midwest Corn, Dry Mill; Fiber ethanol from BPX Fiber Conversion Process; Natural Gas and Grid Electricity; Starch Ethanol produced in Preston, MN;  Ethanol transported by rail to California  (Provisional)</t>
  </si>
  <si>
    <t>Midwest Corn, Dry Mill; Natural Gas and Grid Electricity; Fiber Ethanol produced in Sioux Center, Iowa using EDNIQ conversion method; Ethanol transported by rail to California (Provisional)</t>
  </si>
  <si>
    <t>ETH012A01200200</t>
  </si>
  <si>
    <t>42.17</t>
  </si>
  <si>
    <t>Fuel Producer: Siouxland Energy Cooperative (4060); Facility Name: Siouxland Energy Cooperative (70112); Midwest Corn, Dry Mill; Natural Gas and Grid Electricity; Fiber Ethanol produced in Sioux Center, Iowa using EDNIQ conversion method; Ethanol transported by rail to California (Provisional)</t>
  </si>
  <si>
    <t>A012002</t>
  </si>
  <si>
    <t>ETH009A01200100</t>
  </si>
  <si>
    <t>70.04</t>
  </si>
  <si>
    <t>ETHC239L</t>
  </si>
  <si>
    <t>U.S. sourced, Non-Rendered UCO; Biodiesel and Grid Electricity; Biodiesel produced in Chilcoot, CA; Biodiesel transported by truck to stations in California (Provisional)</t>
  </si>
  <si>
    <t>SIMPLE FUELS BIODIESEL (80207)</t>
  </si>
  <si>
    <t>SIMPLE FUELS BIODIESEL INC (3717)</t>
  </si>
  <si>
    <t>BIO001A01090100</t>
  </si>
  <si>
    <t>Fuel Producer: SIMPLE FUELS BIODIESEL INC (3717) ; Facility Name: SIMPLE FUELS BIODIESEL (80207); U.S. sourced, Non-Rendered UCO; Biodiesel and Grid Electricity; Biodiesel produced in Chilcoot, CA; Biodiesel transported by truck to stations in California (Provisional)</t>
  </si>
  <si>
    <t xml:space="preserve"> A010901 </t>
  </si>
  <si>
    <t>Smart Charging Lookup Table Pathway</t>
  </si>
  <si>
    <t>Southern California Edison</t>
  </si>
  <si>
    <t>See CI's</t>
  </si>
  <si>
    <t>N/A</t>
  </si>
  <si>
    <t>Smart Charging or Smart Electrolysis (047)</t>
  </si>
  <si>
    <t>Fuel Producer: Southern California Edison; Smart Charging Lookup Table Pathway</t>
  </si>
  <si>
    <t>Midwest Corn, Dry Mill; Natural Gas and Grid Electricity; Fiber Ethanol produced in Janesville, Minnesota using SOLITON conversion method; Ethanol transported by rail to California (Provisional)</t>
  </si>
  <si>
    <t>Guardian Energy, LLC (70289)</t>
  </si>
  <si>
    <t>Guardian Energy, LLC (3383)</t>
  </si>
  <si>
    <t>ETH012A01020200</t>
  </si>
  <si>
    <t>Fuel Producer: Guardian Energy, LLC (3383); Facility Name: Guardian Energy, LLC (70289); Midwest Corn, Dry Mill; Natural Gas and Grid Electricity; Fiber Ethanol produced in Janesville, Minnesota using SOLITON conversion method; Ethanol transported by rail to California (Provisional)</t>
  </si>
  <si>
    <t>A010202</t>
  </si>
  <si>
    <t>Midwest Corn, Dry Mill; Dry DGS and Wet DGS, Corn oil and Syrup; Natural Gas and Grid Electricity; Starch Ethanol produced in Janesville, Minnesota; Ethanol transported by rail to California (Provisional)</t>
  </si>
  <si>
    <t>ETH009A01020100</t>
  </si>
  <si>
    <t>75.43</t>
  </si>
  <si>
    <t>ETHC289</t>
  </si>
  <si>
    <t>Fuel Producer: Guardian Energy, LLC (3383); Facility Name: Guardian Energy, LLC (70289); Midwest Corn, Dry Mill; Dry DGS and Wet DGS, Corn oil and Syrup; Natural Gas and Grid Electricity; Starch Ethanol produced in Janesville, Minnesota; Ethanol transported by rail to California (Provisional)</t>
  </si>
  <si>
    <t>A010201</t>
  </si>
  <si>
    <t>74.00</t>
  </si>
  <si>
    <t>ETHC240L</t>
  </si>
  <si>
    <t xml:space="preserve">Midwest Corn, Dry Mill; Wet DGS, Corn oil and Syrup; Natural Gas and Grid Elecricity; Starch Ethanol produced in Wentworth, South Dakota; Ethanol transported by rail to California </t>
  </si>
  <si>
    <t>ETH009A01370300</t>
  </si>
  <si>
    <t>ETHC208R</t>
  </si>
  <si>
    <t xml:space="preserve">Fuel Producer: Dakota Ethanol, LLC (4810) ; Facility Name: Dakota Ethanol, LLC (70083); Midwest Corn, Dry Mill; Wet DGS, Corn oil and Syrup; Natural Gas and Grid Elecricity; Starch Ethanol produced in Wentworth, South Dakota; Ethanol transported by rail to California </t>
  </si>
  <si>
    <t>A013703</t>
  </si>
  <si>
    <t>Midwest Corn, Dry Mill; Modified DGS, Corn oil and Syrup; Natural Gas and Grid Elecricity; Starch Ethanol produced in Wentworth, South Dakota; Ethanol transported by rail to California</t>
  </si>
  <si>
    <t>ETH009A01370200</t>
  </si>
  <si>
    <t>Fuel Producer: Dakota Ethanol, LLC (4810); Facility Name: Dakota Ethanol, LLC (70083); Midwest Corn, Dry Mill; Modified DGS, Corn oil and Syrup; Natural Gas and Grid Elecricity; Starch Ethanol produced in Wentworth, South Dakota; Ethanol transported by rail to California</t>
  </si>
  <si>
    <t>A013702</t>
  </si>
  <si>
    <t>Midwest Corn, Dry Mill; Dry DGS, Corn oil and Syrup; Natural Gas and Grid Elecricity; Starch Ethanol produced in Wentworth, South Dakota; Ethanol transported by rail to California</t>
  </si>
  <si>
    <t>Fuel Producer: Dakota Ethanol, LLC (4810) ; Facility Name: Dakota Ethanol, LLC (70083); Midwest Corn, Dry Mill; Dry DGS, Corn oil and Syrup; Natural Gas and Grid Elecricity; Starch Ethanol produced in Wentworth, South Dakota; Ethanol transported by rail to California</t>
  </si>
  <si>
    <t>A013701</t>
  </si>
  <si>
    <t>Midwest Corn, Dry Mill; Wet DGS, Corn oil and Syrup; Natural Gas and Grid Eletricity; Starch Ethanol produced in Merrill, Iowa; Ethanol transported by rail to California</t>
  </si>
  <si>
    <t>Plymouth Energy LLC (5474)</t>
  </si>
  <si>
    <t>75.94</t>
  </si>
  <si>
    <t>ETHC286</t>
  </si>
  <si>
    <t>Fuel Producer: Plymouth Energy LLC (5474); Facility Name: Plymouth Energy LLC (70183); Midwest Corn, Dry Mill; Wet DGS, Corn oil and Syrup; Natural Gas and Grid Eletricity; Starch Ethanol produced in Merrill, Iowa; Ethanol transported by rail to California</t>
  </si>
  <si>
    <t>A012502</t>
  </si>
  <si>
    <t>Midwest Corn, Dry Mill; Dry DGS, Corn oil and Syrup; Natural Gas and Grid Eletricity; Starch Ethanol produced in Merrill, Iowa; Ethanol transported by rail to California</t>
  </si>
  <si>
    <t>ETH009A01250100</t>
  </si>
  <si>
    <t>83.47</t>
  </si>
  <si>
    <t>ETHC285</t>
  </si>
  <si>
    <t>Fuel Producer: Plymouth Energy LLC (5474); Facility Name: Plymouth Energy LLC (70183); Midwest Corn, Dry Mill; Dry DGS, Corn oil and Syrup; Natural Gas and Grid Eletricity; Starch Ethanol produced in Merrill, Iowa; Ethanol transported by rail to California</t>
  </si>
  <si>
    <t>A012501</t>
  </si>
  <si>
    <t xml:space="preserve"> Midwest Corn, Dry Mill; Wet DGS, Corn Oil and Syrup; Natural Gas and Grid Electricity; Starch Ethanol produced in Burley, Idaho; Ethanol transported by rail to California</t>
  </si>
  <si>
    <t>Pacific Ethanol Magic Valley LLC (70291)</t>
  </si>
  <si>
    <t>ETH009A01180100</t>
  </si>
  <si>
    <t>ETHC251L</t>
  </si>
  <si>
    <t>Fuel Producer: Pacific Ethanol West (3697); Facility Name: Pacific Ethanol Magic Valley LLC (70291);  Midwest Corn, Dry Mill; Wet DGS, Corn Oil and Syrup; Natural Gas and Grid Electricity; Starch Ethanol produced in Burley, Idaho; Ethanol transported by rail to California</t>
  </si>
  <si>
    <t>A011801</t>
  </si>
  <si>
    <t>Midwest Corn, Dry Mill; Natural Gas and Grid Eletricity; Fiber Ethanol produced in Mason City, Iowa using EDNIQ conversion method; Ethanol transported by rail to California (Provisional)</t>
  </si>
  <si>
    <t>Golden Grain Energy (70691)</t>
  </si>
  <si>
    <t>Golden Grain Energy, LLC (4829)</t>
  </si>
  <si>
    <t>ETH012A01210300</t>
  </si>
  <si>
    <t>Fuel Producer: Golden Grain Energy, LLC (4829); Facility Name: Golden Grain Energy (70691); Midwest Corn, Dry Mill; Natural Gas and Grid Eletricity; Fiber Ethanol produced in Mason City, Iowa using EDNIQ conversion method; Ethanol transported by rail to California (Provisional)</t>
  </si>
  <si>
    <t>A012103</t>
  </si>
  <si>
    <t>Midwest Corn, Dry Mill; Modified DGS, Corn oil and Syrup; Natural Gas and Grid Eletricity; Starch Ethanol produced in Mason City, Iowa; Ethanol transported by rail to California (Provisional)</t>
  </si>
  <si>
    <t>ETH009A01210200</t>
  </si>
  <si>
    <t>73.86</t>
  </si>
  <si>
    <t>ETHC213</t>
  </si>
  <si>
    <t>Fuel Producer: Golden Grain Energy, LLC (4829); Facility Name: Golden Grain Energy (70691); Midwest Corn, Dry Mill; Modified DGS, Corn oil and Syrup; Natural Gas and Grid Eletricity; Starch Ethanol produced in Mason City, Iowa; Ethanol transported by rail to California (Provisional)</t>
  </si>
  <si>
    <t>A012102</t>
  </si>
  <si>
    <t>Midwest Corn, Dry Mill; Dry DGS, Corn oil and Syrup; Natural Gas and Grid Eletricity; Starch Ethanol produced in Mason City, Iowa; Ethanol transported by rail to California (Provisional)</t>
  </si>
  <si>
    <t>ETH009A01210100</t>
  </si>
  <si>
    <t>77.43</t>
  </si>
  <si>
    <t>ETHC212</t>
  </si>
  <si>
    <t>Fuel Producer: Golden Grain Energy, LLC (4829) ; Facility Name: Golden Grain Energy (70691); Midwest Corn, Dry Mill; Dry DGS, Corn oil and Syrup; Natural Gas and Grid Eletricity; Starch Ethanol produced in Mason City, Iowa; Ethanol transported by rail to California (Provisional)</t>
  </si>
  <si>
    <t>A012101</t>
  </si>
  <si>
    <t>Midwest Corn, Dry Mill; Modified DGS, Corn oil and Syrup; Natural Gas and Grid Eletricity; Starch Ethanol produced in Marcus, Iowa; Ethanol transported to California by rail (Provisional)</t>
  </si>
  <si>
    <t>Fuel Producer: LSCP, LLLP (4728); Facility Name: LSCP, LLLP (70015); Midwest Corn, Dry Mill; Modified DGS, Corn oil and Syrup; Natural Gas and Grid Eletricity; Starch Ethanol produced in Marcus, Iowa; Ethanol transported to California by rail (Provisional)</t>
  </si>
  <si>
    <t>A011203</t>
  </si>
  <si>
    <t>Midwest Corn, Dry Mill; Natural Gas and Grid Eletricity; Fiber Ethanol produced in Marcus, Iowa using EDNIQ conversion method; Ethanol transported by rail to California (Provisional)</t>
  </si>
  <si>
    <t>44.19</t>
  </si>
  <si>
    <t>Fuel Producer: LSCP, LLLP (4728); Facility Name: LSCP, LLLP (70015); Midwest Corn, Dry Mill; Natural Gas and Grid Eletricity; Fiber Ethanol produced in Marcus, Iowa using EDNIQ conversion method; Ethanol transported by rail to California (Provisional)</t>
  </si>
  <si>
    <t>A011202</t>
  </si>
  <si>
    <t>Midwest Corn, Dry Mill; Dry DGS, Corn oil and Syrup; Natural Gas and Grid Eletricity; Starch Ethanol produced in Marcus, Iowa; Ethanol transported to California by rail (Provisional)</t>
  </si>
  <si>
    <t>72.14</t>
  </si>
  <si>
    <t>ETHC315</t>
  </si>
  <si>
    <t>Fuel Producer: LSCP, LLLP (4728); Facility Name: LSCP, LLLP (70015); Midwest Corn, Dry Mill; Dry DGS, Corn oil and Syrup; Natural Gas and Grid Eletricity; Starch Ethanol produced in Marcus, Iowa; Ethanol transported to California by rail (Provisional)</t>
  </si>
  <si>
    <t>A011201</t>
  </si>
  <si>
    <t>New England sourced Rendered UCO; Natural Gas and Grid Electricity; Biodiesel produced in New Haven, Connecticut and transported by rail to California (Provisional)</t>
  </si>
  <si>
    <t>AMERICAN GREENFUELS LLC (83357)</t>
  </si>
  <si>
    <t>American Greenfuels, LLC (6341)</t>
  </si>
  <si>
    <t>BIO001A01010100</t>
  </si>
  <si>
    <t>Connecticut</t>
  </si>
  <si>
    <t>Fuel Producer: American Greenfuels, LLC (6341) ; Facility Name: AMERICAN GREENFUELS LLC (83357); New England sourced Rendered UCO; Natural Gas and Grid Electricity; Biodiesel produced in New Haven, Connecticut and transported by rail to California (Provisional)</t>
  </si>
  <si>
    <t>A010101</t>
  </si>
  <si>
    <t>Fuel Producer: BMW of North America, LLC (C1033); Smart Charging Lookup Table Pathway</t>
  </si>
  <si>
    <t>Midwest Corn and Sorghum, Dry Mill, Dry and Wet DGS, Syrup, and Corn Oil; Natural Gas and grid electricity; Starch Ethanol produced in Garden City, Kansas and transported by rail to California</t>
  </si>
  <si>
    <t>ETH010A01030700</t>
  </si>
  <si>
    <t>Fuel Producer: Bonanza BioEnergy, LLC (4054); Facility Name: Bonanza BioEnergy, LLC (70117); Midwest Corn and Sorghum, Dry Mill, Dry and Wet DGS, Syrup, and Corn Oil; Natural Gas and grid electricity; Starch Ethanol produced in Garden City, Kansas and transported by rail to California</t>
  </si>
  <si>
    <t>A010307</t>
  </si>
  <si>
    <t>ETH010A01030600</t>
  </si>
  <si>
    <t>73.39</t>
  </si>
  <si>
    <t>Fuel Producer: Bonanza BioEnergy, LLC (4054) ; Facility Name: Bonanza BioEnergy, LLC (70117); Midwest Corn and Sorghum, Dry Mill, Dry and Wet DGS, Syrup, and Corn Oil; Natural Gas and grid electricity; Starch Ethanol produced in Garden City, Kansas and transported by rail to California</t>
  </si>
  <si>
    <t>A010306</t>
  </si>
  <si>
    <t>ETH009A01030500</t>
  </si>
  <si>
    <t>A010305</t>
  </si>
  <si>
    <t>ETH009A01030100</t>
  </si>
  <si>
    <t>67.73</t>
  </si>
  <si>
    <t>ETHC234L</t>
  </si>
  <si>
    <t>A010301</t>
  </si>
  <si>
    <t xml:space="preserve">Midwest Corn, Dry Mill, Dry and Wet DGS; Corn Oil and Syrup using natural gas and grid electricity; Corn starch and Fiber ethanol produced in Emmetsburg, Iowa using BPX conversion method; Ethanol transported by rail to California (Provisional) </t>
  </si>
  <si>
    <t>ETH012A00600300</t>
  </si>
  <si>
    <t>35.39</t>
  </si>
  <si>
    <t xml:space="preserve">Fuel Producer: Poet Biorefining Emmetsburg (4792); Facility Name: Poet Biorefining Emmetsburg (70021); Midwest Corn, Dry Mill, Dry and Wet DGS; Corn Oil and Syrup using natural gas and grid electricity; Corn starch and Fiber ethanol produced in Emmetsburg, Iowa using BPX conversion method; Ethanol transported by rail to California (Provisional) </t>
  </si>
  <si>
    <t>A006003</t>
  </si>
  <si>
    <t>ETH009A00600200</t>
  </si>
  <si>
    <t>79.55</t>
  </si>
  <si>
    <t>ETHC301</t>
  </si>
  <si>
    <t>A006002</t>
  </si>
  <si>
    <t>ETH009A00600100</t>
  </si>
  <si>
    <t>A006001</t>
  </si>
  <si>
    <t>Midwest Corn, Dry Mill, Dry and Wet DGS; Corn Oil and Syrup using natural gas and grid electricity; Corn starch and Fiber ethanol produced in Coon Rapids, Iowa using BPX conversion method; Ethanol transported by rail to California (Provisional)</t>
  </si>
  <si>
    <t>Fuel Producer: POET Biorefining - Coon Rapids (4783); Facility Name: POET BIOREFINING - COON RAPIDS (TALL CORN ETHANOL, LLC) (70031); Midwest Corn, Dry Mill, Dry and Wet DGS; Corn Oil and Syrup using natural gas and grid electricity; Corn starch and Fiber ethanol produced in Coon Rapids, Iowa using BPX conversion method; Ethanol transported by rail to California (Provisional)</t>
  </si>
  <si>
    <t>Midwest Corn, Dry Mill, Dry and Wet DGS, Corn Oil and Syrup using natural gas and grid electricity; Corn starch and Fiber ethanol produced in Corning, Iowa using BPX conversion method; Ethanol transported by rail to California (Provisional)</t>
  </si>
  <si>
    <t>Poet Biorefining Corning (70143)</t>
  </si>
  <si>
    <t>Poet Biorefining Corning (5046)</t>
  </si>
  <si>
    <t>ETH012A00540300</t>
  </si>
  <si>
    <t>Fuel Producer: Poet Biorefining Corning (5046); Facility Name: Poet Biorefining Corning (70143); Midwest Corn, Dry Mill, Dry and Wet DGS, Corn Oil and Syrup using natural gas and grid electricity; Corn starch and Fiber ethanol produced in Corning, Iowa using BPX conversion method; Ethanol transported by rail to California (Provisional)</t>
  </si>
  <si>
    <t>A005403</t>
  </si>
  <si>
    <t>ETH009A00540200</t>
  </si>
  <si>
    <t>A005402</t>
  </si>
  <si>
    <t>ETH009A00540100</t>
  </si>
  <si>
    <t>A005401</t>
  </si>
  <si>
    <t>76.35</t>
  </si>
  <si>
    <t>ETHC275</t>
  </si>
  <si>
    <t>ETH009A01000100</t>
  </si>
  <si>
    <t>A010001</t>
  </si>
  <si>
    <t>U.S. sourced Canola Oil, Corn Oil, Soy Oil, Tallow (Animal Fats), Rendered UCO and Non-Rendered UCO; Natural Gas, Steam, and Grid Electricity; Biodiesel produced in Glenville, Minnesota and transported by rail to California</t>
  </si>
  <si>
    <t>36.29</t>
  </si>
  <si>
    <t>BDT215</t>
  </si>
  <si>
    <t>Fuel Producer: REG Albert Lea, LLC (4305); Facility Name: REG Albert Lea, LLC (82613); U.S. sourced Canola Oil, Corn Oil, Soy Oil, Tallow (Animal Fats), Rendered UCO and Non-Rendered UCO; Natural Gas, Steam, and Grid Electricity; Biodiesel produced in Glenville, Minnesota and transported by rail to California</t>
  </si>
  <si>
    <t>A008306</t>
  </si>
  <si>
    <t>14.96</t>
  </si>
  <si>
    <t>BDU234</t>
  </si>
  <si>
    <t>A008305</t>
  </si>
  <si>
    <t>22.28</t>
  </si>
  <si>
    <t>BDU228</t>
  </si>
  <si>
    <t>A008304</t>
  </si>
  <si>
    <t>BIO005A00830100</t>
  </si>
  <si>
    <t>A008301</t>
  </si>
  <si>
    <t>33.52</t>
  </si>
  <si>
    <t>BDC211</t>
  </si>
  <si>
    <t>A008303</t>
  </si>
  <si>
    <t>BIO006A00830200</t>
  </si>
  <si>
    <t>A008302</t>
  </si>
  <si>
    <t>Midwest Corn, Dry Mill, Dry DGS, Wet DGS; Corn Oil and Syrup using natural gas and grid electricity; Corn starch and Fiber ethanol produced in Hudson, SD, using BPX conversion method; Ethanol transported by rail to California (Provisional)</t>
  </si>
  <si>
    <t>Poet Biorefining Hudson (4791)</t>
  </si>
  <si>
    <t>36.92</t>
  </si>
  <si>
    <t>Fuel Producer: Poet Biorefining Hudson (4791) ; Facility Name: Poet Biorefining Hudson (70022); Midwest Corn, Dry Mill, Dry DGS, Wet DGS; Corn Oil and Syrup using natural gas and grid electricity; Corn starch and Fiber ethanol produced in Hudson, SD, using BPX conversion method; Ethanol transported by rail to California (Provisional)</t>
  </si>
  <si>
    <t>80.94</t>
  </si>
  <si>
    <t>ETHC305</t>
  </si>
  <si>
    <t>Landfill gas processes at CEFARI facility from Southwest Oklahoma City, Oklahoma to pipeline-quality biomethane; delivered via pipeline to CNG Stations in California (Provisional)</t>
  </si>
  <si>
    <t>CEFARI RNG OKC, LLC (F00022)</t>
  </si>
  <si>
    <t>CNG025A00950100</t>
  </si>
  <si>
    <t>Fuel Producer: Clean Energy (5481); Facility Name: CEFARI RNG OKC, LLC (F00022); Landfill gas processes at CEFARI facility from Southwest Oklahoma City, Oklahoma to pipeline-quality biomethane; delivered via pipeline to CNG Stations in California (Provisional)</t>
  </si>
  <si>
    <t>A009501</t>
  </si>
  <si>
    <t>Midwest Corn, Dry Mill, Dry DGS, Wet DGS and Corn Oil using natural gas; a cogeneration unit is used to generate electricity and steam from natural gas; Corn starch and Fiber ethanol produced in Laddonia, MO, using BPX conversion method; Ethanol transport (Provisional)</t>
  </si>
  <si>
    <t>POET BIOREFINING - LADDONIA (MISSOURI ETHANOL, LLC) (70023)</t>
  </si>
  <si>
    <t>POET Biorefining - Laddonia (4787)</t>
  </si>
  <si>
    <t>ETH012A00500300</t>
  </si>
  <si>
    <t>Fuel Producer: POET Biorefining - Laddonia (4787); Facility Name: POET BIOREFINING - LADDONIA (MISSOURI ETHANOL, LLC) (70023); Midwest Corn, Dry Mill, Dry DGS, Wet DGS and Corn Oil using natural gas; a cogeneration unit is used to generate electricity and steam from natural gas; Corn starch and Fiber ethanol produced in Laddonia, MO, using BPX conversion method; Ethanol transport (Provisional)</t>
  </si>
  <si>
    <t>A005003</t>
  </si>
  <si>
    <t>ETH009A00500200</t>
  </si>
  <si>
    <t>A005002</t>
  </si>
  <si>
    <t>ETH009A00500100</t>
  </si>
  <si>
    <t>A005001</t>
  </si>
  <si>
    <t>Midwest Corn, Dry Mill, Dry and Wet DGS, and Corn Oil; Natural Gas and grid electricity; Corn starch Ethanol produced in Garnett, Kansas and transported by truck and rail to California</t>
  </si>
  <si>
    <t>ETH009A00810100</t>
  </si>
  <si>
    <t>Fuel Producer: East Kansas Agri-Energy, LLC (4483) ; Facility Name: East Kansas Agri-Energy, LLC (83483); Midwest Corn, Dry Mill, Dry and Wet DGS, and Corn Oil; Natural Gas and grid electricity; Corn starch Ethanol produced in Garnett, Kansas and transported by truck and rail to California</t>
  </si>
  <si>
    <t>A008101</t>
  </si>
  <si>
    <t>Compressed H2 produced in California from electrolysis using  electricity generated from zero-CI sources</t>
  </si>
  <si>
    <t>Compressed H2 produced in California from central SMR of biomethane (renewable feedstock) from North American landfills</t>
  </si>
  <si>
    <t>Fossil LPG from crude oil refining and natural gas processing used as a transport fuel</t>
  </si>
  <si>
    <t>LPG000L00072019</t>
  </si>
  <si>
    <t>Crude Oil</t>
  </si>
  <si>
    <t>Compressed Natural Gas from Pipeline Average North American Fossil Natural Gas</t>
  </si>
  <si>
    <t>Fossil CNG</t>
  </si>
  <si>
    <t>CNG000L00072019</t>
  </si>
  <si>
    <t>ULSD – based on the average crude oil supplied in California refineries and average California refinery efficiencies</t>
  </si>
  <si>
    <t>Diesel</t>
  </si>
  <si>
    <t>ULS000L00072019</t>
  </si>
  <si>
    <t>Woodland Meadows landfill gas from Wayne, Michigan to pipeline-quality biomethane; delivered via pipeline to CNG stations in California; liquefied to LNG in Topock, Arizona; and transported by truck and re-gassified to L-CNG in California (Provisional)</t>
  </si>
  <si>
    <t>Ameresco Woodland Meadows Romulus, LLC (A0833)</t>
  </si>
  <si>
    <t>LCN025A01100300</t>
  </si>
  <si>
    <t>Fuel Producer: U.S. Venture, Inc. (5504) ; Facility Name: Ameresco Woodland Meadows Romulus, LLC (A0833); Woodland Meadows landfill gas from Wayne, Michigan to pipeline-quality biomethane; delivered via pipeline to CNG stations in California; liquefied to LNG in Topock, Arizona; and transported by truck and re-gassified to L-CNG in California (Provisional)</t>
  </si>
  <si>
    <t>A011003</t>
  </si>
  <si>
    <t>LNG025A01100200</t>
  </si>
  <si>
    <t>A011002</t>
  </si>
  <si>
    <t>CNG025A01100100</t>
  </si>
  <si>
    <t>Fuel Producer: U.S. Venture, Inc. (5504); Facility Name: Ameresco Woodland Meadows Romulus, LLC (A0833); Woodland Meadows landfill gas from Wayne, Michigan to pipeline-quality biomethane; delivered via pipeline to CNG stations in California; liquefied to LNG in Topock, Arizona; and transported by truck and re-gassified to L-CNG in California (Provisional)</t>
  </si>
  <si>
    <t>A011001</t>
  </si>
  <si>
    <t>Landfill gas from Shreveport, Louisiana to pipeline-quality biomethane; delivered via pipeline to CNG Stations in California (Provisional)</t>
  </si>
  <si>
    <t>Shreveport Biogas (70121)</t>
  </si>
  <si>
    <t>CNG025A00720100</t>
  </si>
  <si>
    <t>Fuel Producer: Element Markets Renewable Energy, LLC (5877) ; Facility Name: Shreveport Biogas (70121); Landfill gas from Shreveport, Louisiana to pipeline-quality biomethane; delivered via pipeline to CNG Stations in California (Provisional)</t>
  </si>
  <si>
    <t>A007201</t>
  </si>
  <si>
    <t>Midwest Corn, Dry Mill, Wet DGS; Corn Oil using natural gas and grid electricity; Corn starch ethanol produced in Minden, Nebraska; Ethanol transported by rail to California</t>
  </si>
  <si>
    <t>ETHC225</t>
  </si>
  <si>
    <t>Fuel Producer:  KAAPA Ethanol Holdings LLC (4805) ; Facility Name: KAAPA Ethanol LLC (70079); Midwest Corn, Dry Mill, Wet DGS; Corn Oil using natural gas and grid electricity; Corn starch ethanol produced in Minden, Nebraska; Ethanol transported by rail to California</t>
  </si>
  <si>
    <t>A009801</t>
  </si>
  <si>
    <t>Landfill gas from Shreveport, Louisiana to biomethane; pipelined to Applied Natural Gas Fuels facility for liquefaction in Topock, Arizona; transport by truck as LNG and regassified to LCNG in California (Provisional)</t>
  </si>
  <si>
    <t>LCN025A00780200</t>
  </si>
  <si>
    <t>Fuel Producer: Element Markets Renewable Energy, LLC (5877) ; Facility Name: Shreveport Biogas (70121); Landfill gas from Shreveport, Louisiana to biomethane; pipelined to Applied Natural Gas Fuels facility for liquefaction in Topock, Arizona; transport by truck as LNG and regassified to L-CNG in California (Provisional)</t>
  </si>
  <si>
    <t>A007802</t>
  </si>
  <si>
    <t>LNG025A00780100</t>
  </si>
  <si>
    <t>A007801</t>
  </si>
  <si>
    <t>Midwest Corn, Dry Mill, Dry, Wet DGS and Corn Oil using natural gas and grid electricity; Starch and Fiber ethanol produced from Corn using BPX process along with Syrup, Corn Oil in Albert Lea MN; Ethanol transported by rail to California (Provisional)</t>
  </si>
  <si>
    <t>POET BIOREFINING GLENVILLE (AGRA RESOURC (70020)</t>
  </si>
  <si>
    <t>POET Biorefining Glenville (4779)</t>
  </si>
  <si>
    <t>ETH012A00550300</t>
  </si>
  <si>
    <t>Fuel Producer: POET Biorefining - Glenville (4779) ; Facility Name: POET BIOREFINING - GLENVILLE (AGRA RESOURC (70020);  Midwest Corn, Dry Mill, Dry, Wet DGS and Corn Oil using natural gas and grid electricity; Starch and Fiber ethanol produced from Corn using BPX process along with Syrup, Corn Oil in Albert Lea MN; Ethanol transported by rail to California (Provisional)</t>
  </si>
  <si>
    <t>A005503</t>
  </si>
  <si>
    <t>ETH009A00550200</t>
  </si>
  <si>
    <t>Fuel Producer: POET Biorefining - Glenville (4779) ; Facility Name: POET BIOREFINING - GLENVILLE (AGRA RESOURC (70020); Midwest Corn, Dry Mill, Dry, Wet DGS and Corn Oil using natural gas and grid electricity; Starch and Fiber ethanol produced from Corn using BPX process along with Syrup, Corn Oil in Albert Lea MN; Ethanol transported by rail to California (Provisional)</t>
  </si>
  <si>
    <t>A005502</t>
  </si>
  <si>
    <t>ETH009A00550100</t>
  </si>
  <si>
    <t>A005501</t>
  </si>
  <si>
    <t>US sourced Corn Oil and Rendered UCO; Biodiesel produced in Greenville, MS and transported by rail to California</t>
  </si>
  <si>
    <t>Scott Petroleum Biodiesel Refinery (82908)</t>
  </si>
  <si>
    <t>Scott Petroleum Inc (4840)</t>
  </si>
  <si>
    <t>BIO003A00320200</t>
  </si>
  <si>
    <t>Fuel Producer: Scott Petroleum Inc. (4840) ; Facility Name: Scott Petroleum Biodiesel Refinery (82908); U.S. sourced Corn Oil and Rendered UCO; Biodiesel produced in Greenville, MS and transported by rail to California</t>
  </si>
  <si>
    <t>A003202</t>
  </si>
  <si>
    <t>BIO001A00320100</t>
  </si>
  <si>
    <t>27.90</t>
  </si>
  <si>
    <t>BDU217</t>
  </si>
  <si>
    <t>A003201</t>
  </si>
  <si>
    <t>Midwest Corn, Dry Mill, Wet DGS; Corn Oil and Syrup using natural gas (cogen)and grid electricity; Corn starch Ethanol produced in Ceres, California (Provisional)</t>
  </si>
  <si>
    <t>70.23</t>
  </si>
  <si>
    <t>ETHC211</t>
  </si>
  <si>
    <t>Fuel Producer: Aemetis Advanced Fuels Keyes, Inc. (3566) ; Facility Name: Aemetis Advanced Fuels Keyes, Inc. (70234); Midwest Corn, Dry Mill, Wet DGS; Corn Oil and Syrup using natural gas (cogen) and grid electricity; Corn starch Ethanol produced in Ceres, California (Provisional)</t>
  </si>
  <si>
    <t>A009401</t>
  </si>
  <si>
    <t>Midwest Corn, Dry Mill, Dry and Wet DGS; Corn Oil using natural Gas and grid electricity; Corn starch Ethanol produced in Ravenna, Nebraska; Ethanol transported by rail to California (Provisional)</t>
  </si>
  <si>
    <t>Fuel Producer: KAAPA Ethanol Holdings LLC (4805) ; Facility Name: KAPPA Ethanol Ravenna LLC (70098); Midwest Corn, Dry Mill, Dry and Wet DGS; Corn Oil using natural Gas and grid electricity; Corn starch Ethanol produced in Ravenna, Nebraska; Ethanol transported by rail to California (Provisional)</t>
  </si>
  <si>
    <t>A009902</t>
  </si>
  <si>
    <t>Fuel Producer: KAAPA Ethanol Holdings LLC (4805); Facility Name: KAPPA Ethanol Ravenna LLC (70098); Midwest Corn, Dry Mill, Dry and Wet DGS; Corn Oil using natural Gas and grid electricity; Corn starch Ethanol produced in Ravenna, Nebraska; Ethanol transported by rail to California (Provisional)</t>
  </si>
  <si>
    <t>A009901</t>
  </si>
  <si>
    <t>Midwest Corn, Dry Mill, Wet DGS; Corn Oil and Syrup using natural gas and grid electricity; Corn starch Ethanol produced in Sterling, Colorado; Ethanol transported by rail to California</t>
  </si>
  <si>
    <t>Sterling Ethanol, LLC (70660)</t>
  </si>
  <si>
    <t>Sterling Ethanol, LLC (4766)</t>
  </si>
  <si>
    <t>ETH009A00890100</t>
  </si>
  <si>
    <t>69.39</t>
  </si>
  <si>
    <t>ETHC283</t>
  </si>
  <si>
    <t>Fuel Producer: Sterling Ethanol, LLC (4766) ; Facility Name: Sterling Ethanol, LLC (70660); Midwest Corn, Dry Mill, Wet DGS; Corn Oil and Syrup using natural gas and grid electricity; Corn starch Ethanol produced in Sterling, Colorado; Ethanol transported by rail to California</t>
  </si>
  <si>
    <t>A008901</t>
  </si>
  <si>
    <t>Yuma Ethanol, LLC (4735)</t>
  </si>
  <si>
    <t>67.68</t>
  </si>
  <si>
    <t>ETHC228</t>
  </si>
  <si>
    <t>Midwest and California Corn, Dry Mill, Dry and Wet DGS; Corn Oil, and Syrup using natural gas and grid electricity; Corn starch and Fiber ethanol produced in Stockton, California using Edeniq conversion method (Provisional)</t>
  </si>
  <si>
    <t>ETH012A00740300</t>
  </si>
  <si>
    <t>39.45</t>
  </si>
  <si>
    <t>Fuel Producer: Pacific Ethanol West (3697) ; Facility Name: Pacific Ethanol Stockton LLC (70319); Midwest and California Corn, Dry Mill, Dry and Wet DGS; Corn Oil, and Syrup using natural gas and grid electricity; Corn starch and Fiber ethanol produced in Stockton, California using Edeniq conversion method (Provisional)</t>
  </si>
  <si>
    <t>A007403</t>
  </si>
  <si>
    <t>ETH009A00740200</t>
  </si>
  <si>
    <t>65.36</t>
  </si>
  <si>
    <t>A007402</t>
  </si>
  <si>
    <t>ETH009A00740100</t>
  </si>
  <si>
    <t>69.64</t>
  </si>
  <si>
    <t>Fuel Producer: Pacific Ethanol West (3697) ; Facility Name: Pacific Ethanol Stockton LLC (70319);  Midwest and California Corn, Dry Mill, Dry and Wet DGS; Corn Oil, and Syrup using natural gas and grid electricity; Corn starch and Fiber ethanol produced in Stockton, California using Edeniq conversion method (Provisional)</t>
  </si>
  <si>
    <t>A007401</t>
  </si>
  <si>
    <t>Midwest Corn, Dry Mill, Dry DGS, Wet DGS, Modified DGS, Syrup, and Corn Oil using natural gas and grid electricity; Corn starch and Fiber ethanol produced in Gowrie, IA,  using BPX conversion method; Ethanol transported by rail to California (Provisional)</t>
  </si>
  <si>
    <t>34.30</t>
  </si>
  <si>
    <t>Fuel Producer: POET Biorefining - Gowrie (4784) ; Facility Name: POET Biorefining - Gowrie (70033); Midwest Corn, Dry Mill, Dry DGS, Wet DGS, Modified DGS, Syrup, and Corn Oil using natural gas and grid electricity; Corn starch and Fiber ethanol produced in Gowrie, IA,  using BPX conversion method; Ethanol transported by rail to California (Provisional)</t>
  </si>
  <si>
    <t xml:space="preserve">Legacy CI is from a composite pathway containing both dry and wet DGS. </t>
  </si>
  <si>
    <t>78.06</t>
  </si>
  <si>
    <t>ETHC309</t>
  </si>
  <si>
    <t>Midwest Corn, Dry Mill, Dry and Wet DGS; Corn Oil and Syrup using natural gas and grid electricity; Corn starch and Fiber ethanol produced in Groton, SD, using BPX conversion method; Ethanol transported by rail to California (Provisional)</t>
  </si>
  <si>
    <t>ETH012A00630300</t>
  </si>
  <si>
    <t>34.79</t>
  </si>
  <si>
    <t xml:space="preserve">ETHCF208   </t>
  </si>
  <si>
    <t xml:space="preserve">Fuel Producer: POET Biorefining - Groton (4793) ; Facility Name: POET Biorefining - Groton (70013); Midwest Corn, Dry Mill, Dry and Wet DGS; Corn Oil and Syrup using natural gas and grid electricity; Corn starch and Fiber ethanol produced in Groton, SD, using BPX conversion method; Ethanol transported by rail to California (Provisional) </t>
  </si>
  <si>
    <t>A006303</t>
  </si>
  <si>
    <t>ETH009A00630200</t>
  </si>
  <si>
    <t>78.56</t>
  </si>
  <si>
    <t>ETHC308</t>
  </si>
  <si>
    <t>A006302</t>
  </si>
  <si>
    <t>ETH009A00630100</t>
  </si>
  <si>
    <t xml:space="preserve">Fuel Producer: POET Biorefining - Groton (4793); Facility Name: POET Biorefining - Groton (70013); Midwest Corn, Dry Mill, Dry and Wet DGS; Corn Oil and Syrup using natural gas and grid electricity; Corn starch and Fiber ethanol produced in Groton, SD, using BPX conversion method; Ethanol transported by rail to California (Provisional) </t>
  </si>
  <si>
    <t>A006301</t>
  </si>
  <si>
    <t>Midwest Corn, Dry Mill, Dry and Wet DGS; Corn Oil and Syrup using natural gas and grid electricity; Corn starch and Fiber ethanol produced in  Mitchell, SD using BPX conversion method; Ethanol transported by rail to California (Provisional)</t>
  </si>
  <si>
    <t>Poet Biorefining Mitchell (4789)</t>
  </si>
  <si>
    <t>ETH012A00620300</t>
  </si>
  <si>
    <t>35.67</t>
  </si>
  <si>
    <t xml:space="preserve"> ETHCF207</t>
  </si>
  <si>
    <t xml:space="preserve">Fuel Producer: Poet Biorefining Mitchell (4789); Facility Name: Poet Biorefining Mitchell (70016); Midwest Corn, Dry Mill, Dry and Wet DGS; Corn Oil and Syrup using natural gas and grid electricity; Corn starch and Fiber ethanol produced in  Mitchell, SD using BPX conversion method; Ethanol transported by rail to California (Provisional) </t>
  </si>
  <si>
    <t>A006203</t>
  </si>
  <si>
    <t>ETH009A00620200</t>
  </si>
  <si>
    <t xml:space="preserve">79.20   </t>
  </si>
  <si>
    <t>ETHC307</t>
  </si>
  <si>
    <t xml:space="preserve">Fuel Producer: Poet Biorefining Mitchell (4789) ; Facility Name: Poet Biorefining Mitchell (70016); Midwest Corn, Dry Mill, Dry and Wet DGS; Corn Oil and Syrup using natural gas and grid electricity; Corn starch and Fiber ethanol produced in  Mitchell, SD using BPX conversion method; Ethanol transported by rail to California (Provisional) </t>
  </si>
  <si>
    <t>A006202</t>
  </si>
  <si>
    <t>ETH009A00620100</t>
  </si>
  <si>
    <t>79.20</t>
  </si>
  <si>
    <t>A006201</t>
  </si>
  <si>
    <t>Midwest Corn, Dry Mill, Dry and Wet DGS; Corn Oil and Syrup using natural gas and grid electricity; Corn starch and Fiber ethanol produced in Bingham Lake, MN using BPX conversion method; Ethanol transported by rail to California (Provisional)</t>
  </si>
  <si>
    <t>POET BIOREFINING BINGHAM LAKE (ETHANOL 2000, LLP)(70026)</t>
  </si>
  <si>
    <t>POET Biorefining Bingham Lake (4780)</t>
  </si>
  <si>
    <t>Fuel Producer: POET Biorefining - Bingham Lake (4780) ; Facility Name: POET BIOREFINING - BINGHAM LAKE (ETHANOL 2000, LLP) (70026); Midwest Corn, Dry Mill, Dry and Wet DGS; Corn Oil and Syrup using natural gas and grid electricity; Corn starch and Fiber ethanol produced in Bingham Lake, MN using BPX conversion method; Ethanol transported by rail to California (Provisional)</t>
  </si>
  <si>
    <t>Midwest Corn, Dry Mill, Dry and Wet DGS; Corn Oil and Syrup using natural gas and grid electricity; Corn starch and Fiber ethanol produced in Ashton, Iowa using BPX conversion method; Ethanol transported by rail to California (Provisional)</t>
  </si>
  <si>
    <t>POET BIOREFINING ASHTON (OTTER CREEK ETHANOL, LLC)(70032)</t>
  </si>
  <si>
    <t>POET Biorefining Ashton (4782)</t>
  </si>
  <si>
    <t>Fuel Producer: POET Biorefining - Ashton (4782) ; Facility Name: POET BIOREFINING - ASHTON (OTTER CREEK ETHANOL, LLC) (70032); Midwest Corn, Dry Mill, Dry and Wet DGS; Corn Oil and Syrup using natural gas and grid electricity; Corn starch and Fiber ethanol produced in Ashton, Iowa using BPX conversion method; Ethanol transported by rail to California (Provisional)</t>
  </si>
  <si>
    <t>A005703</t>
  </si>
  <si>
    <t>A005702</t>
  </si>
  <si>
    <t>A005701</t>
  </si>
  <si>
    <t>Midwest Corn, Dry Mill, Dry and Wet DGS; Corn Oil and Syrup using natural gas and grid electricity; Corn starch and Fiber ethanol produced in Hanlontown, Iowa using BPX conversion method; Ethanol transported by rail to California (Provisional)</t>
  </si>
  <si>
    <t>Poet Biorefining Hanlontown (4785)</t>
  </si>
  <si>
    <t>Fuel Producer: Poet Biorefining Hanlontown (4785) ; Facility Name: Poet Biorefining Hanlontown (70010); Midwest Corn, Dry Mill, Dry and Wet DGS; Corn Oil and Syrup using natural gas and grid electricity; Corn starch and Fiber ethanol produced in Hanlontown, Iowa using BPX conversion method; Ethanol transported by rail to California (Provisional)</t>
  </si>
  <si>
    <t>Midwest Corn, Dry Mill, Wet and Dry  DGS using natural gas and electricity; Starch ethanol produced from Corn using BPX process along with Syrup, Corn Oil in Jewell Iowa; Ethanol transported by rail to California (Provisional)</t>
  </si>
  <si>
    <t xml:space="preserve">Fuel Producer: Poet Biorefining Jewell (4786) ; Facility Name: Poet Biorefining Jewell (70014); Midwest Corn, Dry Mill, Wet and Dry  DGS using natural gas and electricity; Starch ethanol produced from Corn using BPX process along with Syrup, Corn Oil in Jewell Iowa; Ethanol transported by rail to California (Provisional) </t>
  </si>
  <si>
    <t xml:space="preserve">Fuel Producer: Poet Biorefining Jewell (4786); Facility Name: Poet Biorefining Jewell (70014); Midwest Corn, Dry Mill, Wet and Dry  DGS using natural gas and electricity; Starch ethanol produced from Corn using BPX process along with Syrup, Corn Oil in Jewell Iowa; Ethanol transported by rail to California (Provisional) </t>
  </si>
  <si>
    <t>Midwest Corn, Dry Mill, Dry and Modified DGS; Corn Oil using natural gas and grid electricity; Corn starch and Fiber ethanol produced in Atlantic, Iowa using Edeniq conversion method; Ethanol transported by rail to California (Provisional)</t>
  </si>
  <si>
    <t>Elite Octane, LLC (6500)</t>
  </si>
  <si>
    <t xml:space="preserve">Fuel Producer: Elite Octane, LLC (6500) ; Facility Name: Elite Octane, LLC (71287); Midwest Corn, Dry Mill, Dry and Modified DGS; Corn Oil using natural gas and grid electricity; Corn starch and Fiber ethanol produced in Atlantic, Iowa using Edeniq conversion method; Ethanol transported by rail to California (Provisional) </t>
  </si>
  <si>
    <t>ETH009A00510100</t>
  </si>
  <si>
    <t>Midwest Corn, Dry Mill, Dry and Wet DGS; Corn Oil and Syrup using natural gas, onsite solar power, and grid electricity; Corn starch ethanol produced in Madera, California; Ethanol transported by rail to California (Provisional)</t>
  </si>
  <si>
    <t>ETH009A00460100</t>
  </si>
  <si>
    <t>72.94</t>
  </si>
  <si>
    <t>Fuel Producer: Pacific Ethanol West (3697) ; Facility Name: Pacific Ethanol Madera LLC (70061); Midwest Corn, Dry Mill, Dry and Wet DGS; Corn Oil and Syrup using natural gas, on-site solar power, and grid electricity; Corn starch ethanol produced in Madera, California; Ethanol transported by rail to California (Provisional)</t>
  </si>
  <si>
    <t>A004601</t>
  </si>
  <si>
    <t>Midwest Corn, Dry Mill, Dry and Wet DGS; Corn Oil using natural gas and grid electricity; Corn starch ethanol produced in Necedah, Wisconsin; Ethanol transported by rail to California</t>
  </si>
  <si>
    <t>Marquis Energy Wisconsin LLC (70269)</t>
  </si>
  <si>
    <t>Marquis Energy Wisconsin LLC (5750)</t>
  </si>
  <si>
    <t>ETH009A00410100</t>
  </si>
  <si>
    <t>Fuel Producer: Marquis Energy - Wisconsin LLC (5750) ; Facility Name: Marquis Energy - Wisconsin LLC (70269);  Midwest Corn, Dry Mill, Dry and Wet DGS; Corn Oil using natural gas and grid electricity; Corn starch ethanol produced in Necedah, Wisconsin; Ethanol transported by rail to California</t>
  </si>
  <si>
    <t>A004101</t>
  </si>
  <si>
    <t>Midwest Corn, Dry Mill, Dry and Modified DGS; Corn Oil using natural gas and grid electricity; Corn starch ethanol produced in Adams, Nebraska; Ethanol transported by rail to California (Provisional)</t>
  </si>
  <si>
    <t>Fuel Producer: E Energy Adams, LLC (4831) ; Facility Name: E energy Adams, LLC (70093); Midwest Corn, Dry Mill, Dry and Modified DGS; Corn Oil using natural gas and grid electricity; Corn starch ethanol produced in Adams, Nebraska; Ethanol transported by rail to California (Provisional)</t>
  </si>
  <si>
    <t>A003701</t>
  </si>
  <si>
    <t>Midwest Corn, Dry Mill, Wet DGS; Corn Oil using natural gas and grid electricity; Corn starch and Fiber ethanol produced in Madrid, Nebraska using Edeniq conversion method; Ethanol transported by rail to California (Provisional)</t>
  </si>
  <si>
    <t>38.12</t>
  </si>
  <si>
    <t>Fuel Producer: Mid America Agri Products/Wheatland, LLC (5095); Facility Name: Mid America Agri Products/Wheatland LLC (70153); Midwest Corn, Dry Mill, Wet DGS; Corn Oil using natural gas and grid electricity; Corn starch and Fiber ethanol produced in Madrid, Nebraska using Edeniq conversion method; Ethanol transported by rail to California (Provisional)</t>
  </si>
  <si>
    <t>A003602</t>
  </si>
  <si>
    <t>71.98</t>
  </si>
  <si>
    <t>ETHC313</t>
  </si>
  <si>
    <t>A003601</t>
  </si>
  <si>
    <t>Midwest Corn, Dry Mill, Dry and Modified DGS; Corn Oil and Syrup using biogas, natural gas and grid electricity; Corn starch and Fiber ethanol produced in Jackson, NE using Edeniq conversion method; Ethanol transported by rail to California (Provisional)</t>
  </si>
  <si>
    <t>Fuel Producer: Siouxland Ethanol, LLC (5026) ; Facility Name: Siouxland Ethanol (70134); Midwest Corn, Dry Mill, Dry and Modified DGS; Corn Oil and Syrup using biogas, natural gas and grid electricity; Corn starch and Fiber ethanol produced in Jackson, NE using Edeniq conversion method; Ethanol transported by rail to California (Provisional)</t>
  </si>
  <si>
    <t>A003402</t>
  </si>
  <si>
    <t>69.28</t>
  </si>
  <si>
    <t>ETHC343</t>
  </si>
  <si>
    <t>Fuel Producer: Siouxland Ethanol, LLC (5026) ; Facility Name: Siouxland Ethanol (70134);  Midwest Corn, Dry Mill, Dry and Modified DGS; Corn Oil and Syrup using biogas, natural gas and grid electricity; Corn starch and Fiber ethanol produced in Jackson, NE using Edeniq conversion method; Ethanol transported by rail to California (Provisional)</t>
  </si>
  <si>
    <t>A003401</t>
  </si>
  <si>
    <t>Midwest Corn, Dry Mill, Dry, Modified, and Wet DGS; Corn Oil and Syrup using biomass, biogas, natural gas and grid electricity; Corn starch and Fiber ethanol produced in Chancellor, SD using BPX conversion method; Ethanol transported by rail to California</t>
  </si>
  <si>
    <t>Fuel Producer: Great Plains Ethanol (4727) ; Facility Name: Great Plains Ethanol, LLC (70012); Midwest Corn, Dry Mill, Dry, Modified, and Wet DGS; Corn Oil and Syrup using biomass, biogas, natural gas and grid electricity; Corn starch and Fiber ethanol produced in Chancellor, SD using BPX conversion method; Ethanol transported by rail to California</t>
  </si>
  <si>
    <t>A000702</t>
  </si>
  <si>
    <t>A000701</t>
  </si>
  <si>
    <t>Bridgeport Ethanol, LLC 5934;</t>
  </si>
  <si>
    <t>67.43</t>
  </si>
  <si>
    <t xml:space="preserve">Midwest Corn, Dry Mill, Dry and Wet DGS, and Corn Oil; Natural Gas and grid electricity; Corn starch Ethanol produced in Trenton, Nebraska and transported by rail to California </t>
  </si>
  <si>
    <t>Trenton Agri Products, LLC (70053</t>
  </si>
  <si>
    <t>69.75</t>
  </si>
  <si>
    <t xml:space="preserve">Fuel Producer: Trenton Agri Products, LLC (4754) ; Facility Name: Trenton Agri Products, LLC (70053; Midwest Corn, Dry Mill, Dry and Wet DGS, and Corn Oil; Natural Gas and grid electricity; Corn starch Ethanol produced in Trenton, Nebraska and transported by rail to California </t>
  </si>
  <si>
    <t>A006901</t>
  </si>
  <si>
    <t>Midwest Corn and Sorghum, Dry Mill, Wet and Dry  DGS using natural gas and electricity; Starch ethanol produced from Corn and Sorghum along with Syrup, Corn Oil in Oakley, Kansas; Ethanol transported by rail to California</t>
  </si>
  <si>
    <t>ETH010A00770200</t>
  </si>
  <si>
    <t>78.55</t>
  </si>
  <si>
    <t>Fuel Producer: Western Plains Energy, LLC (4740); Facility Name: Western Plains Energy, LLC (70030); Pathway Description: Midwest Corn and Sorghum, Dry Mill, Wet and Dry  DGS using natural gas and electricity; Starch ethanol produced from Corn and Sorghum along with Syrup, Corn Oil in Oakley, Kansas; Ethanol transported by rail to California</t>
  </si>
  <si>
    <t>A007702</t>
  </si>
  <si>
    <t>ETH009A00770100</t>
  </si>
  <si>
    <t>70.60</t>
  </si>
  <si>
    <t>Fuel Producer: Western Plains Energy, LLC (4740) ; Facility Name: Western Plains Energy, LLC (70030); Midwest Corn and Sorghum, Dry Mill, Wet and Dry  DGS using natural gas and electricity; Starch ethanol produced from Corn and Sorghum along with Syrup, Corn Oil in Oakley, Kansas; Ethanol transported by rail to California</t>
  </si>
  <si>
    <t>A007701</t>
  </si>
  <si>
    <t>Midwest Sorghum, Dry Mill, Dry and Wet DGS, and Sorghum Oil; Natural Gas and grid electricity; Sorghum starch Ethanol produced in Lyons, Kansas and transported by rail to California (Provisional)</t>
  </si>
  <si>
    <t>ETH010A00680100</t>
  </si>
  <si>
    <t xml:space="preserve">Fuel Producer: Kansas Ethanol, LLC (5810) ; Facility Name: Kansas Ethanol, LLC (70279); Midwest Sorghum, Dry Mill, Dry and Wet DGS, and Sorghum Oil; Natural Gas and grid electricity; Sorghum starch Ethanol produced in Lyons, Kansas and transported by rail to California (Provisional) </t>
  </si>
  <si>
    <t>A006801</t>
  </si>
  <si>
    <t>Dry Mill Ethanol, using both Corn and Sorghum, Natural Gas, Grid Electricity, DDGS and wetcake (Provisional)</t>
  </si>
  <si>
    <t>ETH009A00430100</t>
  </si>
  <si>
    <t>A004301</t>
  </si>
  <si>
    <t>Midwest Corn Starch Ethanol, Dry and Modified DGS, Natural Gas</t>
  </si>
  <si>
    <t>ETH009A00170100</t>
  </si>
  <si>
    <t>Fuel Producer: Husker Ag LLC (5078) ; Facility Name: Husker Ag LLC (70151); Midwest Corn Starch Ethanol, Dry and Modified DGS, Natural Gas</t>
  </si>
  <si>
    <t>A001701</t>
  </si>
  <si>
    <t>Midwest Corn, Dry Mill, Dry DGS and Corn Oil using natural gas and grid electricity; Corn starch ethanol produced in Goldfield, Iowa; Ethanol transported by rail to California (Provisional)</t>
  </si>
  <si>
    <t>ETH009A00330100</t>
  </si>
  <si>
    <t>A003301</t>
  </si>
  <si>
    <t>Renewable Natural Gas (RNG)sourced from Swine Manure of Ruckman Farms, Albany, Missouri; RNG pipelined to liquefaction facility in Topock, Arizona; delivered by truck to and  regasified in California (Provisional)</t>
  </si>
  <si>
    <t>LCN044B00110300</t>
  </si>
  <si>
    <t>Fuel Producer: Element Markets Renewable Energy, LLC (5877) ; Facility Name: Ruckman Farm (71256); Renewable Natural Gas (RNG) sourced from Swine Manure of Ruckman Farms, Albany, Missouri; RNG pipelined to liquefaction facility in Topock, Arizona; delivered by truck to and  re-gasified in California (Provisional)</t>
  </si>
  <si>
    <t>B001103</t>
  </si>
  <si>
    <t>Renewable Natural Gas (RNG)sourced from Swine Manure of Ruckman Farms,  Albany, Missouri; RNG pipelined to liquefaction facility in Topock, Arizona; delivered by truck to California (Provisional)</t>
  </si>
  <si>
    <t>LNG044B00110200</t>
  </si>
  <si>
    <t>Fuel Producer: Element Markets Renewable Energy, LLC (5877) ; Facility Name: Ruckman Farm (71256); Renewable Natural Gas (RNG) sourced from Swine Manure of Ruckman Farms,  Albany, Missouri; RNG pipelined to liquefaction facility in Topock, Arizona; delivered by truck to California (Provisional)</t>
  </si>
  <si>
    <t>B001102</t>
  </si>
  <si>
    <t>Renewable Natural Gas (RNG)sourced from Swine Manure of Ruckman Farms,  Albany, Missouri; RNG pipelined to Los Angeles, California (Provisional)</t>
  </si>
  <si>
    <t>Fuel Producer: Element Markets Renewable Energy, LLC (5877) ; Facility Name: Ruckman Farm (71256); Renewable Natural Gas (RNG) sourced from Swine Manure of Ruckman Farms,  Albany, Missouri; RNG pipelined to Los Angeles, California (Provisional)</t>
  </si>
  <si>
    <t>B001101</t>
  </si>
  <si>
    <t>Tier 2 Method 2B Pathway Rendered Used Cooking Oil (UCO)sourced in South Korea, Biodiesel produced in Jeongeupsi, South Korea using bottom distillates as thermal energy, and transported by ocean tanker to California (Provisional)</t>
  </si>
  <si>
    <t>Eco Solutions Co Ltd (83159)</t>
  </si>
  <si>
    <t>Eco Solutions Co Ltd (6266)</t>
  </si>
  <si>
    <t>BDU251</t>
  </si>
  <si>
    <t>T2N-1246</t>
  </si>
  <si>
    <t>Tier 2 Method 2B Pathway Renewable Diesel produced from Globally Sourced UCO, Fuel produced in Neste Finland Plant and transported by ocean tanker to California (Provisional)</t>
  </si>
  <si>
    <t>Neste Renewable Fuels Porvoo (80272)</t>
  </si>
  <si>
    <t>Neste Renewable Fuels Oy (3734)</t>
  </si>
  <si>
    <t>RDU205</t>
  </si>
  <si>
    <t>Finland</t>
  </si>
  <si>
    <t>T2N-1289</t>
  </si>
  <si>
    <t>Tier 2 Method 2B Pathway Renewable Diesel produced from Globally Sourced Tallow Shipped to Sluiskil Pretreatment site;  Fuel produced in Neste Porvoo Plant and transported to California (Provisional)</t>
  </si>
  <si>
    <t>RDT207</t>
  </si>
  <si>
    <t>T2N-1264</t>
  </si>
  <si>
    <t>Tier 2 Method 2B Pathway Renewable Diesel produced from Globally Sourced Tallow, Fuel produced in Neste Porvoo Plant and transported by ocean tanker to California</t>
  </si>
  <si>
    <t>RDT208</t>
  </si>
  <si>
    <t>Fuel Producer: Neste Renewable Fuels Oy (3734) ; Facility Name: Neste Renewable Fuels - Porvoo (80272); Tier 2 Method 2B Pathway: Renewable Diesel produced from Globally Sourced Tallow, Fuel produced in Neste Porvoo Plant and transported by ocean tanker to California</t>
  </si>
  <si>
    <t>T2N-1239</t>
  </si>
  <si>
    <t>Landfill gas from Fort Smith, Arkansas to pipelinequality biomethane; delivered via pipeline to CNG Stations in California (Provisional)</t>
  </si>
  <si>
    <t>Cambrian Energy (C5950S)</t>
  </si>
  <si>
    <t>CNGLF279</t>
  </si>
  <si>
    <t>T1N-1883</t>
  </si>
  <si>
    <t>Biodiesel produced from Soybean Oil in Adrian, Michigan  and transported by rail to California (Provisional)</t>
  </si>
  <si>
    <t>W2Fuels (LVA Adrian Biofuel LLC dba W2Fuel Adrian)(81095)</t>
  </si>
  <si>
    <t>W2Fuels (LVA Adrian Biofuel LLC)(3251)</t>
  </si>
  <si>
    <t>BDS216</t>
  </si>
  <si>
    <t>Soybean Oil</t>
  </si>
  <si>
    <t xml:space="preserve">T1N-1865 </t>
  </si>
  <si>
    <t>Tier 2 Method 2B Pathway; Biogas produced from the anaerobic digestion of 100% green waste in Perris, California, upgraded to biomethane onsite, injected into pipeline, and compressed to transportation fuel in California (Provisional)</t>
  </si>
  <si>
    <t>California Renewable Power LLC (CARP) (C196)</t>
  </si>
  <si>
    <t>CNGGW201</t>
  </si>
  <si>
    <t>T2N-1248</t>
  </si>
  <si>
    <t>Tier 2 Method 2B Pathway Cellulosic ethanol produced from Corn Kernel Fiber using Edeniq process along with starch ethanol in Maricopa, Arizona; using natural gas and electricity; Midwest Corn, Dry Mill, Wet and Dry DGS; Corn Oil, Syrup; Ethanol transported by truck to California (Provisional)</t>
  </si>
  <si>
    <t>ETHC312</t>
  </si>
  <si>
    <t>T2N-1278</t>
  </si>
  <si>
    <t>Tier 2 Method 2B Pathway Solarbased (Photovoltaic)Electricity directly supplied to Electric Vehicle charging at Los Altos High School, California</t>
  </si>
  <si>
    <t>Los Altos HS (45044)</t>
  </si>
  <si>
    <t>ELCR204</t>
  </si>
  <si>
    <t>Solar or Wind</t>
  </si>
  <si>
    <t>Fuel Producer: Powerflex (P343) ; Facility Name: Los Altos HS (45044); Tier 2 Method 2B Pathway: Solar-based (Photovoltaic) Electricity directly supplied to Electric Vehicle charging at Los Altos High School, California</t>
  </si>
  <si>
    <t>T2N-1269</t>
  </si>
  <si>
    <t>Tier 2 Method 2B Pathway Solarbased (Photovoltaic)Electricity directly supplied to Electric Vehicle charging at Mountain View High School, California</t>
  </si>
  <si>
    <t>Mountain View HS (50381)</t>
  </si>
  <si>
    <t>ELCR205</t>
  </si>
  <si>
    <t>Fuel Producer: Powerflex (P343) ; Facility Name: Mountain View HS (50381); Tier 2 Method 2B Pathway: Solar-based (Photovoltaic) Electricity directly supplied to Electric Vehicle charging at Mountain View High School, California</t>
  </si>
  <si>
    <t>T2N-1268</t>
  </si>
  <si>
    <t>Tier 2 Method 2B Pathway Cellulosic ethanol produced from Corn kernel fiber using BPX process along with starch ethanol in Big Stone, South Dakota; Midwest Corn, Dry Mill, Wet, Modified, and Dry DGS, and corn oil using natural gas, coal, and electricity; Ethanol transported by rail to California (Provisional)</t>
  </si>
  <si>
    <t>POET Biorefining Big Stone (70025)</t>
  </si>
  <si>
    <t>POET Biorefining Big Stone (4736)</t>
  </si>
  <si>
    <t>Fuel Producer: POET Biorefining - Big Stone (4736) ; Facility Name: POET Biorefining - Big Stone (70025); Tier 2 Method 2B Pathway: Cellulosic ethanol produced from Corn kernel fiber using BPX process along with starch ethanol in Big Stone, South Dakota; Midwest Corn, Dry Mill, Wet, Modified, and Dry DGS, and corn oil using natural gas, coal, and electricity; Ethanol transported by rail to California (Provisional)</t>
  </si>
  <si>
    <t>T2N-1259</t>
  </si>
  <si>
    <t>Midwest Corn, Dry Mill, Wet, Modified, Dry DGS, and corn oil using natural gas, coal, and electricity; Starch ethanol produced from Corn using BPX process in Big Stone, South Dakota; Ethanol transported by rail to California (Provisional)</t>
  </si>
  <si>
    <t>Fuel Producer: POET Biorefining - Big Stone (4736) ; Facility Name: POET Biorefining - Big Stone (70025); Midwest Corn, Dry Mill, Wet, Modified, Dry DGS, and corn oil using natural gas, coal, and electricity; Starch ethanol produced from Corn using BPX process in Big Stone, South Dakota; Ethanol transported by rail to California (Provisional)</t>
  </si>
  <si>
    <t>T1N-1837</t>
  </si>
  <si>
    <t>Tier 2 Method 2B Pathway Biodiesel produced from US sourced NonRendered Used Cooking Oil (UCO), Fuel produced in Danville, Illinois and transported by rail to California (Provisional)</t>
  </si>
  <si>
    <t>T2N-1275</t>
  </si>
  <si>
    <t>US sourced rendered Tallow; Biodiesel produced in Coachella, California (Provisional)</t>
  </si>
  <si>
    <t>BDT221</t>
  </si>
  <si>
    <t>T1N-1832</t>
  </si>
  <si>
    <t>Landfill gas in Charleston, West Virginia to pipelinequality biomethane; delivered via pipeline to CNG Stations in California (Provisional)</t>
  </si>
  <si>
    <t>Charleston Landfill Gas Processing Facility (71314)</t>
  </si>
  <si>
    <t>CNGLF278</t>
  </si>
  <si>
    <t>West Virginia</t>
  </si>
  <si>
    <t>T1N-1863</t>
  </si>
  <si>
    <t>EBI landfill gas in SaintThomas, Quebec to pipelinequality biomethane; delivered via pipeline to CNG Stations in California (Provisional)</t>
  </si>
  <si>
    <t>Melissa landfill gas in Melissa, TX to pipelinequality biomethane; delivered via pipeline to CNG Stations in California (Provisional)</t>
  </si>
  <si>
    <t>T1N-1864</t>
  </si>
  <si>
    <t>US sourced corn oil, Biodiesel produced in Danville, Illinois and transported by rail to California (Provisional)</t>
  </si>
  <si>
    <t>T1N-1860</t>
  </si>
  <si>
    <t>Rendered Used Cooking Oil (UCO), Biodiesel produced in Danville, Illinois and transported by rail to California (Provisional)</t>
  </si>
  <si>
    <t>T1N-1862</t>
  </si>
  <si>
    <t>US sourced rendered Tallow; Biodiesel Produced in Danville, Illinois and transported by rail to California (Provisional)</t>
  </si>
  <si>
    <t>T1N-1861</t>
  </si>
  <si>
    <t>Biodiesel produced from Soybean Oil in Helena, Arkansas; Soybean extracted in the Midwest; Fuel transported by rail to California (Provisional)</t>
  </si>
  <si>
    <t>Solfuels USA LLC (82892)</t>
  </si>
  <si>
    <t>Solfuels USA LLC (S357)</t>
  </si>
  <si>
    <t>BDS215</t>
  </si>
  <si>
    <t>T1N-1851</t>
  </si>
  <si>
    <t xml:space="preserve">Tier 2 Method 2B Pathway Locally sourced, SelfRendered Used Cooking Oil;Biodiesel produced in Sandusky, MI and transported by rail to California </t>
  </si>
  <si>
    <t>BDU248</t>
  </si>
  <si>
    <t xml:space="preserve">Fuel Producer: Thumb BioEnergy (3862) ; Facility Name: Thumb BioEnergy (03862); Tier 2 Method 2B Pathway: Locally sourced, Self-Rendered Used Cooking Oil. Biodiesel produced in Sandusky, MI and transported by rail to California </t>
  </si>
  <si>
    <t>T2N-1249</t>
  </si>
  <si>
    <t>Biodiesel produced from Soybean Oil in Sergeant Bluff, Iowa (selfextraction)and transported by rail to California</t>
  </si>
  <si>
    <t>Ag Processing Inc Sgt Bluff (81733)</t>
  </si>
  <si>
    <t>Fuel Producer: Ag Processing Inc (4552) ; Facility Name: Ag Processing Inc - Sgt. Bluff (81733); Biodiesel produced from Soybean Oil in Sergeant Bluff, Iowa (self-extraction) and transported by rail to California.</t>
  </si>
  <si>
    <t>T1N-1855</t>
  </si>
  <si>
    <t>Biodiesel produced from Soybean Oil (selfextraction)in St Joseph, Missouri  and transported by rail to California</t>
  </si>
  <si>
    <t>AGP Methyl Ester (St Joseph)(81732)</t>
  </si>
  <si>
    <t>Fuel Producer: Ag Processing Inc (4552) ; Facility Name: AGP Methyl Ester (St Joseph) (81732); Biodiesel produced from Soybean Oil (self-extraction) in St. Joseph, Missouri  and transported by rail to California.</t>
  </si>
  <si>
    <t>T1N-1835</t>
  </si>
  <si>
    <t>Tier 2 Method 2B Pathway Midwest, dry mill, corn ethanol produced using coalderived steam and natural gas for process heat in Council Bluffs, Iowa and transported by rail to California</t>
  </si>
  <si>
    <t>Southwest Iowa Renewable Energy (5935)</t>
  </si>
  <si>
    <t>ETHC298</t>
  </si>
  <si>
    <t>Fuel Producer: Southwest Iowa Renewable Energy (5935); Facility Name: Southwest Iowa Renewable Energy, LLC (70326); Tier 2 Method 2B Pathway: Midwest, dry mill, corn ethanol produced using coal-derived steam and natural gas for process heat in Council Bluffs, Iowa and transported by rail to California</t>
  </si>
  <si>
    <t>T2N-1247</t>
  </si>
  <si>
    <t>Tier 2 Method 2B Pathway US sourced Brown/Trap Grease as Used Cooking Oil (UCO), Biodiesel produced in Seneca, Illinois and transported by rail to California</t>
  </si>
  <si>
    <t>Fuel Producer: REG Seneca, LLC (3652) ; Facility Name: REG Seneca, LLC (80232); Tier 2 Method 2B Pathway: U.S. sourced Brown/Trap Grease as Used Cooking Oil (UCO), Biodiesel produced in Seneca, Illinois and transported by rail to California</t>
  </si>
  <si>
    <t>T2N-1243</t>
  </si>
  <si>
    <t>Laurel Highlands (PA)landfill gas to pipelinequality biomethane; delivered via pipeline to CNG Stations in California (Provisional)</t>
  </si>
  <si>
    <t>Johnstown Regional Energy Raeger (71131)</t>
  </si>
  <si>
    <t>T1N-1831</t>
  </si>
  <si>
    <t>Southern Alleghenies (PA)landfill gas to pipelinequality biomethane; delivered via pipeline to CNG Stations in California (Provisional)</t>
  </si>
  <si>
    <t>Johnstown Regional Energy Southern Alleghenies (71133)</t>
  </si>
  <si>
    <t>T1N-1781</t>
  </si>
  <si>
    <t>JRE's Shade landfill, Cairnbrook, PA gas in Pennsylvania to pipelinequality biomethane; delivered via pipeline to CNG Stations in California (Provisional)</t>
  </si>
  <si>
    <t>Johnstown Regional Energy Shade (71134)</t>
  </si>
  <si>
    <t>Tier 2 Method 2B Pathway Compressed Hydrogen from coproduct hydrogen produced at a sodium chlorate plant (includes liquefaction and regasification steps)and transported by truck to fueling stations in California (Provisional)</t>
  </si>
  <si>
    <t>Linde Canada LH2 Plant (R1980)</t>
  </si>
  <si>
    <t>HYGSC200</t>
  </si>
  <si>
    <t>Sodium Chlorate Production Process</t>
  </si>
  <si>
    <t>T2N-1189</t>
  </si>
  <si>
    <t>Tier 2 Method 2B Pathway Wind electricity for charging  electric forklifts in Tracy, California (Provisional)</t>
  </si>
  <si>
    <t>Safeway Tracy Distribution Center (17814)</t>
  </si>
  <si>
    <t>Albertsons Companies, Inc (A505)</t>
  </si>
  <si>
    <t>ELCR203</t>
  </si>
  <si>
    <t>T2N-1257</t>
  </si>
  <si>
    <t>Tier 2 Method 2B Pathway Biodiesel produced from US sourced NonRendered Used Cooking Oil (UCO), Fuel produced in Seneca, Illinois and transported by rail to California</t>
  </si>
  <si>
    <t>Fuel Producer: REG Seneca, LLC (3652) ; Facility Name: REG Seneca, LLC (80232); Tier 2 Method 2B Pathway: Biodiesel produced from U.S. sourced Non-Rendered Used Cooking Oil (UCO), Fuel produced in Seneca, Illinois and transported by rail to California</t>
  </si>
  <si>
    <t>T2N-1202</t>
  </si>
  <si>
    <t xml:space="preserve">Tier 2 Method 2B Pathway Rendered Waste Oils and Greases, Biodiesel produced in Hong Kong and transported by ocean tanker to California </t>
  </si>
  <si>
    <t>ASB Biodiesel Hong Kong (83359)</t>
  </si>
  <si>
    <t>ASB Biodiesel Hong Kong (6347)</t>
  </si>
  <si>
    <t>BDU245</t>
  </si>
  <si>
    <t>Hong Kong</t>
  </si>
  <si>
    <t xml:space="preserve">Fuel Producer: ASB Biodiesel Hong Kong (6347) ; Facility Name: ASB Biodiesel Hong Kong (83359); Tier 2 Method 2B Pathway: Rendered Waste Oils and Greases, Biodiesel produced in Hong Kong and transported by ocean tanker to California </t>
  </si>
  <si>
    <t>T2N-1232</t>
  </si>
  <si>
    <t>Tier 2 Method 2B Pathway Midwest sourced corn oil, Biodiesel produced in Lena, Illinois and transported by rail to California (Provisional)</t>
  </si>
  <si>
    <t>Adkins Energy, LLC (70070)</t>
  </si>
  <si>
    <t>Adkins Energy LLC (4767)</t>
  </si>
  <si>
    <t>BDC214</t>
  </si>
  <si>
    <t>T2N-1236</t>
  </si>
  <si>
    <t>Pine Hill landfill gas in Kilgore, TX to pipelinequality biomethane; delivered via pipeline to CNG Stations in California (Provisional)</t>
  </si>
  <si>
    <t>T1N-1822</t>
  </si>
  <si>
    <t>Tier 2 Method 2B Pathway Solarbased (Photovoltaic)Electricity for seven dual head ChargePoint electric vehicle charging stations (Provisional)</t>
  </si>
  <si>
    <t>HS01 (H3518)</t>
  </si>
  <si>
    <t>ELCR202</t>
  </si>
  <si>
    <t>T2N-1251</t>
  </si>
  <si>
    <t>Tier 2 Method 2B Pathway Solarbased (Photovoltaic)Electricity for 26 dual head ChargePoint electric vehicle charging stations (Provisional)</t>
  </si>
  <si>
    <t>ELCR201</t>
  </si>
  <si>
    <t>T2N-1250</t>
  </si>
  <si>
    <t>River Birch landfill gas to pipelinequality biomethane; delivered via pipeline to CNG Stations in California (Provisional)</t>
  </si>
  <si>
    <t>River Birch Landfill (R7407)</t>
  </si>
  <si>
    <t>Victor Valley Transit Authority (V056)</t>
  </si>
  <si>
    <t>CNGLF269R</t>
  </si>
  <si>
    <t>40.73</t>
  </si>
  <si>
    <t>CNGLF269</t>
  </si>
  <si>
    <t>T1N-1812</t>
  </si>
  <si>
    <t xml:space="preserve">North Shelby landfill gas to pipelinequality biomethane; delivered via pipeline to Clean Energy Ehrenberg; regasified in California </t>
  </si>
  <si>
    <t>CERF Shelby LLC (71163)(Provisional)</t>
  </si>
  <si>
    <t>CNGLF253R</t>
  </si>
  <si>
    <t>64.71</t>
  </si>
  <si>
    <t>CNGLF253</t>
  </si>
  <si>
    <t>Landfill Gas - L-CNG</t>
  </si>
  <si>
    <t xml:space="preserve">Fuel Producer: Clean Energy (5481); Facility Name: CERF Shelby LLC (71163) (Provisional); North Shelby landfill gas to pipeline-quality biomethane; delivered via pipeline to Clean Energy Ehrenberg; re-gasified in California </t>
  </si>
  <si>
    <t>T1N-1625</t>
  </si>
  <si>
    <t>North Shelby landfill gas to pipelinequality biomethane; delivered via pipeline to Clean Energy Ehrenberg; liquefied to LNG in Arizona</t>
  </si>
  <si>
    <t>CERF Shelby LLC (71163)</t>
  </si>
  <si>
    <t>LNGLF220R</t>
  </si>
  <si>
    <t>LNGLF220</t>
  </si>
  <si>
    <t>Fuel Producer: Clean Energy (5481); Facility Name: CERF Shelby LLC (71163); North Shelby landfill gas to pipeline-quality biomethane; delivered via pipeline to Clean Energy Ehrenberg; liquefied to LNG in Arizona</t>
  </si>
  <si>
    <t>T1N-1624</t>
  </si>
  <si>
    <t xml:space="preserve">North Shelby landfill gas (TN)to pipelinequality biomethane; delivered via pipeline to CNG Stations in California </t>
  </si>
  <si>
    <t>CNGLF250R</t>
  </si>
  <si>
    <t>54.87</t>
  </si>
  <si>
    <t xml:space="preserve">Fuel Producer: Clean Energy (5481); Facility Name: CERF Shelby LLC (71163) (Provisional); North Shelby landfill gas (TN) to pipeline-quality biomethane; delivered via pipeline to CNG Stations in California </t>
  </si>
  <si>
    <t>T1N-1621</t>
  </si>
  <si>
    <t xml:space="preserve">Tier 2 Method 2B Pathway Rendered Used Cooking Oil (UCO), Biodiesel produced in ShiheungCity, South Korea and transported by ocean tanker to California </t>
  </si>
  <si>
    <t>Dansuk Industrial Co Ltd (81302)</t>
  </si>
  <si>
    <t>Dansuk Industrial Co Ltd (5953)</t>
  </si>
  <si>
    <t>BDU243</t>
  </si>
  <si>
    <t xml:space="preserve">Fuel Producer: Dansuk Industrial Co., Ltd (5953) ; Facility Name: Dansuk Industrial Co., Ltd (81302); Tier 2 Method 2B Pathway: Rendered Used Cooking Oil (UCO), Biodiesel produced in Shiheung-City, South Korea and transported by ocean tanker to California </t>
  </si>
  <si>
    <t>T2N-1242</t>
  </si>
  <si>
    <t>US sourced rendered Tallow; Biodiesel Produced in Seneca, Illinois and transported by rail to California</t>
  </si>
  <si>
    <t>Fuel Producer: REG Seneca, LLC (3652) ; Facility Name: REG Seneca, LLC (80232); U.S. sourced rendered Tallow; Biodiesel Produced in Seneca, Illinois and transported by rail to California</t>
  </si>
  <si>
    <t>T1N-1770</t>
  </si>
  <si>
    <t>Rendered Used Cooking Oil (UCO), Biodiesel produced in Seneca, Illinois and transported by rail to California</t>
  </si>
  <si>
    <t>Fuel Producer: REG Seneca, LLC (3652); Facility Name: REG Seneca, LLC (80232); Rendered Used Cooking Oil (UCO), Biodiesel produced in Seneca, Illinois and transported by rail to California</t>
  </si>
  <si>
    <t xml:space="preserve"> T1N-1768 </t>
  </si>
  <si>
    <t>Tier 2 Method 2B Pathway Biodiesel produced from US sourced uncooked Used Cooking Oil (UCO)Fuel is produced in Portland, Oregon and transported by heavy duty diesel truck to California (Provisional)</t>
  </si>
  <si>
    <t>SeQuentialPacific Biodiesel, LLC(83525)</t>
  </si>
  <si>
    <t>Fuel Producer: SeQuential Pacific Biodiesel LLC (6129) ; Facility Name: SeQuential-Pacific Biodiesel, LLC. (83525); Tier 2 Method 2B Pathway: Biodiesel produced from US sourced uncooked Used Cooking Oil (UCO). Fuel is produced in Portland, Oregon and transported by heavy duty diesel truck to California (Provisional)</t>
  </si>
  <si>
    <t>Tier 2 Method 2B Pathway Uncooked Used Cooking Oil (UCO), Biodiesel produced in Coachella, California and transported by truck to locations in California (Provisional)</t>
  </si>
  <si>
    <t>Fuel Producer: Imperial Western Products (9871); Facility Name: Imperial Western Products (81066) (provisional); Tier 2 Method 2B Pathway: Uncooked Used Cooking Oil (UCO), Biodiesel produced in Coachella, California and transported by truck to locations in California (Provisional)</t>
  </si>
  <si>
    <t>T2N-1012</t>
  </si>
  <si>
    <t>Global high Energy Rendered Tallow to Renewable Diesel; Fuel Produced in Singapore </t>
  </si>
  <si>
    <t>Neste Singapore Pte Ltd (4137) Facility Name: Neste Singapore (80327). Global high Energy Rendered Tallow to Renewable Diesel; Fuel Produced in Singapore </t>
  </si>
  <si>
    <t>T1N-1382</t>
  </si>
  <si>
    <t>Brazilian sugarcane juicetoethanol pathway, with credit for  surplus cogenerated electricity export and mechanized harvesting</t>
  </si>
  <si>
    <t>ETHS221</t>
  </si>
  <si>
    <t>Sugarcane</t>
  </si>
  <si>
    <t>Fuel Producer: Raízen Energia S/A (3805) Facility Name: Gasa (70551). Brazilian sugarcane juice-to-ethanol pathway, with credit for  surplus cogenerated electricity export and mechanized harvesting.</t>
  </si>
  <si>
    <t>T1N-1210</t>
  </si>
  <si>
    <t>Corn Ethanol, Dry Mill, Midwest, Steam, NG </t>
  </si>
  <si>
    <t>Dakota Spirit AgEnergy (71202)</t>
  </si>
  <si>
    <t>Dakota Spirit AgEnergy (6286)</t>
  </si>
  <si>
    <t>ETHC288</t>
  </si>
  <si>
    <t>Fuel Producer: Dakota Spirit AgEnergy (6286) Facility Name: Dakota Spirit AgEnergy (71202): Corn Ethanol, Dry Mill, Midwest, Steam, NG </t>
  </si>
  <si>
    <t>T1N-1761</t>
  </si>
  <si>
    <t>Brazilian sugarcane juicetoethanol, with credit for mechanized harvesting</t>
  </si>
  <si>
    <t>Usina Barra Grande de Lençóis SA (70412)</t>
  </si>
  <si>
    <t>Fuel Producer: Copersucar (3702); Facility Name: Usina Barra Grande de Lençóis S.A. (70412); Brazilian sugarcane juice-to-ethanol, with credit for mechanized harvesting</t>
  </si>
  <si>
    <t>T1N-1476</t>
  </si>
  <si>
    <t>Tier 2 Method 2B Pathway Biodiesel produced from US sourced Used Cooking Oil (UCO)Fuel produced in Seattle, Washington and transported by rail to California (Provisional)</t>
  </si>
  <si>
    <t>General Biodiesel Seattle, LLC (80086)</t>
  </si>
  <si>
    <t>General Biodiesel Seattle, LLC (3367)</t>
  </si>
  <si>
    <t>BDU239</t>
  </si>
  <si>
    <t>Fuel Producer: General Biodiesel Seattle, LLC (3367); Facility Name: General Biodiesel Seattle, LLC (80086); Tier 2 Method 2B Pathway: Biodiesel produced from US sourced Used Cooking Oil (UCO). Fuel produced in Seattle, Washington and transported by rail to California (Provisional)</t>
  </si>
  <si>
    <t>T2N-1216</t>
  </si>
  <si>
    <t>Tier 2 Method 2B Pathway Rendered Used Cooking Oil (UCO), Biodiesel produced in Ulsan, South Korea and transported by ocean tanker to California</t>
  </si>
  <si>
    <t>JC Chemical Co Ltd (81585)</t>
  </si>
  <si>
    <t>JC Chemical Co Ltd (6094)</t>
  </si>
  <si>
    <t>Korea, South</t>
  </si>
  <si>
    <t>Fuel Producer: JC Chemical Co., Ltd. (6094) ; Facility Name: JC Chemical Co., Ltd. (81585); Tier 2 Method 2B Pathway: Rendered Used Cooking Oil (UCO), Biodiesel produced in Ulsan, South Korea and transported by ocean tanker to California</t>
  </si>
  <si>
    <t>T2N-1233</t>
  </si>
  <si>
    <t>gas production by Steam Reforming of methane via pipeline to California then liquefied, regasified, and  trucked to multiple H2 dispensing locations</t>
  </si>
  <si>
    <t>North American fossil NG to Hydrogen (H2)</t>
  </si>
  <si>
    <t>HYGN001_2</t>
  </si>
  <si>
    <t>North American Natural Gas</t>
  </si>
  <si>
    <t>Fuel Producer: FirstElement Fuel (E426): North American fossil NG to Hydrogen (H2) gas production by Steam Reforming of methane via pipeline to California then liquefied, re-gasified, and  trucked to multiple H2 dispensing locations</t>
  </si>
  <si>
    <t>T2N-1158</t>
  </si>
  <si>
    <t> Biodiesel produced from US sourced NonRendered Used Cooking Oil (UCO), Fuel produced in Newton, Iowa and transported by rail to California</t>
  </si>
  <si>
    <t>REG Newton, LLC (3514)  ;</t>
  </si>
  <si>
    <t>BDU235</t>
  </si>
  <si>
    <t>Fuel Producer: REG Newton, LLC (3514)  ; Facility Name: REG Newton, LLC (80162): Biodiesel produced from U.S. sourced Non-Rendered Used Cooking Oil (UCO), Fuel produced in Newton, Iowa and transported by rail to California.</t>
  </si>
  <si>
    <t>T2N-1166</t>
  </si>
  <si>
    <t>Solarbased (Photovoltaic)Electricity for a Single Dual Port Electric Vehicle Charging Station</t>
  </si>
  <si>
    <t>3PR (P1225)</t>
  </si>
  <si>
    <t>3 Phases Renewables Inc (P306)</t>
  </si>
  <si>
    <t>ELCR200</t>
  </si>
  <si>
    <t>Fuel Producer: 3 Phases Renewables Inc. (P306) ; Facility Name: 3PR (P1225): Solar-based (Photovoltaic) Electricity for a Single Dual Port Electric Vehicle Charging Station.</t>
  </si>
  <si>
    <t>T2N-1208</t>
  </si>
  <si>
    <t>Biodiesel produced from US sourced NonRendered Used Cooking Oil (UCO), Fuel produced in New Boston, Texas and transported by rail to California</t>
  </si>
  <si>
    <t>REG New Boston, LLC (81490)</t>
  </si>
  <si>
    <t>REG New Boston, LLC (6067)</t>
  </si>
  <si>
    <t>BDU237</t>
  </si>
  <si>
    <t>Fuel Producer: REG New Boston, LLC (6067) ; Facility Name: REG New Boston, LLC (81490): Biodiesel produced from U.S. sourced Non-Rendered Used Cooking Oil (UCO), Fuel produced in New Boston, Texas and transported by rail to California.</t>
  </si>
  <si>
    <t>T2N-1195</t>
  </si>
  <si>
    <t>Rumpke landfill gas (Ohio)to pipelinequality biomethane; delivered via pipeline to California CNG Stations</t>
  </si>
  <si>
    <t>GSF Energy Rumpke Landfill (71138)</t>
  </si>
  <si>
    <t>CNGLF265</t>
  </si>
  <si>
    <t>Fuel Producer: WM Renewable Energy, LLC (W978); Facility Name: GSF Energy - Rumpke Landfill (71138); Rumpke landfill gas (Ohio) to pipeline-quality biomethane; delivered via pipeline to California CNG Stations</t>
  </si>
  <si>
    <t>T1N-1634</t>
  </si>
  <si>
    <t>Rumpke landfill gas (OH)to pipelinequality biomethane; delivered via pipeline; liquefied to LNG in AZ; regasified in CA</t>
  </si>
  <si>
    <t>CNGLF268</t>
  </si>
  <si>
    <t>Fuel Producer: WM Renewable Energy, LLC (W978); Facility Name: GSF Energy - Rumpke Landfill (71138); Rumpke landfill gas (OH) to pipeline-quality biomethane; delivered via pipeline; liquefied to LNG in AZ; re-gasified in CA</t>
  </si>
  <si>
    <t>T1N-1638</t>
  </si>
  <si>
    <t>Rumpke landfill gas (OH)to pipelinequality biomethane; delivered via pipeline; liquefied to LNG in AZ</t>
  </si>
  <si>
    <t>LNGLF227</t>
  </si>
  <si>
    <t>Fuel Producer: WM Renewable Energy, LLC (W978); Facility Name: GSF Energy - Rumpke Landfill (71138); Rumpke landfill gas (OH) to pipeline-quality biomethane; delivered via pipeline; liquefied to LNG in AZ</t>
  </si>
  <si>
    <t>T1N-1637</t>
  </si>
  <si>
    <t>Brazilian sugarcane molassestoethanol, with credit for mechanized harvesting</t>
  </si>
  <si>
    <t>Cocal Comércio Indústria Canaã Açucar e Alcool Ltda (70419)</t>
  </si>
  <si>
    <t>ETHM247</t>
  </si>
  <si>
    <t>ETHM209L</t>
  </si>
  <si>
    <t>Molasses</t>
  </si>
  <si>
    <t>Fuel Producer: Copersucar (3702); Facility Name: Cocal - Comércio Indústria Canaã Açucar e Alcool Ltda. (70419); Brazilian sugarcane molasses-to-ethanol, with credit for mechanized harvesting.</t>
  </si>
  <si>
    <t>T1N-1471</t>
  </si>
  <si>
    <t>ETHS249</t>
  </si>
  <si>
    <t>Fuel Producer: Copersucar (3702); Facility Name: Cocal - Comércio Indústria Canaã Açucar e Alcool Ltda. (70419); Brazilian sugarcane juice-to-ethanol, with credit for mechanized harvesting.</t>
  </si>
  <si>
    <t>T1N-1470</t>
  </si>
  <si>
    <t>Dry mill corn ethanol with coproduction of DDGS, MDGS, and corn oil using natural gas and electricity power (Provisional)</t>
  </si>
  <si>
    <t>Dry mill corn ethanol with coproduction of DDGS, MDGS, and Corn Oil using natural gas and electricity power</t>
  </si>
  <si>
    <t>Show Me Ethanol (70300)</t>
  </si>
  <si>
    <t>Show Me Ethanol, LLC (7464)</t>
  </si>
  <si>
    <t>ETHC294</t>
  </si>
  <si>
    <t>Fuel Producer: Show Me Ethanol, LLC (7464); Facility Name: Show Me Ethanol (70300); Dry mill corn ethanol with co-production of DDGS, MDGS, and Corn Oil using natural gas and electricity power.</t>
  </si>
  <si>
    <t>T1N-1786</t>
  </si>
  <si>
    <t>Araraquara (71055)</t>
  </si>
  <si>
    <t>ETHM243</t>
  </si>
  <si>
    <t>Fuel Producer: Raízen Energia S/A (3805); Facility Name: Araraquara (71055); Brazilian sugarcane molasses-to-ethanol, with credit for mechanized harvesting.</t>
  </si>
  <si>
    <t>T1N-1136</t>
  </si>
  <si>
    <t>Brazilian sugarcane juicetoethanol, with credit for surplus cogenerated electricity exports, and mechanized harvesting</t>
  </si>
  <si>
    <t>ETHS248</t>
  </si>
  <si>
    <t>Fuel Producer: Raízen Energia S/A (3805); Facility Name: Araraquara (71055); Brazilian sugarcane juice-to-ethanol, with credit for surplus cogenerated electricity exports, and mechanized harvesting.</t>
  </si>
  <si>
    <t>T1N-1171</t>
  </si>
  <si>
    <t>Brazilian sugarcane juicebased ethanol, with credit for electricity coproduct export, and mechanized harvesting</t>
  </si>
  <si>
    <t>Usina Vale do Rosário (70440)</t>
  </si>
  <si>
    <t>BIOSEV SA (3869)</t>
  </si>
  <si>
    <t>ETHS247</t>
  </si>
  <si>
    <t>Fuel Producer: BIOSEV S.A. (3869); Facility Name: Usina Vale do Rosário (70440); Brazilian sugarcane juice-based ethanol, with credit for electricity co-product export, and mechanized harvesting.</t>
  </si>
  <si>
    <t>T1N-1076</t>
  </si>
  <si>
    <t>ETHS246</t>
  </si>
  <si>
    <t>Fuel Producer: BIOSEV S.A. (3869); Facility Name: Usina Santa Elisa (71070); Brazilian sugarcane juice-based ethanol, with credit for electricity co-product export, and mechanized harvesting.</t>
  </si>
  <si>
    <t>T1N-1075</t>
  </si>
  <si>
    <t>Brazilian sugarcane juicetoethanol, with credit for mechanized harvesting, and surplus cogenerated electricity export</t>
  </si>
  <si>
    <t>ETHS245</t>
  </si>
  <si>
    <t>Fuel Producer: BIOSEV S.A. (3869); Facility Name: Usina Cresciumal (71068); Brazilian sugarcane juice-to-ethanol, with credit for mechanized harvesting, and surplus cogenerated electricity export.</t>
  </si>
  <si>
    <t>T1N-1074</t>
  </si>
  <si>
    <t>Brazilian sugarcane molassesbased ethanol, with credit for electricity coproduct export, and mechanized harvesting</t>
  </si>
  <si>
    <t>BUNGE ACUCAR E BIOENERGIA LTDA (3858)</t>
  </si>
  <si>
    <t>ETHM244</t>
  </si>
  <si>
    <t>Fuel Producer: BUNGE ACUCAR E BIOENERGIA LTDA (3858) ; Facility Name: BUNGE ACUCAR E BIOENERGIA LTDA (3858) ; Brazilian sugarcane molasses-based ethanol, with credit for electricity co-product export, and mechanized harvesting.</t>
  </si>
  <si>
    <t>T1N-1188</t>
  </si>
  <si>
    <t>USINA FRUTAL AÇÚCAR E ÁLCOOL (70579)</t>
  </si>
  <si>
    <t>ETHM245</t>
  </si>
  <si>
    <t>Fuel Producer: BUNGE ACUCAR E BIOENERGIA LTDA (3858) ; Facility Name: USINA FRUTAL AÇÚCAR E ÁLCOOL (70579); Brazilian sugarcane molasses-based ethanol, with credit for electricity co-product export, and mechanized harvesting.</t>
  </si>
  <si>
    <t>T1N-1190</t>
  </si>
  <si>
    <t>Brazilian sugarcane molassestoethanol, with credit for electricity coproduct export, and mechanized harvesting</t>
  </si>
  <si>
    <t>USINA OUROESTE AÇÚCAR E ÁLCOOL LTDA (70483)</t>
  </si>
  <si>
    <t>ETHM246</t>
  </si>
  <si>
    <t>Fuel Producer: BUNGE ACUCAR E BIOENERGIA LTDA (3858) ; Facility Name: USINA OUROESTE AÇÚCAR E ÁLCOOL LTDA (70483); Brazilian sugarcane molasses-to-ethanol, with credit for electricity co-product export, and mechanized harvesting.</t>
  </si>
  <si>
    <t>T1N-1192</t>
  </si>
  <si>
    <t>Tier 2 Method 2B Pathway Compressed H2 from Central Reforming of North American Natural Gas includes liquefaction and regasification steps (Provisional)</t>
  </si>
  <si>
    <t>HYGFCR200</t>
  </si>
  <si>
    <t>North American NG</t>
  </si>
  <si>
    <t>Fuel Producer: Linde LLC (L012); Facility Name: Linde Canada LH2 Plant (R1980); Tier 2 Method 2B Pathway: Compressed H2 from Central Reforming of North American Natural Gas includes liquefaction and regasification steps. (Provisional)</t>
  </si>
  <si>
    <t>T2N-1190</t>
  </si>
  <si>
    <t xml:space="preserve">Tier 2 Method 2B Pathway Ethanol produced from Midwest Dry Mill, Wheat Starch Slurry, Dry DGS, NG </t>
  </si>
  <si>
    <t>US Energy Partners, LLC (White Energy, Russell)(70038)</t>
  </si>
  <si>
    <t>Wheat Starch Slurry</t>
  </si>
  <si>
    <t xml:space="preserve">Fuel Producer: White Energy, Inc. (4745) ; Facility Name: US Energy Partners, LLC (White Energy, Russell) (70038); Tier 2 Method 2B Pathway: Ethanol produced from Midwest Dry Mill, Wheat Starch Slurry, Dry DGS, NG </t>
  </si>
  <si>
    <t>T2N-1228</t>
  </si>
  <si>
    <t>Tier 2 Method 2B Pathway Ethanol produced from Midwest Dry Mill, Wheat Starch Slurry, Wet DGS, NG</t>
  </si>
  <si>
    <t>Fuel Producer: White Energy, Inc. (4745) ; Facility Name: US Energy Partners, LLC (White Energy, Russell) (70038); Tier 2 Method 2B Pathway: Ethanol produced from Midwest Dry Mill, Wheat Starch Slurry, Wet DGS, NG</t>
  </si>
  <si>
    <t>T2N-1227</t>
  </si>
  <si>
    <t>US sourced rendered Tallow; Biodiesel Produced in Texas and transported by rail to California</t>
  </si>
  <si>
    <t>BDT218</t>
  </si>
  <si>
    <t>Fuel Producer: REG New Boston, LLC (6067) ; Facility Name: REG New Boston, LLC (81490); U.S. sourced rendered Tallow; Biodiesel Produced in Texas and transported by rail to California</t>
  </si>
  <si>
    <t>T1N-1757</t>
  </si>
  <si>
    <t>Açúcareira Zillo Lorenzetti SA (70432)</t>
  </si>
  <si>
    <t>ETHM242</t>
  </si>
  <si>
    <t xml:space="preserve">ETHM206L </t>
  </si>
  <si>
    <t>Fuel Producer: Copersucar (3702); Facility Name: Açúcareira Zillo Lorenzetti S.A. (70432); Brazilian sugarcane molasses-to-ethanol, with credit for mechanized harvesting.</t>
  </si>
  <si>
    <t>T1N-1475</t>
  </si>
  <si>
    <t>ETHS244</t>
  </si>
  <si>
    <t>ETHS205L</t>
  </si>
  <si>
    <t>Fuel Producer: Copersucar (3702); Facility Name: Açúcareira Zillo Lorenzetti S.A. (70432); Brazilian sugarcane juice-to-ethanol, with credit for mechanized harvesting.</t>
  </si>
  <si>
    <t>T1N-1474</t>
  </si>
  <si>
    <t>Usina Cerradão Ltda (70425)</t>
  </si>
  <si>
    <t>ETHM241</t>
  </si>
  <si>
    <t>ETHM212L</t>
  </si>
  <si>
    <t>Fuel Producer: Copersucar (3702); Facility Name: Usina Cerradão Ltda (70425); Brazilian sugarcane molasses-to-ethanol, with credit for mechanized harvesting.</t>
  </si>
  <si>
    <t>T1N-1473</t>
  </si>
  <si>
    <t>ETHS243</t>
  </si>
  <si>
    <t>Fuel Producer: Copersucar (3702); Facility Name: Usina Cerradão Ltda (70425); Brazilian sugarcane juice-to-ethanol, with credit for mechanized harvesting.</t>
  </si>
  <si>
    <t>T1N-1472</t>
  </si>
  <si>
    <t>Açucareira Quatá SA (70406)</t>
  </si>
  <si>
    <t>ETHM240</t>
  </si>
  <si>
    <t xml:space="preserve">ETHM207L </t>
  </si>
  <si>
    <t>Fuel Producer: Copersucar (3702); Facility Name: Açucareira Quatá S.A. (70406); Brazilian sugarcane molasses-to-ethanol, with credit for mechanized harvesting.</t>
  </si>
  <si>
    <t>T1N-1479</t>
  </si>
  <si>
    <t>ETHS242</t>
  </si>
  <si>
    <t>Fuel Producer: Copersucar (3702); Facility Name: Açucareira Quatá S.A. (70406); Brazilian sugarcane juice-to-ethanol, with credit for mechanized harvesting.</t>
  </si>
  <si>
    <t>T1N-1478</t>
  </si>
  <si>
    <t>Tier 2 Method 2B Pathway Renewable Diesel produced from Soy Oil, Fuel produced in Louisiana Renewable Naphtha and LPG as coproducts  (Provisional)</t>
  </si>
  <si>
    <t>RDS201</t>
  </si>
  <si>
    <t>Fuel Producer: REG Geismar, LLC (6268); Facility Name: REG Geismar, LLC (80180); Tier 2 Method 2B Pathway: Renewable Diesel produced from Soy Oil, Fuel produced in Louisiana.  Renewable Naphtha and LPG as co-products  (Provisional)</t>
  </si>
  <si>
    <t>T2N-1201</t>
  </si>
  <si>
    <t>Tier 2 Method 2B Pathway Renewable Diesel produced from Tallow, Fuel produced in Louisiana Renewable Naphtha and LPG as coproducts (Provisional)</t>
  </si>
  <si>
    <t>RDT206</t>
  </si>
  <si>
    <t>Fuel Producer: REG Geismar, LLC (6268); Facility Name: REG Geismar, LLC (80180); Tier 2 Method 2B Pathway: Renewable Diesel produced from Tallow, Fuel produced in Louisiana.  Renewable Naphtha and LPG as co-products (Provisional)</t>
  </si>
  <si>
    <t>T2N-1200</t>
  </si>
  <si>
    <t>Tier 2 Method 2B Pathway Renewable Diesel produced from Corn Oil, Fuel produced in Louisiana Renewable Naphtha and LPG as coproducts (Provisional)</t>
  </si>
  <si>
    <t>RDC202</t>
  </si>
  <si>
    <t>Fuel Producer: REG Geismar, LLC (6268); Facility Name: REG Geismar, LLC (80180); Tier 2 Method 2B Pathway: Renewable Diesel produced from Corn Oil, Fuel produced in Louisiana.  Renewable Naphtha and LPG as co-products (Provisional)</t>
  </si>
  <si>
    <t>T2N-1199</t>
  </si>
  <si>
    <t>Tier 2 Method 2B Pathway Renewable Diesel produced from NonRendered Used Cooking Oil, Fuel produced in Louisiana Renewable Naphtha and LPG as coproducts (Provisional)</t>
  </si>
  <si>
    <t>RDU204</t>
  </si>
  <si>
    <t>Fuel Producer: REG Geismar, LLC (6268); Facility Name: REG Geismar, LLC (80180); Tier 2 Method 2B Pathway: Renewable Diesel produced from Non-Rendered Used Cooking Oil, Fuel produced in Louisiana.  Renewable Naphtha and LPG as co-products (Provisional)</t>
  </si>
  <si>
    <t>T2N-1198</t>
  </si>
  <si>
    <t>Tier 2 Method 2B Pathway Renewable Diesel produced from Rendered Used Cooking Oil, Fuel produced in Louisiana Renewable Naphtha and LPG as coproducts (Provisional)</t>
  </si>
  <si>
    <t>RDU203</t>
  </si>
  <si>
    <t>Fuel Producer: REG Geismar, LLC (6268); Facility Name: REG Geismar, LLC (80180); Tier 2 Method 2B Pathway: Renewable Diesel produced from Rendered Used Cooking Oil, Fuel produced in Louisiana.  Renewable Naphtha and LPG as co-products (Provisional)</t>
  </si>
  <si>
    <t>T2N-1197</t>
  </si>
  <si>
    <t>American landfill gas (Ohio)to pipelinequality biomethane; delivered via pipeline; liquefied to LNG in AZ (Provisional)</t>
  </si>
  <si>
    <t>WM Renewable Energy of Ohio American Landfill (71222)</t>
  </si>
  <si>
    <t>Fuel Producer: WM Renewable Energy, LLC (W978); Facility Name: WM Renewable Energy of Ohio - American Landfill (71222); American landfill gas (Ohio) to pipeline-quality biomethane; delivered via pipeline; liquefied to LNG in AZ (Provisional)</t>
  </si>
  <si>
    <t>Brazilian sugarcane molasestoethanol, with credit for mechanized harvesting</t>
  </si>
  <si>
    <t>ETHM239</t>
  </si>
  <si>
    <t>T1R-1259</t>
  </si>
  <si>
    <t xml:space="preserve"> ETHM205L</t>
  </si>
  <si>
    <t>Fuel Producer: Copersucar (3702); Facility Name: Usina Barra Grande de Lençóis S.A. (70412); Brazilian sugarcane molases-to-ethanol, with credit for mechanized harvesting.</t>
  </si>
  <si>
    <t>T1N-1477</t>
  </si>
  <si>
    <t>American landfill gas to pipelinequality biomethane; delivered via pipeline; liquefied to LNG in AZ; Regasified in CA</t>
  </si>
  <si>
    <t>CNGLF263</t>
  </si>
  <si>
    <t>Liquefied Compressed Natural Gas</t>
  </si>
  <si>
    <t>Fuel Producer: WM Renewable Energy, LLC (W978); Facility Name: WM Renewable Energy of Ohio - American Landfill (71222); American landfill gas to pipeline-quality biomethane; delivered via pipeline; liquefied to LNG in AZ; Re-gasified in CA</t>
  </si>
  <si>
    <t>T1N-1754</t>
  </si>
  <si>
    <t>American landfill gas (Ohio)to pipelinequality biomethane; delivered via pipeline to California CNG Stations</t>
  </si>
  <si>
    <t>Fuel Producer: WM Renewable Energy, LLC (W978); Facility Name: WM Renewable Energy of Ohio - American Landfill (71222); American landfill gas (Ohio) to pipeline-quality biomethane; delivered via pipeline to California CNG Stations</t>
  </si>
  <si>
    <t>T1N-1643</t>
  </si>
  <si>
    <t>Brazilian sugarcane juicetoethanol pathway, with credit for mechanized harvesting</t>
  </si>
  <si>
    <t>Usina Santa Lúcia (70426)</t>
  </si>
  <si>
    <t>ETHS241</t>
  </si>
  <si>
    <t>Fuel Producer: Copersucar (3702); Facility Name: Usina Santa Lúcia (70426); Brazilian sugarcane juice-to-ethanol pathway, with credit for mechanized harvesting.</t>
  </si>
  <si>
    <t>T1N-1693</t>
  </si>
  <si>
    <t>Tier 2 Method 2B Pathway Ethanol derived from recycled beverages in Rancho Cucamonga, California</t>
  </si>
  <si>
    <t>USL Parallel Products of California (70122)</t>
  </si>
  <si>
    <t>USL Parallel Products of California (4018)</t>
  </si>
  <si>
    <t>ETHWB201</t>
  </si>
  <si>
    <t>Waste Beverage</t>
  </si>
  <si>
    <t>Fuel Producer: USL Parallel Products of California (4018); Facility Name: USL Parallel Products of California (70122); Tier 2 Method 2B Pathway: Ethanol derived from recycled beverages in Rancho Cucamonga, California</t>
  </si>
  <si>
    <t>T2N-1191</t>
  </si>
  <si>
    <t>High energy rendered Used Cooking Oil (UCO), Biodiesel produced in Texas and transported by rail to California</t>
  </si>
  <si>
    <t>BDU232</t>
  </si>
  <si>
    <t>Fuel Producer: REG New Boston, LLC (6067); Facility Name: REG New Boston, LLC (81490); High energy rendered Used Cooking Oil (UCO), Biodiesel produced in Texas and transported by rail to California</t>
  </si>
  <si>
    <t>T1N-1755</t>
  </si>
  <si>
    <t>Meadow Branch landfill gas to pipelinequality biomethane; delivered via pipeline to Orange County Transportation Authority and TruStar CNG Stations in CA (Provisional)</t>
  </si>
  <si>
    <t>38.51</t>
  </si>
  <si>
    <t>CNGLF261</t>
  </si>
  <si>
    <t>T1N-1775</t>
  </si>
  <si>
    <t>Fresh Kills landfill gas to pipelinequality biomethane; delivered via pipeline to Orange County Transportation Authority and TruStar CNG Stations in California</t>
  </si>
  <si>
    <t>Fresh Kills Landfill EMGM (7120t)</t>
  </si>
  <si>
    <t>EM Gas Marketing, LLC (6287)</t>
  </si>
  <si>
    <t>CNGLF262</t>
  </si>
  <si>
    <t>Fuel Producer: EM Gas Marketing, LLC (6287); Facility Name: Fresh Kills Landfill EMGM (7120t); Fresh Kills landfill gas to pipeline-quality biomethane; delivered via pipeline to Orange County Transportation Authority and TruStar CNG Stations in California</t>
  </si>
  <si>
    <t>T1N-1771</t>
  </si>
  <si>
    <t>Raizen Energia SA, Paraguacu Mill, Sao Paulo, Brazil; Brazilian sugarcane molassestoethanol, with credit for mechanized harvesting</t>
  </si>
  <si>
    <t>Former T1N-1146, FPC:ETHM223</t>
  </si>
  <si>
    <t>ETHM223R</t>
  </si>
  <si>
    <t>Fuel Producer: Raízen Energia S/A (3805) Facility Name: Paraguaçu (71057): Raizen Energia S.A., Paraguacu Mill, Sao Paulo, Brazil: Brazilian sugarcane molasses-to-ethanol, with credit for mechanized harvesting.</t>
  </si>
  <si>
    <t>T1R-1790</t>
  </si>
  <si>
    <t>Raizen Energia SA, Rafard Mill; Brazilian sugarcane molassesbased ethanol, with credit for electricity coproduct export, and mechanized harvesting</t>
  </si>
  <si>
    <t>Former T1N-1140, FPC: ETHM215</t>
  </si>
  <si>
    <t>ETHM215</t>
  </si>
  <si>
    <t>Fuel Producer: Raízen Energia S/A (3805) Facility Name: Rafard (70557): Raizen Energia S.A., Rafard Mill: Brazilian sugarcane molasses-based ethanol, with credit for electricity co-product export, and mechanized harvesting.</t>
  </si>
  <si>
    <t>T1R-1789</t>
  </si>
  <si>
    <t>Raizen Energia SA, Usina Gasa, Sao Paulo, Brazil. Brazilian sugarcane toethanol, with credit for mechanized harvesting</t>
  </si>
  <si>
    <t>Former T1N-1210, FPC: ETHS221</t>
  </si>
  <si>
    <t>Fuel Producer: Raízen Energia S/A (3805); Facility Name: Gasa (70551); Raizen Energia S.A., Usina Gasa, Sao Paulo, Brazil. Brazilian sugarcane -to-ethanol, with credit for mechanized harvesting</t>
  </si>
  <si>
    <t>T1R-1788</t>
  </si>
  <si>
    <t>Raizen Energia SA,  COPI Brazilian sugarcane molassesbased ethanol, with credit for electricity coproduct export, and mechanized harvesting</t>
  </si>
  <si>
    <t>Costa Pinto (70552)</t>
  </si>
  <si>
    <t>Former T1N-1566, FPC: ETHM219</t>
  </si>
  <si>
    <t>ETHM219R</t>
  </si>
  <si>
    <t>ETHM219</t>
  </si>
  <si>
    <t>Fuel Producer: Raízen Energia S/A (3805) Facility Name: Costa Pinto (70552): Raizen Energia S.A.,  COPI: Brazilian sugarcane molasses-based ethanol, with credit for electricity co-product export, and mechanized harvesting.</t>
  </si>
  <si>
    <t>T1R-1787</t>
  </si>
  <si>
    <t>Brazilian sugarcane juicebased ethanol, with credit for mechanized harvesting</t>
  </si>
  <si>
    <t>Usina Batatais SA Açucar e Álcool (70409)</t>
  </si>
  <si>
    <t>Usina Batatais S/A Açúcar e Álcool (6446)</t>
  </si>
  <si>
    <t>ETHS235</t>
  </si>
  <si>
    <t xml:space="preserve">Sugarcane </t>
  </si>
  <si>
    <t>Fuel Producer: Usina Batatais S/A - Açúcar e Álcool (6446); Facility Name: Usina Batatais S.A. - Açucar e Álcool (70409); Brazilian sugarcane juice-based ethanol, with credit for mechanized harvesting.</t>
  </si>
  <si>
    <t>T1N-1784</t>
  </si>
  <si>
    <t>Usina Batatais SA Açucar e Álcool Batatais Unit (70408)</t>
  </si>
  <si>
    <t>ETHS236</t>
  </si>
  <si>
    <t>Fuel Producer: Usina Batatais S/A - Açúcar e Álcool (6446); Facility Name: Usina Batatais S.A. - Açucar e Álcool - Batatais Unit (70408); Brazilian sugarcane juice-based ethanol, with credit for mechanized harvesting.</t>
  </si>
  <si>
    <t>T1N-1782</t>
  </si>
  <si>
    <t>Fort Smith landfill gas to pipelinequality biomethane; delivered via pipeline to Clean Energy Ehrenberg; liquefied to LNG in Arizona; regasified and compressed in California (Provisional)</t>
  </si>
  <si>
    <t>Cambrian Energy/Southtex Fort Smith Treaters (C5950)</t>
  </si>
  <si>
    <t>CNGLF257</t>
  </si>
  <si>
    <t>Fuel Producer: Shell Energy North America (6154);  Facility Name: Cambrian Energy/Southtex Fort Smith Treaters (C5950); Fort Smith landfill gas to pipeline-quality biomethane; delivered via pipeline to Clean Energy Ehrenberg; liquefied to LNG in Arizona; re-gasified and compressed in California (Provisional)</t>
  </si>
  <si>
    <t>T1N-1665</t>
  </si>
  <si>
    <t>Fort Smith landfill gas to pipelinequality biomethane; delivered via pipeline to Clean Energy Ehrenberg; liquefied to LNG in Arizona (Provisional)</t>
  </si>
  <si>
    <t>LNGLF222</t>
  </si>
  <si>
    <t>Fuel Producer: Shell Energy North America (6154); Facility Name: Cambrian Energy/Southtex Fort Smith Treaters (C5950); Fort Smith landfill gas to pipeline-quality biomethane; delivered via pipeline to Clean Energy Ehrenberg; liquefied to LNG in Arizona (Provisional)</t>
  </si>
  <si>
    <t>T1N-1664</t>
  </si>
  <si>
    <t>Greenwodd Farms landfill gas to pipelinequality biomethane; delivered via pipeline to Clean Energy Ehrenberg; liquefied to LNG in Arizona; regasified in California (Provisional)</t>
  </si>
  <si>
    <t>East Texas Renewables (F2942)</t>
  </si>
  <si>
    <t>CNGLF258</t>
  </si>
  <si>
    <t>Fuel Producer: Shell Energy North America (6154); Facility Name: East Texas Renewables (F2942); Greenwodd Farms landfill gas to pipeline-quality biomethane; delivered via pipeline to Clean Energy Ehrenberg; liquefied to LNG in Arizona; re-gasified in California (Provisional)</t>
  </si>
  <si>
    <t>T1N-1660</t>
  </si>
  <si>
    <t>Greenwood Farms landfill gas to pipelinequality biomethane; delivered via pipeline to Clean Energy Ehrenberg; liquefied to LNG in Arizona (Provisional)</t>
  </si>
  <si>
    <t>LNGLF223</t>
  </si>
  <si>
    <t>Fuel Producer: Shell Energy North America (6154); Facility Name: East Texas Renewables (F2942); Greenwood Farms landfill gas to pipeline-quality biomethane; delivered via pipeline to Clean Energy Ehrenberg; liquefied to LNG in Arizona (Provisional)</t>
  </si>
  <si>
    <t>T1N-1659</t>
  </si>
  <si>
    <t>Jefferson David Parish Sanitary landfill gas to pipelinequality biomethane; delivered via pipeline to Clean Energy Ehrenberg; liquefied to LNG in Arizona; regasified in California (Provisional)</t>
  </si>
  <si>
    <t>JDP Renewables (L6161)</t>
  </si>
  <si>
    <t>CNGLF259</t>
  </si>
  <si>
    <t>Shell Energy North America (6154); JDP Renewables (L6161); Jefferson David Parish Sanitary landfill gas to pipeline-quality biomethane; delivered via pipeline to Clean Energy Ehrenberg; liquefied to LNG in Arizona; re-gasified in California (Provisional)</t>
  </si>
  <si>
    <t>T1N-1655</t>
  </si>
  <si>
    <t>Jefferson David Parish Sanitary landfill gas to pipelinequality biomethane; delivered via pipeline to Clean Energy Ehrenberg; liquefied to LNG in Arizona (Provisional)</t>
  </si>
  <si>
    <t>LNGLF224</t>
  </si>
  <si>
    <t>Fuel Producer: Shell Energy North America (6154); Facility Name: JDP Renewables (L6161); Jefferson David Parish Sanitary landfill gas to pipeline-quality biomethane; delivered via pipeline to Clean Energy Ehrenberg; liquefied to LNG in Arizona (Provisional)</t>
  </si>
  <si>
    <t>T1N-1654</t>
  </si>
  <si>
    <t>Jefferson David Parish Sanitary landfill gas to pipelinequality biomethane; delivered via pipeline to CNG Stations in California (Provisional)</t>
  </si>
  <si>
    <t>CNGLF260</t>
  </si>
  <si>
    <t>Fuel Producer: Shell Energy North America (6154); Facility Name: JDP Renewables (L6161); Jefferson David Parish Sanitary landfill gas to pipeline-quality biomethane; delivered via pipeline to CNG Stations in California (Provisional)</t>
  </si>
  <si>
    <t>T1N-1651</t>
  </si>
  <si>
    <t>Sauk Trail Hills landfill gas to pipelinequality biomethane; delivered via pipeline to Clean Energy Boron; liquefied to LNG in California; regassified to LCNG in California</t>
  </si>
  <si>
    <t>Canton Renewables (71041)</t>
  </si>
  <si>
    <t>CNGLF255R</t>
  </si>
  <si>
    <t>CNGLF255</t>
  </si>
  <si>
    <t>Fuel Producer: Clean Energy (5481); Facility Name: Canton Renewables (71041); Sauk Trail Hills landfill gas to pipeline-quality biomethane; delivered via pipeline to Clean Energy Boron; liquefied to LNG in California; re-gassified to L-CNG in California</t>
  </si>
  <si>
    <t>T1N-1628</t>
  </si>
  <si>
    <t>Sauk Trail Hills landfill gas to pipelinequality biomethane; delivered via pipeline to Clean Energy Boron; liquefied to LNG in California</t>
  </si>
  <si>
    <t>LNGLF221R</t>
  </si>
  <si>
    <t>LNGLF221</t>
  </si>
  <si>
    <t>Fuel Producer: Clean Energy (5481); Facility Name: Canton Renewables (71041); Sauk Trail Hills landfill gas to pipeline-quality biomethane; delivered via pipeline to Clean Energy Boron; liquefied to LNG in California</t>
  </si>
  <si>
    <t>T1N-1627</t>
  </si>
  <si>
    <t>Raw Used Cooking Oil (UCO)sourced locally and transported by truck, Biodiesel produced in California (Provisional)</t>
  </si>
  <si>
    <t>BUSTER BIOFUELS LLC (83449)</t>
  </si>
  <si>
    <t>BUSTER BIOFUELS LLC (4166)</t>
  </si>
  <si>
    <t>BDU231</t>
  </si>
  <si>
    <t>T2N-1192</t>
  </si>
  <si>
    <t>Pioneiros Bioenergia SA (70430)</t>
  </si>
  <si>
    <t>ETHM235</t>
  </si>
  <si>
    <t xml:space="preserve">Molasses </t>
  </si>
  <si>
    <t>Fuel Producer: Copersucar (3702); Facility Name: Pioneiros Bioenergia S.A. (70430); Brazilian sugarcane molasses-to-ethanol, with credit for mechanized harvesting.</t>
  </si>
  <si>
    <t>T1N-1485</t>
  </si>
  <si>
    <t>Tier 2 Method 2B Pathway; Altamont landfill gas delivered via pipeline to High Mountain Fuels; purified to biomethane and liquefied to LNG in California; fuel delivered to Southern California by Truck</t>
  </si>
  <si>
    <t>Altamont BioLNG Plant (70526)</t>
  </si>
  <si>
    <t>High Mountain Fuels, LLC (4293)</t>
  </si>
  <si>
    <t>LNGLF219</t>
  </si>
  <si>
    <t>Fuel Producer: High Mountain Fuels, LLC (4293) Facility Name: Altamont Bio-LNG Plant (70526): Tier 2 Method 2B Pathway; Altamont landfill gas delivered via pipeline to High Mountain Fuels; purified to biomethane and liquefied to LNG in California; fuel delivered to Southern California by Truck</t>
  </si>
  <si>
    <t>T2N-1164</t>
  </si>
  <si>
    <t>Sauk Trails Hills landfill gas to pipelinequality biomethane; delivered via pipeline to Clean Energy Ehrenberg; regasified to LCNG in California</t>
  </si>
  <si>
    <t>CNGLF244</t>
  </si>
  <si>
    <t>Fuel Producer: Clean Energy (5481) Facility Name: Canton Renewables (71041): Sauk Trails Hills landfill gas to pipeline-quality biomethane; delivered via pipeline to Clean Energy Ehrenberg; re-gasified to L-CNG in California</t>
  </si>
  <si>
    <t>T1N-1630</t>
  </si>
  <si>
    <t>Tier 2 Method 2B Pathway; Altamont landfill gas delivered via pipeline to High Mountain Fuels; purified to biomethane and liquefied to LNG in California; fuel delivered to Bay Area by Truck</t>
  </si>
  <si>
    <t>LNGLF218</t>
  </si>
  <si>
    <t>Fuel Producer: High Mountain Fuels, LLC (4293) Facility Name: Altamont Bio-LNG Plant (70526): Tier 2 Method 2B Pathway; Altamont landfill gas delivered via pipeline to High Mountain Fuels; purified to biomethane and liquefied to LNG in California; fuel delivered to Bay Area by Truck</t>
  </si>
  <si>
    <t>T2N-1162</t>
  </si>
  <si>
    <t>Tier 2 Method 2B Pathway; Altamont landfill gas delivered via pipeline to High Mountain Fuels; purified to biomethane and liquefied to LNG in California; fuel dispensed onsite</t>
  </si>
  <si>
    <t>LNGLF217</t>
  </si>
  <si>
    <t>Fuel Producer: High Mountain Fuels, LLC (4293) Facility Name: Altamont Bio-LNG Plant (70526): Tier 2 Method 2B Pathway; Altamont landfill gas delivered via pipeline to High Mountain Fuels; purified to biomethane and liquefied to LNG in California; fuel dispensed on-site</t>
  </si>
  <si>
    <t>T2N-1159</t>
  </si>
  <si>
    <t>California Used Cooking Oil;  Biodiesel produced in Five Points, California (Provisional)</t>
  </si>
  <si>
    <t>Selfrendered Used Cooking Oil Biodiesel Produced in California (Provisional)</t>
  </si>
  <si>
    <t>BDU202</t>
  </si>
  <si>
    <t>San Diego, California</t>
  </si>
  <si>
    <t>T2N-1116</t>
  </si>
  <si>
    <t>US sourced rendered Tallow; Biodiesel Produced in Iowa and transported by rail to California</t>
  </si>
  <si>
    <t>BDT212</t>
  </si>
  <si>
    <t>Fuel Producer: REG Newton, LLC (3514) Facility Name: REG Newton, LLC (80162): U.S. sourced rendered Tallow; Biodiesel Produced in Iowa and transported by rail to California</t>
  </si>
  <si>
    <t>T1N-1617</t>
  </si>
  <si>
    <t>High energy rendered Used Cooking Oil (UCO), Biodiesel produced in Texas, shipped by rail to California</t>
  </si>
  <si>
    <t>BDU224</t>
  </si>
  <si>
    <t>Fuel Producer: Delek Renewables, LLC (5998) Facility Name: Delek Renewables Cleburne Biodiesel Plant (81398): High energy rendered Used Cooking Oil (UCO), Biodiesel produced in Texas, shipped by rail to California</t>
  </si>
  <si>
    <t>T1N-1493</t>
  </si>
  <si>
    <t>Biodiesel produced from Soybean Oil in Texas; Fuel transported via rail to California</t>
  </si>
  <si>
    <t>BDS209</t>
  </si>
  <si>
    <t>Fuel Producer: Delek Renewables, LLC (5998) Facility Name: Delek Renewables Cleburne Biodiesel Plant (81398): Biodiesel produced from Soybean Oil in Texas; Fuel transported via rail to California</t>
  </si>
  <si>
    <t>T1N-1492</t>
  </si>
  <si>
    <t>High energy rendered Tallow; Biodiesel produced in Texas and transported by rail to California</t>
  </si>
  <si>
    <t>Fuel Producer: Delek Renewables, LLC (5998) Facility Name: Delek Renewables Cleburne Biodiesel Plant (81398): High energy rendered Tallow; Biodiesel produced in Texas and transported by rail to California</t>
  </si>
  <si>
    <t>T1N-1491</t>
  </si>
  <si>
    <t>Brazilian sugarcane juicetoethanol, with credit for electricity coproduct export, and mechanized harvesting</t>
  </si>
  <si>
    <t>ETHS207</t>
  </si>
  <si>
    <t>Fuel Producer: BUNGE ACUCAR E BIOENERGIA LTDA (3858) Facility Name: USINA OUROESTE AÇÚCAR E ÁLCOOL LTDA (70483): Brazilian sugarcane juice-to-ethanol, with credit for electricity co-product export, and mechanized harvesting.</t>
  </si>
  <si>
    <t>T1N-1191</t>
  </si>
  <si>
    <t>Sorghum to Ethanol, Dry Mill, Midwest, NG, 100% DDGS</t>
  </si>
  <si>
    <t>Fuel Producer: White Energy, Inc. (4745) Facility Name: US Energy Partners, LLC (White Energy, Russell) (70038): Sorghum to Ethanol, Dry Mill, Midwest, NG, 100% DDGS</t>
  </si>
  <si>
    <t>T1N-1570</t>
  </si>
  <si>
    <t>Ethanol production from Brazilian sugarcane byproduct molasses feedstock, with credit for electricity coproduct export, and mechanized harvesting</t>
  </si>
  <si>
    <t>Fuel Producer: Raízen Energia S/A (3805) Facility Name: Bonfim (70548) - Ethanol production from Brazilian sugarcane by-product molasses feedstock, with credit for electricity co-product export, and mechanized harvesting.</t>
  </si>
  <si>
    <t>T1N-1143</t>
  </si>
  <si>
    <t>Midwest Sorghum, Ethanol, Dry Mill, DDGS, MDGS, and Corn Oil, NG</t>
  </si>
  <si>
    <t>NuGen Energy, LLC (70195)</t>
  </si>
  <si>
    <t>NuGen Energy, LLC (3332)</t>
  </si>
  <si>
    <t>ETHG214</t>
  </si>
  <si>
    <t>Fuel Producer: NuGen Energy, LLC (3332) Facility Name: NuGen Energy, LLC (70195). Midwest Sorghum, Ethanol, Dry Mill, DDGS, MDGS, and Corn Oil, NG</t>
  </si>
  <si>
    <t>T1N-1506</t>
  </si>
  <si>
    <t xml:space="preserve">Midwest Corn, Ethanol, Dry Mill, 100% DDGS, NG </t>
  </si>
  <si>
    <t>Red Trail Energy LLC (70077)</t>
  </si>
  <si>
    <t>Red Trail Energy LLC (4803)</t>
  </si>
  <si>
    <t>ETHC218</t>
  </si>
  <si>
    <t xml:space="preserve">Fuel Producer: Red Trail Energy LLC (4803) Facility Name: Red Trail Energy LLC (70077). Midwest Corn, Ethanol, Dry Mill, 100% DDGS, NG </t>
  </si>
  <si>
    <t>T1N-1234</t>
  </si>
  <si>
    <t>Midwest, Corn Ethanol, Dry Mill, NG, Closedloop heat recovery, Cogeneration</t>
  </si>
  <si>
    <t>Archer Daniels Midland Compnay Columbus Dry Mill (70355)</t>
  </si>
  <si>
    <t>ETHC274L</t>
  </si>
  <si>
    <t>ETHC018_2</t>
  </si>
  <si>
    <t>Fuel Producer: Archer Daniels Midland Co (4888) Facility Name: Archer Daniels Midland Compnay - Columbus Dry Mill (70355). Midwest, Corn Ethanol, Dry Mill, NG, Closed-loop heat recovery, Cogeneration</t>
  </si>
  <si>
    <t>T2R-1067</t>
  </si>
  <si>
    <t>Ohio landfill gas to pipelinequality biomethane; delivered via pipeline; compressed to CNG in CA</t>
  </si>
  <si>
    <t>LES Renewable NG, LLC SWACO Facility (71157)</t>
  </si>
  <si>
    <t>CNGLF209L</t>
  </si>
  <si>
    <t>CNG025</t>
  </si>
  <si>
    <t>Fuel Producer: Clean Energy (5481) Facility Name: LES Renewable NG, LLC - SWACO Facility (71157). Ohio landfill gas to pipeline-quality biomethane; delivered via pipeline; compressed to CNG in CA</t>
  </si>
  <si>
    <t>T1R-1113</t>
  </si>
  <si>
    <t>Midwest, Corn Ethanol, Dry Mill,  NG</t>
  </si>
  <si>
    <t>Green Plains Holdings II LLC Lakota (70051)</t>
  </si>
  <si>
    <t>Green Plains Holdings II LLC Lakota (4755)</t>
  </si>
  <si>
    <t>ETHC256L</t>
  </si>
  <si>
    <t>ETHC024</t>
  </si>
  <si>
    <t>Fuel Producer: Green Plains Holdings II LLC - Lakota (4755) Facility Name: Green Plains Holdings II LLC - Lakota (70051). Midwest, Corn Ethanol, Dry Mill,  NG</t>
  </si>
  <si>
    <t>T1R-1241</t>
  </si>
  <si>
    <t>High energy rendered Used Cooking Oil (UCO)sourced locally and transported by truck, Biodiesel produced in California(Provisional)</t>
  </si>
  <si>
    <t>BDU230</t>
  </si>
  <si>
    <t>T1N-1751</t>
  </si>
  <si>
    <t>Corn to Ethanol, Dry Mill, Midwest, NG, 100% DDGS</t>
  </si>
  <si>
    <t>Fuel Producer: White Energy, Inc. (4745) Facility Name: US Energy Partners, LLC (White Energy, Russell) (70038): Corn to Ethanol, Dry Mill, Midwest, NG, 100% DDGS</t>
  </si>
  <si>
    <t>T1N-1568</t>
  </si>
  <si>
    <t>Biodiesel produced from Soybean oil in Missouri; Fuel transported via rail to California (Provisional)</t>
  </si>
  <si>
    <t>Lakeview Biodiesel, LLC (W0607)</t>
  </si>
  <si>
    <t>Lakeview Biodiesel, LLC (L430)</t>
  </si>
  <si>
    <t>BDS212</t>
  </si>
  <si>
    <t>T1N-1742</t>
  </si>
  <si>
    <t>Sorghum to Ethanol, Dry Mill, Midwest, NG, 100% WDGS</t>
  </si>
  <si>
    <t>Fuel Producer: White Energy, Inc. (4745) Facility Name: US Energy Partners, LLC (White Energy, Russell) (70038): Sorghum to Ethanol, Dry Mill, Midwest, NG, 100% WDGS</t>
  </si>
  <si>
    <t>T1N-1571</t>
  </si>
  <si>
    <t>Soybean Oil shipped by rail, biodiesel produced from soybean oil in Texas, shipped by rail to California</t>
  </si>
  <si>
    <t>51.94</t>
  </si>
  <si>
    <t>BDS210</t>
  </si>
  <si>
    <t>Fuel Producer: Global Alternative Fuels, LLC (7765); Facility Name: Global Alternative Fuels, LLC (83533); Soybean Oil shipped by rail, biodiesel produced from soybean oil in Texas, shipped by rail to California</t>
  </si>
  <si>
    <t>T1N-1736</t>
  </si>
  <si>
    <t>High energy rendered Used Cooking Oil (UCO), UCO shipped by truck less than 1,000 miles, Biodiesel produced in Texas, shipped by truck to California</t>
  </si>
  <si>
    <t>BDU225R</t>
  </si>
  <si>
    <t>28.54</t>
  </si>
  <si>
    <t>BDU225</t>
  </si>
  <si>
    <t>Fuel Producer: Global Alternative Fuels, LLC (7765); Facility Name: Global Alternative Fuels, LLC (83533); High energy rendered Used Cooking Oil (UCO), UCO shipped by truck less than 1,000 miles, Biodiesel produced in Texas, shipped by truck to California</t>
  </si>
  <si>
    <t>T1N-1735</t>
  </si>
  <si>
    <t>High energy rendered Used Cooking Oil (UCO), UCO shipped by truck less than 1,000 miles, Biodiesel produced in Texas, shipped by rail to California</t>
  </si>
  <si>
    <t>22.80</t>
  </si>
  <si>
    <t>BDU226</t>
  </si>
  <si>
    <t>Fuel Producer: Global Alternative Fuels, LLC (7765); Facility Name: Global Alternative Fuels, LLC (83533); High energy rendered Used Cooking Oil (UCO), UCO shipped by truck less than 1,000 miles, Biodiesel produced in Texas, shipped by rail to California</t>
  </si>
  <si>
    <t>T1N-1734</t>
  </si>
  <si>
    <t>High energy rendered Used Cooking Oil (UCO), UCO shipped by truck less than 650 miles, Biodiesel produced in Texas, shipped by rail to California</t>
  </si>
  <si>
    <t>BDU227R</t>
  </si>
  <si>
    <t>20.83</t>
  </si>
  <si>
    <t>BDU227</t>
  </si>
  <si>
    <t>Fuel Producer: Global Alternative Fuels, LLC (7765); Facility Name: Global Alternative Fuels, LLC (83533); High energy rendered Used Cooking Oil (UCO), UCO shipped by truck less than 650 miles, Biodiesel produced in Texas, shipped by rail to California</t>
  </si>
  <si>
    <t>T1N-1733</t>
  </si>
  <si>
    <t>Guatemalan sugarcane byproduct molassesbased ethanol with average production processes and coproduct credit for surplus electricity export, and mechanized harvesting</t>
  </si>
  <si>
    <t>Bio Etanol (Concepcion), SA (71037)</t>
  </si>
  <si>
    <t>Bio Etanol, SA (5834)</t>
  </si>
  <si>
    <t>ETHM232</t>
  </si>
  <si>
    <t>Guatemala</t>
  </si>
  <si>
    <t>Fuel Producer: Bio Etanol, S.A. (5834) Facility Name: Bio Etanol (Concepcion), S.A. (71037): Guatemalan sugarcane by-product molasses-based ethanol with average production processes and co-product credit for surplus electricity export, and mechanized harvesting</t>
  </si>
  <si>
    <t>T1N-1722</t>
  </si>
  <si>
    <t>Guatemalan sugarcane byproduct molassesbased ethanol with average production processes and electricity coproduct credit</t>
  </si>
  <si>
    <t>Bio Etanol (Pantaleon), SA (71037)</t>
  </si>
  <si>
    <t>ETHM231</t>
  </si>
  <si>
    <t>Fuel Producer: Bio Etanol, S.A. (5834) Facility Name: Bio Etanol (Pantaleon), S.A. (71037): Guatemalan sugarcane by-product molasses-based ethanol with average production processes and electricity co-product credit</t>
  </si>
  <si>
    <t>T1N-1721</t>
  </si>
  <si>
    <t>Midwest Corn, Ethanol, Dry Mill, DDGS, NG</t>
  </si>
  <si>
    <t>ETHC204</t>
  </si>
  <si>
    <t xml:space="preserve">Fuel Producer: Heartland Corn Products (4827) Facility Name: Heartland Corn Products (70089). Midwest Corn, Ethanol,
 Dry Mill, DDGS, NG
</t>
  </si>
  <si>
    <t>T1N-1089</t>
  </si>
  <si>
    <t>CAsourced rendered UCO to Biodiesel produced from Southern California, distributed to Southern California (Provisional)</t>
  </si>
  <si>
    <t>BDU220</t>
  </si>
  <si>
    <t>T1N-1711</t>
  </si>
  <si>
    <t>US sourced Corn Oil Biodiesel produced in Iowa and transported by rail to California</t>
  </si>
  <si>
    <t>Fuel Producer: REG Newton, LLC (3514) Facility Name: REG Newton, LLC (80162): U.S. sourced Corn Oil Biodiesel produced in Iowa and transported by rail to California</t>
  </si>
  <si>
    <t>T1N-1708</t>
  </si>
  <si>
    <t>High energy rendered Used Cooking Oil (UCO), Biodiesel produced in Iowa and transported by rail to California</t>
  </si>
  <si>
    <t>BDU223</t>
  </si>
  <si>
    <t>Fuel Producer: REG Newton, LLC (3514) Facility Name: REG Newton, LLC (80162): High energy rendered Used Cooking Oil (UCO), Biodiesel produced in Iowa and transported by rail to California</t>
  </si>
  <si>
    <t>T1N-1707</t>
  </si>
  <si>
    <t>North American Natural Gas; delivered via pipeline; liquefied to LNG in Arizona; regasified to LCNG in California</t>
  </si>
  <si>
    <t>Ehrenberg LNG (C0660)</t>
  </si>
  <si>
    <t>CNGF207</t>
  </si>
  <si>
    <t>Fuel Producer: Clean Energy (5481) Facility Name: Ehrenberg LNG (C0660): North American Natural Gas; delivered via pipeline; liquefied to LNG in Arizona; re-gasified to L-CNG in California</t>
  </si>
  <si>
    <t>T1N-1705</t>
  </si>
  <si>
    <t>North American Natural Gas; delivered via pipeline; liquefied to LNG in Arizona</t>
  </si>
  <si>
    <t>Fossil LNG</t>
  </si>
  <si>
    <t>LNGF202</t>
  </si>
  <si>
    <t>Fuel Producer: Clean Energy (5481) Facility Name: Ehrenberg LNG (C0660): North American Natural Gas; delivered via pipeline; liquefied to LNG in Arizona</t>
  </si>
  <si>
    <t>T1N-1704</t>
  </si>
  <si>
    <t>Landfill gas from SWACO landfill in Grove City, OH is transported via pipeline to Irwindale California and compressed to CNG</t>
  </si>
  <si>
    <t>Irwindale (V5355)</t>
  </si>
  <si>
    <t>Athens Services (A431)</t>
  </si>
  <si>
    <t>CNGLF240</t>
  </si>
  <si>
    <t>Fuel Producer: Athens Services (A431) Facility Name: Irwindale (V5355). Landfill gas from SWACO landfill in Grove City, OH is transported via pipeline to Irwindale California and compressed to CNG</t>
  </si>
  <si>
    <t>T1N-1545</t>
  </si>
  <si>
    <t>California sourced Waste Oil (Used Cooking Oil)Biodiesel produced in California (Provisional)</t>
  </si>
  <si>
    <t>GeoGreen Biofuels (81199)</t>
  </si>
  <si>
    <t>GeoGreen Biofuels (3885)</t>
  </si>
  <si>
    <t>BDU222</t>
  </si>
  <si>
    <t>T1N-1666</t>
  </si>
  <si>
    <t>Sauk Trails Hills landfill gas to pipelinequality biomethane; delivered via pipeline to CNG Stations in California</t>
  </si>
  <si>
    <t>CNGLF251</t>
  </si>
  <si>
    <t>Fuel Producer: Clean Energy (5481) Facility Name: Canton Renewables (71041): Sauk Trails Hills landfill gas to pipeline-quality biomethane; delivered via pipeline to CNG Stations in California</t>
  </si>
  <si>
    <t>T1N-1626</t>
  </si>
  <si>
    <t>North American NG delivered via pipeline; compressed in California</t>
  </si>
  <si>
    <t>Titan El Toro (T4201)</t>
  </si>
  <si>
    <t>Titan El Toro LLC (T153)</t>
  </si>
  <si>
    <t>CNGF206</t>
  </si>
  <si>
    <t>Fuel Producer: Titan El Toro LLC (T153) Facility Name: Titan El Toro (T4201): North American NG delivered via pipeline; compressed in California</t>
  </si>
  <si>
    <t>T1N-1647</t>
  </si>
  <si>
    <t>Brazilian sugarcane juicetoethanol, with credit for surplus cogenerated electricity export, and mechanized harvesting</t>
  </si>
  <si>
    <t>Usina Alta Mogiana SA Acucar e Alcool (70498)</t>
  </si>
  <si>
    <t>Usina Alta Mogiana S/A (4225)</t>
  </si>
  <si>
    <t>ETHM227</t>
  </si>
  <si>
    <t>Fuel Producer: Usina Alta Mogiana S/A (4225) Facility Name: Usina Alta Mogiana S.A. - Acucar e Alcool (70498): Brazilian sugarcane juice-to-ethanol, with credit for surplus cogenerated electricity export, and mechanized harvesting.</t>
  </si>
  <si>
    <t>T1N-1636</t>
  </si>
  <si>
    <t>Midwest, Corn Ethanol, Dry Mill,  100% DDGS, 100% WDGS, NG</t>
  </si>
  <si>
    <t>92.15        87.66</t>
  </si>
  <si>
    <t>ETHC060 ETHC061</t>
  </si>
  <si>
    <t>Fuel Producer: Glacial Lakes Corn Processors (4764) Facility Name: Aberdeen Energy (70299). Midwest, Corn Ethanol, Dry Mill,  100% DDGS, 100% WDGS, NG</t>
  </si>
  <si>
    <t>T1R-1022               T1R-1023</t>
  </si>
  <si>
    <t>Sauk Trails Hills landfill gas to pipelinequality biomethane; delivered via pipeline to Clean Energy Ehrenberg; liquefied to LNG in Arizona</t>
  </si>
  <si>
    <t>LNGLF216</t>
  </si>
  <si>
    <t>Fuel Producer: Clean Energy (5481) Facility Name: Canton Renewables (71041): Sauk Trails Hills landfill gas to pipeline-quality biomethane; delivered via pipeline to Clean Energy Ehrenberg; liquefied to LNG in Arizona</t>
  </si>
  <si>
    <t>T1N-1629</t>
  </si>
  <si>
    <t>New York landfill gas to pipelinequality biomethane; delivered via pipeline; compressed to CNG in CA</t>
  </si>
  <si>
    <t>Seneca Energy II, LLC (71156)</t>
  </si>
  <si>
    <t>CNG027</t>
  </si>
  <si>
    <t>Fuel Producer: Clean Energy (5481) Facility Name: Seneca Energy II, LLC (71156). New York landfill gas to pipeline-quality biomethane; delivered via pipeline; compressed to CNG in CA</t>
  </si>
  <si>
    <t>T1R-1107</t>
  </si>
  <si>
    <t>ETHS237</t>
  </si>
  <si>
    <t>Fuel Producer: Copersucar (3702);  Facility Name: Pioneiros Bioenergia S.A. (70430); Brazilian sugarcane juice-to-ethanol, with credit for mechanized harvesting.</t>
  </si>
  <si>
    <t>T1N-1484</t>
  </si>
  <si>
    <t>Seneca Meadows solid waste landfill  (Waterloo NY)gas to pipelinequality biomethane; delivered via pipeline to Irwindale  California and compressed to CNG</t>
  </si>
  <si>
    <t>CNGLF241</t>
  </si>
  <si>
    <t>Fuel Producer: Athens Services (A431) Facility Name: Irwindale (V5355). Seneca Meadows solid waste landfill  (Waterloo NY) gas to pipeline-quality biomethane; delivered via pipeline to Irwindale  California and compressed to CNG</t>
  </si>
  <si>
    <t>T1N-1546</t>
  </si>
  <si>
    <t>Pennsylvania landfill gas to pipelinequality biomethane; delivered via pipeline; compressed to CNG in CA</t>
  </si>
  <si>
    <t>Monroeville LFG, LLC (71136)</t>
  </si>
  <si>
    <t>CNGLF217L</t>
  </si>
  <si>
    <t>CNG047</t>
  </si>
  <si>
    <t xml:space="preserve">Pennsylvania </t>
  </si>
  <si>
    <t>Fuel Producer: San Diego Metropolitan Transit Center (S304) Facility Name: Monroeville LFG, LLC (71136). Pennsylvania landfill gas to pipeline-quality biomethane; delivered via pipeline; compressed to CNG in CA</t>
  </si>
  <si>
    <t>T1R-1321</t>
  </si>
  <si>
    <t>Soy oil Biodiesel produced from Midwest, transported by rail to California (Provisional)</t>
  </si>
  <si>
    <t>Clinton Biodiesel LLC (82595)</t>
  </si>
  <si>
    <t>Clinton Biodiesel, LLC (6485)</t>
  </si>
  <si>
    <t>BDS205</t>
  </si>
  <si>
    <t>T1N-1620</t>
  </si>
  <si>
    <t>Louis dreyfus Commodities Grand Junction LLC (70139)</t>
  </si>
  <si>
    <t>Louis Dreyfus Commodities Grand Junction LLC (3137)</t>
  </si>
  <si>
    <t>ETHC223</t>
  </si>
  <si>
    <t>Fuel Producer: Louis Dreyfus Commodities Grand Junction LLC (3137) Facility Name: Louis dreyfus Commodities Grand Junction LLC (70139).  Midwest Corn, Ethanol, Dry Mill, 100% DDGS, NG</t>
  </si>
  <si>
    <t>T1N-1278</t>
  </si>
  <si>
    <t xml:space="preserve"> Midwest Corn, Ethanol, Dry Mill, 100% DDGS, NG </t>
  </si>
  <si>
    <t>ETHC221</t>
  </si>
  <si>
    <t xml:space="preserve">Fuel Producer: Elkhorn Valley Ethanol LLC (4833) Facility Name: Elkhorn Valley Ethanol LLC (70095).  Midwest Corn, Ethanol, Dry Mill, 100% DDGS, NG </t>
  </si>
  <si>
    <t>T1N-1276</t>
  </si>
  <si>
    <t>High energy rendered Used Cooking Oil (UCO), Biodiesel produced in Hamilton, Ontario and transported by rail to California</t>
  </si>
  <si>
    <t>Ontario, Canada</t>
  </si>
  <si>
    <t>Fuel Producer: BIOX Canada Limited (3758) Facility Name: BIOX Canada Limited (80236): High energy rendered Used Cooking Oil (UCO), Biodiesel produced in Hamilton, Ontario and transported by rail to California</t>
  </si>
  <si>
    <t>T1N-1610</t>
  </si>
  <si>
    <t>Midwest, Corn Ethanol, Dry Mill, 100% DDGS, 100% MDGS, NG</t>
  </si>
  <si>
    <t>91.18           86.69</t>
  </si>
  <si>
    <t>ETHC058 ETHC059</t>
  </si>
  <si>
    <t>Fuel Producer: Glacial Lakes Corn Processors (4764) Facility Name: Glacial Lakes Energy (70064). Midwest, Corn Ethanol, Dry Mill, 100% DDGS, 100% MDGS, NG</t>
  </si>
  <si>
    <t>T1R-1086       T1R-1087</t>
  </si>
  <si>
    <t>US sourced corn oil to Biodiesel produced from Southern California, distributed to Southern California (Provisional)</t>
  </si>
  <si>
    <t>BDC205</t>
  </si>
  <si>
    <t>T1N-1604</t>
  </si>
  <si>
    <t>Average US sourced rendered UCO to Biodiesel produced from Southern California, distributed to Southern California (Provisional)</t>
  </si>
  <si>
    <t>T1N-1602</t>
  </si>
  <si>
    <t>Biodiesel produced from Midwest Soybean oil in Arkansas; Fuel transported via rail to California</t>
  </si>
  <si>
    <t>BDS211</t>
  </si>
  <si>
    <t>Fuel Producer: FutureFuel Chemical Company (4664) Facility Name: FutureFuel Chemical Company (82612): Biodiesel produced from Midwest Soybean oil in Arkansas; Fuel transported via rail to California</t>
  </si>
  <si>
    <t>T1N-1598</t>
  </si>
  <si>
    <t>North American NG delivered via pipeline and compressed at Indio and Thousand Oaks California</t>
  </si>
  <si>
    <t>Sunline Transit (H2505)</t>
  </si>
  <si>
    <t>SunLine Transit Agency (S317)</t>
  </si>
  <si>
    <t>CNGF203</t>
  </si>
  <si>
    <t>Fuel Producer: SunLine Transit Agency (S317) Facility Name: Sunline Transit (H2505). North American NG delivered via pipeline and compressed at Indio and Thousand Oaks California</t>
  </si>
  <si>
    <t>T1N-1596</t>
  </si>
  <si>
    <t>Valero Renewable Fuels LLC Albert City (70142)</t>
  </si>
  <si>
    <t>88.15     84.06</t>
  </si>
  <si>
    <t>ETHC104_1 ETHC105_1</t>
  </si>
  <si>
    <t>Fuel Producer: Valero Renewable Fuels (3201) Facility Name: Valero Renewable Fuels LLC - Albert City (70142). Midwest, Corn Ethanol, Dry Mill, 100% DDGS, 100% MDGS, NG</t>
  </si>
  <si>
    <t>T1R-1268       T1R-1269</t>
  </si>
  <si>
    <t>Soybean Oil Biodiesel produced in Sergeant Bluff, Iowa; steam from coalboiler used; Fuel transported by rail to California</t>
  </si>
  <si>
    <t>BDS207</t>
  </si>
  <si>
    <t>Fuel Producer: Ag Processing Inc (4552) Facility Name: Ag Processing Inc - Sgt. Bluff (81733): Soybean Oil Biodiesel produced in Sergeant Bluff, Iowa; steam from coal-boiler used; Fuel transported by rail to California</t>
  </si>
  <si>
    <t>T1N-1583</t>
  </si>
  <si>
    <t>US sourced rendered Tallow; Biodiesel Produced in Wall Lake, Iowa and transported by rail to California</t>
  </si>
  <si>
    <t>Western Iowa Energy (4670) Facility Name: Western Iowa Energy (82630): U.S. sourced rendered Tallow; Biodiesel Produced in Wall Lake, Iowa and transported by rail to California</t>
  </si>
  <si>
    <t>T1N-1577</t>
  </si>
  <si>
    <t>Soy Oil Biodiesel produced in Wall Lake, Iowa and transported by rail to California</t>
  </si>
  <si>
    <t>Western Iowa Energy (4670) Facility Name: Western Iowa Energy (82630): Soy Oil Biodiesel produced in Wall Lake, Iowa and transported by rail to California</t>
  </si>
  <si>
    <t>T1N-1576</t>
  </si>
  <si>
    <t>Corn Oil Biodiesel produced in Wall Lake, Iowa and transported by rail to California</t>
  </si>
  <si>
    <t>BDC206</t>
  </si>
  <si>
    <t>Western Iowa Energy (4670) Facility Name: Western Iowa Energy (82630): Corn Oil Biodiesel produced in Wall Lake, Iowa and transported by rail to California</t>
  </si>
  <si>
    <t>T1N-1575</t>
  </si>
  <si>
    <t>Canola oil Biodiesel produced in Wall Lake, Iowa and transported by rail to California</t>
  </si>
  <si>
    <t>BDCA205</t>
  </si>
  <si>
    <t>Canola Oil</t>
  </si>
  <si>
    <t>Western Iowa Energy (4670) Facility Name: Western Iowa Energy (82630): Canola oil Biodiesel produced in Wall Lake, Iowa and transported by rail to California</t>
  </si>
  <si>
    <t>T1N-1574</t>
  </si>
  <si>
    <t>Midwest, Corn Ethanol, Dry Mill, 84% DDGS, 16% WDGS, NG</t>
  </si>
  <si>
    <t>ABE South Dakota, LLC (70104)</t>
  </si>
  <si>
    <t>Advanced BioEnergy, LLC (4094)</t>
  </si>
  <si>
    <t>ETHC246L</t>
  </si>
  <si>
    <t>ETHC065</t>
  </si>
  <si>
    <t>Fuel Producer: Advanced BioEnergy, LLC (4094) Facility Name: ABE South Dakota, LLC (70104). Midwest, Corn Ethanol, Dry Mill, 84% DDGS, 16% WDGS, NG</t>
  </si>
  <si>
    <t>T1R-1177</t>
  </si>
  <si>
    <t>Midwest Corn, Ethanol, Dry Mill,  DDGS, MDGS, Corn Oil, NG</t>
  </si>
  <si>
    <t>Valero Renewable Fuels LLC Fort Dodge (70043)</t>
  </si>
  <si>
    <t>Fuel Producer: Valero Renewable Fuels (3201) Facility Name: Valero Renewable Fuels LLC - Fort Dodge (70043). Midwest Corn, Ethanol, Dry Mill,  DDGS, MDGS, Corn Oil, NG</t>
  </si>
  <si>
    <t>T1N-1274</t>
  </si>
  <si>
    <t>Midwest Corn, Ethanol, Dry Mill, DDGS, MDGS, and Corn Oil; NG</t>
  </si>
  <si>
    <t>ETHC277</t>
  </si>
  <si>
    <t>Fuel Producer: NuGen Energy, LLC (3332) Facility Name: NuGen Energy, LLC (70195). Midwest Corn, Ethanol, Dry Mill, DDGS, MDGS, and Corn Oil; NG</t>
  </si>
  <si>
    <t>T1N-1505</t>
  </si>
  <si>
    <t xml:space="preserve"> Used Cooking Oil (UCO)to Biodiesel produced in Washington, where cooking is not required; BD transported by rail to California</t>
  </si>
  <si>
    <t>BDU214</t>
  </si>
  <si>
    <t>Hoquiam, Washinton</t>
  </si>
  <si>
    <t>Fuel Producer: REG Grays Harbor, LLC (6326) Facility Name: REG Grays Harbor, LLC (82954).  Used Cooking Oil (UCO) to Biodiesel produced in Washington, where cooking is not required; BD transported by rail to California</t>
  </si>
  <si>
    <t>T1N-1562</t>
  </si>
  <si>
    <t>Canola Oil Biodiesel produced in Washington; BD transported by rail to California</t>
  </si>
  <si>
    <t>Canola</t>
  </si>
  <si>
    <t>Fuel Producer: REG Grays Harbor, LLC (6326) Facility Name: REG Grays Harbor, LLC (82954). Canola Oil Biodiesel produced in Washington; BD transported by rail to California</t>
  </si>
  <si>
    <t>T1N-1551</t>
  </si>
  <si>
    <t xml:space="preserve"> Michigan landfill gas to pipelinequality biomethane; delivered via pipeline; compressed to CNG in CA</t>
  </si>
  <si>
    <t>Westside Gas Prodcuers LLC (71151)</t>
  </si>
  <si>
    <t>CNG031</t>
  </si>
  <si>
    <t>Fuel Producer: Clean Energy (5481) Facility Name: Westside Gas Prodcuers LLC (71151).  Michigan landfill gas to pipeline-quality biomethane; delivered via pipeline; compressed to CNG in CA</t>
  </si>
  <si>
    <t>T1R-1099</t>
  </si>
  <si>
    <t>Montana landfill gas to pipelinequality biomethane; delivered via pipeline; compressed to CNG in CA</t>
  </si>
  <si>
    <t>MontanaDakota Utilities Billings Regional Landfill (71193)</t>
  </si>
  <si>
    <t>CNGLF214L</t>
  </si>
  <si>
    <t>CNG057</t>
  </si>
  <si>
    <t>Montana</t>
  </si>
  <si>
    <t>Fuel Producer: Clean Energy (5481) Facility Name: Montana-Dakota Utilities Billings Regional Landfill (71193). Montana landfill gas to pipeline-quality biomethane; delivered via pipeline; compressed to CNG in CA</t>
  </si>
  <si>
    <t>T1R-1223</t>
  </si>
  <si>
    <t>Edinburg landfill gas (TX)to pipelinequality biomethane; delivered via pipeline to CNG Stations in California(Provisional)</t>
  </si>
  <si>
    <t>Edinburg Renewables LLC (J8601)</t>
  </si>
  <si>
    <t>CNGLF249</t>
  </si>
  <si>
    <t>T1N-1667</t>
  </si>
  <si>
    <t>Fort Smith landfill gas to pipelinequality biomethane; delivered via pipeline to CNG Stations in Califirnia (Provisional)</t>
  </si>
  <si>
    <t>CNGLF254</t>
  </si>
  <si>
    <t>T1N-1661</t>
  </si>
  <si>
    <t>Pinnacle Gas Producers, LLC (71153)</t>
  </si>
  <si>
    <t>CNG022</t>
  </si>
  <si>
    <t>Fuel Producer: Clean Energy (5481) Facility Name: Pinnacle Gas Producers, LLC (71153). Ohio landfill gas to pipeline-quality biomethane; delivered via pipeline; compressed to CNG in CA</t>
  </si>
  <si>
    <t>T1R-1102</t>
  </si>
  <si>
    <t>Kansas City landfill gas to pipelinequality biomethane; delivered via pipeline; compressed to CNG in CA</t>
  </si>
  <si>
    <t>EIF KC Landfill Gas LLC (71155)</t>
  </si>
  <si>
    <t>CNGLF213L</t>
  </si>
  <si>
    <t>CNG029</t>
  </si>
  <si>
    <t>Fuel Producer: Clean Energy (5481) Facility Name: EIF KC Landfill Gas LLC (71155). Kansas City landfill gas to pipeline-quality biomethane; delivered via pipeline; compressed to CNG in CA</t>
  </si>
  <si>
    <t>T1R-1123</t>
  </si>
  <si>
    <t>Biodiesel produced from tallow (poultry fat)feedstock sourced in California only</t>
  </si>
  <si>
    <t>Stockton, California</t>
  </si>
  <si>
    <t>Fuel Producer: American Biodiesel, Inc., dba Community Fuels (4935) Facility Name: Community Fuels Port of Stockton (82728). Biodiesel produced from tallow (poultry fat) feedstock sourced in California only.</t>
  </si>
  <si>
    <t>T1N-1534</t>
  </si>
  <si>
    <t>High energy rendered Tallow, Biodiesel produced in Canada, shipped by rail and truck to California</t>
  </si>
  <si>
    <t>Rothsay Biodiesel (83210)</t>
  </si>
  <si>
    <t>Rothsay, A Division of Darling International Canada Inc (6190)</t>
  </si>
  <si>
    <t>BDT209</t>
  </si>
  <si>
    <t>Fuel Producer: Rothsay, A Division of Darling International Canada Inc. (6190) Facility Name: Rothsay Biodiesel (83210). High energy rendered Tallow, Biodiesel produced in Canada, shipped by rail and truck to California</t>
  </si>
  <si>
    <t>T1N-1512</t>
  </si>
  <si>
    <t>Midwest, Corn Ethanol, Dry Mill, 100% DDGS, NG</t>
  </si>
  <si>
    <t>Heron Lake BioEnergy (70097)</t>
  </si>
  <si>
    <t>Heron Lake BioEnergy (4015)</t>
  </si>
  <si>
    <t>ETHC245L</t>
  </si>
  <si>
    <t>ETHC091</t>
  </si>
  <si>
    <t>Fuel Producer: Heron Lake BioEnergy (4015) Facility Name: Heron Lake BioEnergy (70097). Midwest, Corn Ethanol, Dry Mill, 100% DDGS, NG</t>
  </si>
  <si>
    <t>T1R-1174</t>
  </si>
  <si>
    <t>High energy rendered Used Cooking Oil (UCO), Biodiesel produced in Canada, shipped by rail and truck to California</t>
  </si>
  <si>
    <t>BDU216</t>
  </si>
  <si>
    <t>Fuel Producer: Rothsay, A Division of Darling International Canada Inc. (6190) Facility Name: Rothsay Biodiesel (83210). High energy rendered Used Cooking Oil (UCO), Biodiesel produced in Canada, shipped by rail and truck to California</t>
  </si>
  <si>
    <t>T1N-1503</t>
  </si>
  <si>
    <t>US sourced corn oil to Biodiesel produced in Arkansas; Fuel transported by rail to California</t>
  </si>
  <si>
    <t>Fuel Producer: FutureFuel Chemical Company (4664) Facility Name: FutureFuel Chemical Company (82612): U.S. sourced corn oil to Biodiesel produced in Arkansas; Fuel transported by rail to California</t>
  </si>
  <si>
    <t>T1N-1502</t>
  </si>
  <si>
    <t>Biodiesel produced from Soybean Oil in Arkansas; Fuel transported via rail to California</t>
  </si>
  <si>
    <t>Delek Renewables Crossett Biodiesel Pant (82217)</t>
  </si>
  <si>
    <t>BDS208</t>
  </si>
  <si>
    <t>Fuel Producer: Delek Renewables, LLC (5998) Facility Name: Delek Renewables Crossett Biodiesel Pant (82217): Biodiesel produced from Soybean Oil in Arkansas; Fuel transported via rail to California</t>
  </si>
  <si>
    <t>T1N-1490</t>
  </si>
  <si>
    <t>High energy rendered Tallow; Biodiesel produced in Arkansas and transported by rail to California</t>
  </si>
  <si>
    <t>BDT213</t>
  </si>
  <si>
    <t>Fuel Producer: Delek Renewables, LLC (5998) Facility Name: Delek Renewables Crossett Biodiesel Pant (82217): High energy rendered Tallow; Biodiesel produced in Arkansas and transported by rail to California</t>
  </si>
  <si>
    <t>T1N-1489</t>
  </si>
  <si>
    <t>Brazilian sugarcane molassestoethanol, with credit for surplus cogenerated electricity export, and mechanized harvesting</t>
  </si>
  <si>
    <t>Usina Iacanga Açúcar e Álcool Ltda (70398)</t>
  </si>
  <si>
    <t>ETHM225</t>
  </si>
  <si>
    <t>Fuel Producer: Copersucar (3702) Facility Name: Usina Iacanga Açúcar e Álcool Ltda. (70398): Brazilian sugarcane molasses-to-ethanol, with credit for surplus cogenerated electricity export, and mechanized harvesting.</t>
  </si>
  <si>
    <t>T1N-1469</t>
  </si>
  <si>
    <t>Fuel Producer: Copersucar (3702) Facility Name: Usina Iacanga Açúcar e Álcool Ltda. (70398): Brazilian sugarcane juice-to-ethanol, with credit for surplus cogenerated electricity export, and mechanized harvesting.</t>
  </si>
  <si>
    <t>T1N-1468</t>
  </si>
  <si>
    <t>Brazilian sugarcane molassestoethanol pathway, with credit for surplus cogenerated electricity export, and mechanized harvesting</t>
  </si>
  <si>
    <t>Pedra Agroindustrial SA (70415)</t>
  </si>
  <si>
    <t>ETHM229</t>
  </si>
  <si>
    <t>Fuel Producer: Copersucar (3702) Facility Name: Pedra Agroindustrial S.A. (70415): Brazilian sugarcane molasses-to-ethanol pathway, with credit for surplus cogenerated electricity export, and mechanized harvesting.</t>
  </si>
  <si>
    <t>T1N-1467</t>
  </si>
  <si>
    <t>Brazilian sugarcane juicetoethanol pathway, with credit for surplus cogenerated electricity export, and mechanized harvesting</t>
  </si>
  <si>
    <t>ETHS233</t>
  </si>
  <si>
    <t>Fuel Producer: Copersucar (3702) Facility Name: Pedra Agroindustrial S.A. (70415): Brazilian sugarcane juice-to-ethanol pathway, with credit for surplus cogenerated electricity export, and mechanized harvesting.</t>
  </si>
  <si>
    <t>T1N-1466</t>
  </si>
  <si>
    <t>Soybean oil biodiesel transported by rail from Deerfield, MO to Richmond, CA (Soybean oil from adjacent crushing facility (819% and 181% rail 311mi)</t>
  </si>
  <si>
    <t>ADM Mexico (82791)</t>
  </si>
  <si>
    <t>BDS203</t>
  </si>
  <si>
    <t>Deerfield, Missouri</t>
  </si>
  <si>
    <t>Fuel Producer: Archer Daniels Midland Co (4888) Facility Name: ADM Mexico (82791). Soybean oil biodiesel transported by rail from Deerfield, MO to Richmond, CA (Soybean oil from adjacent crushing facility (81.9%) and 18.1% rail 311mi)</t>
  </si>
  <si>
    <t>T1N-1465</t>
  </si>
  <si>
    <t>Soybean oil biodiesel transported by rail from Mexico, Missouri to Richmond, CA</t>
  </si>
  <si>
    <t>BDS202</t>
  </si>
  <si>
    <t>Mexico, Missouri</t>
  </si>
  <si>
    <t>Fuel Producer: Archer Daniels Midland Co (4888) Facility Name: ADM Mexico (82791). Soybean oil biodiesel transported by rail from Mexico, Missouri to Richmond, CA</t>
  </si>
  <si>
    <t>T1N-1464</t>
  </si>
  <si>
    <t>Prairie Horizon Agri Energy, LLC (70659)</t>
  </si>
  <si>
    <t>Prairie Horizon AgriEnergy, LLC (4760)</t>
  </si>
  <si>
    <t>ETHC226</t>
  </si>
  <si>
    <t>Fuel Producer: Prairie Horizon Agri-Energy, LLC (4760) Facility Name: Prairie Horizon Agri Energy, LLC (70659).  Midwest, Corn Ethanol, Dry Mill, NG</t>
  </si>
  <si>
    <t>T1N-1323</t>
  </si>
  <si>
    <t>88.85       85.39</t>
  </si>
  <si>
    <t>ETHC108 ETHC109</t>
  </si>
  <si>
    <t>Fuel Producer: Valero Renewable Fuels (3201) Facility Name: Valero Renewable Fuels Aurora (70041). Midwest, Corn Ethanol, Dry Mill, NG</t>
  </si>
  <si>
    <t>T1R-1272       T1R-1273</t>
  </si>
  <si>
    <t>Canola oil biodiesel transported by rail from Velva, ND to Minot, ND to Los Angeles, CA (the plant is colocated with crushing operation)</t>
  </si>
  <si>
    <t>BDCA203</t>
  </si>
  <si>
    <t>Fuel Producer: Archer Daniels Midland Co (4888) Facility Name: ADM Velva (82790): Canola oil biodiesel transported by rail from Velva, ND to Minot, ND to Los Angeles, CA (the plant is co-located with crushing operation)</t>
  </si>
  <si>
    <t>T1N-1457</t>
  </si>
  <si>
    <t>Canola oil (produced in western Canada)biodiesel transported by rail from Lloydminster Alberta, Canada to Los Angeles, CA (the plant is colocated with crushing operation)</t>
  </si>
  <si>
    <t>BDCA202</t>
  </si>
  <si>
    <t>Fuel Producer: Archer Daniels Midland Co (4888) Facility Name: ADM Agri Industries (81926): Canola oil (produced in western Canada) biodiesel transported by rail from Lloydminster Alberta, Canada to Los Angeles, CA (the plant is co-located with crushing operation)</t>
  </si>
  <si>
    <t>T1N-1406</t>
  </si>
  <si>
    <t>Offsite Rendered Used Cooking Oil Biodiesel Produced in California</t>
  </si>
  <si>
    <t>BDU201</t>
  </si>
  <si>
    <t>Fuel Producer: New Leaf Biofuel (7768) Facility Name: New Leaf Biofuel (83541). Off-site Rendered Used Cooking Oil Biodiesel Produced in California</t>
  </si>
  <si>
    <t>T1N-1403</t>
  </si>
  <si>
    <t>North American NG delivered via pipeline; compressed in CA</t>
  </si>
  <si>
    <t>GHI Energy, LLC (B8000)</t>
  </si>
  <si>
    <t>CNGF201</t>
  </si>
  <si>
    <t>North American NG - CNG</t>
  </si>
  <si>
    <t>Fuel Producer: GHI Energy, LLC (6156) Facility Name: GHI Energy, LLC (B8000). North American NG delivered via pipeline; compressed in CA</t>
  </si>
  <si>
    <t>T1N-1399</t>
  </si>
  <si>
    <t>Fort Bend landfill gas to pipelinequality biomethane; delivered via pipeline; compressed to CNG in CA</t>
  </si>
  <si>
    <t>Fort Bend Power Producers(shared facility)(7113s)</t>
  </si>
  <si>
    <t>CNGLF205</t>
  </si>
  <si>
    <t>Landfill Gas - CNG</t>
  </si>
  <si>
    <t>Fuel Producer: GHI Energy, LLC (6156) Facility Name: Fort Bend Power Producers (shared facility) (7113s). Fort Bend landfill gas to pipeline-quality biomethane; delivered via pipeline; compressed to CNG in CA</t>
  </si>
  <si>
    <t>T1N-1398</t>
  </si>
  <si>
    <t>CNGLF204</t>
  </si>
  <si>
    <t>T1N-1397</t>
  </si>
  <si>
    <t>Midwest Corn, Ethanol, Dry Mill, 100% MDGS, NG</t>
  </si>
  <si>
    <t>ETHC219</t>
  </si>
  <si>
    <t>Fuel Producer: Red Trail Energy LLC (4803) Facility Name: Red Trail Energy LLC (70077). Midwest Corn, Ethanol, Dry Mill, 100% MDGS, NG</t>
  </si>
  <si>
    <t>T1N-1235</t>
  </si>
  <si>
    <t>Midwest, Corn Ethanol, Dry Mill, 41% Dry DGS, 56% WDGS, NG</t>
  </si>
  <si>
    <t>ETHC244L</t>
  </si>
  <si>
    <t>ETHC114</t>
  </si>
  <si>
    <t xml:space="preserve">Illinois </t>
  </si>
  <si>
    <t>Fuel Producer: Adkins Energy LLC (4767) Facility Name: Adkins Energy, LLC (70070). Midwest, Corn Ethanol, Dry Mill, 41% Dry DGS, 56% WDGS, NG</t>
  </si>
  <si>
    <t>T1R-1169</t>
  </si>
  <si>
    <t xml:space="preserve"> North American Landfill Gas to pipelinequality biomethane; delivered via pipeline; liquefied to LNG in Arizona and transport to CA; regasified and compressed to LCNG</t>
  </si>
  <si>
    <t>Fort Bend Landfill Recovery (71139)</t>
  </si>
  <si>
    <t>CNGLF235L</t>
  </si>
  <si>
    <t>CNG008_1</t>
  </si>
  <si>
    <t>Fuel Producer: Applied Natural Gas Fuels, Inc. (6174) Facility Name: Fort Bend Landfill Recovery (71139).  North American Landfill Gas to pipeline-quality biomethane; delivered via pipeline; liquefied to LNG in Arizona and transport to CA; re-gasified and compressed to L-CNG</t>
  </si>
  <si>
    <t>T1R-1331</t>
  </si>
  <si>
    <t>Midwest, Corn Ethanol, Dry Mill,  91% DDGS, 9% MDGS, NG</t>
  </si>
  <si>
    <t>Fairmont (70103)</t>
  </si>
  <si>
    <t>Flint Hill Resources (4071)</t>
  </si>
  <si>
    <t>ETHC243L</t>
  </si>
  <si>
    <t>ETHC064</t>
  </si>
  <si>
    <t>Fuel Producer: Flint Hill Resources (4071) Facility Name: Fairmont (70103). Midwest, Corn Ethanol, Dry Mill,  91% DDGS, 9% MDGS, NG</t>
  </si>
  <si>
    <t>T1R-1157</t>
  </si>
  <si>
    <t>Brazilian sugarcane juicebased ethanol, with credit for surplus cogenerated electricity exports, and mechanized harvesting</t>
  </si>
  <si>
    <t>Alto Taquari (71019)</t>
  </si>
  <si>
    <t>Odebrecht Agroindustrial SA (5580)</t>
  </si>
  <si>
    <t>ETHS216</t>
  </si>
  <si>
    <t>Fuel Producer: Odebrecht Agroindustrial SA (5580) Facility Name: Alto Taquari (71019). Brazilian sugarcane juice-based ethanol, with credit for surplus cogenerated electricity exports, and mechanized harvesting.</t>
  </si>
  <si>
    <t>T1N-1375</t>
  </si>
  <si>
    <t>River Birch landfill gas to biomethane; delivered by pipeline; compressed in CA</t>
  </si>
  <si>
    <t>CNGLF203</t>
  </si>
  <si>
    <t xml:space="preserve">Louisiana </t>
  </si>
  <si>
    <t>Fuel Producer: SunLine Transit Agency (S317) Facility Name: Sunline Transit (H2505). River Birch landfill gas to biomethane; delivered by pipeline; compressed in CA</t>
  </si>
  <si>
    <t>T1N-1373</t>
  </si>
  <si>
    <t>Usina Vertente Ltda (70447)</t>
  </si>
  <si>
    <t>Guarani SA (3890)</t>
  </si>
  <si>
    <t>ETHS217</t>
  </si>
  <si>
    <t>Fuel Producer: Guarani SA (3890) Facility Name: Usina Vertente Ltda. (70447): Brazilian sugarcane juice-based ethanol, with credit for surplus cogenerated electricity exports, and mechanized harvesting.</t>
  </si>
  <si>
    <t>T1N-1372</t>
  </si>
  <si>
    <t xml:space="preserve"> Midwest, Corn Ethanol, Dry Mill, 100% MDGS, NG</t>
  </si>
  <si>
    <t>ETHC224</t>
  </si>
  <si>
    <t>Fuel Producer: Louis Dreyfus Commodities Grand Junction LLC (3137) Facility Name: Louis dreyfus Commodities Grand Junction LLC (70139).  Midwest, Corn Ethanol, Dry Mill, 100% MDGS, NG</t>
  </si>
  <si>
    <t>T1N-1279</t>
  </si>
  <si>
    <t>US sourced high energy rendered Tallow, Biodiesel produced in Arkansas and transported by rail to California</t>
  </si>
  <si>
    <t>BDT210</t>
  </si>
  <si>
    <t>Fuel Producer: FutureFuel Chemical Company (4664) Facility Name: FutureFuel Chemical Company (82612): U.S. sourced high energy rendered Tallow, Biodiesel produced in Arkansas and transported by rail to California</t>
  </si>
  <si>
    <t>T1N-1368</t>
  </si>
  <si>
    <t xml:space="preserve"> Brazilian sugarcane juicetoethanol, with credit for electricity coproduct export, and mechanized harvesting</t>
  </si>
  <si>
    <t>CEVASA Central Energetica Vale do Sapucai (70701)</t>
  </si>
  <si>
    <t>CEVASA Central Energetica Vale do Sapucai (3666)</t>
  </si>
  <si>
    <t>ETHS201</t>
  </si>
  <si>
    <t>Fuel Producer: CEVASA - Central Energetica Vale do Sapucai (3666) Facility Name: CEVASA - Central Energetica Vale do Sapucai (70701).  Brazilian sugarcane juice-to-ethanol, with credit for electricity co-product export, and mechanized harvesting.</t>
  </si>
  <si>
    <t>T1N-1354</t>
  </si>
  <si>
    <t>PG&amp;E CNG Fueling Stations (M4675)</t>
  </si>
  <si>
    <t>Pacific Gas and Electric Company (C460)</t>
  </si>
  <si>
    <t>CNGF204</t>
  </si>
  <si>
    <t>Fuel Producer: Pacific Gas and Electric Company (C460) Facility Name: PG&amp;E CNG Fueling Stations (M4675). North American NG delivered via pipeline; compressed in California</t>
  </si>
  <si>
    <t>T1N-1348</t>
  </si>
  <si>
    <t>CNGLF202</t>
  </si>
  <si>
    <t xml:space="preserve">Fuel Producer: GHI Energy, LLC (6156) Facility Name: Fort Bend Power Producers (shared facility) (7113s). Fort Bend landfill gas to pipeline-quality biomethane; delivered via pipeline; compressed to CNG in CA
</t>
  </si>
  <si>
    <t>T1N-1347</t>
  </si>
  <si>
    <t>CNGLF201</t>
  </si>
  <si>
    <t>T1N-1346</t>
  </si>
  <si>
    <t>Midwest Corn, Ethanol, Dry Mill, DDGS, MDGS, Corn Oil, and Syrup; NG</t>
  </si>
  <si>
    <t>Fuel Producer: Hankinson Renewable Energy, LLC (6169) Facility Name: Hankinson Renewable Energy, LLC (70288): Midwest Corn, Ethanol, Dry Mill, DDGS, MDGS, Corn Oil, and Syrup; NG</t>
  </si>
  <si>
    <t>T1N-1756</t>
  </si>
  <si>
    <t>California high energy rendered Used Cooking Oil (UCO)Biodiesel Produced in California</t>
  </si>
  <si>
    <t>BDU206</t>
  </si>
  <si>
    <t>Fuel Producer: American Biodiesel, Inc., dba Community Fuels (4935) Facility Name: Community Fuels Port of Stockton (82728): California high energy rendered Used Cooking Oil (UCO); Biodiesel Produced in California</t>
  </si>
  <si>
    <t>T1N-1343</t>
  </si>
  <si>
    <t>North American high energy rendered Tallow; Biodiesel Produced in California</t>
  </si>
  <si>
    <t>Fuel Producer: American Biodiesel, Inc., dba Community Fuels (4935) Facility Name: Community Fuels Port of Stockton (82728): North American high energy rendered Tallow; Biodiesel Produced in California</t>
  </si>
  <si>
    <t>T1N-1341</t>
  </si>
  <si>
    <t xml:space="preserve"> Midwest Soybean; Biodiesel produced in California</t>
  </si>
  <si>
    <t>Fuel Producer: American Biodiesel, Inc., dba Community Fuels (4935) Facility Name: Community Fuels Port of Stockton (82728):  Midwest Soybean; Biodiesel produced in California</t>
  </si>
  <si>
    <t>T1N-1340</t>
  </si>
  <si>
    <t>Biodiesel produced from Midwest Corn Oil; Fuel produced in California</t>
  </si>
  <si>
    <t>BDC204</t>
  </si>
  <si>
    <t>Corn Oil from Wet DGS</t>
  </si>
  <si>
    <t>Fuel Producer: American Biodiesel, Inc., dba Community Fuels (4935) Facility Name: Community Fuels Port of Stockton (82728): Biodiesel produced from Midwest Corn Oil; Fuel produced in California</t>
  </si>
  <si>
    <t>T1N-1339</t>
  </si>
  <si>
    <t>CNGLF200</t>
  </si>
  <si>
    <t>T1N-1338</t>
  </si>
  <si>
    <t>Biodiesel produced from Midwest Canola Oil; Fuel produced in California</t>
  </si>
  <si>
    <t>Fuel Producer: American Biodiesel, Inc., dba Community Fuels (4935) Facility Name: Community Fuels Port of Stockton (82728): Biodiesel produced from Midwest Canola Oil; Fuel produced in California</t>
  </si>
  <si>
    <t>T1N-1336</t>
  </si>
  <si>
    <t>ETHC115</t>
  </si>
  <si>
    <t>Fuel Producer: Highwater Ethanol, LLC (3303) Facility Name: Highwater Ethanol, LLC (70235). Midwest, Corn Ethanol, Dry Mill, NG</t>
  </si>
  <si>
    <t>T1R-1186</t>
  </si>
  <si>
    <t>Green Plains Shenandoah LLC (70149)</t>
  </si>
  <si>
    <t>Green Plains Shenandoah LLC (5073)</t>
  </si>
  <si>
    <t>ETHC254L</t>
  </si>
  <si>
    <t>ETHC041</t>
  </si>
  <si>
    <t>Fuel Producer: Green Plains Shenandoah LLC (5073) Facility Name: Green Plains Shenandoah LLC (70149). Midwest, Corn Ethanol, Dry Mill, NG</t>
  </si>
  <si>
    <t>T1R-1219</t>
  </si>
  <si>
    <t>LA Metro Aggregate (G0001)</t>
  </si>
  <si>
    <t>Los Angeles County Metropolitan Transportation Authority (L440)</t>
  </si>
  <si>
    <t>CNGF200</t>
  </si>
  <si>
    <t xml:space="preserve">California </t>
  </si>
  <si>
    <t>Fuel Producer: Los Angeles County Metropolitan Transportation Authority (L440) Facility Name: LA Metro Aggregate (G0001). North American NG delivered via pipeline; compressed in CA</t>
  </si>
  <si>
    <t>T1N-1320</t>
  </si>
  <si>
    <t>Green Plains Ord LLC (70138)</t>
  </si>
  <si>
    <t>Green Plains Ord LLC (3360)</t>
  </si>
  <si>
    <t>ETHC255L</t>
  </si>
  <si>
    <t>ETHC040</t>
  </si>
  <si>
    <t>Fuel Producer: Green Plains Ord LLC (3360) Facility Name: Green Plains Ord LLC (70138). Midwest, Corn Ethanol, Dry Mill, NG</t>
  </si>
  <si>
    <t>T1R-1221</t>
  </si>
  <si>
    <t>Raw Used Cooking Oil and Rendered Used Cooking Oil from close source (within 500 miles)to Biodiesel produced in Oregon</t>
  </si>
  <si>
    <t>SeQuential (6129)</t>
  </si>
  <si>
    <t>BDU213</t>
  </si>
  <si>
    <t>Fuel Producer: SeQuential (6129) Facility Name: SeQuential-Pacific Biodiesel, LLC. (83525): Raw Used Cooking Oil and Rendered Used Cooking Oil from close source (within 500 miles) to Biodiesel produced in Oregon</t>
  </si>
  <si>
    <t>T1N-1306</t>
  </si>
  <si>
    <t xml:space="preserve"> Midwest Corn, Ethanol, Dry Mill, 100% MDGS, NG</t>
  </si>
  <si>
    <t>ETHC222</t>
  </si>
  <si>
    <t>Fuel Producer: Elkhorn Valley Ethanol LLC (4833) Facility Name: Elkhorn Valley Ethanol LLC (70095).  Midwest Corn, Ethanol, Dry Mill, 100% MDGS, NG</t>
  </si>
  <si>
    <t>T1N-1277</t>
  </si>
  <si>
    <t>Midwest, Corn Ethanol, Dry Mill, 100% DDGS, 100% WDGS, NG</t>
  </si>
  <si>
    <t>ETHC261L</t>
  </si>
  <si>
    <t>86.49       82.37</t>
  </si>
  <si>
    <t>ETHC106  ETHC107</t>
  </si>
  <si>
    <t>Fuel Producer: Valero Renewable Fuels (3201) Facility Name: Valero Renewable Fuels Albion (70283). Midwest, Corn Ethanol, Dry Mill, 100% DDGS, 100% WDGS, NG</t>
  </si>
  <si>
    <t>T1R-1270       T1R-1271</t>
  </si>
  <si>
    <t xml:space="preserve">Midwest, Corn Ethanol, Dry Mill, Mixed DDGS and MDGS, NG </t>
  </si>
  <si>
    <t>Granite Falls Energy, LLC (70071)</t>
  </si>
  <si>
    <t>Granite Falls Energy, LLC (4769)</t>
  </si>
  <si>
    <t>ETHC242L</t>
  </si>
  <si>
    <t>ETHC094</t>
  </si>
  <si>
    <t xml:space="preserve">Fuel Producer: Granite Falls Energy, LLC (4769) Facility Name: Granite Falls Energy, LLC (70071). Midwest, Corn Ethanol, Dry Mill, Mixed DDGS and MDGS, NG </t>
  </si>
  <si>
    <t>T1R-1088</t>
  </si>
  <si>
    <t>USINA MOEMA AÇÚCAR E ÁLCOOL LTDA (70386)</t>
  </si>
  <si>
    <t>ETHS200</t>
  </si>
  <si>
    <t>Fuel Producer: BUNGE ACUCAR E BIOENERGIA LTDA (3858) Facility Name: USINA MOEMA AÇÚCAR E ÁLCOOL LTDA (70386). Brazilian sugarcane juice-to-ethanol, with credit for electricity co-product export, and mechanized harvesting.</t>
  </si>
  <si>
    <t>T1N-1187</t>
  </si>
  <si>
    <t>Brazilian sugarcane molassestoethanol pathway, with credit for mechanized harvesting</t>
  </si>
  <si>
    <t>Univalem (70550)</t>
  </si>
  <si>
    <t>ETHM233</t>
  </si>
  <si>
    <t>Fuel Producer: Raízen Energia S/A (3805) Facility Name: Univalem (70550): Brazilian sugarcane molasses-to-ethanol pathway, with credit for mechanized harvesting</t>
  </si>
  <si>
    <t>T1N-1147</t>
  </si>
  <si>
    <t>Corn to Ethanol, Dry Mill, Midwest, NG, 100% WDGS</t>
  </si>
  <si>
    <t>Fuel Producer: White Energy, Inc. (4745) Facility Name: US Energy Partners, LLC (White Energy, Russell) (70038): Corn to Ethanol, Dry Mill, Midwest, NG, 100% WDGS</t>
  </si>
  <si>
    <t>T1N-1569</t>
  </si>
  <si>
    <t>Brazilian sugarcane molassestoethanol, with credit for mechanized harvesting, and surplus cogenerated electricity export</t>
  </si>
  <si>
    <t>Fuel Producer: Raízen Energia S/A (3805) Facility Name: Ipaussu (71058): Brazilian sugarcane molasses-to-ethanol, with credit for mechanized harvesting, and surplus cogenerated electricity export.</t>
  </si>
  <si>
    <t>T1N-1135</t>
  </si>
  <si>
    <t>Serra (70559)</t>
  </si>
  <si>
    <t>ETHM226</t>
  </si>
  <si>
    <t>Fuel Producer: Raízen Energia S/A (3805) Facility Name: Serra (70559): Brazilian sugarcane molasses-to-ethanol, with credit for surplus cogenerated electricity export, and mechanized harvesting.</t>
  </si>
  <si>
    <t>T1N-1134</t>
  </si>
  <si>
    <t>ETHC252L</t>
  </si>
  <si>
    <t>ETHC023</t>
  </si>
  <si>
    <t>Fuel Producer: Green Plains Central City (3368) Facility Name: Green Plains Central City LLC (70141). Midwest, Corn Ethanol, Dry Mill, NG</t>
  </si>
  <si>
    <t>T1R-1214</t>
  </si>
  <si>
    <t>Glencane Bioenergia SA (71008)</t>
  </si>
  <si>
    <t>Glencane Bioenergia SA (4429)</t>
  </si>
  <si>
    <t>ETHS222</t>
  </si>
  <si>
    <t>Fuel Producer: Glencane Bioenergia SA (4429) Facility Name: Glencane Bioenergia SA (71008). Brazilian sugarcane juice-based ethanol, with credit for surplus cogenerated electricity exports, and mechanized harvesting.</t>
  </si>
  <si>
    <t>T1N-1096</t>
  </si>
  <si>
    <t>USJ Açúcar e Álcool S/A (70441)</t>
  </si>
  <si>
    <t>USJ Açúcar e Álcool SA (3878)</t>
  </si>
  <si>
    <t>ETHS209</t>
  </si>
  <si>
    <t>Fuel Producer: USJ Açúcar e Álcool SA (3878) Facility Name: USJ Açúcar e Álcool S/A (70441): Brazilian sugarcane juice-to-ethanol, with credit for mechanized harvesting.</t>
  </si>
  <si>
    <t>T1N-1085</t>
  </si>
  <si>
    <t>Brazilian sugarcane byproduct molassesbased ethanol, with credit for electricity coproduct export, and mechanized harvesting</t>
  </si>
  <si>
    <t>ETHM201</t>
  </si>
  <si>
    <t>Fuel Producer: BIOSEV S.A. (3869) Facility Name: Usina Santa Elisa (71070). Brazilian sugarcane by-product molasses-based ethanol, with credit for electricity co-product export, and mechanized harvesting.</t>
  </si>
  <si>
    <t>T1N-1079</t>
  </si>
  <si>
    <t>Noble Brasil S/A NBSA (UM)(70528)</t>
  </si>
  <si>
    <t>Noble Brasil SA (4232)</t>
  </si>
  <si>
    <t>ETHS227</t>
  </si>
  <si>
    <t>Fuel Producer: Noble Brasil S.A. (4232) Facility Name: Noble Brasil S/A - NBSA (UM) (70528): Brazilian sugarcane juice-based ethanol, with credit for surplus cogenerated electricity exports, and mechanized harvesting.</t>
  </si>
  <si>
    <t>T1N-1063</t>
  </si>
  <si>
    <t xml:space="preserve">CARBOB based on the average crude oil supplied to California refineries and average California refinery efficiencies </t>
  </si>
  <si>
    <t>CARBOB</t>
  </si>
  <si>
    <t>CBO000L00072019</t>
  </si>
  <si>
    <t>CARBOB - based on the average crude oil supplied to California refineries and average California refinery efficiencies</t>
  </si>
  <si>
    <t>Asian Used Cooking Oil to Renewable Diesel Produced in Singapore</t>
  </si>
  <si>
    <t>RNWD009</t>
  </si>
  <si>
    <t>Asian Used Cooking Oil</t>
  </si>
  <si>
    <t>Fuel Producer: Neste Singapore Pte Ltd (4137) Facility Name: Neste Singapore (80327). Asian Used Cooking Oil to Renewable Diesel Produced in Singapore.</t>
  </si>
  <si>
    <t>T2R-1117</t>
  </si>
  <si>
    <t>Green Plains Hereford LLC (70534)</t>
  </si>
  <si>
    <t>Green Plains Hereford LLC (6327)</t>
  </si>
  <si>
    <t>ETHC248L</t>
  </si>
  <si>
    <t>ETHC072</t>
  </si>
  <si>
    <t>Fuel Producer: Green Plains Hereford LLC (6327) Facility Name: Green Plains Hereford LLC (70534). Midwest, Corn Ethanol, Dry Mill, NG</t>
  </si>
  <si>
    <t>T1R-1193</t>
  </si>
  <si>
    <t xml:space="preserve"> Hydrogen production via electrolysis using solar electricity</t>
  </si>
  <si>
    <t>Division 2 (F1600)</t>
  </si>
  <si>
    <t>AlamedaContra Costa Transit District (A149)</t>
  </si>
  <si>
    <t>HYGE200L</t>
  </si>
  <si>
    <t>HYGN006</t>
  </si>
  <si>
    <t>Solar Elericity via Electrolysis</t>
  </si>
  <si>
    <t>Fuel Producer: Alameda-Contra Costa Transit District (A149) Facility Name: Division 2 (F1600).  Hydrogen production via electrolysis using solar electricity</t>
  </si>
  <si>
    <t>T2R-1080</t>
  </si>
  <si>
    <t>Brazilian sugarcane straw residuebased cellulosic ethanol, with credit for electricity cogeneration and surplus export</t>
  </si>
  <si>
    <t>Bioflex AgroIndustrial SA (71192)</t>
  </si>
  <si>
    <t>GranBio Investimentos S.A (6260)</t>
  </si>
  <si>
    <t>ETHSS200L</t>
  </si>
  <si>
    <t>ETHB001</t>
  </si>
  <si>
    <t>Sugarcane Straw</t>
  </si>
  <si>
    <t>Fuel Producer: GranBio Investimentos S.A (6260) Facility Name: Bioflex AgroIndustrial SA (71192). Brazilian sugarcane straw residue-based cellulosic ethanol, with credit for electricity cogeneration and surplus export</t>
  </si>
  <si>
    <t>T2R-1050</t>
  </si>
  <si>
    <t>Renewbale diesel from forest residues via pyrolysis and coprocessing of bio Oil;Bio oil transport by truck to CA</t>
  </si>
  <si>
    <t>Ensyn Ontario Facility (82219)</t>
  </si>
  <si>
    <t>Ensyn Technologies Inc (6179)</t>
  </si>
  <si>
    <t>RDFRP201L</t>
  </si>
  <si>
    <t>RNWD029</t>
  </si>
  <si>
    <t>Pyrolysis Oil from Forest Residue</t>
  </si>
  <si>
    <t>Fuel Producer: Ensyn Technologies Inc. (6179) Facility Name: Ensyn Ontario Facility (82219). Renewbale diesel from forest residues via pyrolysis and co-processing of bio oil. Bio oil transport by truck to CA</t>
  </si>
  <si>
    <t>T2R-1071</t>
  </si>
  <si>
    <t>Renewable diesel from forest residues via pyrolysis and coprocessing of bio Oil;Bio oil transport by rail to CA</t>
  </si>
  <si>
    <t>RDFRP200L</t>
  </si>
  <si>
    <t>RNWD028</t>
  </si>
  <si>
    <t>Fuel Producer: Ensyn Technologies Inc. (6179) Facility Name: Ensyn Ontario Facility (82219). Renewable diesel from forest residues via pyrolysis and co-processing of bio oil. Bio oil transport by rail to CA</t>
  </si>
  <si>
    <t>T2R-1070</t>
  </si>
  <si>
    <t>Renewable gasoline from forest residues via pyrolysis and coprocessing of bio Oil;Bio oil transport by truck to CA</t>
  </si>
  <si>
    <t>RGFRP201L</t>
  </si>
  <si>
    <t>RNWG002</t>
  </si>
  <si>
    <t>Fuel Producer: Ensyn Technologies Inc. (6179) Facility Name: Ensyn Ontario Facility (82219). Renewable gasoline from forest residues via pyrolysis and co-processing of bio oil. Bio oil transport by truck to CA</t>
  </si>
  <si>
    <t>T2R-1069</t>
  </si>
  <si>
    <t>Renewable gasoline from forest residues via pyrolysis and coprocessing of bio Oil;Bio oil transport by rail to CA</t>
  </si>
  <si>
    <t>RGFRP200L</t>
  </si>
  <si>
    <t>RNWG001</t>
  </si>
  <si>
    <t>Fuel Producer: Ensyn Technologies Inc. (6179) Facility Name: Ensyn Ontario Facility (82219). Renewable gasoline from forest residues via pyrolysis and co-processing of bio oil. Bio oil transport by rail to CA</t>
  </si>
  <si>
    <t>T2R-1068</t>
  </si>
  <si>
    <t>Corn Stover residuebased cellulosic ethanol with electricity coproduct credit</t>
  </si>
  <si>
    <t>Abengoa Bioenergy Biomass of Kansas, LLC (71183)</t>
  </si>
  <si>
    <t>Abengoa Bioenergy Biomass of Kansas (6254)</t>
  </si>
  <si>
    <t>ETHCS200L</t>
  </si>
  <si>
    <t>ETHB002</t>
  </si>
  <si>
    <t>Fuel Producer: Abengoa Bioenergy Biomass of Kansas (6254) Facility Name: Abengoa Bioenergy Biomass of Kansas, LLC (71183). Corn Stover residue-based cellulosic ethanol with electricity co-product credit</t>
  </si>
  <si>
    <t>T2R-1011</t>
  </si>
  <si>
    <t>Wheat Straw residuebased cellulosic ethanol with electricity coproduct credit</t>
  </si>
  <si>
    <t>ETHWS200L</t>
  </si>
  <si>
    <t>ETHB003</t>
  </si>
  <si>
    <t>Wheat Straw</t>
  </si>
  <si>
    <t>Fuel Producer: Abengoa Bioenergy Biomass of Kansas (6254) Facility Name: Abengoa Bioenergy Biomass of Kansas, LLC (71183). Wheat Straw residue-based cellulosic ethanol with electricity co-product credit</t>
  </si>
  <si>
    <t>T2R-1077</t>
  </si>
  <si>
    <t>FisherTropsch (FT)Diesel via Gasification and FT Synthesis of Municipal Solid Waste (MSW)</t>
  </si>
  <si>
    <t>Fulcrum Sierra BioFuels, LLC (P3600)</t>
  </si>
  <si>
    <t>Fulcrum Sierra BioFuels, LLC (F197)</t>
  </si>
  <si>
    <t>FT Diesel</t>
  </si>
  <si>
    <t>FTDMW200L</t>
  </si>
  <si>
    <t>FTD001</t>
  </si>
  <si>
    <t>Fischer-Tropsch Diesel (FTD)</t>
  </si>
  <si>
    <t>Municipal Solid Waste (MSW)</t>
  </si>
  <si>
    <t>Nevada</t>
  </si>
  <si>
    <t>Fuel Producer: Fulcrum Sierra BioFuels, LLC (F197) Facility Name: Fulcrum Sierra BioFuels, LLC (P3600). Fisher-Tropsch (FT) Diesel via Gasification and FT Synthesis of Municipal Solid Waste (MSW)</t>
  </si>
  <si>
    <t>T2R-1043</t>
  </si>
  <si>
    <t xml:space="preserve">Lowfree fatty acids (Used Cooking Oil)sourced from Rest of the World where “cooking” is required;  Biodiesel Produced in Spain </t>
  </si>
  <si>
    <t>Biocom Energia (81607)</t>
  </si>
  <si>
    <t>Biocom Energia (6099)</t>
  </si>
  <si>
    <t>BDU210L</t>
  </si>
  <si>
    <t>BIOD038</t>
  </si>
  <si>
    <t>Used Cooking Oil (Global)</t>
  </si>
  <si>
    <t>Spain</t>
  </si>
  <si>
    <t xml:space="preserve">Fuel Producer: Biocom Energia (6099) Facility Name: Biocom Energia (81607): Low-free fatty acids (Used Cooking Oil) sourced from Rest of the World where “cooking” is required;  Biodiesel Produced in Spain </t>
  </si>
  <si>
    <t>T2R-1041</t>
  </si>
  <si>
    <t xml:space="preserve">European sourced lowfree fatty acids (Used Cooking Oil)where “cooking” is required; Biodiesel Produced in Spain </t>
  </si>
  <si>
    <t>BDU209L</t>
  </si>
  <si>
    <t>BIOD037</t>
  </si>
  <si>
    <t>Used Cooking Oil (Europe)</t>
  </si>
  <si>
    <t xml:space="preserve">Fuel Producer: Biocom Energia (6099) Facility Name: Biocom Energia (81607): European sourced low-free fatty acids (Used Cooking Oil) where “cooking” is required; Biodiesel Produced in Spain </t>
  </si>
  <si>
    <t>T2R-1040</t>
  </si>
  <si>
    <t xml:space="preserve">Spain sourced lowfree fatty acids (Used Cooking Oil)where “cooking” is required; Biodiesel Produced in Spain </t>
  </si>
  <si>
    <t>BDU208L</t>
  </si>
  <si>
    <t>BIOD036</t>
  </si>
  <si>
    <t>Used Cooking Oil (Spain)</t>
  </si>
  <si>
    <t xml:space="preserve">Fuel Producer: Biocom Energia (6099) Facility Name: Biocom Energia (81607): Spain sourced low-free fatty acids (Used Cooking Oil) where “cooking” is required; Biodiesel Produced in Spain </t>
  </si>
  <si>
    <t>T2R-1039</t>
  </si>
  <si>
    <t>Sweet Sorghum to ethanol, mechanized harvesting, Electricity credit, CNG coproduct</t>
  </si>
  <si>
    <t>CE+P IV1 (90‐08)</t>
  </si>
  <si>
    <t>California Ethanol &amp; Power [CE+P] IV1 (C088)</t>
  </si>
  <si>
    <t>ETHG213L</t>
  </si>
  <si>
    <t>ETHG022</t>
  </si>
  <si>
    <t>Fuel Producer: California Ethanol &amp; Power [CE+P] IV1 (C088) Facility Name: CE+P IV1 (90‐08). Sweet Sorghum to ethanol, mechanized harvesting, Electricity credit, CNG co-product</t>
  </si>
  <si>
    <t>T2R-1038</t>
  </si>
  <si>
    <t>North American fossil NG and landfill gas  to hydrogen production via cracking of methane and transport by tube trailer</t>
  </si>
  <si>
    <t>LytEn (K4933)</t>
  </si>
  <si>
    <t>LytEn (L700)</t>
  </si>
  <si>
    <t>HYGFLF201L</t>
  </si>
  <si>
    <t>HYGN009</t>
  </si>
  <si>
    <t>Fossil NG &amp; Landfill Gas</t>
  </si>
  <si>
    <t>Fuel Producer: LytEn (L700) Facility Name: LytEn (K4933). North American fossil NG and landfill gas  to hydrogen production via cracking of methane and transport by tube trailer</t>
  </si>
  <si>
    <t>T2R-1036</t>
  </si>
  <si>
    <t>Landfill gas to onsite hydrogen production via cracking of methane</t>
  </si>
  <si>
    <t>HYGLF201L</t>
  </si>
  <si>
    <t>HYGN008</t>
  </si>
  <si>
    <t>Fuel Producer: LytEn (L700) Facility Name: LytEn (K4933). Landfill gas to on-site hydrogen production via cracking of methane</t>
  </si>
  <si>
    <t>T2R-1035</t>
  </si>
  <si>
    <t>North American fossil NG and landfill gas to onsite hydrogen production via cracking of methane</t>
  </si>
  <si>
    <t>HYGFLF200L</t>
  </si>
  <si>
    <t>HYGN007</t>
  </si>
  <si>
    <t>Fuel Producer: LytEn (L700) Facility Name: LytEn (K4933). North American fossil NG and landfill gas to on-site hydrogen production via cracking of methane</t>
  </si>
  <si>
    <t>T2R-1034</t>
  </si>
  <si>
    <t xml:space="preserve"> Landfill gas to hydrogen production via cracking of methane and transport by tube trailer</t>
  </si>
  <si>
    <t>HYGLF200L</t>
  </si>
  <si>
    <t>HYGN010</t>
  </si>
  <si>
    <t>Fuel Producer: LytEn (L700) Facility Name: LytEn (K4933).  Landfill gas to hydrogen production via cracking of methane and transport by tube trailer</t>
  </si>
  <si>
    <t>T2R-1033</t>
  </si>
  <si>
    <t>Abengoa São Luiz (70473)</t>
  </si>
  <si>
    <t>Abengoa Bioenergia Agroindustria Ltda (3924)</t>
  </si>
  <si>
    <t>ETHM213L</t>
  </si>
  <si>
    <t>ETHM010</t>
  </si>
  <si>
    <t>Fuel Producer: Abengoa Bioenergia Agroindustria Ltda (3924) Facility Name: Abengoa - São Luiz (70473). Brazilian sugarcane by-product molasses-based ethanol, with credit for electricity co-product export, and mechanized harvesting</t>
  </si>
  <si>
    <t>T2R-1015</t>
  </si>
  <si>
    <t>Corn Stover residuebased cellulosic ethanol with surplus steam and biogas export coproduct credits</t>
  </si>
  <si>
    <t>Poet DSM Project Liberty LLC (71164)</t>
  </si>
  <si>
    <t>Poet DSM Project Liberty LLC (6232)</t>
  </si>
  <si>
    <t>ETHCS201L</t>
  </si>
  <si>
    <t>ETHB004</t>
  </si>
  <si>
    <t>Fuel Producer: Poet DSM Project Liberty LLC (6232) Facility Name: Poet DSM Project Liberty LLC (71164). Corn Stover residue-based cellulosic ethanol with surplus steam and biogas export co-product credits</t>
  </si>
  <si>
    <t>T2R-1047</t>
  </si>
  <si>
    <t>Golden Grain Energy, LLC(shared facility)(7069S)</t>
  </si>
  <si>
    <t>Trestle Energy LLC (T315)</t>
  </si>
  <si>
    <t>ETHC273L</t>
  </si>
  <si>
    <t>ETHC116</t>
  </si>
  <si>
    <t>Fuel Producer: Trestle Energy LLC (T315) Facility Name: Golden Grain Energy, LLC (shared facility) (7069S). Midwest, Corn Ethanol, Dry Mill, 100% DDGS, NG</t>
  </si>
  <si>
    <t>T2R-1044</t>
  </si>
  <si>
    <t>Texas landfill gas to pipelinequality biomethane, delivered via pipeline, compressed to CNG in CA</t>
  </si>
  <si>
    <t>CNGLF221L</t>
  </si>
  <si>
    <t>CNG043</t>
  </si>
  <si>
    <t>Fuel Producer: GHI Energy, LLC (6156) Facility Name: Fort Bend Power Producers (shared facility) (7113s). Texas landfill gas to pipeline-quality biomethane, delivered via pipeline, compressed to CNG in CA</t>
  </si>
  <si>
    <t>T1R-1396</t>
  </si>
  <si>
    <t>Used Cooking Oil sourced worldwide where “cooking” is required; Biodiesel Produced in Andhra Pradesh, India; biomass (rice husks)grid and backup diesel generator electricity</t>
  </si>
  <si>
    <t>Universal Biofuels Private, Ltd (82702)</t>
  </si>
  <si>
    <t>Universal Biofuels Private, Ltd (6213)</t>
  </si>
  <si>
    <t>BDU212L</t>
  </si>
  <si>
    <t>BIOD040</t>
  </si>
  <si>
    <t>UCO</t>
  </si>
  <si>
    <t>Fuel Producer: Universal Biofuels Private, Ltd (6213) Facility Name: Universal Biofuels Private, Ltd (82702): Used Cooking Oil sourced world-wide where “cooking” is required; Biodiesel Produced in Andhra Pradesh, India; biomass (rice husks); grid and backup diesel generator electricity</t>
  </si>
  <si>
    <t>T1R-1365</t>
  </si>
  <si>
    <t>Indian sourced high energy rendered tallow; Biodiesel Produced in Andhra Pradesh, India; biomass (rice husks)grid and backup diesel generator electricity</t>
  </si>
  <si>
    <t>BDT207L</t>
  </si>
  <si>
    <t>BIOD039</t>
  </si>
  <si>
    <t>Fuel Producer: Universal Biofuels Private, Ltd (6213) Facility Name: Universal Biofuels Private, Ltd (82702): Indian sourced high energy rendered tallow; Biodiesel Produced in Andhra Pradesh, India; biomass (rice husks); grid and backup diesel generator electricity</t>
  </si>
  <si>
    <t>T1R-1364</t>
  </si>
  <si>
    <t>Quebec, Canada landfill gas to pipelinequality biomethane; delivered via pipeline; compressed to CNG in CA</t>
  </si>
  <si>
    <t>CNGLF220L</t>
  </si>
  <si>
    <t>CNG050</t>
  </si>
  <si>
    <t>Fuel Producer: SunLine Transit Agency (S317) Facility Name: Sunline Transit (H2505). Quebec, Canada landfill gas to pipeline-quality biomethane; delivered via pipeline; compressed to CNG in CA</t>
  </si>
  <si>
    <t>T1R-1359</t>
  </si>
  <si>
    <t>Ohio landfill gas to pipelinequality biomethane, delivered via pipeline, liquefied in CA; transported by trucks; regasified and compressed to LCNG in CA</t>
  </si>
  <si>
    <t>Previous Tier 1 CNG026; 35.31</t>
  </si>
  <si>
    <t>CNGLF228LR</t>
  </si>
  <si>
    <t>CNGLF228L</t>
  </si>
  <si>
    <t>Fuel Producer: Clean Energy (5481) Facility Name: LES Renewable NG, LLC - SWACO Facility (71157). Ohio landfill gas to pipeline-quality biomethane, delivered via pipeline, liquefied in CA; transported by trucks; re-gasified and compressed to L-CNG in CA</t>
  </si>
  <si>
    <t>T1R-1114</t>
  </si>
  <si>
    <t>New York landfill gas to pipelinequality biomethane; delivered via pipeline; liquefied to LNG in Arizona; transported by trucks to CA</t>
  </si>
  <si>
    <t>Fresh Kills Landfill (71203)</t>
  </si>
  <si>
    <t>LNGLF215L</t>
  </si>
  <si>
    <t>LNG032</t>
  </si>
  <si>
    <t>Landfill Gas - LNG</t>
  </si>
  <si>
    <t>Fuel Producer: Applied Natural Gas Fuels, Inc. (6174) Facility Name: Fresh Kills Landfill (71203). New York landfill gas to pipeline-quality biomethane; delivered via pipeline; liquefied to LNG in Arizona; transported by trucks to CA</t>
  </si>
  <si>
    <t>T1R-1332</t>
  </si>
  <si>
    <t>Michigan Landfill gas to pipelinequality biomethane, delivered to Topock, AZ via pipeline for liquefaction; transported by truck to CA; regasified and compressed to LCNG</t>
  </si>
  <si>
    <t>Blue Skies Energy (71132)</t>
  </si>
  <si>
    <t>CNGLF232L</t>
  </si>
  <si>
    <t>CNG014</t>
  </si>
  <si>
    <t>Fuel Producer: Element Markets Renewable Energy, LLC (5877) Facility Name: Blue Skies Energy (71132). Michigan Landfill gas to pipeline-quality biomethane, delivered to Topock, AZ via pipeline for liquefaction; transported by truck to CA; re-gasified and compressed to L-CNG</t>
  </si>
  <si>
    <t>T1R-1281</t>
  </si>
  <si>
    <t>North American Landfill Gas to pipelinequality biomethane; delivered via pipeline; liquefied to LNG in Arizona and transport to CA</t>
  </si>
  <si>
    <t>LNGLF214L</t>
  </si>
  <si>
    <t>LNG012_1</t>
  </si>
  <si>
    <t>Fuel Producer: Applied Natural Gas Fuels, Inc. (6174) Facility Name: Fort Bend Landfill Recovery (71139). North American Landfill Gas to pipeline-quality biomethane; delivered via pipeline; liquefied to LNG in Arizona and transport to CA</t>
  </si>
  <si>
    <t>T1R-1330</t>
  </si>
  <si>
    <t>New York landfill gas to pipelinequality biomethane, delivered via pipeline, liquefied in Arizona; transported by trucks to California; regasified and compressed to LCNG in CA</t>
  </si>
  <si>
    <t>CNGLF236L</t>
  </si>
  <si>
    <t>CNG046</t>
  </si>
  <si>
    <t>Fuel Producer: Applied Natural Gas Fuels, Inc. (6174) Facility Name: Fresh Kills Landfill (71203). New York landfill gas to pipeline-quality biomethane, delivered via pipeline, liquefied in Arizona; transported by trucks to California; re-gasified and compressed to L-CNG in CA</t>
  </si>
  <si>
    <t>T1R-1333</t>
  </si>
  <si>
    <t>Texas landfill gas to pipelinequality biomethane; delivered via pipeline; liquefied to LNG in AZ; transported by trucks to CA</t>
  </si>
  <si>
    <t>McCarty Road LFG Recovery Facility (71135)</t>
  </si>
  <si>
    <t>LNGLF213L</t>
  </si>
  <si>
    <t>LNG027</t>
  </si>
  <si>
    <t>Fuel Producer: Applied Natural Gas Fuels, Inc. (6174) Facility Name: McCarty Road LFG Recovery Facility (71135). Texas landfill gas to pipeline-quality biomethane; delivered via pipeline; liquefied to LNG in AZ; transported by trucks to CA</t>
  </si>
  <si>
    <t>T1R-1328</t>
  </si>
  <si>
    <t>North American NG, delivered via pipeline; liquefied in Topock, AZ; delivered via truck; regasified and compressed to LCNG in CA</t>
  </si>
  <si>
    <t>Needle Mountain LNG PLant (95116)</t>
  </si>
  <si>
    <t>CNGF202L</t>
  </si>
  <si>
    <t>CNG015</t>
  </si>
  <si>
    <t>North American NG - L-CNG</t>
  </si>
  <si>
    <t>Fuel Producer: Applied Natural Gas Fuels, Inc. (6174) Facility Name: Needle Mountain LNG PLant (95116). North American NG, delivered via pipeline; liquefied in Topock, AZ; delivered via truck; re-gasified and compressed to L-CNG in CA</t>
  </si>
  <si>
    <t>T1R-1327</t>
  </si>
  <si>
    <t>North American NG, delivered via pipeline; liquefied in Topock, AZ; delivered via truck to CA</t>
  </si>
  <si>
    <t>LNGF201L</t>
  </si>
  <si>
    <t>LNG011_1</t>
  </si>
  <si>
    <t>North American NG - LNG</t>
  </si>
  <si>
    <t>Fuel Producer: Applied Natural Gas Fuels, Inc. (6174) Facility Name: Needle Mountain LNG PLant (95116). North American NG, delivered via pipeline; liquefied in Topock, AZ; delivered via truck to CA</t>
  </si>
  <si>
    <t>T1R-1326</t>
  </si>
  <si>
    <t>Washington landfill gas to pipelinequality biomethane; delivered via pipeline; compressed to CNG in CA</t>
  </si>
  <si>
    <t>Cedar Hills Landfill, LLC (71136)</t>
  </si>
  <si>
    <t>CNGLF219L</t>
  </si>
  <si>
    <t>CNG010</t>
  </si>
  <si>
    <t>Fuel Producer: San Diego Metropolitan Transit Center (S304) Facility Name: Cedar Hills Landfill, LLC (71136). Washington landfill gas to pipeline-quality biomethane; delivered via pipeline; compressed to CNG in CA</t>
  </si>
  <si>
    <t xml:space="preserve">T1R-1324
</t>
  </si>
  <si>
    <t>BFI Usine de Triage Lachenaie Ltd (C3779)</t>
  </si>
  <si>
    <t>CNGLF218L</t>
  </si>
  <si>
    <t>CNG045</t>
  </si>
  <si>
    <t>Fuel Producer: San Diego Metropolitan Transit Center (S304) Facility Name: BFI Usine de Triage Lachenaie Ltd (C3779). Quebec, Canada landfill gas to pipeline-quality biomethane; delivered via pipeline; compressed to CNG in CA</t>
  </si>
  <si>
    <t>T1R-1322</t>
  </si>
  <si>
    <t>Texas landfill gas to biomethane; delivered by pipeline; compressed in CA</t>
  </si>
  <si>
    <t>Dallas Clean Energy McCommas Bluff (71009)</t>
  </si>
  <si>
    <t>CNGLF208L</t>
  </si>
  <si>
    <t>CNG016</t>
  </si>
  <si>
    <t>Fuel Producer: Clean Energy (5481) Facility Name: Dallas Clean Energy McCommas Bluff (71009). Texas landfill gas to biomethane; delivered by pipeline; compressed in CA</t>
  </si>
  <si>
    <t>T1R-1110</t>
  </si>
  <si>
    <t>McCarty Road Landfill (L9416)</t>
  </si>
  <si>
    <t>CNGLF216L</t>
  </si>
  <si>
    <t>CNG042</t>
  </si>
  <si>
    <t>Fuel Producer: San Diego Metropolitan Transit Center (S304) Facility Name: McCarty Road Landfill (L9416). Texas landfill gas to pipeline-quality biomethane, delivered via pipeline, compressed to CNG in CA</t>
  </si>
  <si>
    <t>T1R-1319</t>
  </si>
  <si>
    <t>Louisiana landfill gas to pipelinequality biomethane; delivered via pipeline; compressed to CNG in CA (Provisional)</t>
  </si>
  <si>
    <t>RiverBirch LLC (K2000)</t>
  </si>
  <si>
    <t>CNGLF215LR</t>
  </si>
  <si>
    <t>CNGLF215L</t>
  </si>
  <si>
    <t>T1R-1318</t>
  </si>
  <si>
    <t>Brazilian sugarcane byproduct molassesbased ethanol with average production processes, with credit for electricity cogeneration and surplus export, and mechanization</t>
  </si>
  <si>
    <t>ETHM211L</t>
  </si>
  <si>
    <t>ETHM017</t>
  </si>
  <si>
    <t>Fuel Producer: Copersucar (3702) Facility Name: Pioneiros Bioenergia S.A. (70430). Brazilian sugarcane by-product molasses-based ethanol with average production processes, with credit for electricity cogeneration and surplus export, and mechanization</t>
  </si>
  <si>
    <t>T1R-1305</t>
  </si>
  <si>
    <t>Midwest spent corn and sorghum seeds to produce ethanol, using grid electricity, natural gas, and biogas(Provisional)</t>
  </si>
  <si>
    <t>AltEn (70131)</t>
  </si>
  <si>
    <t>AltEn, LLC (6269)</t>
  </si>
  <si>
    <t>ETHCSS200</t>
  </si>
  <si>
    <t>Spent Corn and Sorghum Seeds</t>
  </si>
  <si>
    <t>T2N-1099</t>
  </si>
  <si>
    <t>CERF Shelby landfill gas to pipelinequality biomethane, delivered via pipeline, liquefied in CA; transported by trucks; re gasified and compressed to L CNG in CA</t>
  </si>
  <si>
    <t>Previous Tier 1 CNG035; 45.95</t>
  </si>
  <si>
    <t>CNGLF225LR</t>
  </si>
  <si>
    <t>CNGLF225L</t>
  </si>
  <si>
    <t>Fuel Producer: Clean Energy (5481) Facility Name: CERF Shelby LLC (71163). CERF Shelby landfill gas to pipeline-quality biomethane, delivered via pipeline, liquefied in CA; transported by trucks; re gasified and compressed to L CNG in CA</t>
  </si>
  <si>
    <t>T1R-1105</t>
  </si>
  <si>
    <t>Michigan Landfill gas to pipelinequality biomethane, delivered to California via pipeline for liquefaction</t>
  </si>
  <si>
    <t>LNGLF212L</t>
  </si>
  <si>
    <t>LNG019</t>
  </si>
  <si>
    <t>Fuel Producer: Element Markets Renewable Energy, LLC (5877) Facility Name: Blue Skies Energy (71132). Michigan Landfill gas to pipeline-quality biomethane, delivered to California via pipeline for liquefaction</t>
  </si>
  <si>
    <t>T1R-1282</t>
  </si>
  <si>
    <t>Texas landfill gas to pipelinequality biomethane, delivered via pipeline, liquefied in AZ; transported by trucks to California; re gasified and compressed to L CNG in CA</t>
  </si>
  <si>
    <t>CNGLF234L</t>
  </si>
  <si>
    <t>CNG034</t>
  </si>
  <si>
    <t>Fuel Producer: Applied Natural Gas Fuels, Inc. (6174) Facility Name: McCarty Road LFG Recovery Facility (71135). Texas landfill gas to pipeline-quality biomethane, delivered via pipeline, liquefied in AZ; transported by trucks to California; re gasified and compressed to L CNG in CA</t>
  </si>
  <si>
    <t>T1R-1329</t>
  </si>
  <si>
    <t xml:space="preserve">Michigan Landfill gas to pipelinequality biomethane, delivered to Topock, AZ via pipeline for liquefaction; transported by truck to CA </t>
  </si>
  <si>
    <t>LNGLF211L</t>
  </si>
  <si>
    <t>LNG017</t>
  </si>
  <si>
    <t xml:space="preserve">Fuel Producer: Element Markets Renewable Energy, LLC (5877) Facility Name: Blue Skies Energy (71132). Michigan Landfill gas to pipeline-quality biomethane, delivered to Topock, AZ via pipeline for liquefaction; transported by truck to CA </t>
  </si>
  <si>
    <t>T1R-1280</t>
  </si>
  <si>
    <t>Usina de Açúcar Santa Terezinha Unidade de Ivaté (71030)</t>
  </si>
  <si>
    <t>Usina de Açúcar Santa Terezinha Ltda (3921)</t>
  </si>
  <si>
    <t>ETHM222</t>
  </si>
  <si>
    <t>Fuel Producer: Usina de Açúcar Santa Terezinha Ltda. (3921) Facility Name: Usina de Açúcar Santa Terezinha - Unidade de Ivaté (71030): Brazilian sugarcane molasses-to-ethanol, with credit for mechanized harvesting.</t>
  </si>
  <si>
    <t>T1N-1607</t>
  </si>
  <si>
    <t>ETHM013</t>
  </si>
  <si>
    <t>Fuel Producer: Copersucar (3702) Facility Name: Cocal - Comércio Indústria Canaã Açucar e Alcool Ltda. (70419). Brazilian sugarcane by-product molasses-based ethanol with average production processes, with credit for electricity cogeneration and surplus export, and mechanization</t>
  </si>
  <si>
    <t>T1R-1264</t>
  </si>
  <si>
    <t>Brazilian sugarcane juicebased ethanol, with credit for mechanized harvesting, and surplus cogenerated electricity exports</t>
  </si>
  <si>
    <t>Usina de Açúcar Santa Terezinha Unidade Terra Rica (71032)</t>
  </si>
  <si>
    <t>ETHS228</t>
  </si>
  <si>
    <t>Fuel Producer: Usina de Açúcar Santa Terezinha Ltda. (3921) Facility Name: Usina de Açúcar Santa Terezinha - Unidade Terra Rica (71032): Brazilian sugarcane juice-based ethanol, with credit for mechanized harvesting, and surplus cogenerated electricity exports.</t>
  </si>
  <si>
    <t>T1N-1614</t>
  </si>
  <si>
    <t>North American Natural Gas pipelined to Ehrenberg (AZ)for liquefaction, then transported by truck to CA</t>
  </si>
  <si>
    <t>LNGF200L</t>
  </si>
  <si>
    <t>LNG010</t>
  </si>
  <si>
    <t>Fuel Producer: Clean Energy (5481) Facility Name: Ehrenberg LNG (C0660). North American Natural Gas pipelined to Ehrenberg (AZ) for liquefaction, then transported by truck to CA</t>
  </si>
  <si>
    <t>T1R-1258</t>
  </si>
  <si>
    <t>California Corn, California Ethanol, Dry Mill, WDGS, 100% Landfill Gas, With Lime Use in Fertilizer</t>
  </si>
  <si>
    <t>ETHC269L</t>
  </si>
  <si>
    <t>ETHC123</t>
  </si>
  <si>
    <t>Fuel Producer: GFP Ethanol, LLC dba Calgren Renewable Fuels (7354) Facility Name: GFP Ethanol, LLC dba Calgren Renewable Fuels (70317). California Corn, California Ethanol, Dry Mill, WDGS, 100% Landfill Gas, With Lime Use in Fertilizer</t>
  </si>
  <si>
    <t>T1R-1516</t>
  </si>
  <si>
    <t>Vista Alegre (70499)</t>
  </si>
  <si>
    <t>Tonon Bioenergia SA (4214)</t>
  </si>
  <si>
    <t>ETHS230</t>
  </si>
  <si>
    <t>Fuel Producer: Tonon Bioenergia SA (4214) Facility Name: Vista Alegre (70499): Brazilian sugarcane juice-to-ethanol, with credit for mechanized harvesting.</t>
  </si>
  <si>
    <t>T1N-1462</t>
  </si>
  <si>
    <t>Brazilian sugarcane molassesbased ethanol, with credit for mechanized harvesting, and export of surplus cogenerated electricity</t>
  </si>
  <si>
    <t>Usina de Açúcar Santa Terezinha Unidade Tapejara (70464)</t>
  </si>
  <si>
    <t>ETHM224</t>
  </si>
  <si>
    <t>Fuel Producer: Usina de Açúcar Santa Terezinha Ltda. (3921) Facility Name: Usina de Açúcar Santa Terezinha - Unidade Tapejara (70464): Brazilian sugarcane molasses-based ethanol, with credit for mechanized harvesting, and export of surplus cogenerated electricity.</t>
  </si>
  <si>
    <t>T1N-1616</t>
  </si>
  <si>
    <t>Usina Delta S/A Unidade Delta (70367)</t>
  </si>
  <si>
    <t>Usina Delta SA (3852)</t>
  </si>
  <si>
    <t>ETHS220</t>
  </si>
  <si>
    <t>Fuel Producer: Usina Delta SA (3852) Facility Name: Usina Delta S/A Unidade Delta (70367). Ethanol production from Brazilian sugarcane by-product molasses feedstock, with credit for electricity co-product export, and mechanized harvesting.</t>
  </si>
  <si>
    <t>T1N-1459</t>
  </si>
  <si>
    <t>Usina Santa Adélia SA (70404)</t>
  </si>
  <si>
    <t>ETHM236</t>
  </si>
  <si>
    <t xml:space="preserve">ETHM210L </t>
  </si>
  <si>
    <t>Fuel Producer: Copersucar (3702); Facility Name: Usina Santa Adélia S.A. (70404); Brazilian sugarcane molasses-to-ethanol, with credit for mechanized harvesting.</t>
  </si>
  <si>
    <t>T1N-1483</t>
  </si>
  <si>
    <t>ETHS238</t>
  </si>
  <si>
    <t>Fuel Producer: Copersucar (3702); Facility Name: Usina Santa Adélia S.A. (70404); Brazilian sugarcane juice-to-ethanol, with credit for mechanized harvesting.</t>
  </si>
  <si>
    <t>T1N-1482</t>
  </si>
  <si>
    <t>Montana landfill gas to pipelinequality biomethane; delivered via pipeline; liquefied to LNG in CA</t>
  </si>
  <si>
    <t>Previous Tier 1 LNG036; 49.76</t>
  </si>
  <si>
    <t>LNGLF210LR</t>
  </si>
  <si>
    <t>LNGLF210L</t>
  </si>
  <si>
    <t>Fuel Producer: Clean Energy (5481) Facility Name: Montana-Dakota Utilities  Billings Regional Landfill (71193). Montana landfill gas to pipeline-quality biomethane; delivered via pipeline; liquefied to LNG in CA</t>
  </si>
  <si>
    <t>T1R-1225</t>
  </si>
  <si>
    <t>New York landfill gas to pipelinequality biomethane, delivered via pipeline, liquefied in CA; transported by trucks; regasified and compressed to LCNG in CA</t>
  </si>
  <si>
    <t>Previous Tier 1 CNG028; 34.15</t>
  </si>
  <si>
    <t>CNGLF226LR</t>
  </si>
  <si>
    <t>CNGLF226L</t>
  </si>
  <si>
    <t>Fuel Producer: Clean Energy (5481) Facility Name: Seneca Energy II, LLC (71156).New York landfill gas to pipeline-quality biomethane, delivered via pipeline, liquefied in CA; transported by trucks; re-gasified and compressed to L-CNG in CA</t>
  </si>
  <si>
    <t>T1R-1108</t>
  </si>
  <si>
    <t>River Birch landfill gas to pipelinequality biomethane; delivered via pipeline to Questar CNG stations in Buttonwillow, California (Provisional)</t>
  </si>
  <si>
    <t>River Birch, LLC (Sharing)(K200W)</t>
  </si>
  <si>
    <t>Questar Fueling Company (Q500)</t>
  </si>
  <si>
    <t>CNGLF245R</t>
  </si>
  <si>
    <t>CNGLF245</t>
  </si>
  <si>
    <t>T1N-1759</t>
  </si>
  <si>
    <t>ETHM228</t>
  </si>
  <si>
    <t>Fuel Producer: BIOSEV S.A. (3869) Facility Name: Unidade MB (70568): Brazilian sugarcane molasses-based ethanol, with credit for electricity co-product export, and mechanized harvesting.</t>
  </si>
  <si>
    <t>T1N-1077</t>
  </si>
  <si>
    <t>Usina Conquista do Pontal S/A (70494)</t>
  </si>
  <si>
    <t>ETHS231</t>
  </si>
  <si>
    <t>Fuel Producer: Odebrecht Agroindustrial SA (5580) Facility Name: Usina Conquista do Pontal S/A (70494): Brazilian sugarcane juice-to-ethanol, with credit for surplus cogenerated electricity export, and mechanized harvesting.</t>
  </si>
  <si>
    <t>T1N-1377</t>
  </si>
  <si>
    <t>Santa Candida (70500)</t>
  </si>
  <si>
    <t>ETHS224</t>
  </si>
  <si>
    <t>Fuel Producer: Tonon Bioenergia SA (4214) Facility Name: Santa Candida (70500). Brazilian sugarcane juice-to-ethanol, with credit for mechanized harvesting.</t>
  </si>
  <si>
    <t>T1N-1463</t>
  </si>
  <si>
    <t>Usina São Martinho SA (3867)</t>
  </si>
  <si>
    <t>Fuel Producer: Usina São Martinho S.A. (3867) Facility Name: Santa Cruz S/A Açúcar e Álcool (70484). Brazilian sugarcane juice-based ethanol, with credit for mechanized harvesting.</t>
  </si>
  <si>
    <t>T1N-1395</t>
  </si>
  <si>
    <t>Andrade Açúcar e Álcool SA (70451)</t>
  </si>
  <si>
    <t>ETHS226</t>
  </si>
  <si>
    <t>Fuel Producer: Guarani SA (3890) Facility Name: Andrade Açúcar e Álcool SA (70451): Brazilian sugarcane juice-based ethanol, with credit for surplus cogenerated electricity exports, and mechanized harvesting.</t>
  </si>
  <si>
    <t>T1N-1371</t>
  </si>
  <si>
    <t>Brazilian sugarcane juicebased ethanol, with credit for surplus cogenerated electricity export, and mechanized harvesting</t>
  </si>
  <si>
    <t>Unidade Cantaduva (71061)</t>
  </si>
  <si>
    <t>ETHS225</t>
  </si>
  <si>
    <t>Fuel Producer: Noble Brasil S.A. (4232) Facility Name: Unidade Cantaduva (71061): Brazilian sugarcane juice-based ethanol, with credit for surplus cogenerated electricity export, and mechanized harvesting.</t>
  </si>
  <si>
    <t>T1N-1061</t>
  </si>
  <si>
    <t>Fuel Producer: Raízen Energia S/A (3805) Facility Name: Junqueira (70553): Brazilian sugarcane molasses-to-ethanol, with credit for mechanized harvesting.</t>
  </si>
  <si>
    <t>T1N-1145</t>
  </si>
  <si>
    <t>ETHS206</t>
  </si>
  <si>
    <t>Fuel Producer: BUNGE ACUCAR E BIOENERGIA LTDA (3858) Facility Name: USINA FRUTAL AÇÚCAR E ÁLCOOL (70579): Brazilian sugarcane juice-to-ethanol, with credit for electricity co-product export, and mechanized harvesting.</t>
  </si>
  <si>
    <t>T1N-1189</t>
  </si>
  <si>
    <t>ETHS208</t>
  </si>
  <si>
    <t>Fuel Producer: BIOSEV S.A. (3869) Facility Name: Unidade MB (70568): Brazilian sugarcane juice-to-ethanol, with credit for electricity co-product export, and mechanized harvesting.</t>
  </si>
  <si>
    <t>T1N-1065</t>
  </si>
  <si>
    <t>Brazilian sugarcane molassesbased ethanol pathway, with credit for mechanized harvesting</t>
  </si>
  <si>
    <t>Benálcool (70549)</t>
  </si>
  <si>
    <t>ETHM234</t>
  </si>
  <si>
    <t>Fuel Producer: Raízen Energia S/A (3805) Facility Name: Benálcool (70549): Brazilian sugarcane molasses-based ethanol pathway, with credit for mechanized harvesting</t>
  </si>
  <si>
    <t>T1N-1142</t>
  </si>
  <si>
    <t>Unidade Junqueira (71018)</t>
  </si>
  <si>
    <t>Usina Alto Alegre S/A Açúcar e Álcool (5565)</t>
  </si>
  <si>
    <t>ETHS215</t>
  </si>
  <si>
    <t>Fuel Producer: Usina Alto Alegre S/A - Açúcar e Álcool (5565) Facility Name: Unidade Junqueira (71018). Brazilian sugarcane juice-based ethanol, with credit for surplus cogenerated electricity exports, and mechanized harvesting.</t>
  </si>
  <si>
    <t>T1N-1394</t>
  </si>
  <si>
    <t>California Sugarcane to ethanol, mechanized harvesting, Electricity credit, CNG coproduct</t>
  </si>
  <si>
    <t>ETHS202L</t>
  </si>
  <si>
    <t>ETHS026</t>
  </si>
  <si>
    <t>Fuel Producer: California Ethanol &amp; Power [CE+P] IV1 (C088) Facility Name: CE+P IV1 (90‐08). California Sugarcane to ethanol, mechanized harvesting, Electricity credit, CNG co-product</t>
  </si>
  <si>
    <t>T1R-1178</t>
  </si>
  <si>
    <t>ETHM214</t>
  </si>
  <si>
    <t>Fuel Producer: Raízen Energia S/A (3805) Facility Name: Barra (70210) - Ethanol production from Brazilian sugarcane by-product molasses feedstock, with credit for electricity co-product export, and mechanized harvesting.</t>
  </si>
  <si>
    <t>T1N-1139</t>
  </si>
  <si>
    <t>Brazilian sugarcane molassestoethanol, with credit for mechanized harvesting and electricity credit</t>
  </si>
  <si>
    <t>Usina São José da Estiva SA Açúcar e Álcool (70431)</t>
  </si>
  <si>
    <t xml:space="preserve">ETHM208L </t>
  </si>
  <si>
    <t>Fuel Producer: Copersucar (3702);  Facility Name: Usina São José da Estiva S.A. - Açúcar e Álcool (70431); Brazilian sugarcane molasses-to-ethanol, with credit for mechanized harvesting and electricity credit.</t>
  </si>
  <si>
    <t>T1N-1481</t>
  </si>
  <si>
    <t>ETHS239</t>
  </si>
  <si>
    <t>Fuel Producer: Copersucar (3702); Facility Name: Usina São José da Estiva S.A. - Açúcar e Álcool (70431); Brazilian sugarcane juice-to-ethanol, with credit for mechanized harvesting.</t>
  </si>
  <si>
    <t>T1N-1480</t>
  </si>
  <si>
    <t>Nardini Agroindustrial Ltda (70525)</t>
  </si>
  <si>
    <t>Nardini Agroindustrial Ltda (4229)</t>
  </si>
  <si>
    <t>ETHS232</t>
  </si>
  <si>
    <t>Fuel Producer: Nardini Agroindustrial Ltda (4229) Facility Name: Nardini Agroindustrial Ltda (70525): Brazilian sugarcane juice-to-ethanol, with credit for surplus cogenerated electricity export, and mechanized harvesting.</t>
  </si>
  <si>
    <t>T1N-1635</t>
  </si>
  <si>
    <t>Kansas City landfill gas to pipelinequality biomethane; delivered via pipeline; liquefied to LNG in CA</t>
  </si>
  <si>
    <t>Previous Tier 1 LNG024; 30.8</t>
  </si>
  <si>
    <t>LNGLF209LR</t>
  </si>
  <si>
    <t>LNGLF209L</t>
  </si>
  <si>
    <t>Fuel Producer: Clean Energy (5481) Facility Name: EIF KC Landfill Gas LLC (71155). Kansas City landfill gas to pipeline-quality biomethane; delivered via pipeline; liquefied to LNG in CA</t>
  </si>
  <si>
    <t>T1R-1125</t>
  </si>
  <si>
    <t>Michigan landfill gas to pipelinequality biomethane, delivered via pipeline, liquefied in CA; transported by trucks; re gasified and compressed to L CNG in CA</t>
  </si>
  <si>
    <t>Westside Gas Producers LLC (71151)</t>
  </si>
  <si>
    <t>Previous Tier 1 CNG032; 32.24</t>
  </si>
  <si>
    <t>CNGLF223L</t>
  </si>
  <si>
    <t>Fuel Producer: Clean Energy (5481) Facility Name: Westside Gas Producers LLC (71151). Michigan landfill gas to pipeline-quality biomethane, delivered via pipeline, liquefied in CA; transported by trucks; re gasified and compressed to L CNG in CA</t>
  </si>
  <si>
    <t>T1R-1100</t>
  </si>
  <si>
    <t>River Birch landfill  (Avondale, LA) gas to pipelinequality biomethane; delivered via pipeline to Irwindale California and compressed to CNG (Provisional)</t>
  </si>
  <si>
    <t>CNGLF238R</t>
  </si>
  <si>
    <t>CNGLF238</t>
  </si>
  <si>
    <t>T1N-1540</t>
  </si>
  <si>
    <t>Quebec landfill gas to pipelinequality biomethane; delivered via pipeline; liquefied to LNG in CA</t>
  </si>
  <si>
    <t>Previous Tier 1 LNG033; 11.84</t>
  </si>
  <si>
    <t>LNGLF207L</t>
  </si>
  <si>
    <t>Fuel Producer: Clean Energy (5481) Facility Name: Complexe Enviro Progressive ltee (71198). Quebec landfill gas to pipeline-quality biomethane; delivered via pipeline; liquefied to LNG in CA</t>
  </si>
  <si>
    <t>Quebec landfill gas to pipelinequality biomethane; delivered via pipeline; compressed to CNG in CA</t>
  </si>
  <si>
    <t>CNG048</t>
  </si>
  <si>
    <t>Fuel Producer: Clean Energy (5481) Facility Name: Complexe Enviro Progressive ltee (71198). Quebec landfill gas to pipeline-quality biomethane; delivered via pipeline; compressed to CNG in CA</t>
  </si>
  <si>
    <t>Quebec landfill gas to pipelinequality biomethane, delivered via pipeline, liquefied in CA; transported by trucks; regasified and compressed to LCNG in CA</t>
  </si>
  <si>
    <t>Previous Tier 1 CNG049; 13.96</t>
  </si>
  <si>
    <t>CNGLF211L</t>
  </si>
  <si>
    <t>Fuel Producer: Clean Energy (5481) Facility Name: Complexe Enviro Progressive ltee (71198). Quebec landfill gas to pipeline-quality biomethane, delivered via pipeline, liquefied in CA; transported by trucks; re-gasified and compressed to L-CNG in CA</t>
  </si>
  <si>
    <t>Washington landfill gas to pipelinequality biomethane; delivered via pipeline; liquefied to LNG in CA</t>
  </si>
  <si>
    <t>Cedar Hills Landfill, BioEnergy, LLC (71109)</t>
  </si>
  <si>
    <t>Previous Tier 1 LNG014; 18.14</t>
  </si>
  <si>
    <t>LNGLF206L</t>
  </si>
  <si>
    <t>Fuel Producer: Clean Energy (5481) Facility Name: Cedar Hills Landfill, Bio-Energy, LLC (71109). Washington landfill gas to pipeline-quality biomethane; delivered via pipeline; liquefied to LNG in CA</t>
  </si>
  <si>
    <t>T1R-1118</t>
  </si>
  <si>
    <t>Washington landfill gas to pipelinequality biomethane, delivered via pipeline, liquefied in CA; transported by trucks; regasified and compressed to LCNG in CA</t>
  </si>
  <si>
    <t>Previous Tier 1 CNG011; 20.23</t>
  </si>
  <si>
    <t>CNGLF229L</t>
  </si>
  <si>
    <t>Fuel Producer: Clean Energy (5481) Facility Name: Cedar Hills Landfill, Bio-Energy, LLC (71109). Washington landfill gas to pipeline-quality biomethane, delivered via pipeline, liquefied in CA; transported by trucks; re-gasified and compressed to L-CNG in CA</t>
  </si>
  <si>
    <t>T1R-1117</t>
  </si>
  <si>
    <t>CNGLF210L</t>
  </si>
  <si>
    <t>CNG009_1</t>
  </si>
  <si>
    <t>Fuel Producer: Clean Energy (5481) Facility Name: Cedar Hills Landfill, Bio-Energy, LLC (71109). Washington landfill gas to pipeline-quality biomethane; delivered via pipeline; compressed to CNG in CA</t>
  </si>
  <si>
    <t>T1R-1116</t>
  </si>
  <si>
    <t>Ohio landfill gas to pipelinequality biomethane; delivered via pipeline; liquefied to LNG in CA</t>
  </si>
  <si>
    <t>Previous Tier 1 LNG022; 33.19</t>
  </si>
  <si>
    <t>LNGLF205LR</t>
  </si>
  <si>
    <t>LNGLF205L</t>
  </si>
  <si>
    <t>Fuel Producer: Clean Energy (5481) Facility Name: LES Renewable NG, LLC - SWACO Facility (71157). Ohio landfill gas to pipeline-quality biomethane; delivered via pipeline; liquefied to LNG in CA</t>
  </si>
  <si>
    <t>T1R-1115</t>
  </si>
  <si>
    <t>Montana landfill gas to pipelinequality biomethane, delivered via pipeline, liquefied in CA; transported by trucks; regasified and compressed to LCNG in CA</t>
  </si>
  <si>
    <t>Previous Tier 1 CNG058; 51.88</t>
  </si>
  <si>
    <t>CNGLF231LR</t>
  </si>
  <si>
    <t>CNGLF231L</t>
  </si>
  <si>
    <t>Fuel Producer: Clean Energy (5481) Facility Name: Montana-Dakota Utilities Billings Regional Landfill (71193). Montana landfill gas to pipeline-quality biomethane, delivered via pipeline, liquefied in CA; transported by trucks; re-gasified and compressed to L-CNG in CA</t>
  </si>
  <si>
    <t>T1R-1224</t>
  </si>
  <si>
    <t>River Birch landfill  (Avondale, LA) gas to pipelinequality biomethane; delivered via pipeline to La Puente  California and compressed to CNG (Provisional)</t>
  </si>
  <si>
    <t>La Puente (V4048)</t>
  </si>
  <si>
    <t>CNGLF239R</t>
  </si>
  <si>
    <t>CNGLF239</t>
  </si>
  <si>
    <t>T1N-1541</t>
  </si>
  <si>
    <t>Texas landfill gas to biomethane; delivered by pipeline; liquefied in Boron, CA</t>
  </si>
  <si>
    <t>Previous Tier 1 LNG018; 32.99</t>
  </si>
  <si>
    <t>LNGLF204LR</t>
  </si>
  <si>
    <t>LNGLF204L</t>
  </si>
  <si>
    <t>Fuel Producer: Clean Energy (5481) Facility Name: Dallas Clean Energy McCommas Bluff (71009). Texas landfill gas to biomethane; delivered by pipeline; liquefied in Boron, CA</t>
  </si>
  <si>
    <t>T1R-1112</t>
  </si>
  <si>
    <t xml:space="preserve">Texas landfill gas to pipelinequality biomethane; delivered via pipeline; liquefied to LNG in Arizona; transported by trucks to California </t>
  </si>
  <si>
    <t>CNGLF222</t>
  </si>
  <si>
    <t xml:space="preserve">Fuel Producer: Applied Natural Gas Fuels, Inc. (6174) Facility Name: Needle Mountain LNG PLant (95116). Texas landfill gas to pipeline-quality biomethane; delivered via pipeline; liquefied to LNG in Arizona; transported by trucks to California.  </t>
  </si>
  <si>
    <t>T1N-1383</t>
  </si>
  <si>
    <t>Greenwood Farms landfill gas (TX) to pipelinequality biomethane; delivered via pipeline to CNG Stations in California(Provisional)</t>
  </si>
  <si>
    <t>CNGLF252</t>
  </si>
  <si>
    <t>T1N-1656</t>
  </si>
  <si>
    <t>New York landfill gas to pipelinequality biomethane; delivered via pipeline; liquefied to LNG in CA</t>
  </si>
  <si>
    <t>Previous Tier 1 LNG023; 32.03</t>
  </si>
  <si>
    <t>LNGLF203LR</t>
  </si>
  <si>
    <t>LNGLF203L</t>
  </si>
  <si>
    <t>Fuel Producer: Clean Energy (5481) Facility Name: Seneca Energy II, LLC (71156).New York landfill gas to pipeline-quality biomethane; delivered via pipeline; liquefied to LNG in CA</t>
  </si>
  <si>
    <t>T1R-1109</t>
  </si>
  <si>
    <t>Texas landfill gas to biomethane, delivered by pipeline, liquefied in Boron CA; regasified and compressed to CNG</t>
  </si>
  <si>
    <t>Previous Tier 1 CNG017; 35.11</t>
  </si>
  <si>
    <t>CNGLF227LR</t>
  </si>
  <si>
    <t>CNGLF227L</t>
  </si>
  <si>
    <t>Fuel Producer: Clean Energy (5481) Facility Name: Dallas Clean Energy McCommas Bluff (71009). Texas landfill gas to biomethane, delivered by pipeline, liquefied in Boron CA; re-gasified and compressed to CNG</t>
  </si>
  <si>
    <t>T1R-1111</t>
  </si>
  <si>
    <t>Tier 2 Method 2B Pathway; Altamont landfill gas delivered via pipeline to High Mountain Fuels; purified to biomethane and liquefied to LNG in California; regasified to LCNG in California; fuel delivered to Southern California by Truck </t>
  </si>
  <si>
    <t>CNGLF248</t>
  </si>
  <si>
    <t>Fuel Producer: High Mountain Fuels, LLC (4293) Facility Name: Altamont Bio-LNG Plant (70526): Tier 2 Method 2B Pathway; Altamont landfill gas delivered via pipeline to High Mountain Fuels; purified to biomethane and liquefied to LNG in California; re-gasified to L-CNG in California; fuel delivered to Southern California by Truck </t>
  </si>
  <si>
    <t>T2N-1165</t>
  </si>
  <si>
    <t>CERF Shelby landfill gas to pipelinequality biomethane; delivered via pipeline; liquefied to LNG in CA</t>
  </si>
  <si>
    <t>Previous Tier 1 LNG028; 43.83</t>
  </si>
  <si>
    <t>LNGLF202LR</t>
  </si>
  <si>
    <t>LNGLF202L</t>
  </si>
  <si>
    <t>Fuel Producer: Clean Energy (5481) Facility Name: CERF Shelby LLC (71163). CERF Shelby landfill gas to pipeline-quality biomethane; delivered via pipeline; liquefied to LNG in CA</t>
  </si>
  <si>
    <t>T1R-1106</t>
  </si>
  <si>
    <t>Ohio landfill gas to pipelinequality biomethane, delivered via pipeline, liquefied in CA</t>
  </si>
  <si>
    <t>Previous Tier 1 CNG023; 27.62</t>
  </si>
  <si>
    <t>CNGLF224L</t>
  </si>
  <si>
    <t>Fuel Producer: Clean Energy (5481) Facility Name: Pinnacle Gas Producers, LLC (71153). Ohio landfill gas to pipeline-quality biomethane, delivered via pipeline, liquefied in CA</t>
  </si>
  <si>
    <t>T1R-1103</t>
  </si>
  <si>
    <t>Previous Tier 1 LNG020; 25.5</t>
  </si>
  <si>
    <t>LNGLF201L</t>
  </si>
  <si>
    <t>Fuel Producer: Clean Energy (5481) Facility Name: Pinnacle Gas Producers, LLC (71153). Ohio landfill gas to pipeline-quality biomethane; delivered via pipeline; liquefied to LNG in CA</t>
  </si>
  <si>
    <t>T1R-1104</t>
  </si>
  <si>
    <t>Tier 2 Method 2B Pathway; Altamont landfill gas delivered via pipeline to High Mountain Fuels; purified to biomethane and liquefied to LNG in California; regasified to LCNG in California; fuel delivered to Bay Area by Truck</t>
  </si>
  <si>
    <t>CNGLF247</t>
  </si>
  <si>
    <t>Fuel Producer: High Mountain Fuels, LLC (4293) Facility Name: Altamont Bio-LNG Plant (70526): Tier 2 Method 2B Pathway; Altamont landfill gas delivered via pipeline to High Mountain Fuels; purified to biomethane and liquefied to LNG in California; re-gasified to L-CNG in California; fuel delivered to Bay Area by Truck</t>
  </si>
  <si>
    <t>T2N-1163</t>
  </si>
  <si>
    <t>Michigan landfill gas to pipelinequality biomethane; delivered via pipeline; liquefied to LNG in CA</t>
  </si>
  <si>
    <t>Previous Tier 1 LNG025; 30.12</t>
  </si>
  <si>
    <t>LNGLF200L</t>
  </si>
  <si>
    <t>Fuel Producer: Clean Energy (5481) Facility Name: Westside Gas Producers LLC (71151). Michigan landfill gas to pipeline-quality biomethane; delivered via pipeline; liquefied to LNG in CA</t>
  </si>
  <si>
    <t>T1R-1101</t>
  </si>
  <si>
    <t>Kansas City landfill gas to pipelinequality biomethane, delivered via pipeline, liquefied in CA; transported by trucks; regasified and compressed to LCNG in CA</t>
  </si>
  <si>
    <t>Previous Tier 1 CNG030; 32.92</t>
  </si>
  <si>
    <t>CNGLF230LR</t>
  </si>
  <si>
    <t>CNGLF230L</t>
  </si>
  <si>
    <t>Fuel Producer: Clean Energy (5481) Facility Name: EIF KC Landfill Gas LLC (71155). Kansas City landfill gas to pipeline-quality biomethane, delivered via pipeline, liquefied in CA; transported by trucks; re-gasified and compressed to L-CNG in CA</t>
  </si>
  <si>
    <t>T1R-1124</t>
  </si>
  <si>
    <t>Tier 2 Method 2B Pathway; Altamont landfill gas delivered via pipeline to High Mountain Fuels; purified to biomethane and liquefied to LNG in California; regasified to LCNG onsite; fuel dispensed onsite</t>
  </si>
  <si>
    <t>CNGLF246</t>
  </si>
  <si>
    <t>Fuel Producer: High Mountain Fuels, LLC (4293) Facility Name: Altamont Bio-LNG Plant (70526): Tier 2 Method 2B Pathway; Altamont landfill gas delivered via pipeline to High Mountain Fuels; purified to biomethane and liquefied to LNG in California; re-gasified to L-CNG on-site; fuel dispensed on-site</t>
  </si>
  <si>
    <t>T2N-1161</t>
  </si>
  <si>
    <t>North American Used Cooking Oil (UCO)Biodiesel Produced in Arkansas</t>
  </si>
  <si>
    <t>BIOD027</t>
  </si>
  <si>
    <t>Fuel Producer: FutureFuel Chemical Company (4664) Facility Name: FutureFuel Chemical Company (82612): North American Used Cooking Oil (UCO); Biodiesel Produced in Arkansas</t>
  </si>
  <si>
    <t>T1R-1093</t>
  </si>
  <si>
    <t>Ethanol production from Brazilian sugarcane Juice feedstock, with credit for electricity coproduct export, and mechanized harvesting</t>
  </si>
  <si>
    <t>NG Bioenergia S/A Potirendaba (71036)</t>
  </si>
  <si>
    <t>Fuel Producer: Noble Brasil S.A. (4232) Facility Name: NG Bioenergia S/A - Potirendaba (71036). Ethanol production from Brazilian sugarcane Juice feedstock, with credit for electricity co-product export, and mechanized harvesting.</t>
  </si>
  <si>
    <t>T1N-1062</t>
  </si>
  <si>
    <t>Sao Martinho S/A (70479)</t>
  </si>
  <si>
    <t>ETHS213</t>
  </si>
  <si>
    <t>Fuel Producer: Usina São Martinho S.A. (3867) Facility Name: Sao Martinho S/A (70479). Brazilian sugarcane juice-based ethanol, with credit for mechanized harvesting.</t>
  </si>
  <si>
    <t>T1N-1393</t>
  </si>
  <si>
    <t>Ethanol production from Brazilian sugarcane juice feedstock, with credit for electricity coproduct export, and mechanized harvesting</t>
  </si>
  <si>
    <t>Noble Brasil S/A NBSA (UNP)(70527)</t>
  </si>
  <si>
    <t>ETHS218</t>
  </si>
  <si>
    <t>Fuel Producer: Noble Brasil S.A. (4232) Facility Name: Noble Brasil S/A - NBSA (UNP) (70527). Ethanol production from Brazilian sugarcane juice feedstock, with credit for electricity co-product export, and mechanized harvesting.</t>
  </si>
  <si>
    <t>T1N-1391</t>
  </si>
  <si>
    <t xml:space="preserve">North American lowfree fatty acids (Used Cooking Oil)where “cooking” is required; Biodiesel Produced in Canada </t>
  </si>
  <si>
    <t>Consolidated Biofuels Ltd (80304)</t>
  </si>
  <si>
    <t>Consolidated Biofuels Ltd (3919)</t>
  </si>
  <si>
    <t>BDU211L</t>
  </si>
  <si>
    <t>BIOD029</t>
  </si>
  <si>
    <t xml:space="preserve">Fuel Producer: Consolidated Biofuels Ltd. (3919) Facility Name: Consolidated Biofuels Ltd. (80304): North American low-free fatty acids (Used Cooking Oil) where “cooking” is required; Biodiesel Produced in Canada </t>
  </si>
  <si>
    <t>T1R-1058</t>
  </si>
  <si>
    <t>Branco Peres Acucar e Alcool SA (71077)</t>
  </si>
  <si>
    <t>Branco Peres Acucar e Alcool SA (5985)</t>
  </si>
  <si>
    <t>ETHS210</t>
  </si>
  <si>
    <t>Fuel Producer: Branco Peres Acucar e Alcool SA (5985) Facility Name: Branco Peres Acucar e Alcool SA (71077): Brazilian sugarcane juice-to-ethanol, with credit for mechanized harvesting.</t>
  </si>
  <si>
    <t>T1N-1400</t>
  </si>
  <si>
    <t>Global Mixed Used Cooking Oil to Renewable Diesel Produced in Singapore</t>
  </si>
  <si>
    <t>RNWD027</t>
  </si>
  <si>
    <t>Fuel Producer: Neste Singapore Pte Ltd (4137) Facility Name: Neste Singapore (80327). Global Mixed Used Cooking Oil to Renewable Diesel Produced in Singapore.</t>
  </si>
  <si>
    <t>T1R-1046</t>
  </si>
  <si>
    <t>Midwest Corn Oil to Renewable Diesel Produced in Singapore</t>
  </si>
  <si>
    <t>RNWD026</t>
  </si>
  <si>
    <t>Midwest Corn Oil from Wet DGS</t>
  </si>
  <si>
    <t>Fuel Producer: Neste Singapore Pte Ltd (4137) Facility Name: Neste Singapore (80327). Midwest Corn Oil to Renewable Diesel Produced in Singapore.</t>
  </si>
  <si>
    <t>T1R-1045</t>
  </si>
  <si>
    <t>New Zealand Rendered Tallow to Renewable Diesel; Fuel Produced in Singapore</t>
  </si>
  <si>
    <t>RDT203L</t>
  </si>
  <si>
    <t>RNWD007</t>
  </si>
  <si>
    <t>Fuel Producer: Neste Singapore Pte Ltd (4137) Facility Name: Neste Singapore (80327): New Zealand Rendered Tallow to Renewable Diesel; Fuel Produced in Singapore</t>
  </si>
  <si>
    <t>T1R-1043</t>
  </si>
  <si>
    <t>South East Asia Fish Oil to Renewable Diesel Produced in Singapore</t>
  </si>
  <si>
    <t>RDF200L</t>
  </si>
  <si>
    <t>RNWD006</t>
  </si>
  <si>
    <t>South East Asian Fish Oil</t>
  </si>
  <si>
    <t>Fuel Producer: Neste Singapore Pte Ltd (4137) Facility Name: Neste Singapore (80327). South East Asia Fish Oil to Renewable Diesel Produced in Singapore.</t>
  </si>
  <si>
    <t>T1R-1042</t>
  </si>
  <si>
    <t>North American Rendered Tallow to Renewable Diesel Produced in Singapore</t>
  </si>
  <si>
    <t>RNWD005</t>
  </si>
  <si>
    <t>Fuel Producer: Neste Singapore Pte Ltd (4137) Facility Name: Neste Singapore (80327). North American Rendered Tallow to Renewable Diesel Produced in Singapore.</t>
  </si>
  <si>
    <t>T1R-1041</t>
  </si>
  <si>
    <t>Australian Rendered Tallow to Renewable Diesel; Renewable Diesel Produced in Singapore</t>
  </si>
  <si>
    <t>RNWD004</t>
  </si>
  <si>
    <t>Australian Tallow</t>
  </si>
  <si>
    <t>Fuel Producer: Neste Singapore Pte Ltd (4137) Facility Name: Neste Singapore (80327). Australian Rendered Tallow to Renewable Diesel. Renewable Diesel Produced in Singapore.</t>
  </si>
  <si>
    <t>T1R-1040</t>
  </si>
  <si>
    <t>Usina São Martinho SA (70373)</t>
  </si>
  <si>
    <t>Fuel Producer: Usina São Martinho S.A. (3867) Facility Name: Usina São Martinho S.A. (70373). Brazilian sugarcane juice-based ethanol, with credit for surplus cogenerated electricity export, and mechanized harvesting.</t>
  </si>
  <si>
    <t>T1N-1392</t>
  </si>
  <si>
    <t>ETHM200</t>
  </si>
  <si>
    <t>Fuel Producer: BIOSEV S.A. (3869) Facility Name: Usina Vale do Rosário (70440). Brazilian sugarcane by-product molasses-based ethanol, with credit for electricity co-product export, and mechanized harvesting.</t>
  </si>
  <si>
    <t>T1N-1073</t>
  </si>
  <si>
    <t>Usina Delta S/A Unidade Volta Grande (70371)</t>
  </si>
  <si>
    <t>ETHS214</t>
  </si>
  <si>
    <t>Fuel Producer: Usina Delta SA (3852) Facility Name: Usina Delta S/A Unidade Volta Grande (70371). Brazilian sugarcane juice-based ethanol, with credit for surplus cogenerated electricity exports, and mechanized harvesting.</t>
  </si>
  <si>
    <t>T1N-1460</t>
  </si>
  <si>
    <t>Santa Helena (70558)</t>
  </si>
  <si>
    <t>ETHM230</t>
  </si>
  <si>
    <t>Fuel Producer: Raízen Energia S/A (3805) Facility Name: Santa Helena (70558): Brazilian sugarcane molasses-to-ethanol pathway, with credit for surplus cogenerated electricity export, and mechanized harvesting</t>
  </si>
  <si>
    <t>T1N-1141</t>
  </si>
  <si>
    <t>Usina Sao Domingos Acucar e Alcool SA (70533)</t>
  </si>
  <si>
    <t>Usina Sao Domingos Acucar e Alcool SA (4252)</t>
  </si>
  <si>
    <t>ETHS234</t>
  </si>
  <si>
    <t>Fuel Producer: Usina Sao Domingos Acucar e Alcool S.A. (4252) Facility Name: Usina Sao Domingos Acucar e Alcool SA (70533): Brazilian sugarcane juice-to-ethanol pathway, with credit for surplus cogenerated electricity export, and mechanized harvesting</t>
  </si>
  <si>
    <t>T1N-1069</t>
  </si>
  <si>
    <t xml:space="preserve">North American Corn Oil from Wet DGS of a Corn Ethanol plant; Biodiesel Produced in Canada </t>
  </si>
  <si>
    <t>BIOD030</t>
  </si>
  <si>
    <t>North American Corn Oil from Wet DGS</t>
  </si>
  <si>
    <t xml:space="preserve">Fuel Producer: BIOX Canada Limited (3758) Facility Name: BIOX Canada Limited (80236). North American Corn Oil from Wet DGS of a Corn Ethanol plant; Biodiesel Produced in Canada </t>
  </si>
  <si>
    <t>T1R-1012</t>
  </si>
  <si>
    <t xml:space="preserve">North American Canola; Biodiesel Produced in Canada </t>
  </si>
  <si>
    <t>BIOD026</t>
  </si>
  <si>
    <t xml:space="preserve">Fuel Producer: BIOX Canada Limited (3758) Facility Name: BIOX Canada Limited (80236). North American Canola; Biodiesel Produced in Canada </t>
  </si>
  <si>
    <t>T1R-1010</t>
  </si>
  <si>
    <t xml:space="preserve">North American Soybean; Biodiesel Produced in Canada </t>
  </si>
  <si>
    <t>BIOD024</t>
  </si>
  <si>
    <t xml:space="preserve">Fuel Producer: BIOX Canada Limited (3758) Facility Name: BIOX Canada Limited (80236). North American Soybean; Biodiesel Produced in Canada </t>
  </si>
  <si>
    <t>T1R-1009</t>
  </si>
  <si>
    <t xml:space="preserve">North American Tallow; Biodiesel Produced in Canada </t>
  </si>
  <si>
    <t>BDT200L</t>
  </si>
  <si>
    <t>BIOD023</t>
  </si>
  <si>
    <t xml:space="preserve">Fuel Producer: BIOX Canada Limited (3758) Facility Name: BIOX Canada Limited (80236). North American Tallow; Biodiesel Produced in Canada </t>
  </si>
  <si>
    <t>T1R-1008</t>
  </si>
  <si>
    <t>Producer: BIOSEV S.A. (3869) Facility Name: Usina Cresciumal (71068). Brazilian sugarcane molasses-to-ethanol, with credit for mechanized harvesting, and surplus cogenerated electricity export.</t>
  </si>
  <si>
    <t>T1N-1078</t>
  </si>
  <si>
    <t>Adecoagro Vale do Ivinhema Ltda (70496)</t>
  </si>
  <si>
    <t>ETHS211</t>
  </si>
  <si>
    <t>Fuel Producer: Adecoagro Brasil Participacoes (4192) Facility Name: Adecoagro Vale do Ivinhema Ltda. (70496): Brazilian sugarcane juice-to-ethanol, with credit for electricity co-product export, and mechanized harvesting.</t>
  </si>
  <si>
    <t>T1N-1356</t>
  </si>
  <si>
    <t>Retired Pathway</t>
  </si>
  <si>
    <t>AFPR Recertification Status</t>
  </si>
  <si>
    <t>Pathway Description</t>
  </si>
  <si>
    <t>Facility (ID)</t>
  </si>
  <si>
    <t>Company (ID)</t>
  </si>
  <si>
    <t>Fuel Category</t>
  </si>
  <si>
    <t>Postings and Comments</t>
  </si>
  <si>
    <t xml:space="preserve"> Original Certification Date</t>
  </si>
  <si>
    <t>Current Certified CI</t>
  </si>
  <si>
    <t>Current Certified  FPC</t>
  </si>
  <si>
    <t>Legacy CI</t>
  </si>
  <si>
    <t>Legacy FPC</t>
  </si>
  <si>
    <t>Fuel Type</t>
  </si>
  <si>
    <t>Facility Location</t>
  </si>
  <si>
    <t>Applicant &amp; Pathway Description</t>
  </si>
  <si>
    <t>Calculator Version</t>
  </si>
  <si>
    <t>Class</t>
  </si>
  <si>
    <t>App/Pathway #</t>
  </si>
  <si>
    <t>Total Number of Applications (2.0) or Pathways (3.0)</t>
  </si>
  <si>
    <t>Last Updated</t>
  </si>
  <si>
    <r>
      <t>Fuel Producer: Shell Energy North America (6154) Facility Name: East Texas Renewables (F2942): Greenwood Farms landfill gas (TX) to pipeline-quality biomethane; delivered via pipeline to CNG Stations in California</t>
    </r>
    <r>
      <rPr>
        <b/>
        <sz val="12"/>
        <color rgb="FF0432FF"/>
        <rFont val="Arial"/>
        <family val="2"/>
      </rPr>
      <t>(Provisional)</t>
    </r>
  </si>
  <si>
    <t>Fuel Producer: Athens Services (A431) Facility Name: La Puente (V4048). River Birch landfill  (Avondale, LA) gas to pipeline-quality biomethane; delivered via pipeline to La Puente  California and compressed to CNG (Provisional)</t>
  </si>
  <si>
    <t>Fuel Producer: Athens Services (A431) Facility Name: Irwindale (V5355). River Birch landfill  (Avondale, LA) gas to pipeline-quality biomethane; delivered via pipeline to Irwindale California and compressed to CNG (Provisional)</t>
  </si>
  <si>
    <r>
      <t xml:space="preserve">Fuel Producer: Questar Fueling Company (Q500) Facility Name: River Birch, LLC (Sharing) (K200W): River Birch landfill gas to pipeline-quality biomethane; delivered via pipeline to Questar CNG stations in Buttonwillow, California </t>
    </r>
    <r>
      <rPr>
        <b/>
        <sz val="12"/>
        <color rgb="FF0432FF"/>
        <rFont val="Arial"/>
        <family val="2"/>
      </rPr>
      <t>(Provisional)</t>
    </r>
  </si>
  <si>
    <t>Fuel Producer: AltEn, LLC (6269) Facility Name: AltEn (70131): Midwest spent corn and sorghum seeds to produce ethanol, using grid electricity, natural gas, and biogas. (Provisional)</t>
  </si>
  <si>
    <t>Fuel Producer: San Diego Metropolitan Transit Center (S304) Facility Name: RiverBirch LLC (K2000). Louisiana landfill gas to pipeline-quality biomethane; delivered via pipeline; compressed to CNG in CA (Provisional)</t>
  </si>
  <si>
    <r>
      <t xml:space="preserve">Fuel Producer: Shell Energy North America (6154) Facility Name: Cambrian Energy/Southtex Fort Smith Treaters (C5950): Fort Smith landfill gas to pipeline-quality biomethane; delivered via pipeline to CNG Stations in Califirnia </t>
    </r>
    <r>
      <rPr>
        <b/>
        <sz val="12"/>
        <color rgb="FF0432FF"/>
        <rFont val="Arial"/>
        <family val="2"/>
      </rPr>
      <t>(Provisional)</t>
    </r>
  </si>
  <si>
    <r>
      <t>Fuel Producer: Shell Energy North America (6154) Facility Name: Edinburg Renewables LLC (J8601): Edinburg landfill gas (TX) to pipeline-quality biomethane; delivered via pipeline to CNG Stations in California</t>
    </r>
    <r>
      <rPr>
        <b/>
        <sz val="12"/>
        <color rgb="FF0432FF"/>
        <rFont val="Arial"/>
        <family val="2"/>
      </rPr>
      <t>(Provisional)</t>
    </r>
  </si>
  <si>
    <r>
      <t xml:space="preserve">Fuel Producer: Imperial Western Products (9871) Facility Name: Imperial Western Products (81066): Average U.S. sourced rendered UCO to Biodiesel produced from Southern California, distributed to Southern California </t>
    </r>
    <r>
      <rPr>
        <b/>
        <sz val="12"/>
        <color rgb="FF0432FF"/>
        <rFont val="Arial"/>
        <family val="2"/>
      </rPr>
      <t>(Provisional)</t>
    </r>
  </si>
  <si>
    <r>
      <t xml:space="preserve">Fuel Producer: Imperial Western Products (9871) Facility Name: Imperial Western Products (81066): U.S. sourced corn oil to Biodiesel produced from Southern California, distributed to Southern California </t>
    </r>
    <r>
      <rPr>
        <b/>
        <sz val="12"/>
        <color rgb="FF0432FF"/>
        <rFont val="Arial"/>
        <family val="2"/>
      </rPr>
      <t>(Provisional)</t>
    </r>
  </si>
  <si>
    <r>
      <t xml:space="preserve">Fuel Producer: Clinton Biodiesel, LLC (6485) Facility Name: Clinton Biodiesel LLC (82595): Soy oil Biodiesel produced from Midwest, transported by rail to California </t>
    </r>
    <r>
      <rPr>
        <b/>
        <sz val="12"/>
        <color rgb="FF0432FF"/>
        <rFont val="Arial"/>
        <family val="2"/>
      </rPr>
      <t>(Provisional)</t>
    </r>
  </si>
  <si>
    <r>
      <t xml:space="preserve">Fuel Producer: GeoGreen Biofuels (3885) Facility Name: GeoGreen Biofuels (81199): California sourced Waste Oil (Used Cooking Oil) Biodiesel produced in California </t>
    </r>
    <r>
      <rPr>
        <b/>
        <sz val="12"/>
        <color rgb="FF0432FF"/>
        <rFont val="Arial"/>
        <family val="2"/>
      </rPr>
      <t>(Provisional)</t>
    </r>
  </si>
  <si>
    <r>
      <t xml:space="preserve">Fuel Producer: Imperial Western Products (9871) Facility Name: Imperial Western Products (81066): CA-sourced rendered UCO to Biodiesel produced from Southern California, distributed to Southern California </t>
    </r>
    <r>
      <rPr>
        <b/>
        <sz val="12"/>
        <color rgb="FF0432FF"/>
        <rFont val="Arial"/>
        <family val="2"/>
      </rPr>
      <t>(Provisional)</t>
    </r>
  </si>
  <si>
    <r>
      <t xml:space="preserve">Fuel Producer: Lakeview Biodiesel, LLC (L430) Facility Name: Lakeview Biodiesel, LLC (W0607): Biodiesel produced from Soybean oil in Missouri; Fuel transported via rail to California </t>
    </r>
    <r>
      <rPr>
        <b/>
        <sz val="12"/>
        <color rgb="FF0432FF"/>
        <rFont val="Arial"/>
        <family val="2"/>
      </rPr>
      <t>(Provisional)</t>
    </r>
  </si>
  <si>
    <r>
      <t>Fuel Producer: BUSTER BIOFUELS LLC (4166) Facility Name: BUSTER BIOFUELS LLC (83449): High energy rendered Used Cooking Oil (UCO) sourced locally and transported by truck, Biodiesel produced in California</t>
    </r>
    <r>
      <rPr>
        <b/>
        <sz val="12"/>
        <color rgb="FF0432FF"/>
        <rFont val="Arial"/>
        <family val="2"/>
      </rPr>
      <t>(Provisional)</t>
    </r>
  </si>
  <si>
    <r>
      <t xml:space="preserve">Fuel Producer: New Leaf Biofuel (7768) Facility Name: New Leaf Biofuel (83541). Self-rendered Used Cooking Oil Biodiesel Produced in California </t>
    </r>
    <r>
      <rPr>
        <b/>
        <sz val="12"/>
        <color rgb="FF0432FF"/>
        <rFont val="Arial"/>
        <family val="2"/>
      </rPr>
      <t>(Provisional)</t>
    </r>
  </si>
  <si>
    <r>
      <t xml:space="preserve">Fuel Producer: Biodico Westside (6231) Facility Name: Biodico Plant (83027): California Used Cooking Oil;  Biodiesel produced in Five Points, California </t>
    </r>
    <r>
      <rPr>
        <b/>
        <sz val="12"/>
        <color rgb="FF0432FF"/>
        <rFont val="Arial"/>
        <family val="2"/>
      </rPr>
      <t>(Provisional)</t>
    </r>
  </si>
  <si>
    <r>
      <t xml:space="preserve">Fuel Producer: BUSTER BIOFUELS LLC (4166) Facility Name: BUSTER BIOFUELS LLC (83449): Raw Used Cooking Oil (UCO) sourced locally and transported by truck, Biodiesel produced in California </t>
    </r>
    <r>
      <rPr>
        <b/>
        <sz val="12"/>
        <color rgb="FF0432FF"/>
        <rFont val="Arial"/>
        <family val="2"/>
      </rPr>
      <t>(Provisional)</t>
    </r>
  </si>
  <si>
    <t>Fuel Producer: Element Markets Renewable Energy, LLC (5877); Facility Name: Meadow Branch Landfill Gas Processing Facility (71252); Meadow Branch landfill gas to pipeline-quality biomethane; delivered via pipeline to Orange County Transportation Authority and TruStar CNG Stations in CA (Provisional)</t>
  </si>
  <si>
    <t>Fuel Producer: Homeland Energy Solutions LLC (3220) ; Facility Name: Homeland Energy Solutions LLC (70188); Dry mill corn ethanol with co-production of DDGS, MDGS, and corn oil using natural gas and electricity power (Provisional)</t>
  </si>
  <si>
    <t>Fuel Producer: Victor Valley Transit Authority (V056) ; Facility Name: River Birch Landfill (R7407); River Birch landfill gas to pipeline-quality biomethane; delivered via pipeline to CNG Stations in California (Provisional)</t>
  </si>
  <si>
    <t>Fuel Producer: Apple (A449) ; Facility Name: VP02 (V8866); Tier 2 Method 2B Pathway: Solar-based (Photovoltaic) Electricity for 26 dual head ChargePoint electric vehicle charging stations (Provisional)</t>
  </si>
  <si>
    <t>Fuel Producer: Apple (A449) ; Facility Name: HS01 (H3518); Tier 2 Method 2B Pathway: Solar-based (Photovoltaic) Electricity for seven dual head ChargePoint electric vehicle charging stations (Provisional)</t>
  </si>
  <si>
    <t>Fuel Producer: Shell Energy North America (6154) ; Facility Name: Pine Hill Renewables, LLC (71288); Pine Hill landfill gas in Kilgore, TX to pipeline-quality biomethane; delivered via pipeline to CNG Stations in California (Provisional)</t>
  </si>
  <si>
    <t>Fuel Producer: Adkins Energy LLC (4767) ; Facility Name: Adkins Energy, LLC (70070); Tier 2 Method 2B Pathway: Midwest sourced corn oil, Biodiesel produced in Lena, Illinois and transported by rail to California (Provisional)</t>
  </si>
  <si>
    <t>Fuel Producer: Albertsons Companies, Inc. (A505) ; Facility Name: Safeway Tracy Distribution Center (17814); Tier 2 Method 2B Pathway: Wind electricity for charging  electric forklifts in Tracy, California (Provisional)</t>
  </si>
  <si>
    <t>Fuel Producer: Linde LLC (L012); Facility Name: Linde Canada LH2 Plant (R1980); Tier 2 Method 2B Pathway: Compressed Hydrogen from co-product hydrogen produced at a sodium chlorate plant (includes liquefaction and regasification steps) and transported by truck to fueling stations in California (Provisional)</t>
  </si>
  <si>
    <t>Fuel Producer: Element Markets Renewable Energy, LLC (5877) ; Facility Name: Johnstown Regional Energy - Shade (71134); JRE's Shade landfill, Cairnbrook, PA gas in Pennsylvania to pipeline-quality biomethane; delivered via pipeline to CNG Stations in California (Provisional)</t>
  </si>
  <si>
    <t>Fuel Producer: Element Markets Renewable Energy, LLC (5877) ; Facility Name: Johnstown Regional Energy - Southern Alleghenies (71133); Southern Alleghenies (PA) landfill gas to pipeline-quality biomethane; delivered via pipeline to CNG Stations in California (Provisional)</t>
  </si>
  <si>
    <t>Fuel Producer: Element Markets Renewable Energy, LLC (5877) ; Facility Name: Johnstown Regional Energy - Raeger (71131); Laurel Highlands (PA) landfill gas to pipeline-quality biomethane; delivered via pipeline to CNG Stations in California (Provisional)</t>
  </si>
  <si>
    <t>Fuel Producer: Solfuels USA LLC (S357) ; Facility Name: Solfuels USA LLC (82892); Biodiesel produced from Soybean Oil in Helena, Arkansas; Soybean extracted in the Midwest; Fuel transported by rail to California (Provisional)</t>
  </si>
  <si>
    <t>Fuel Producer: REG Danville, LLC (3723) ; Facility Name: REG Danville, LLC (80216); U.S. sourced rendered Tallow; Biodiesel Produced in Danville, Illinois and transported by rail to California (Provisional)</t>
  </si>
  <si>
    <t>Fuel Producer: REG Danville, LLC (3723) ; Facility Name: REG Danville, LLC (80216); Rendered Used Cooking Oil (UCO), Biodiesel produced in Danville, Illinois and transported by rail to California (Provisional)</t>
  </si>
  <si>
    <t>Fuel Producer: REG Danville, LLC (3723) ; Facility Name: REG Danville, LLC (80216); U.S. sourced corn oil, Biodiesel produced in Danville, Illinois and transported by rail to California (Provisional)</t>
  </si>
  <si>
    <t>Fuel Producer: Shell Energy North America (6154) ; Facility Name: Melissa Renewables, LLC (71407); Melissa landfill gas in Melissa, TX to pipeline-quality biomethane; delivered via pipeline to CNG Stations in California (Provisional)</t>
  </si>
  <si>
    <t>Fuel Producer: Fuel Producer: San Diego Metropolitan Transit Center (S304) ; Facility Name: Facility Name: EBI Energie In (71254); EBI landfill gas in Saint-Thomas, Quebec to pipeline-quality biomethane; delivered via pipeline to CNG Stations in California (Provisional)</t>
  </si>
  <si>
    <t>Fuel Producer: Element Markets Renewable Energy, LLC (5877) ; Facility Name: Charleston Landfill Gas Processing Facility (71314); Landfill gas in Charleston, West Virginia to pipeline-quality biomethane; delivered via pipeline to CNG Stations in California (Provisional)</t>
  </si>
  <si>
    <t>Fuel Producer: Imperial Western Products (9871) ; Facility Name: Imperial Western Products (81066); U.S. sourced rendered Tallow; Biodiesel produced in Coachella, California (Provisional)</t>
  </si>
  <si>
    <t>Fuel Producer: REG Danville, LLC (3723) ; Facility Name: REG Danville, LLC (80216); Tier 2 Method 2B Pathway: Biodiesel produced from U.S. sourced Non-Rendered Used Cooking Oil (UCO), Fuel produced in Danville, Illinois and transported by rail to California (Provisional)</t>
  </si>
  <si>
    <t>Fuel Producer: Pinal Energy LLC (4744); Facility Name: Pinal Energy LLC (70136); Tier 2 Method 2B Pathway: Cellulosic ethanol produced from Corn Kernel Fiber using Edeniq process along with starch ethanol in Maricopa, Arizona; using natural gas and electricity; Midwest Corn, Dry Mill, Wet and Dry DGS; Corn Oil, Syrup; Ethanol transported by truck to California (Provisional)</t>
  </si>
  <si>
    <t>Fuel Producer: California Renewable Power LLC (CARP) (C196) ; Facility Name: California Renewable Power and Organics Recycling and Anaerobic Digestion Facility (71270); Tier 2 Method 2B Pathway; Biogas produced from the anaerobic digestion of 100% green waste in Perris, California, upgraded to biomethane onsite, injected into pipeline, and compressed to transportation fuel in California (Provisional)</t>
  </si>
  <si>
    <t>Fuel Producer: W2Fuels (LVA Adrian Biofuel LLC) (3251) ; Facility Name: W2Fuels (LVA Adrian Biofuel LLC dba W2Fuel Adrian) (81095; Biodiesel produced from Soybean Oil in Adrian, Michigan  and transported by rail to California (Provisional)</t>
  </si>
  <si>
    <t>Fuel Producer: Element Markets Renewable Energy, LLC (5877) ; Facility Name: Cambrian Energy (C5950S); Landfill gas from Fort Smith, Arkansas to pipeline-quality biomethane; delivered via pipeline to CNG Stations in California (Provisional)</t>
  </si>
  <si>
    <t>Fuel Producer: Neste Renewable Fuels Oy (3734) ; Facility Name: Neste Renewable Fuels - Porvoo (80272); Tier 2 Method 2B Pathway: Renewable Diesel produced from Globally Sourced Tallow.  Shipped to Sluiskil Pre-treatment site.  Fuel produced in Neste Porvoo Plant and transported to California (Provisional)</t>
  </si>
  <si>
    <t>Fuel Producer: Neste Renewable Fuels Oy (3734) ; Facility Name: Neste Renewable Fuels - Porvoo (80272); Tier 2 Method 2B Pathway: Renewable Diesel produced from Globally Sourced UCO, Fuel produced in Neste Finland Plant and transported by ocean tanker to California (Provisional)</t>
  </si>
  <si>
    <t>Fuel Producer: Eco Solutions Co., Ltd (6266) ; Facility Name: Eco Solutions Co., Ltd (83159); Tier 2 Method 2B Pathway: Rendered Used Cooking Oil (UCO) sourced in South Korea, Biodiesel produced in Jeongeup-si, South Korea using bottom distillates as thermal energy, and transported by ocean tanker to California (Provisional)</t>
  </si>
  <si>
    <r>
      <t xml:space="preserve">Fuel Producer: CORN, LP (5065) ; Facility Name: CORN, LP (70145); Midwest Corn, Dry Mill, Dry DGS and Corn Oil using natural gas and grid electricity; Corn starch ethanol produced in Goldfield, Iowa; Ethanol transported by rail to California </t>
    </r>
    <r>
      <rPr>
        <b/>
        <sz val="12"/>
        <color rgb="FF0432FF"/>
        <rFont val="Arial"/>
        <family val="2"/>
      </rPr>
      <t xml:space="preserve">(Provisional) </t>
    </r>
  </si>
  <si>
    <r>
      <t xml:space="preserve">Fuel Producer: Kansas Ethanol, LLC (5810); Facility Name: Kansas Ethanol, LLC (70279); Dry Mill Ethanol, using both Corn and Sorghum, Natural Gas, Grid Electricity, DDGS and wetcake </t>
    </r>
    <r>
      <rPr>
        <b/>
        <sz val="12"/>
        <color rgb="FF0432FF"/>
        <rFont val="Arial"/>
        <family val="2"/>
      </rPr>
      <t>(Provisional)</t>
    </r>
  </si>
  <si>
    <r>
      <t xml:space="preserve">Fuel Producer: Little Sioux Corn Processors, LLLP (4728) Facility Name: LSCP, LLLP (70015). Midwest Corn,  Ethanol, Dry Mill, 100% MDGS, NG </t>
    </r>
    <r>
      <rPr>
        <b/>
        <sz val="12"/>
        <color rgb="FF0432FF"/>
        <rFont val="Arial"/>
        <family val="2"/>
      </rPr>
      <t>(Provisional)</t>
    </r>
    <r>
      <rPr>
        <sz val="12"/>
        <color rgb="FF0432FF"/>
        <rFont val="Arial"/>
        <family val="2"/>
      </rPr>
      <t xml:space="preserve">
</t>
    </r>
  </si>
  <si>
    <r>
      <t xml:space="preserve">Fuel Producer: Little Sioux Corn Processors, LLLP (4728) Facility Name: LSCP, LLLP (70015).  Midwest Corn,  Ethanol, Dry Mill, 100 % DDGS, NG </t>
    </r>
    <r>
      <rPr>
        <b/>
        <sz val="12"/>
        <color rgb="FF0432FF"/>
        <rFont val="Arial"/>
        <family val="2"/>
      </rPr>
      <t>(Provisional)</t>
    </r>
    <r>
      <rPr>
        <sz val="12"/>
        <color rgb="FF0432FF"/>
        <rFont val="Arial"/>
        <family val="2"/>
      </rPr>
      <t xml:space="preserve">
</t>
    </r>
  </si>
  <si>
    <t>Fuel Producer: WM Renewable Energy, LLC (W978) ; Facility Name: Milam High Btu Gas Plant (71208); Waste Management's Milam landfill, St. Louis, Illinois gas to pipeline-quality biomethane; delivered via pipeline to WM fueling stations in California (Provisional)</t>
  </si>
  <si>
    <t>Fuel Producer: WM Renewable Energy, LLC (W978) ; Facility Name: Milam High Btu Gas Plant (71208); Waste Management's  Milam landfill, St. Louis, Illinois gas pipeline-quality biomethane; delivered via pipeline to liquifaction plant in Topock AZ, and transported by truck to WM fueling stations in California (Provisional)</t>
  </si>
  <si>
    <t>Fuel Producer: WM Renewable Energy, LLC (W978) ; Facility Name: Milam High Btu Gas Plant (71208); Waste Management's Milam landfill, St. Louis, Illinois gas to pipeline-quality biomethane; delivered via pipeline; liquefied to LNG in AZ; Re-gasified and compressed in California. (Provisional)</t>
  </si>
  <si>
    <t>Fuel Producer: Kansas Ethanol, LLC ; Facility Name: Kansas Ethanol, LLC (70279); Midwest Corn, Ethanol, Dry Mill, NG, and grid electricity as process fuels. DDGS, WDGS, and corn oil as co-products (Provisional)</t>
  </si>
  <si>
    <t>Fuel Producer: Pacific Ethanol West LLC (3697); Facility Name: Pacific Ethanol Stockton LLC (70319; Tier 2 Method 2B Pathway: Cellulosic ethanol produced from Corn Kernel Fiber using Edeniq process along with starch ethanol in Stockton, California; using natural gas and electricity; Midwest Corn, Dry Mill, Wet and Modified DGS (Provisional)</t>
  </si>
  <si>
    <t>Fuel Producer: Great Plains Ethanol (4727) ; Facility Name: Great Plains Ethanol, LLC (70012); Tier 2 Method 2B Pathway: Cellulosic ethanol produced from Corn kernel fiber using BPX process along with starch ethanol in Chancellor, South Dakota; Midwest Corn, Dry Mill, Wet, Modified, and Dry DGS using natural gas, biomass, biogas, and electricity; Ethanol transported by rail to California (Provisional)</t>
  </si>
  <si>
    <t>Fuel Producer: Poet Biorefining Emmetsburg (4792) ; Facility Name: Poet Biorefining Emmetsburg (70021); Tier 2 Method 2B Pathway: Cellulosic ethanol produced from Corn kernel fiber using BPX process along with starch ethanol in Emmetsburg, Iowa; Midwest Corn, Dry Mill, Wet and Dry  DGS using natural gas and electricity; Ethanol transported by rail to California (Provisional)</t>
  </si>
  <si>
    <t>Fuel Producer: Mid America Agri Products/Wheatland, LLC (5095) ; Facility Name: Mid America Agri Products/Wheatland LLC (70153); Tier 2 Method 2B Pathway: Cellulosic ethanol produced from Corn Kernel Fiber using Edeniq process along with starch ethanol in Madrid, Nebraska; using natural gas and electricity; Midwest Corn, Dry Mill, Wet DGS and Corn Oil; Ethanol transported by rail to California (Provisional)</t>
  </si>
  <si>
    <t>Fuel Producer: Pinal Energy LLC (4744); Facility Name: Pinal Energy LLC (70136); Midwest Corn, Dry Mill, Wet and Dry DGS, Corn Oil, Syrup; Starch ethanol produced from corn using Edeniq process in Maricopa, Arizona; using natural gas and electricity; Ethanol transported by rail to California (Provisional)</t>
  </si>
  <si>
    <t>Fuel Producer: GFP Ethanol, LLC dba Calgren Renewable Fuels (7354); Facility Name: GFP Ethanol, LLC dba Calgren Renewable Fuels (70317); Tier 2 Method 2B Pathway: Corn starch ethanol produced in Pixley, California; using natural gas, dairy biomethane, and electricity; Midwest corn, dry mill, wet DGS (Provisional)</t>
  </si>
  <si>
    <t>Fuel Producer: AltAir Paramount, LLC (6281) ; Facility Name: AltAir Paramount, LLC (83180); Tier 2 Method 2B Application: Renewable Diesel produced from North American Tallow, in Paramount, California (Provisional)</t>
  </si>
  <si>
    <t>Fuel Producer: AltAir Paramount, LLC (6281) ; Facility Name: AltAir Paramount, LLC (83180); Tier 2 Method 2B Application: Renewable Naphtha produced from North American Tallow,  Naphtha produced in Paramount, California (Provisional)</t>
  </si>
  <si>
    <r>
      <t xml:space="preserve">Fuel Producer: Crimson Renewable Energy LP (4814) Facility Name: Crimson Renewable Energy Bakersfield Biodiesel Plant (80174): Average U.S. Sourced Corn Oil from Wet DGS of a Dry Mill Corn Ethanol Plant to Biodiesel Produced in California </t>
    </r>
    <r>
      <rPr>
        <b/>
        <sz val="12"/>
        <color rgb="FF0432FF"/>
        <rFont val="Arial"/>
        <family val="2"/>
      </rPr>
      <t>(Provisional)</t>
    </r>
  </si>
  <si>
    <r>
      <t xml:space="preserve">Fuel Producer: Crimson Renewable Energy LP (4814) Facility Name: Crimson Renewable Energy Bakersfield Biodiesel Plant (80174): Average Global Sourced Used Cooking Oil (energy required to render) to Biodiesel Produced in California </t>
    </r>
    <r>
      <rPr>
        <b/>
        <sz val="12"/>
        <color rgb="FF0432FF"/>
        <rFont val="Arial"/>
        <family val="2"/>
      </rPr>
      <t>(Provisional)</t>
    </r>
  </si>
  <si>
    <t>Source: https://ww2.arb.ca.gov/resources/documents/lcfs-pathway-certified-carbon-intensities</t>
  </si>
  <si>
    <t>Soybean Biodiesel CI</t>
  </si>
  <si>
    <t>Soybean Feedstock CI</t>
  </si>
  <si>
    <t>California's LCFS CI is a complicated measure based on Argonne National Lab's GREET model, however most of the carbon spend is from the oil feedstock production. Historically California's LCFS approved some feedstock pathways, that give a good proxy for how much of the CI is due to production of feedstock oil and delivery to the refining plant as opposed to biodiesel production itself. The CI due to biodiesel production itself can be estimated at ~11.5 g CO2/MJ based on Global Clean Energy Holding's press release on a feedstock pathway (https://www.globenewswire.com/news-release/2015/02/05/703358/10118820/en/CARB-Issues-First-Of-Its-Kind-LCFS-Pathway-for-Sustainable-Oils-Patented-Camelina.html).</t>
  </si>
  <si>
    <t>Microbially Produced Oil CI</t>
  </si>
  <si>
    <t>Biofuels Value Calculations</t>
  </si>
  <si>
    <t>g CO2/MJ</t>
  </si>
  <si>
    <t>https://www.sciencedirect.com/science/article/abs/pii/S0959652617323053 - using the estimate based on LCA of molasses</t>
  </si>
  <si>
    <t>CI Savings</t>
  </si>
  <si>
    <t xml:space="preserve">These prices were developed based on using the product for biofuels markets and priced based on the substitution cost principle in these local markets. The value of microbial-produced oil for biofuels markets is driven by its low Carbon Intensity (CI), which today can be monetized directly most effectively in the US markets and specifically California. These values all assume the feedstock oil is shipped to the US (as otherwise the carbon savings would not be monetizable and we would be directly competing with palm oil in SEA or Canola/rapeseed oil in the EU on price as a drop-in replacement).
For these producers, the microbially produced oil would be a drop-in replacement for soybean oil in the US. The feedstock would command a premium to these substitutes as it would enable additional subsidies for the biofuel producer. Based on our teams experience in biofuels markets, as much as half of this premium can be commanded by the feedstock/oil seller. These prices are also inelastic with respect to the volumes shown here, as the biofuels market is enormous in size. </t>
  </si>
  <si>
    <t>Biodiesel Energy Density</t>
  </si>
  <si>
    <t>MJ/Gallon</t>
  </si>
  <si>
    <t>lb/gallon</t>
  </si>
  <si>
    <t>Biodiesel Feedstock Conversion</t>
  </si>
  <si>
    <t>lb feedstock/gallon</t>
  </si>
  <si>
    <t>https://www.ren21.net/gsr-2018/pages/units/units/</t>
  </si>
  <si>
    <t>https://farmdocdaily.illinois.edu/2023/05/renewable-diesel-and-biodiesel-feedstock-trends-over-2011-2022.html#:~:text=(2022)%20report%20that%20an%20average,produce%20one%20gallon%20of%20biodiesel.</t>
  </si>
  <si>
    <t>LCFS Credit Price</t>
  </si>
  <si>
    <t>Carbon Savings per Gallon from Microbially Produced Oil</t>
  </si>
  <si>
    <t>g CO2/gallon</t>
  </si>
  <si>
    <t>$/MT CO2</t>
  </si>
  <si>
    <t>LCFS Premium per Gallon</t>
  </si>
  <si>
    <t>$/gallon</t>
  </si>
  <si>
    <t>Clean Fuel Producer Tax Credit Value</t>
  </si>
  <si>
    <t>$/100 CI per Gallon</t>
  </si>
  <si>
    <t>Clean Fuel Producer Tax Credit Premium</t>
  </si>
  <si>
    <t>Total CI Premium per Gallon</t>
  </si>
  <si>
    <t>Total CI Premium per Pound</t>
  </si>
  <si>
    <t>Transportation Cost for Shipping Oil</t>
  </si>
  <si>
    <t>Superliner Volume</t>
  </si>
  <si>
    <t>bbl</t>
  </si>
  <si>
    <t>VLCC spot rate https://www.freightwaves.com/news/crude-shipping-revs-up-supertanker-rates-top-100000-a-day</t>
  </si>
  <si>
    <t>Superliner Rental</t>
  </si>
  <si>
    <t>$/day</t>
  </si>
  <si>
    <t>http://ports.com/sea-route/port-of-los-angeles,united-states/port-of-bangkok-klong-toey,thailand/</t>
  </si>
  <si>
    <t>days</t>
  </si>
  <si>
    <t>Superliner SEA to California transportation time</t>
  </si>
  <si>
    <t>Superliner EU to California transportation time</t>
  </si>
  <si>
    <t>http://ports.com/sea-route/port-of-los-angeles,united-states/port-of-bangkok-klong-toey,thailand/#/?a=0&amp;b=14171&amp;c=Port%20of%20Los%20Angeles,%20United%20States&amp;d=Europahaven,%20Netherlands</t>
  </si>
  <si>
    <t>SEA to California Transportation Cost</t>
  </si>
  <si>
    <t>Microbial Oil for Biofuels - USA Value per Pound</t>
  </si>
  <si>
    <t>Microbial Oil for Biofuels - USA Value per Gram</t>
  </si>
  <si>
    <t>EU to California Transportation Cost</t>
  </si>
  <si>
    <t>Barrels per Gallon</t>
  </si>
  <si>
    <t>gallons/bbl</t>
  </si>
  <si>
    <t>Oil Density</t>
  </si>
  <si>
    <t>SEA Port to California Port Transportation Cost</t>
  </si>
  <si>
    <t>EU Port to California Port Transportation Cost</t>
  </si>
  <si>
    <t>Rail to refinery is typically $0.03/lb from port</t>
  </si>
  <si>
    <t>Microbial Oil for Biofuels - SEA Value per Pound</t>
  </si>
  <si>
    <t>Microbial Oil for Biofuels - SEA Value per Gram</t>
  </si>
  <si>
    <t>Microbial Oil for Biofuels - EU Value per Pound</t>
  </si>
  <si>
    <t>Microbial Oil for Biofuels - EU Value per Gram</t>
  </si>
  <si>
    <t>https://ww2.arb.ca.gov/resources/documents/weekly-lcfs-credit-transfer-activity-reports</t>
  </si>
  <si>
    <t>https://weaver.com/blog/inflation-reduction-act-clean-fuels-tax-credits</t>
  </si>
  <si>
    <t xml:space="preserve">Standard corporate tax rate for USA, Thailand, EU Average </t>
  </si>
  <si>
    <t>Assuming half of the CI premium goes to producer of feedstock oil</t>
  </si>
  <si>
    <t>FTE Estimate - Data Driven Assumption Development</t>
  </si>
  <si>
    <t>URL</t>
  </si>
  <si>
    <t>Data Source</t>
  </si>
  <si>
    <t>Very similar preprocessing unit to current ethanol plants in US</t>
  </si>
  <si>
    <t>Very similar preprocessing unit to current ethanol plants in EU</t>
  </si>
  <si>
    <t>Very similar preprocessing unit to current ethanol plants in SEA</t>
  </si>
  <si>
    <t>Cassava</t>
  </si>
  <si>
    <t>Same assumption as for glucose above</t>
  </si>
  <si>
    <t>Capacity (l)</t>
  </si>
  <si>
    <t>https://www.nrel.gov/extranet/biorefinery/aspen-models/</t>
  </si>
  <si>
    <t>PRAJ 2g Ethanol Construction Plan for Bathinda, Punjab, India</t>
  </si>
  <si>
    <t>https://forestsclearance.nic.in/DownloadPdfFile.aspx?FileName=0_0_81116122912171doc02272220210813124400.pdf&amp;FilePath=../writereaddata/Addinfo/</t>
  </si>
  <si>
    <t>POET-DSM Emmetsburg, Iowa</t>
  </si>
  <si>
    <t>https://www.desmoinesregister.com/story/money/agriculture/2019/11/19/poet-pauses-production-ethanol-made-corn-cobs-husks-iowa/4233586002/</t>
  </si>
  <si>
    <t>DuPont Nevada, Iowa</t>
  </si>
  <si>
    <t>https://www.energy.gov/eere/bioenergy/articles/largest-cellulosic-ethanol-plant-world-opens-october-30</t>
  </si>
  <si>
    <t>Beta Renewables Crescentino (Italy)</t>
  </si>
  <si>
    <t>https://www.etipbioenergy.eu/images/crescentino-presentation.pdf</t>
  </si>
  <si>
    <t>https://www.auri.org/wp-content/uploads/2020/01/Small_Scale_Ethanol_Report_Final_0409.pdf</t>
  </si>
  <si>
    <t xml:space="preserve">Feasibility Study for Small-Scale Ethanol
Production in Minnesota </t>
  </si>
  <si>
    <t>Log Capacity (l)</t>
  </si>
  <si>
    <t>Log FTEs</t>
  </si>
  <si>
    <t>Log Capacity</t>
  </si>
  <si>
    <t>Inflation Adjusted (USD)</t>
  </si>
  <si>
    <t>Log CapEx</t>
  </si>
  <si>
    <t>CapEx Estimate - Data Driven Assumption Development</t>
  </si>
  <si>
    <t>Region</t>
  </si>
  <si>
    <t>CapEx at Time of Build (USD)</t>
  </si>
  <si>
    <t>https://www.energy.gov/eere/bioenergy/articles/largest-cellulosic-ethanol-plant-world-opens-october-30, https://www.agriculture.com/news/business/dupont-is-selling-iowa-cellulosic-ethanol-facility#:~:text=Tweet-,Two%20years%20after%20its%20opening%2C%20DuPont%20Industrial%20Biosciences%20announced%20it,ethanol%20facility%20in%20Nevada%2C%20Iowa.</t>
  </si>
  <si>
    <t>PRAJ Demo Ethanol Plant</t>
  </si>
  <si>
    <t>https://www.business-standard.com/article/companies/praj-sets-up-a-demo-ethanol-plant-with-rs-150-cr-investment-113081600565_1.html</t>
  </si>
  <si>
    <t>Note: From https://www.nrel.gov/docs/fy14osti/60223.pdf. 118,483,000 liters/year. Media cost across Bioconversion and Enzyme Production steps</t>
  </si>
  <si>
    <t>Note: From https://www.nrel.gov/docs/fy14osti/60223.pdf. Consumables costs across Boiler and Utilities &amp; Storage Steps. 118,483,000 liters/year</t>
  </si>
  <si>
    <t>Note: From https://www.nrel.gov/docs/fy14osti/60223.pdf. 118,483,000 liters/year</t>
  </si>
  <si>
    <t>100dry tons of biomass yields ~10,000 gallons per day or 37,000 liters per day https://www.researchgate.net/figure/Yield-of-ethanol-in-gallons-per-dry-ton-of-various-Biomass-feedstocks_tbl1_23748558 - implies 37000*3 total capacity</t>
  </si>
  <si>
    <t>100,000l/day with capacity at 3x that</t>
  </si>
  <si>
    <t>NREL Simplified Ethanol Model</t>
  </si>
  <si>
    <t>Table 12–Sugarbeet price per ton, by State and United States, since 1972/73</t>
  </si>
  <si>
    <t xml:space="preserve">New </t>
  </si>
  <si>
    <t>North</t>
  </si>
  <si>
    <t>National</t>
  </si>
  <si>
    <t>Crop year</t>
  </si>
  <si>
    <t>Mexico</t>
  </si>
  <si>
    <t>Dakota</t>
  </si>
  <si>
    <t>Others</t>
  </si>
  <si>
    <t>average</t>
  </si>
  <si>
    <t>Dollars per short ton</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</si>
  <si>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</si>
  <si>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</si>
  <si>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</si>
  <si>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</si>
  <si>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</si>
  <si>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</si>
  <si>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</si>
  <si>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</si>
  <si>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</si>
  <si>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</si>
  <si>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</si>
  <si>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</si>
  <si>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</si>
  <si>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</si>
  <si>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</si>
  <si>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</si>
  <si>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</si>
  <si>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</si>
  <si>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</si>
  <si>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</si>
  <si>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</si>
  <si>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</si>
  <si>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</si>
  <si>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</si>
  <si>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</si>
  <si>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</si>
  <si>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</si>
  <si>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</si>
  <si>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</si>
  <si>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</si>
  <si>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</si>
  <si>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</si>
  <si>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</si>
  <si>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</si>
  <si>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</si>
  <si>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</si>
  <si>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</si>
  <si>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</si>
  <si>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</si>
  <si>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</si>
  <si>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</si>
  <si>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</si>
  <si>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</si>
  <si>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</si>
  <si>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</si>
  <si>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</si>
  <si>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</si>
  <si>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</si>
  <si>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</si>
  <si>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</si>
  <si>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N/A = Not available.</t>
  </si>
  <si>
    <t>Last updated: 3/1/2023.</t>
  </si>
  <si>
    <t>Contact: Vidalina Abadam at USDA, Economic Research Service.</t>
  </si>
  <si>
    <r>
      <t xml:space="preserve">Source: USDA, National Agricultural Statistics Service, </t>
    </r>
    <r>
      <rPr>
        <i/>
        <sz val="8"/>
        <color rgb="FF0432FF"/>
        <rFont val="Arial"/>
        <family val="2"/>
      </rPr>
      <t>Crop Values.</t>
    </r>
  </si>
  <si>
    <t>Total US Cost</t>
  </si>
  <si>
    <t>Total EU Cost</t>
  </si>
  <si>
    <t>Total SEA Cost</t>
  </si>
  <si>
    <t>Produced (L or grams product)</t>
  </si>
  <si>
    <t>No differences required as Media still considers both enzyme production media and nitrogen addition to primary fermentation</t>
  </si>
  <si>
    <t>No differences required as Consumables for Boiler and Utilities &amp; Storage are identical</t>
  </si>
  <si>
    <t>Waste expected to be nearly identifical between glucose and glycerol feeds</t>
  </si>
  <si>
    <t>Production to Capacity Conversion Factor</t>
  </si>
  <si>
    <t>Processing identical to corn stover</t>
  </si>
  <si>
    <t>Kazi et al. (2010)73 Corn stover Dilute acid 700.8 269.28 3.44 91.09 92.50▲ 409.42 0.33</t>
  </si>
  <si>
    <t>Kazi et al. (2010)73 Corn stover Hot water 700.8 238.71 3.44 89.97 56.61 328.81 0.45</t>
  </si>
  <si>
    <t>Kazi et al. (2010)73 Corn stover AFEX 700.8 265.15 3.44 95.90 77.70 380.15 0.32</t>
  </si>
  <si>
    <t>Kazi et al. (2010)73 Corn stover Dilute acid* 700.8 303.97 3.44 91.09 92.50▲ 409.42 0.28</t>
  </si>
  <si>
    <t>Humbird et al. (2011)75 Corn stover Dilute acid* 700.8 180.42 3.44 90.00 92.40▲ 412.95 0.17</t>
  </si>
  <si>
    <t>Chen et al. (2015)76 Corn stover DDR#</t>
  </si>
  <si>
    <t>Aghazadeh and Engelberth</t>
  </si>
  <si>
    <t>Davis et al. (2011)72 Corn stover Dilute acid 656.7 465.10 3.44 90.00 90.00♦</t>
  </si>
  <si>
    <t>Corn Stover to Glucose Production Costs</t>
  </si>
  <si>
    <t>Source</t>
  </si>
  <si>
    <t>Source: https://www.osti.gov/pages/servlets/purl/1495027</t>
  </si>
  <si>
    <t>Yang and Rosentrater (2015)</t>
  </si>
  <si>
    <t>Production Cost ($/kg Sugar)</t>
  </si>
  <si>
    <t>https://www.sciencedirect.com/topics/engineering/corn-stover</t>
  </si>
  <si>
    <t>Average Total Production Cost</t>
  </si>
  <si>
    <t>Preprocessing Cost (kg/sugar)</t>
  </si>
  <si>
    <t>Řezbová et al. (2013)48 Sugar beet n/a 6.7 tonne/ha n/a 8.30 * n/a 0.39*</t>
  </si>
  <si>
    <t>Bowen et al. (2010)49 Sugar beet 1400 234.7 63.09 4.50 n/a n/a</t>
  </si>
  <si>
    <t>Shapouri and Salassi (2006)51 Sugar beet n/a n/a n/a n/a n/a 0.21</t>
  </si>
  <si>
    <t>Maung and Gustafson (2011)38 Sugar beet n/a 117.32 n/a n/a 25.17 0.21</t>
  </si>
  <si>
    <t>Gnansounou et al. (2005)41 Sweet sorghum 2000 172.4 38.18 1.90 95.63 0.55</t>
  </si>
  <si>
    <t>N/a</t>
  </si>
  <si>
    <t>Estimated 5-day fermentations and 90% plant uptime, with with added half-day for batch changes</t>
  </si>
  <si>
    <t>Estimated favorable recovery rate based on reviewed techno-economic analyses of sugar conversions to fatty acids</t>
  </si>
  <si>
    <t>Estimated 5-day fermentations with added half-day for batch changes</t>
  </si>
  <si>
    <t xml:space="preserve">Note - add ADM amino acid facility if possible, ADM/Metabolix, </t>
  </si>
  <si>
    <t>Product</t>
  </si>
  <si>
    <t>Assumptions 1a - Theoretical Yield</t>
  </si>
  <si>
    <t>Assumptions 1b - Productivity</t>
  </si>
  <si>
    <t>As. 1b - Productivity</t>
  </si>
  <si>
    <t>Assumptions on Theoretical Yield for Product Target</t>
  </si>
  <si>
    <t>As. 1a - Theoretical Yield</t>
  </si>
  <si>
    <t>Match Formula</t>
  </si>
  <si>
    <t>Up to Volume (g)</t>
  </si>
  <si>
    <t>High-Oleic Palm Oil</t>
  </si>
  <si>
    <t>Bread Waste</t>
  </si>
  <si>
    <t>Palm Biomass (Empty Fruit Bunch)</t>
  </si>
  <si>
    <t>Cost per Employee (inc. overhead)</t>
  </si>
  <si>
    <t>Assumed enzymatic breakdown from amylase efficiency of 96.3%, 60% starch content in bread waste.</t>
  </si>
  <si>
    <t>Item</t>
  </si>
  <si>
    <t>Process Category</t>
  </si>
  <si>
    <t>Cost Model Category</t>
  </si>
  <si>
    <t>Cost</t>
  </si>
  <si>
    <t>Unit/Volume</t>
  </si>
  <si>
    <t>Scale</t>
  </si>
  <si>
    <t>Hexane</t>
  </si>
  <si>
    <t>Extraction and Recovery</t>
  </si>
  <si>
    <t>Consumable</t>
  </si>
  <si>
    <t>g</t>
  </si>
  <si>
    <t>0.066g/g product</t>
  </si>
  <si>
    <t>Estimated 66kg/tonne lipid produced from single-cell oil setting. Price from Alibaba</t>
  </si>
  <si>
    <t>Parsons et al, 2019</t>
  </si>
  <si>
    <t>Water</t>
  </si>
  <si>
    <t>0.74g/g product</t>
  </si>
  <si>
    <t>Estimated 70kg/tonne lipid produced from single-cell oil setting. With a water cost estimated at 0.0001/lb by NREL.</t>
  </si>
  <si>
    <t>H3PO4</t>
  </si>
  <si>
    <t>0.0003g/g product</t>
  </si>
  <si>
    <t>Estimated 70kg/tonne lipid produced from single-cell oil setting. Price from Alibaba</t>
  </si>
  <si>
    <t>NaOH</t>
  </si>
  <si>
    <t>0.003g/g product</t>
  </si>
  <si>
    <t>Processing materials include process water and glucoamlyase. Assumed purchased enzyme, $3/kg pectinase+glucoamlyase bulk on Alibaba (some papers do actually break down proteins for animal feed too, but we're probably skipping that for this cost model). And rather than averaging, can we just use the cheap/bulk enzyme pricing -&gt; $0.0000381/g.</t>
  </si>
  <si>
    <t>Based on literature review summary - https://www.osti.gov/pages/servlets/purl/1495027</t>
  </si>
  <si>
    <t>High-oleic oils command 10-20% premium to regular oils based on source, for both Canola and sunflower. Assume same for high-oleic palm. Market size is 2,000,000 MT/year, so price is inelastic at these volumes (~5% of TAM)</t>
  </si>
  <si>
    <t>75% Lauric Acid (C12)</t>
  </si>
  <si>
    <t>Fish oils are non-commodity heterogenous products sold at Soybean oil prices with a premium for EPA/DHA content. Fish oil prices, averaging 20% total EPA/DHA are priced at $3,000/ton today as fish oil supply dwindles and demand increases (https://www.ofimagazine.com/news/global-fish-oil-and-meal-prices-expected-to-ease-from-last-years-high-due-to-increased-supply#:~:text=Fish%20meal%20prices%20in%202022,Protein%20Outlook%202023'%20report%20said.). With soybean oil at $1000/MT (https://ycharts.com/indicators/soybean_oil_price), this represents a premium of $2000/MT for 20% EPA+DHA. Fermentation can produce an oil with 25% EPA corresponding to a premium of $2500/MT and price of $3500/MT (https://pubmed.ncbi.nlm.nih.gov/27861744/). Total market size is $2B so prices will be inelastic at these volumes (https://www.factmr.com/report/fish-oil-market#:~:text=The%20global%20fish%20oil%20market,supplements%20in%20the%20global%20market.).</t>
  </si>
  <si>
    <t>High-EPA Oil (25%)</t>
  </si>
  <si>
    <t>Crude Palm Oil</t>
  </si>
  <si>
    <t>Low-CI Biofuels Feedstock Oil</t>
  </si>
  <si>
    <t>Percent of CapEx</t>
  </si>
  <si>
    <t>CapEx Subtotal</t>
  </si>
  <si>
    <t xml:space="preserve">      Feed Handling</t>
  </si>
  <si>
    <t xml:space="preserve">      Pretreatment</t>
  </si>
  <si>
    <t xml:space="preserve">      Neutralization/Conditioning</t>
  </si>
  <si>
    <t xml:space="preserve">      Saccharification &amp; Fermentation</t>
  </si>
  <si>
    <t xml:space="preserve">      Distillation and Solids Recovery</t>
  </si>
  <si>
    <t xml:space="preserve">      Wastewater Treatment</t>
  </si>
  <si>
    <t xml:space="preserve">      Storage</t>
  </si>
  <si>
    <t xml:space="preserve">      Boiler/Turbogenerator</t>
  </si>
  <si>
    <t xml:space="preserve">      Utilities</t>
  </si>
  <si>
    <t>Spend at $198M CapEx 2G Ethanol</t>
  </si>
  <si>
    <t>Adj for Feedstock Type</t>
  </si>
  <si>
    <t>No preprocessing unit required. Per John Ward the preprocessing cost for biofermentation plants is roughly 25% of equipment cost and remains almost constant as plant size scales. This is almost identical to the NREL simplified ethanol model that shows 23.6% of CapEx for equipment comes from pretreatment and neutralizing/conditioning prior to fermentation (https://www.nrel.gov/extranet/biorefinery/aspen-models/). It should be noted that equipment is roughly 57.5% of 2G ethanol plant total CapEx, so this equates to a reduction in Capex of 25%*57.5%=14.375% for plants running glucose.</t>
  </si>
  <si>
    <t>Total Equipment Cost</t>
  </si>
  <si>
    <t>Added Costs (Engineering, Construction, Labor, etc.)</t>
  </si>
  <si>
    <t>Handling bread waste is significantly simpler, with a grinder, blender, and hydrolosate centrifuge being the only needed equipment for pretreatment. While we were unable to find large scale studies on plant costs, this small scale study (312tons/year) would put pretreatment units at roughly third the spend of corn stover at similar throughput (https://www.sciencedirect.com/science/article/abs/pii/S0960308513000928). Using the NREL model numbers in Columns P, we can estimate the percent reduction in total CapEx.</t>
  </si>
  <si>
    <t>No yield drag from pure glycerol</t>
  </si>
  <si>
    <t>No yield drag from pure glucose</t>
  </si>
  <si>
    <t>Raw Material Yield Drag Factor</t>
  </si>
  <si>
    <t>Theoretical yields of varying carbon lengths compiled from research and data points used to develop 0.35g/g and 0.38g/g for glucose and glyercol to form C16. Statistical modeling performed to adjust the expected yield based on carbon length</t>
  </si>
  <si>
    <t>Theoretical yields of varying carbon lengths compiled from research and data points used to develop 0.35g/g and 0.38g/g for glucose and glyercol to form C16. Statistical modeling performed to adjust the expected yield for carbon length of 18</t>
  </si>
  <si>
    <t>Theoretical yields of varying carbon lengths compiled from research and data points used to develop 0.35g/g and 0.38g/g for glucose and glyercol to form C16. Statistical modeling performed to adjust the expected yield for carbon length of 20</t>
  </si>
  <si>
    <t>Theoretical yields of varying carbon lengths compiled from research and data points used to develop 0.35g/g and 0.38g/g for glucose and glyercol to form C16. Statistical modeling performed to adjust the expected yield for carbon length of 12</t>
  </si>
  <si>
    <t>Modeled on impact of inhibitory metabolites on ethanol production from https://pubmed.ncbi.nlm.nih.gov/33836811/. As furfural is the main driver of yield inhibition, and the processing in this paper does not use de-acetylation as in the NREL corn stover models, which significantly (but without quantification) decreaess the furfural content, a low-end concentration estimate of corn stover's furfural concentration from https://pubmed.ncbi.nlm.nih.gov/33836811/ was taken.</t>
  </si>
  <si>
    <t>Modeled on impact of inhibitory metabolites on ethanol production from https://pubmed.ncbi.nlm.nih.gov/33836811/. As furfural is the main driver of yield inhibition, and the processing in this paper does not use de-acetylation as in the NREL corn stover models, which significantly (but without quantification) decreaess the furfural content, a low-end concentration estimate of sugar cane's furfural concentration from https://pubmed.ncbi.nlm.nih.gov/33836811/ was taken.</t>
  </si>
  <si>
    <t>No information of inhibitory metabolite content found in https://pubmed.ncbi.nlm.nih.gov/33836811/. Cassava will be modeled after corn stover and sugar beet, which are identical in drag</t>
  </si>
  <si>
    <t>Bread waste does not contain appreciable quantities of inhibitory compounds such as furfural</t>
  </si>
  <si>
    <t>Note: https://www.nrel.gov/docs/fy19osti/71949.pdf. 35.1% of biomass if cellulose, which is estimated to achieve 90% conversion rate to glucan, and 96.3% conversion to glucose through enzymatic hydrolysis. UPDATE: from https://www.mdpi.com/2076-2607/8/6/871, corn stover is 29.4% cellulose and 33.6% hemicellulose, using formula below, that produces 0.4. From https://www.jmb.or.kr/journal/view.html?volume=21&amp;number=7&amp;spage=703, corn stover is 38.1% cellulose and 30.7% hemicellulose, using formula below, that produces 0.463. From https://www.scirp.org/journal/paperinformation.aspx?paperid=70449, corn stover is 37.5% cellulose and 23% hemicellulose, using formula below, that produces 0.425. Average of values is 0.431.</t>
  </si>
  <si>
    <t>Assume sugar beet with 23% sucrose. Assuming 96.3% hydrolysis rate to glucose. UPDATE: sugar beet pulp is 26% cellulose, 31% hemicelluose (https://www.sciencedirect.com/science/article/abs/pii/S1385894712004457?via%3Dihub) which could produce 0.36 using the formula below.</t>
  </si>
  <si>
    <t>Multiple sources report 20-39% starch content of dry cassava biomass. If midpoint taken (29.5%), and same conversion assumptions as for corn stover are applied, then 0.29*0.9*0.96. UPDATE: From https://journal.unnes.ac.id/nju/index.php/biosaintifika/article/view/13802, assume cassava stalk is representative, with cellulose of 33.7% and hemicellulose of 31.6%, using the same formula, produces 0.429. Few sources out there on cassava composition.</t>
  </si>
  <si>
    <t>Open Data for 'Valorizing Waste Streams to Enhance Sustainability and Economics in Microbial Oil Production'</t>
  </si>
  <si>
    <r>
      <t xml:space="preserve">1. Font in </t>
    </r>
    <r>
      <rPr>
        <b/>
        <sz val="11"/>
        <color rgb="FF0432FF"/>
        <rFont val="Calibri (Body)"/>
      </rPr>
      <t>BLUE</t>
    </r>
    <r>
      <rPr>
        <sz val="11"/>
        <color theme="1"/>
        <rFont val="Calibri"/>
        <family val="2"/>
        <scheme val="minor"/>
      </rPr>
      <t xml:space="preserve"> with WHITE Background denotes inputs/assumptions that influence economics for the company and production process . </t>
    </r>
  </si>
  <si>
    <r>
      <t xml:space="preserve">2. Font in </t>
    </r>
    <r>
      <rPr>
        <b/>
        <sz val="11"/>
        <color theme="1"/>
        <rFont val="Calibri"/>
        <family val="2"/>
        <scheme val="minor"/>
      </rPr>
      <t>BLACK</t>
    </r>
    <r>
      <rPr>
        <sz val="11"/>
        <color theme="1"/>
        <rFont val="Calibri"/>
        <family val="2"/>
        <scheme val="minor"/>
      </rPr>
      <t xml:space="preserve"> denote formulas based on these assumptions</t>
    </r>
  </si>
  <si>
    <t>Oct 18 2024</t>
  </si>
  <si>
    <t>CapEx Split by Category (Example Calculation)</t>
  </si>
  <si>
    <t>Based off of public markets spot price as of 7/25/2023. Price is inelastic at these volumes</t>
  </si>
  <si>
    <t xml:space="preserve">75% lauric acid is priced at somewhere around $1.00-1.20/kg (e.g., https://www.indiamart.com/proddetail/lauric-acid-23069649573.html). </t>
  </si>
  <si>
    <t>Average of CARB LCFS Pathway CIs</t>
  </si>
  <si>
    <t>Based on Hexane extraction costs studied in academic literature - see [Hexane Extraction Costs] tab. Reasonableness checks from authors' knowledge.</t>
  </si>
  <si>
    <t xml:space="preserve">    This workbook contains open data for the paper 'Valorizing Waste Streams to Enhance Sustainability and Economics in Microbial Oil Production' published in the Journal of Industrial Microbiology and Biotechnology (JIMB). All assumptions used in the paper are detailed here, aside from the palm waste aggregation costs. 
These assumptions reflect publicly available data as of late 2023, however note that commodity prices and some other assumptions are unstable so may no longer reflect today's environment.</t>
  </si>
  <si>
    <t>Very similar to bread waste (see below)</t>
  </si>
  <si>
    <t>Should be discounted slightly versus commercial sources, as this is a govt report and not formal construction estimate</t>
  </si>
  <si>
    <t>Liquid glucose costs</t>
  </si>
  <si>
    <t>Glycerol costs from suppliers</t>
  </si>
  <si>
    <t>Industry source</t>
  </si>
  <si>
    <t>Bread waste can  be collected from commercial bakeries. Collection involves paying for consolidation at the bakeries at transportation to a central collection center onsite at the biofermentation facility.</t>
  </si>
  <si>
    <t>Roughly equal to 5% of CapEx, including energy costs, maintenance and overhead. Per NREL simplified ethanol model, this number is 5.45% of CapEx.</t>
  </si>
  <si>
    <t>Insurance, Taxes, Legal - 16.9% of Facilities cost per NREL simplified ethanol model and around 20% of facilities cost.</t>
  </si>
  <si>
    <t>For the papers in the scientific R&amp;D review, yield as a percentage of theoretical maximum are sometimes reported. The highest reported value is chosen (Meo, 2016), followed by the 3rd quartile value for both the Base and Low case, where glucose is all or part of the feed</t>
  </si>
  <si>
    <t>For the papers in the scientific R&amp;D review,titers were extracted and evaluated for temporal trends. None were found, thus the highest reported value is chosen (Qiao, 2017), followed by the 3rd quartile value for the Base case and mean value for Low case, where glucose is all or part of the feed. Future Tech is based on highest reported value, if at theoretical maximum</t>
  </si>
  <si>
    <t>For the papers in the scientific R&amp;D review, yield as a percentage of theoretical maximum are sometimes reported. The highest reported value is chosen (Poontawee, 2020), followed by the 3rd quartile value for both the Base and Low case, where glycerol is all or part of the feed</t>
  </si>
  <si>
    <t>For the papers in the scientific R&amp;D review, titers were extracted and evaluated for temporal trends. The highest reported value is chosen (Poontawee, 2020), followed by the 3rd quartile value for the Base case and mean value for Low case, where glucose is all or part of the feed. Future Tech is based on highest reported value, if at theoretical maximum</t>
  </si>
  <si>
    <t>Theoretical yield value is derived from literature review assessment of glucose to free fatty acids (palmitic acid specifically, where observed). 0.35g/g is the highest value reported from metabolic flux analysis and stoichiometric modeling, which considers engineered fatty acid biosynthetic pathways and added support for cofactor production. As cofactors were considered the primary limiting factor for increasing yield, this value of 0.35g/g is likely as high as is possible biologically</t>
  </si>
  <si>
    <t>Theoretical yield value is derived from literature review assessment of glycerol to free fatty acids (palmitic acid specifically, where observed). 0.38g/g is the highest value reported from metabolic flux analysis and stoichiometric modeling, which considers engineered fatty acid biosynthetic pathways and added support for cofactor production. As cofactors were considered the primary limiting factor for increasing yield, this value of 0.38g/g is likely as high as is possible biologically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</si>
</sst>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_(&quot;$&quot;* #,##0_);_(&quot;$&quot;* \(#,##0\);_(&quot;$&quot;* &quot;-&quot;??_);_(@_)"/>
    <numFmt numFmtId="166" formatCode="0.0"/>
    <numFmt numFmtId="167" formatCode="_(* #,##0_);_(* \(#,##0\);_(* &quot;-&quot;??_);_(@_)"/>
    <numFmt numFmtId="168" formatCode="0.0%"/>
    <numFmt numFmtId="169" formatCode="0.00000"/>
    <numFmt numFmtId="170" formatCode="&quot;$&quot;#,##0.00000"/>
    <numFmt numFmtId="171" formatCode="&quot;$&quot;#,##0.00000_);[Red]\(&quot;$&quot;#,##0.00000\)"/>
    <numFmt numFmtId="172" formatCode="0.000"/>
    <numFmt numFmtId="173" formatCode="#,##0.000"/>
    <numFmt numFmtId="174" formatCode="_(&quot;$&quot;* #,##0.00000000_);_(&quot;$&quot;* \(#,##0.00000000\);_(&quot;$&quot;* &quot;-&quot;??_);_(@_)"/>
  </numFmts>
  <fonts count="25"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b/>
      <u/>
      <sz val="11"/>
      <color theme="1"/>
      <name val="Calibri"/>
      <family val="2"/>
      <scheme val="minor"/>
    </font>
    <font>
      <sz val="11"/>
      <color rgb="FF0432FF"/>
      <name val="Calibri"/>
      <family val="2"/>
      <scheme val="minor"/>
    </font>
    <font>
      <b/>
      <sz val="11"/>
      <color rgb="FF0432FF"/>
      <name val="Calibri"/>
      <family val="2"/>
      <scheme val="minor"/>
    </font>
    <font>
      <sz val="11"/>
      <color theme="0"/>
      <name val="Calibri"/>
      <family val="2"/>
      <scheme val="minor"/>
    </font>
    <font>
      <u/>
      <sz val="11"/>
      <color theme="10"/>
      <name val="Calibri"/>
      <family val="2"/>
      <scheme val="minor"/>
    </font>
    <font>
      <u/>
      <sz val="11"/>
      <color theme="0"/>
      <name val="Calibri"/>
      <family val="2"/>
      <scheme val="minor"/>
    </font>
    <font>
      <b/>
      <u/>
      <sz val="14"/>
      <color theme="1"/>
      <name val="Calibri"/>
      <family val="2"/>
      <scheme val="minor"/>
    </font>
    <font>
      <b/>
      <sz val="16"/>
      <color theme="1"/>
      <name val="Calibri"/>
      <family val="2"/>
      <scheme val="minor"/>
    </font>
    <font>
      <b/>
      <sz val="11"/>
      <color rgb="FF0432FF"/>
      <name val="Calibri (Body)"/>
    </font>
    <font>
      <b/>
      <sz val="9"/>
      <color indexed="81"/>
      <name val="Tahoma"/>
      <family val="2"/>
    </font>
    <font>
      <sz val="9"/>
      <color indexed="81"/>
      <name val="Tahoma"/>
      <family val="2"/>
    </font>
    <font>
      <sz val="12"/>
      <color rgb="FF0432FF"/>
      <name val="Arial"/>
      <family val="2"/>
    </font>
    <font>
      <b/>
      <sz val="12"/>
      <color rgb="FF0432FF"/>
      <name val="Arial"/>
      <family val="2"/>
    </font>
    <font>
      <u/>
      <sz val="12"/>
      <color rgb="FF0432FF"/>
      <name val="Arial"/>
      <family val="2"/>
    </font>
    <font>
      <u/>
      <sz val="11"/>
      <color rgb="FF0432FF"/>
      <name val="Calibri"/>
      <family val="2"/>
      <scheme val="minor"/>
    </font>
    <font>
      <u/>
      <sz val="12"/>
      <color rgb="FF0432FF"/>
      <name val="Calibri"/>
      <family val="2"/>
      <scheme val="minor"/>
    </font>
    <font>
      <b/>
      <sz val="11"/>
      <color rgb="FFFF0000"/>
      <name val="Calibri"/>
      <family val="2"/>
      <scheme val="minor"/>
    </font>
    <font>
      <sz val="10"/>
      <name val="Arial"/>
      <family val="2"/>
    </font>
    <font>
      <sz val="8"/>
      <color rgb="FF0432FF"/>
      <name val="Arial"/>
      <family val="2"/>
    </font>
    <font>
      <i/>
      <sz val="8"/>
      <color rgb="FF0432FF"/>
      <name val="Arial"/>
      <family val="2"/>
    </font>
    <font>
      <sz val="16"/>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0432FF"/>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79998168889431442"/>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8" fillId="0" borderId="0" applyNumberFormat="0" applyFill="0" applyBorder="0" applyAlignment="0" applyProtection="0"/>
    <xf numFmtId="0" fontId="21" fillId="0" borderId="0"/>
    <xf numFmtId="0" fontId="21" fillId="0" borderId="0"/>
  </cellStyleXfs>
  <cellXfs count="243">
    <xf numFmtId="0" fontId="0" fillId="0" borderId="0" xfId="0"/>
    <xf numFmtId="0" fontId="2" fillId="2" borderId="0" xfId="0" applyFont="1" applyFill="1"/>
    <xf numFmtId="15" fontId="2" fillId="2" borderId="0" xfId="0" applyNumberFormat="1" applyFont="1" applyFill="1"/>
    <xf numFmtId="0" fontId="3" fillId="0" borderId="0" xfId="0" applyFont="1"/>
    <xf numFmtId="0" fontId="4" fillId="0" borderId="0" xfId="0" applyFont="1"/>
    <xf numFmtId="167" fontId="0" fillId="0" borderId="0" xfId="3" applyNumberFormat="1" applyFont="1"/>
    <xf numFmtId="0" fontId="0" fillId="0" borderId="1" xfId="0" applyBorder="1"/>
    <xf numFmtId="0" fontId="0" fillId="0" borderId="0" xfId="0" applyAlignment="1">
      <alignment wrapText="1"/>
    </xf>
    <xf numFmtId="0" fontId="3" fillId="0" borderId="1" xfId="0" applyFont="1" applyBorder="1"/>
    <xf numFmtId="0" fontId="3" fillId="0" borderId="1" xfId="0" applyFont="1" applyBorder="1" applyAlignment="1">
      <alignment horizontal="center" wrapText="1"/>
    </xf>
    <xf numFmtId="167" fontId="0" fillId="0" borderId="0" xfId="0" applyNumberFormat="1"/>
    <xf numFmtId="0" fontId="5" fillId="0" borderId="0" xfId="0" applyFont="1"/>
    <xf numFmtId="165" fontId="5" fillId="0" borderId="0" xfId="2" applyNumberFormat="1" applyFont="1"/>
    <xf numFmtId="0" fontId="4" fillId="0" borderId="0" xfId="0" applyFont="1" applyAlignment="1">
      <alignment wrapText="1"/>
    </xf>
    <xf numFmtId="9" fontId="5" fillId="0" borderId="0" xfId="0" applyNumberFormat="1" applyFont="1"/>
    <xf numFmtId="167" fontId="0" fillId="0" borderId="0" xfId="3" applyNumberFormat="1" applyFont="1" applyAlignment="1">
      <alignment wrapText="1"/>
    </xf>
    <xf numFmtId="167" fontId="0" fillId="0" borderId="1" xfId="3" applyNumberFormat="1" applyFont="1" applyBorder="1"/>
    <xf numFmtId="2" fontId="5" fillId="0" borderId="0" xfId="0" applyNumberFormat="1" applyFont="1"/>
    <xf numFmtId="0" fontId="0" fillId="2" borderId="0" xfId="0" applyFill="1"/>
    <xf numFmtId="0" fontId="3" fillId="2" borderId="0" xfId="0" applyFont="1" applyFill="1"/>
    <xf numFmtId="0" fontId="7" fillId="3" borderId="7" xfId="0" applyFont="1" applyFill="1" applyBorder="1"/>
    <xf numFmtId="0" fontId="9" fillId="3" borderId="0" xfId="4" quotePrefix="1" applyFont="1" applyFill="1" applyBorder="1"/>
    <xf numFmtId="0" fontId="7" fillId="3" borderId="9" xfId="0" applyFont="1" applyFill="1" applyBorder="1"/>
    <xf numFmtId="0" fontId="9" fillId="3" borderId="10" xfId="4" quotePrefix="1" applyFont="1" applyFill="1" applyBorder="1"/>
    <xf numFmtId="0" fontId="7" fillId="3" borderId="8" xfId="0" applyFont="1" applyFill="1" applyBorder="1" applyAlignment="1">
      <alignment wrapText="1"/>
    </xf>
    <xf numFmtId="0" fontId="7" fillId="3" borderId="11" xfId="0" applyFont="1" applyFill="1" applyBorder="1" applyAlignment="1">
      <alignment wrapText="1"/>
    </xf>
    <xf numFmtId="0" fontId="10" fillId="0" borderId="4" xfId="0" applyFont="1" applyBorder="1"/>
    <xf numFmtId="0" fontId="10" fillId="0" borderId="5" xfId="0" applyFont="1" applyBorder="1"/>
    <xf numFmtId="0" fontId="10" fillId="0" borderId="6" xfId="0" applyFont="1" applyBorder="1" applyAlignment="1">
      <alignment wrapText="1"/>
    </xf>
    <xf numFmtId="0" fontId="0" fillId="2" borderId="0" xfId="0" applyFill="1" applyAlignment="1">
      <alignment wrapText="1"/>
    </xf>
    <xf numFmtId="0" fontId="11" fillId="2" borderId="0" xfId="0" applyFont="1" applyFill="1"/>
    <xf numFmtId="0" fontId="6" fillId="0" borderId="0" xfId="0" applyFont="1"/>
    <xf numFmtId="165" fontId="0" fillId="0" borderId="0" xfId="2" applyNumberFormat="1" applyFont="1"/>
    <xf numFmtId="2" fontId="5" fillId="0" borderId="0" xfId="2" applyNumberFormat="1" applyFont="1" applyFill="1"/>
    <xf numFmtId="167" fontId="5" fillId="0" borderId="0" xfId="3" applyNumberFormat="1" applyFont="1" applyFill="1"/>
    <xf numFmtId="0" fontId="0" fillId="0" borderId="0" xfId="0" applyAlignment="1">
      <alignment horizontal="right"/>
    </xf>
    <xf numFmtId="0" fontId="5" fillId="0" borderId="0" xfId="0" applyFont="1" applyAlignment="1">
      <alignment horizontal="center"/>
    </xf>
    <xf numFmtId="166" fontId="15" fillId="2" borderId="0" xfId="0" applyNumberFormat="1" applyFont="1" applyFill="1" applyAlignment="1">
      <alignment horizontal="center" vertical="center"/>
    </xf>
    <xf numFmtId="0" fontId="5" fillId="2" borderId="0" xfId="0" applyFont="1" applyFill="1" applyAlignment="1">
      <alignment horizontal="center"/>
    </xf>
    <xf numFmtId="2" fontId="5" fillId="2" borderId="0" xfId="0" applyNumberFormat="1"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horizontal="center"/>
    </xf>
    <xf numFmtId="0" fontId="5" fillId="2" borderId="0" xfId="0" applyFont="1" applyFill="1" applyAlignment="1">
      <alignment horizontal="center" vertical="center"/>
    </xf>
    <xf numFmtId="0" fontId="15" fillId="2" borderId="0" xfId="0" applyFont="1" applyFill="1" applyAlignment="1">
      <alignment horizontal="left" vertical="center"/>
    </xf>
    <xf numFmtId="14" fontId="15" fillId="2" borderId="0" xfId="0" applyNumberFormat="1" applyFont="1" applyFill="1" applyAlignment="1">
      <alignment horizontal="center" vertical="center"/>
    </xf>
    <xf numFmtId="0" fontId="16" fillId="2" borderId="0" xfId="0" applyFont="1" applyFill="1" applyAlignment="1">
      <alignment horizontal="center" vertical="center"/>
    </xf>
    <xf numFmtId="14" fontId="16" fillId="2" borderId="0" xfId="0" applyNumberFormat="1" applyFont="1" applyFill="1" applyAlignment="1">
      <alignment horizontal="center" vertical="center"/>
    </xf>
    <xf numFmtId="166" fontId="16" fillId="2" borderId="0" xfId="0" applyNumberFormat="1" applyFont="1" applyFill="1" applyAlignment="1">
      <alignment horizontal="center" vertical="center"/>
    </xf>
    <xf numFmtId="0" fontId="16" fillId="2" borderId="0" xfId="0" applyFont="1" applyFill="1" applyAlignment="1">
      <alignment horizontal="center" vertical="center" wrapText="1"/>
    </xf>
    <xf numFmtId="2" fontId="16" fillId="2" borderId="0" xfId="0" applyNumberFormat="1" applyFont="1" applyFill="1" applyAlignment="1">
      <alignment horizontal="center" vertical="center"/>
    </xf>
    <xf numFmtId="0" fontId="16" fillId="0" borderId="19" xfId="0" applyFont="1" applyBorder="1" applyAlignment="1">
      <alignment horizontal="center" vertical="center" wrapText="1"/>
    </xf>
    <xf numFmtId="166" fontId="16" fillId="0" borderId="19" xfId="0" applyNumberFormat="1" applyFont="1" applyBorder="1" applyAlignment="1">
      <alignment horizontal="center" vertical="center" wrapText="1"/>
    </xf>
    <xf numFmtId="0" fontId="16" fillId="0" borderId="19" xfId="0" applyFont="1" applyBorder="1" applyAlignment="1">
      <alignment horizontal="left" vertical="center" wrapText="1"/>
    </xf>
    <xf numFmtId="2" fontId="16" fillId="0" borderId="19" xfId="0" applyNumberFormat="1" applyFont="1" applyBorder="1" applyAlignment="1">
      <alignment horizontal="center" vertical="center" wrapText="1"/>
    </xf>
    <xf numFmtId="0" fontId="16" fillId="0" borderId="19" xfId="0" applyFont="1" applyBorder="1" applyAlignment="1">
      <alignment horizontal="center" wrapText="1"/>
    </xf>
    <xf numFmtId="0" fontId="15" fillId="0" borderId="19" xfId="0" applyFont="1" applyBorder="1" applyAlignment="1">
      <alignment horizontal="center" vertical="center" wrapText="1"/>
    </xf>
    <xf numFmtId="166" fontId="15" fillId="0" borderId="19" xfId="0" applyNumberFormat="1" applyFont="1" applyBorder="1" applyAlignment="1">
      <alignment horizontal="center" vertical="center" wrapText="1"/>
    </xf>
    <xf numFmtId="0" fontId="15" fillId="0" borderId="19" xfId="0" applyFont="1" applyBorder="1" applyAlignment="1">
      <alignment horizontal="left" vertical="center" wrapText="1"/>
    </xf>
    <xf numFmtId="2" fontId="15" fillId="0" borderId="19" xfId="0" applyNumberFormat="1" applyFont="1" applyBorder="1" applyAlignment="1">
      <alignment horizontal="center" vertical="center" wrapText="1"/>
    </xf>
    <xf numFmtId="14" fontId="15" fillId="0" borderId="19" xfId="0" applyNumberFormat="1" applyFont="1" applyBorder="1" applyAlignment="1">
      <alignment horizontal="center" vertical="center" wrapText="1"/>
    </xf>
    <xf numFmtId="0" fontId="5" fillId="0" borderId="19" xfId="0" applyFont="1" applyBorder="1" applyAlignment="1">
      <alignment horizontal="center" vertical="center"/>
    </xf>
    <xf numFmtId="0" fontId="15" fillId="0" borderId="19" xfId="0" applyFont="1" applyBorder="1" applyAlignment="1">
      <alignment horizontal="center" vertical="center"/>
    </xf>
    <xf numFmtId="2" fontId="15" fillId="0" borderId="19" xfId="0" applyNumberFormat="1" applyFont="1" applyBorder="1" applyAlignment="1">
      <alignment horizontal="center" vertical="center"/>
    </xf>
    <xf numFmtId="14" fontId="15" fillId="0" borderId="19" xfId="0" applyNumberFormat="1" applyFont="1" applyBorder="1" applyAlignment="1">
      <alignment horizontal="center" vertical="center"/>
    </xf>
    <xf numFmtId="2" fontId="15" fillId="0" borderId="19" xfId="4" applyNumberFormat="1" applyFont="1" applyFill="1" applyBorder="1" applyAlignment="1">
      <alignment horizontal="center" vertical="center" wrapText="1"/>
    </xf>
    <xf numFmtId="0" fontId="17" fillId="0" borderId="19" xfId="4" applyFont="1" applyFill="1" applyBorder="1" applyAlignment="1">
      <alignment horizontal="center" vertical="center" wrapText="1"/>
    </xf>
    <xf numFmtId="49" fontId="15" fillId="0" borderId="19" xfId="0" applyNumberFormat="1" applyFont="1" applyBorder="1" applyAlignment="1">
      <alignment horizontal="center" vertical="center" wrapText="1"/>
    </xf>
    <xf numFmtId="2" fontId="15" fillId="0" borderId="19" xfId="4" applyNumberFormat="1" applyFont="1" applyFill="1" applyBorder="1" applyAlignment="1">
      <alignment horizontal="center" vertical="center"/>
    </xf>
    <xf numFmtId="166" fontId="15" fillId="0" borderId="19" xfId="0" applyNumberFormat="1" applyFont="1" applyBorder="1" applyAlignment="1">
      <alignment horizontal="center" vertical="center"/>
    </xf>
    <xf numFmtId="0" fontId="17" fillId="0" borderId="19" xfId="4" applyFont="1" applyFill="1" applyBorder="1" applyAlignment="1">
      <alignment horizontal="center" vertical="center"/>
    </xf>
    <xf numFmtId="0" fontId="15" fillId="0" borderId="25" xfId="0" applyFont="1" applyBorder="1" applyAlignment="1">
      <alignment horizontal="center" vertical="center" wrapText="1"/>
    </xf>
    <xf numFmtId="0" fontId="15" fillId="0" borderId="25" xfId="0" applyFont="1" applyBorder="1" applyAlignment="1">
      <alignment horizontal="left" vertical="center" wrapText="1"/>
    </xf>
    <xf numFmtId="2" fontId="15" fillId="0" borderId="25" xfId="0" applyNumberFormat="1" applyFont="1" applyBorder="1" applyAlignment="1">
      <alignment horizontal="center" vertical="center" wrapText="1"/>
    </xf>
    <xf numFmtId="14" fontId="15" fillId="0" borderId="25" xfId="0" applyNumberFormat="1" applyFont="1" applyBorder="1" applyAlignment="1">
      <alignment horizontal="center" vertical="center" wrapText="1"/>
    </xf>
    <xf numFmtId="0" fontId="17" fillId="0" borderId="25" xfId="4" applyFont="1" applyFill="1" applyBorder="1" applyAlignment="1">
      <alignment horizontal="center" vertical="center" wrapText="1"/>
    </xf>
    <xf numFmtId="49" fontId="15" fillId="0" borderId="19" xfId="0" applyNumberFormat="1" applyFont="1" applyBorder="1" applyAlignment="1">
      <alignment horizontal="center" vertical="center"/>
    </xf>
    <xf numFmtId="49" fontId="15" fillId="0" borderId="19" xfId="0" applyNumberFormat="1" applyFont="1" applyBorder="1" applyAlignment="1">
      <alignment horizontal="left" vertical="center" wrapText="1"/>
    </xf>
    <xf numFmtId="49" fontId="17" fillId="0" borderId="19" xfId="4" applyNumberFormat="1" applyFont="1" applyFill="1" applyBorder="1" applyAlignment="1">
      <alignment horizontal="center" vertical="center"/>
    </xf>
    <xf numFmtId="0" fontId="17" fillId="0" borderId="21" xfId="4" applyFont="1" applyFill="1" applyBorder="1" applyAlignment="1">
      <alignment horizontal="center" vertical="center" wrapText="1"/>
    </xf>
    <xf numFmtId="0" fontId="15" fillId="0" borderId="24" xfId="0" applyFont="1" applyBorder="1" applyAlignment="1" applyProtection="1">
      <alignment horizontal="left" vertical="center" wrapText="1" readingOrder="1"/>
      <protection locked="0"/>
    </xf>
    <xf numFmtId="0" fontId="15" fillId="0" borderId="24" xfId="0" applyFont="1" applyBorder="1" applyAlignment="1" applyProtection="1">
      <alignment horizontal="center" vertical="center" wrapText="1"/>
      <protection locked="0"/>
    </xf>
    <xf numFmtId="2" fontId="15" fillId="0" borderId="24" xfId="0" applyNumberFormat="1" applyFont="1" applyBorder="1" applyAlignment="1" applyProtection="1">
      <alignment horizontal="center" vertical="center" wrapText="1"/>
      <protection locked="0"/>
    </xf>
    <xf numFmtId="0" fontId="15" fillId="0" borderId="19" xfId="0" applyFont="1" applyBorder="1" applyAlignment="1" applyProtection="1">
      <alignment horizontal="left" vertical="center" wrapText="1"/>
      <protection locked="0"/>
    </xf>
    <xf numFmtId="0" fontId="5" fillId="0" borderId="0" xfId="0" applyFont="1" applyAlignment="1">
      <alignment horizontal="center" vertical="center"/>
    </xf>
    <xf numFmtId="0" fontId="15" fillId="0" borderId="19" xfId="0" applyFont="1" applyBorder="1" applyAlignment="1">
      <alignment horizontal="left" vertical="center"/>
    </xf>
    <xf numFmtId="0" fontId="15" fillId="0" borderId="21" xfId="0" applyFont="1" applyBorder="1" applyAlignment="1">
      <alignment horizontal="center" vertical="center" wrapText="1"/>
    </xf>
    <xf numFmtId="0" fontId="18" fillId="0" borderId="19" xfId="4" applyFont="1" applyBorder="1" applyAlignment="1">
      <alignment horizontal="center" vertical="center"/>
    </xf>
    <xf numFmtId="0" fontId="15" fillId="4" borderId="19" xfId="0" applyFont="1" applyFill="1" applyBorder="1" applyAlignment="1">
      <alignment horizontal="center" vertical="center"/>
    </xf>
    <xf numFmtId="2" fontId="15" fillId="4" borderId="19" xfId="0" applyNumberFormat="1" applyFont="1" applyFill="1" applyBorder="1" applyAlignment="1">
      <alignment horizontal="center" vertical="center"/>
    </xf>
    <xf numFmtId="0" fontId="15" fillId="4" borderId="19" xfId="0" applyFont="1" applyFill="1" applyBorder="1" applyAlignment="1">
      <alignment horizontal="center" vertical="center" wrapText="1"/>
    </xf>
    <xf numFmtId="1" fontId="15" fillId="4" borderId="19" xfId="0" applyNumberFormat="1" applyFont="1" applyFill="1" applyBorder="1" applyAlignment="1">
      <alignment horizontal="center" vertical="center"/>
    </xf>
    <xf numFmtId="0" fontId="15" fillId="0" borderId="2" xfId="0" applyFont="1" applyBorder="1" applyAlignment="1">
      <alignment horizontal="left" vertical="center" wrapText="1"/>
    </xf>
    <xf numFmtId="0" fontId="5" fillId="0" borderId="0" xfId="0" applyFont="1" applyAlignment="1">
      <alignment wrapText="1"/>
    </xf>
    <xf numFmtId="0" fontId="15" fillId="0" borderId="19" xfId="4" applyFont="1" applyFill="1" applyBorder="1" applyAlignment="1">
      <alignment horizontal="center" vertical="center" wrapText="1"/>
    </xf>
    <xf numFmtId="0" fontId="15" fillId="0" borderId="21" xfId="0" applyFont="1" applyBorder="1" applyAlignment="1">
      <alignment horizontal="center" vertical="center"/>
    </xf>
    <xf numFmtId="0" fontId="15" fillId="0" borderId="21" xfId="0" applyFont="1" applyBorder="1" applyAlignment="1">
      <alignment horizontal="left" vertical="center" wrapText="1"/>
    </xf>
    <xf numFmtId="2" fontId="15" fillId="0" borderId="21" xfId="0" applyNumberFormat="1" applyFont="1" applyBorder="1" applyAlignment="1">
      <alignment horizontal="center" vertical="center"/>
    </xf>
    <xf numFmtId="2" fontId="15" fillId="0" borderId="21" xfId="0" applyNumberFormat="1" applyFont="1" applyBorder="1" applyAlignment="1">
      <alignment horizontal="center" vertical="center" wrapText="1"/>
    </xf>
    <xf numFmtId="14" fontId="15" fillId="0" borderId="21" xfId="0" applyNumberFormat="1" applyFont="1" applyBorder="1" applyAlignment="1">
      <alignment horizontal="center" vertical="center"/>
    </xf>
    <xf numFmtId="2" fontId="15" fillId="0" borderId="21" xfId="4" applyNumberFormat="1" applyFont="1" applyFill="1" applyBorder="1" applyAlignment="1">
      <alignment horizontal="center" vertical="center" wrapText="1"/>
    </xf>
    <xf numFmtId="14" fontId="15" fillId="0" borderId="21" xfId="0" applyNumberFormat="1" applyFont="1" applyBorder="1" applyAlignment="1">
      <alignment horizontal="center" vertical="center" wrapText="1"/>
    </xf>
    <xf numFmtId="2" fontId="15" fillId="0" borderId="21" xfId="4" applyNumberFormat="1" applyFont="1" applyFill="1" applyBorder="1" applyAlignment="1">
      <alignment horizontal="center" vertical="center"/>
    </xf>
    <xf numFmtId="0" fontId="15" fillId="0" borderId="23" xfId="0" applyFont="1" applyBorder="1" applyAlignment="1">
      <alignment horizontal="center" vertical="center" wrapText="1"/>
    </xf>
    <xf numFmtId="0" fontId="15" fillId="0" borderId="23" xfId="0" applyFont="1" applyBorder="1" applyAlignment="1">
      <alignment horizontal="left" vertical="center" wrapText="1"/>
    </xf>
    <xf numFmtId="2" fontId="15" fillId="0" borderId="23" xfId="0" applyNumberFormat="1" applyFont="1" applyBorder="1" applyAlignment="1">
      <alignment horizontal="center" vertical="center" wrapText="1"/>
    </xf>
    <xf numFmtId="14" fontId="15" fillId="0" borderId="23" xfId="0" applyNumberFormat="1" applyFont="1" applyBorder="1" applyAlignment="1">
      <alignment horizontal="center" vertical="center" wrapText="1"/>
    </xf>
    <xf numFmtId="0" fontId="17" fillId="0" borderId="23" xfId="4" applyFont="1" applyFill="1" applyBorder="1" applyAlignment="1">
      <alignment horizontal="center" vertical="center" wrapText="1"/>
    </xf>
    <xf numFmtId="49" fontId="15" fillId="0" borderId="21" xfId="0" applyNumberFormat="1" applyFont="1" applyBorder="1" applyAlignment="1">
      <alignment horizontal="center" vertical="center"/>
    </xf>
    <xf numFmtId="49" fontId="15" fillId="0" borderId="21" xfId="0" applyNumberFormat="1" applyFont="1" applyBorder="1" applyAlignment="1">
      <alignment horizontal="left" vertical="center" wrapText="1"/>
    </xf>
    <xf numFmtId="49" fontId="15" fillId="0" borderId="21" xfId="0" applyNumberFormat="1" applyFont="1" applyBorder="1" applyAlignment="1">
      <alignment horizontal="center" vertical="center" wrapText="1"/>
    </xf>
    <xf numFmtId="49" fontId="17" fillId="0" borderId="21" xfId="4" applyNumberFormat="1" applyFont="1" applyFill="1" applyBorder="1" applyAlignment="1">
      <alignment horizontal="center" vertical="center"/>
    </xf>
    <xf numFmtId="0" fontId="17" fillId="0" borderId="21" xfId="4" applyFont="1" applyBorder="1" applyAlignment="1">
      <alignment horizontal="center" vertical="center" wrapText="1"/>
    </xf>
    <xf numFmtId="0" fontId="17" fillId="0" borderId="19" xfId="4" applyFont="1" applyBorder="1" applyAlignment="1">
      <alignment horizontal="center" vertical="center" wrapText="1"/>
    </xf>
    <xf numFmtId="0" fontId="15" fillId="0" borderId="19" xfId="4"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9" fillId="0" borderId="19" xfId="4" applyFont="1" applyBorder="1" applyAlignment="1">
      <alignment horizontal="center" vertical="center" wrapText="1"/>
    </xf>
    <xf numFmtId="0" fontId="18" fillId="0" borderId="19" xfId="4" applyFont="1" applyFill="1" applyBorder="1" applyAlignment="1">
      <alignment horizontal="center" vertical="center" wrapText="1"/>
    </xf>
    <xf numFmtId="0" fontId="15" fillId="0" borderId="19" xfId="0" applyFont="1" applyBorder="1" applyAlignment="1">
      <alignment vertical="center" wrapText="1"/>
    </xf>
    <xf numFmtId="0" fontId="15" fillId="0" borderId="21" xfId="0" applyFont="1" applyBorder="1" applyAlignment="1">
      <alignment vertical="center" wrapText="1"/>
    </xf>
    <xf numFmtId="0" fontId="15" fillId="0" borderId="12" xfId="0" applyFont="1" applyBorder="1" applyAlignment="1">
      <alignment horizontal="left" vertical="center" wrapText="1"/>
    </xf>
    <xf numFmtId="49" fontId="17" fillId="0" borderId="19" xfId="4" applyNumberFormat="1" applyFont="1" applyBorder="1" applyAlignment="1">
      <alignment horizontal="center" vertical="center" wrapText="1"/>
    </xf>
    <xf numFmtId="49" fontId="15" fillId="0" borderId="19" xfId="0" applyNumberFormat="1" applyFont="1" applyBorder="1" applyAlignment="1">
      <alignment vertical="center" wrapText="1"/>
    </xf>
    <xf numFmtId="49" fontId="17" fillId="0" borderId="21" xfId="4" applyNumberFormat="1" applyFont="1" applyBorder="1" applyAlignment="1">
      <alignment horizontal="center" vertical="center" wrapText="1"/>
    </xf>
    <xf numFmtId="49" fontId="15" fillId="0" borderId="21" xfId="0" applyNumberFormat="1" applyFont="1" applyBorder="1" applyAlignment="1">
      <alignment vertical="center" wrapText="1"/>
    </xf>
    <xf numFmtId="49" fontId="15" fillId="0" borderId="19" xfId="0" applyNumberFormat="1" applyFont="1" applyBorder="1" applyAlignment="1">
      <alignment vertical="center"/>
    </xf>
    <xf numFmtId="2" fontId="15" fillId="0" borderId="19" xfId="0" quotePrefix="1" applyNumberFormat="1" applyFont="1" applyBorder="1" applyAlignment="1">
      <alignment horizontal="center" vertical="center"/>
    </xf>
    <xf numFmtId="49" fontId="18" fillId="0" borderId="19" xfId="4" applyNumberFormat="1" applyFont="1" applyBorder="1" applyAlignment="1">
      <alignment vertical="center"/>
    </xf>
    <xf numFmtId="2" fontId="15" fillId="2" borderId="19" xfId="0" applyNumberFormat="1" applyFont="1" applyFill="1" applyBorder="1" applyAlignment="1">
      <alignment horizontal="center" vertical="center" wrapText="1"/>
    </xf>
    <xf numFmtId="14" fontId="15" fillId="2" borderId="19" xfId="0" applyNumberFormat="1" applyFont="1" applyFill="1" applyBorder="1" applyAlignment="1">
      <alignment horizontal="center" vertical="center" wrapText="1"/>
    </xf>
    <xf numFmtId="0" fontId="17" fillId="2" borderId="19" xfId="4"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5" fillId="2" borderId="19" xfId="4" applyFont="1" applyFill="1" applyBorder="1" applyAlignment="1">
      <alignment horizontal="center" vertical="center" wrapText="1"/>
    </xf>
    <xf numFmtId="0" fontId="18" fillId="2" borderId="19" xfId="4" applyFont="1" applyFill="1" applyBorder="1" applyAlignment="1">
      <alignment horizontal="center" vertical="center" wrapText="1"/>
    </xf>
    <xf numFmtId="0" fontId="18" fillId="0" borderId="19" xfId="4" applyFont="1" applyBorder="1" applyAlignment="1">
      <alignment horizontal="center" vertical="center" wrapText="1"/>
    </xf>
    <xf numFmtId="0" fontId="15" fillId="0" borderId="20" xfId="0" applyFont="1" applyBorder="1" applyAlignment="1">
      <alignment horizontal="center" vertical="center"/>
    </xf>
    <xf numFmtId="166" fontId="15" fillId="0" borderId="20" xfId="0" applyNumberFormat="1" applyFont="1" applyBorder="1" applyAlignment="1">
      <alignment horizontal="center" vertical="center"/>
    </xf>
    <xf numFmtId="0" fontId="15" fillId="0" borderId="20" xfId="0" applyFont="1" applyBorder="1" applyAlignment="1">
      <alignment horizontal="left" vertical="center" wrapText="1"/>
    </xf>
    <xf numFmtId="0" fontId="15" fillId="0" borderId="20" xfId="0" applyFont="1" applyBorder="1" applyAlignment="1">
      <alignment horizontal="center" vertical="center" wrapText="1"/>
    </xf>
    <xf numFmtId="2" fontId="15" fillId="0" borderId="20" xfId="0" applyNumberFormat="1" applyFont="1" applyBorder="1" applyAlignment="1">
      <alignment horizontal="center" vertical="center"/>
    </xf>
    <xf numFmtId="14" fontId="15" fillId="0" borderId="20" xfId="0" applyNumberFormat="1" applyFont="1" applyBorder="1" applyAlignment="1">
      <alignment horizontal="center" vertical="center"/>
    </xf>
    <xf numFmtId="0" fontId="15" fillId="0" borderId="20" xfId="0" applyFont="1" applyBorder="1" applyAlignment="1">
      <alignment vertical="center" wrapText="1"/>
    </xf>
    <xf numFmtId="166" fontId="15" fillId="0" borderId="21" xfId="0" applyNumberFormat="1" applyFont="1" applyBorder="1" applyAlignment="1">
      <alignment horizontal="center" vertical="center" wrapText="1"/>
    </xf>
    <xf numFmtId="0" fontId="15" fillId="0" borderId="21" xfId="4" applyFont="1" applyFill="1" applyBorder="1" applyAlignment="1">
      <alignment horizontal="center" vertical="center" wrapText="1"/>
    </xf>
    <xf numFmtId="166" fontId="15" fillId="0" borderId="20" xfId="0" applyNumberFormat="1" applyFont="1" applyBorder="1" applyAlignment="1">
      <alignment horizontal="center" vertical="center" wrapText="1"/>
    </xf>
    <xf numFmtId="0" fontId="15" fillId="0" borderId="22" xfId="4" applyFont="1" applyFill="1" applyBorder="1" applyAlignment="1">
      <alignment horizontal="center" vertical="center" wrapText="1"/>
    </xf>
    <xf numFmtId="0" fontId="18" fillId="0" borderId="20" xfId="4" applyFont="1" applyFill="1" applyBorder="1" applyAlignment="1">
      <alignment horizontal="center" vertical="center" wrapText="1"/>
    </xf>
    <xf numFmtId="0" fontId="5" fillId="0" borderId="21" xfId="0" applyFont="1" applyBorder="1" applyAlignment="1">
      <alignment horizontal="center" vertical="center"/>
    </xf>
    <xf numFmtId="0" fontId="15" fillId="0" borderId="20" xfId="4" applyFont="1" applyFill="1" applyBorder="1" applyAlignment="1">
      <alignment horizontal="center" vertical="center" wrapText="1"/>
    </xf>
    <xf numFmtId="0" fontId="5" fillId="0" borderId="20" xfId="0" applyFont="1" applyBorder="1" applyAlignment="1">
      <alignment horizontal="center" vertical="center"/>
    </xf>
    <xf numFmtId="166" fontId="5" fillId="0" borderId="0" xfId="0" applyNumberFormat="1" applyFont="1" applyAlignment="1">
      <alignment horizontal="center"/>
    </xf>
    <xf numFmtId="0" fontId="5" fillId="0" borderId="0" xfId="0" applyFont="1" applyAlignment="1">
      <alignment horizontal="left"/>
    </xf>
    <xf numFmtId="0" fontId="5" fillId="0" borderId="0" xfId="0" applyFont="1" applyAlignment="1">
      <alignment horizontal="center" wrapText="1"/>
    </xf>
    <xf numFmtId="2" fontId="5" fillId="0" borderId="0" xfId="0" applyNumberFormat="1" applyFont="1" applyAlignment="1">
      <alignment horizontal="center"/>
    </xf>
    <xf numFmtId="0" fontId="15" fillId="0" borderId="0" xfId="0" applyFont="1" applyAlignment="1">
      <alignment horizontal="center"/>
    </xf>
    <xf numFmtId="0" fontId="20" fillId="0" borderId="0" xfId="0" applyFont="1" applyAlignment="1">
      <alignment horizontal="left"/>
    </xf>
    <xf numFmtId="0" fontId="8" fillId="0" borderId="0" xfId="4"/>
    <xf numFmtId="2" fontId="0" fillId="0" borderId="0" xfId="0" applyNumberFormat="1"/>
    <xf numFmtId="0" fontId="3" fillId="0" borderId="0" xfId="0" applyFont="1" applyAlignment="1">
      <alignment horizontal="right"/>
    </xf>
    <xf numFmtId="2" fontId="3" fillId="0" borderId="0" xfId="0" applyNumberFormat="1" applyFont="1"/>
    <xf numFmtId="169" fontId="3" fillId="0" borderId="0" xfId="0" applyNumberFormat="1" applyFont="1"/>
    <xf numFmtId="170" fontId="5" fillId="0" borderId="0" xfId="0" applyNumberFormat="1" applyFont="1"/>
    <xf numFmtId="168" fontId="5" fillId="0" borderId="0" xfId="0" applyNumberFormat="1" applyFont="1"/>
    <xf numFmtId="167" fontId="0" fillId="0" borderId="0" xfId="3" applyNumberFormat="1" applyFont="1" applyFill="1" applyAlignment="1">
      <alignment wrapText="1"/>
    </xf>
    <xf numFmtId="0" fontId="4" fillId="0" borderId="1" xfId="0" applyFont="1" applyBorder="1"/>
    <xf numFmtId="0" fontId="4" fillId="0" borderId="1" xfId="0" applyFont="1" applyBorder="1" applyAlignment="1">
      <alignment wrapText="1"/>
    </xf>
    <xf numFmtId="0" fontId="0" fillId="5" borderId="0" xfId="0" applyFill="1" applyAlignment="1">
      <alignment horizontal="center" wrapText="1"/>
    </xf>
    <xf numFmtId="167" fontId="0" fillId="5" borderId="0" xfId="3" applyNumberFormat="1" applyFont="1" applyFill="1" applyAlignment="1">
      <alignment horizontal="center" wrapText="1"/>
    </xf>
    <xf numFmtId="0" fontId="0" fillId="5" borderId="1" xfId="0" applyFill="1" applyBorder="1" applyAlignment="1">
      <alignment horizontal="center" wrapText="1"/>
    </xf>
    <xf numFmtId="167" fontId="0" fillId="5" borderId="1" xfId="3" applyNumberFormat="1" applyFont="1" applyFill="1" applyBorder="1" applyAlignment="1">
      <alignment horizontal="center" wrapText="1"/>
    </xf>
    <xf numFmtId="0" fontId="5" fillId="5" borderId="0" xfId="0" applyFont="1" applyFill="1" applyAlignment="1">
      <alignment horizontal="center" wrapText="1"/>
    </xf>
    <xf numFmtId="167" fontId="5" fillId="5" borderId="0" xfId="3" applyNumberFormat="1" applyFont="1" applyFill="1" applyAlignment="1">
      <alignment horizontal="center" wrapText="1"/>
    </xf>
    <xf numFmtId="0" fontId="8" fillId="5" borderId="0" xfId="4" applyFill="1" applyAlignment="1">
      <alignment horizontal="center" wrapText="1"/>
    </xf>
    <xf numFmtId="43" fontId="1" fillId="5" borderId="0" xfId="3" applyFont="1" applyFill="1" applyAlignment="1">
      <alignment horizontal="center" wrapText="1"/>
    </xf>
    <xf numFmtId="0" fontId="0" fillId="5" borderId="0" xfId="0" applyFill="1"/>
    <xf numFmtId="0" fontId="0" fillId="5" borderId="1" xfId="0" applyFill="1" applyBorder="1"/>
    <xf numFmtId="167" fontId="0" fillId="5" borderId="0" xfId="0" applyNumberFormat="1" applyFill="1"/>
    <xf numFmtId="6" fontId="5" fillId="5" borderId="0" xfId="3" applyNumberFormat="1" applyFont="1" applyFill="1" applyAlignment="1">
      <alignment horizontal="center" wrapText="1"/>
    </xf>
    <xf numFmtId="44" fontId="0" fillId="5" borderId="0" xfId="2" applyFont="1" applyFill="1"/>
    <xf numFmtId="165" fontId="5" fillId="0" borderId="0" xfId="2" applyNumberFormat="1" applyFont="1" applyFill="1"/>
    <xf numFmtId="2" fontId="5" fillId="6" borderId="0" xfId="0" applyNumberFormat="1" applyFont="1" applyFill="1"/>
    <xf numFmtId="171" fontId="5" fillId="0" borderId="0" xfId="0" applyNumberFormat="1" applyFont="1"/>
    <xf numFmtId="0" fontId="5" fillId="2" borderId="0" xfId="0" applyFont="1" applyFill="1"/>
    <xf numFmtId="0" fontId="22" fillId="0" borderId="1" xfId="5" applyFont="1" applyBorder="1"/>
    <xf numFmtId="2" fontId="22" fillId="0" borderId="1" xfId="6" applyNumberFormat="1" applyFont="1" applyBorder="1"/>
    <xf numFmtId="0" fontId="22" fillId="0" borderId="0" xfId="6" applyFont="1"/>
    <xf numFmtId="2" fontId="22" fillId="0" borderId="0" xfId="6" applyNumberFormat="1" applyFont="1" applyAlignment="1">
      <alignment horizontal="center"/>
    </xf>
    <xf numFmtId="0" fontId="22" fillId="0" borderId="1" xfId="6" applyFont="1" applyBorder="1"/>
    <xf numFmtId="2" fontId="22" fillId="0" borderId="1" xfId="6" applyNumberFormat="1" applyFont="1" applyBorder="1" applyAlignment="1">
      <alignment horizontal="center"/>
    </xf>
    <xf numFmtId="2" fontId="22" fillId="0" borderId="0" xfId="6" applyNumberFormat="1" applyFont="1"/>
    <xf numFmtId="2" fontId="22" fillId="0" borderId="0" xfId="6" applyNumberFormat="1" applyFont="1" applyProtection="1">
      <protection locked="0"/>
    </xf>
    <xf numFmtId="0" fontId="22" fillId="0" borderId="0" xfId="5" applyFont="1"/>
    <xf numFmtId="2" fontId="22" fillId="0" borderId="0" xfId="6" applyNumberFormat="1" applyFont="1" applyAlignment="1">
      <alignment horizontal="right"/>
    </xf>
    <xf numFmtId="2" fontId="22" fillId="0" borderId="0" xfId="6" quotePrefix="1" applyNumberFormat="1" applyFont="1" applyAlignment="1">
      <alignment horizontal="right"/>
    </xf>
    <xf numFmtId="2" fontId="22" fillId="0" borderId="1" xfId="6" applyNumberFormat="1" applyFont="1" applyBorder="1" applyAlignment="1">
      <alignment horizontal="right"/>
    </xf>
    <xf numFmtId="0" fontId="22" fillId="0" borderId="0" xfId="6" applyFont="1" applyAlignment="1">
      <alignment horizontal="left"/>
    </xf>
    <xf numFmtId="0" fontId="22" fillId="0" borderId="0" xfId="6" quotePrefix="1" applyFont="1" applyAlignment="1">
      <alignment horizontal="left"/>
    </xf>
    <xf numFmtId="0" fontId="22" fillId="0" borderId="0" xfId="6" applyFont="1" applyProtection="1">
      <protection locked="0"/>
    </xf>
    <xf numFmtId="172" fontId="0" fillId="0" borderId="0" xfId="0" applyNumberFormat="1"/>
    <xf numFmtId="164" fontId="5" fillId="0" borderId="0" xfId="0" applyNumberFormat="1" applyFont="1"/>
    <xf numFmtId="3" fontId="0" fillId="0" borderId="0" xfId="0" applyNumberFormat="1"/>
    <xf numFmtId="0" fontId="0" fillId="7" borderId="0" xfId="0" applyFill="1"/>
    <xf numFmtId="0" fontId="4" fillId="7" borderId="1" xfId="0" applyFont="1" applyFill="1" applyBorder="1"/>
    <xf numFmtId="8" fontId="0" fillId="7" borderId="0" xfId="0" applyNumberFormat="1" applyFill="1"/>
    <xf numFmtId="0" fontId="3" fillId="2" borderId="1" xfId="0" applyFont="1" applyFill="1" applyBorder="1"/>
    <xf numFmtId="2" fontId="5" fillId="2" borderId="0" xfId="0" applyNumberFormat="1" applyFont="1" applyFill="1"/>
    <xf numFmtId="0" fontId="6" fillId="8" borderId="0" xfId="0" applyFont="1" applyFill="1"/>
    <xf numFmtId="173" fontId="6" fillId="8" borderId="0" xfId="0" applyNumberFormat="1" applyFont="1" applyFill="1"/>
    <xf numFmtId="0" fontId="5" fillId="8" borderId="0" xfId="0" applyFont="1" applyFill="1"/>
    <xf numFmtId="167" fontId="0" fillId="0" borderId="0" xfId="3" applyNumberFormat="1" applyFont="1" applyFill="1"/>
    <xf numFmtId="167" fontId="0" fillId="5" borderId="0" xfId="3" applyNumberFormat="1" applyFont="1" applyFill="1"/>
    <xf numFmtId="170" fontId="5" fillId="5" borderId="0" xfId="0" applyNumberFormat="1" applyFont="1" applyFill="1"/>
    <xf numFmtId="174" fontId="5" fillId="8" borderId="0" xfId="2" applyNumberFormat="1" applyFont="1" applyFill="1"/>
    <xf numFmtId="174" fontId="5" fillId="0" borderId="0" xfId="2" applyNumberFormat="1" applyFont="1"/>
    <xf numFmtId="174" fontId="6" fillId="0" borderId="0" xfId="2" applyNumberFormat="1" applyFont="1"/>
    <xf numFmtId="0" fontId="3" fillId="2" borderId="1" xfId="0" applyFont="1" applyFill="1" applyBorder="1" applyAlignment="1">
      <alignment horizontal="center" wrapText="1"/>
    </xf>
    <xf numFmtId="0" fontId="3" fillId="5" borderId="0" xfId="0" applyFont="1" applyFill="1"/>
    <xf numFmtId="165" fontId="0" fillId="5" borderId="0" xfId="2" applyNumberFormat="1" applyFont="1" applyFill="1"/>
    <xf numFmtId="168" fontId="0" fillId="5" borderId="0" xfId="1" applyNumberFormat="1" applyFont="1" applyFill="1"/>
    <xf numFmtId="168" fontId="3" fillId="5" borderId="0" xfId="0" applyNumberFormat="1" applyFont="1" applyFill="1"/>
    <xf numFmtId="165" fontId="3" fillId="5" borderId="0" xfId="2" applyNumberFormat="1" applyFont="1" applyFill="1"/>
    <xf numFmtId="168" fontId="3" fillId="5" borderId="0" xfId="1" applyNumberFormat="1" applyFont="1" applyFill="1"/>
    <xf numFmtId="0" fontId="24" fillId="0" borderId="0" xfId="0" applyFont="1"/>
    <xf numFmtId="0" fontId="20" fillId="5" borderId="0" xfId="0" applyFont="1" applyFill="1"/>
    <xf numFmtId="15" fontId="0" fillId="0" borderId="0" xfId="0" applyNumberFormat="1"/>
    <xf numFmtId="2" fontId="1" fillId="0" borderId="0" xfId="2" applyNumberFormat="1" applyFont="1" applyFill="1"/>
    <xf numFmtId="0" fontId="0" fillId="2" borderId="12" xfId="0" applyFill="1" applyBorder="1" applyAlignment="1">
      <alignment horizontal="left" vertical="top" wrapText="1"/>
    </xf>
    <xf numFmtId="0" fontId="0" fillId="2" borderId="13" xfId="0" applyFill="1" applyBorder="1" applyAlignment="1">
      <alignment horizontal="left" vertical="top" wrapText="1"/>
    </xf>
    <xf numFmtId="0" fontId="0" fillId="2" borderId="14" xfId="0" applyFill="1" applyBorder="1" applyAlignment="1">
      <alignment horizontal="left" vertical="top" wrapText="1"/>
    </xf>
    <xf numFmtId="0" fontId="0" fillId="2" borderId="15" xfId="0" applyFill="1" applyBorder="1" applyAlignment="1">
      <alignment horizontal="left" vertical="top" wrapText="1"/>
    </xf>
    <xf numFmtId="0" fontId="0" fillId="2" borderId="0" xfId="0" applyFill="1" applyAlignment="1">
      <alignment horizontal="left" vertical="top"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1" xfId="0" applyFill="1" applyBorder="1" applyAlignment="1">
      <alignment horizontal="left" vertical="top" wrapText="1"/>
    </xf>
    <xf numFmtId="0" fontId="0" fillId="2" borderId="18" xfId="0" applyFill="1" applyBorder="1" applyAlignment="1">
      <alignment horizontal="left" vertical="top" wrapText="1"/>
    </xf>
    <xf numFmtId="0" fontId="4" fillId="2" borderId="0" xfId="0" applyFont="1" applyFill="1" applyAlignment="1">
      <alignment horizontal="center"/>
    </xf>
    <xf numFmtId="0" fontId="4" fillId="0" borderId="0" xfId="0" applyFont="1" applyAlignment="1">
      <alignment horizontal="center"/>
    </xf>
    <xf numFmtId="0" fontId="4" fillId="5" borderId="0" xfId="0" applyFont="1" applyFill="1" applyAlignment="1">
      <alignment horizontal="center" wrapText="1"/>
    </xf>
    <xf numFmtId="0" fontId="3" fillId="0" borderId="1" xfId="0" applyFont="1" applyBorder="1" applyAlignment="1">
      <alignment horizontal="center"/>
    </xf>
    <xf numFmtId="0" fontId="4" fillId="7" borderId="0" xfId="0" applyFont="1" applyFill="1" applyAlignment="1">
      <alignment horizontal="center"/>
    </xf>
    <xf numFmtId="0" fontId="0" fillId="0" borderId="0" xfId="0" applyAlignment="1">
      <alignment horizontal="center" wrapText="1"/>
    </xf>
    <xf numFmtId="0" fontId="0" fillId="5" borderId="0" xfId="0" applyFill="1" applyAlignment="1">
      <alignment horizontal="center" wrapText="1"/>
    </xf>
    <xf numFmtId="0" fontId="4" fillId="0" borderId="0" xfId="0" applyFont="1" applyAlignment="1">
      <alignment horizontal="right"/>
    </xf>
  </cellXfs>
  <cellStyles count="7">
    <cellStyle name="Comma" xfId="3" builtinId="3"/>
    <cellStyle name="Currency" xfId="2" builtinId="4"/>
    <cellStyle name="Hyperlink" xfId="4" builtinId="8"/>
    <cellStyle name="Normal" xfId="0" builtinId="0"/>
    <cellStyle name="Normal 2" xfId="6" xr:uid="{901CDF04-ADB3-F540-87FB-35C2D71B6B82}"/>
    <cellStyle name="Normal 4" xfId="5" xr:uid="{244CD1F6-3C75-6B42-A0CB-B733A7982956}"/>
    <cellStyle name="Percent" xfId="1" builtinId="5"/>
  </cellStyles>
  <dxfs count="23">
    <dxf>
      <font>
        <strike val="0"/>
        <outline val="0"/>
        <shadow val="0"/>
        <vertAlign val="baseline"/>
        <color rgb="FF0432FF"/>
      </font>
      <alignment horizontal="center" vertical="center" textRotation="0" indent="0" justifyLastLine="0" shrinkToFit="0" readingOrder="0"/>
    </dxf>
    <dxf>
      <font>
        <strike val="0"/>
        <outline val="0"/>
        <shadow val="0"/>
        <vertAlign val="baseline"/>
        <color rgb="FF0432FF"/>
      </font>
      <alignment horizontal="center" textRotation="0" indent="0" justifyLastLine="0" shrinkToFit="0"/>
    </dxf>
    <dxf>
      <font>
        <strike val="0"/>
        <outline val="0"/>
        <shadow val="0"/>
        <vertAlign val="baseline"/>
        <color rgb="FF0432FF"/>
      </font>
      <alignment horizontal="left" textRotation="0" indent="0" justifyLastLine="0" shrinkToFit="0" readingOrder="0"/>
    </dxf>
    <dxf>
      <font>
        <strike val="0"/>
        <outline val="0"/>
        <shadow val="0"/>
        <vertAlign val="baseline"/>
        <color rgb="FF0432FF"/>
      </font>
      <alignment horizontal="left" textRotation="0" indent="0" justifyLastLine="0" shrinkToFit="0" readingOrder="0"/>
    </dxf>
    <dxf>
      <font>
        <strike val="0"/>
        <outline val="0"/>
        <shadow val="0"/>
        <vertAlign val="baseline"/>
        <color rgb="FF0432FF"/>
      </font>
      <alignment horizontal="left" textRotation="0" indent="0" justifyLastLine="0" shrinkToFit="0" readingOrder="0"/>
    </dxf>
    <dxf>
      <font>
        <strike val="0"/>
        <outline val="0"/>
        <shadow val="0"/>
        <vertAlign val="baseline"/>
        <color rgb="FF0432FF"/>
      </font>
      <alignment horizontal="center" textRotation="0" indent="0" justifyLastLine="0" shrinkToFit="0"/>
    </dxf>
    <dxf>
      <font>
        <strike val="0"/>
        <outline val="0"/>
        <shadow val="0"/>
        <vertAlign val="baseline"/>
        <sz val="12"/>
        <color rgb="FF0432FF"/>
        <name val="Arial"/>
        <scheme val="none"/>
      </font>
      <alignment horizontal="center" textRotation="0" indent="0" justifyLastLine="0" shrinkToFit="0"/>
    </dxf>
    <dxf>
      <font>
        <strike val="0"/>
        <outline val="0"/>
        <shadow val="0"/>
        <vertAlign val="baseline"/>
        <color rgb="FF0432FF"/>
      </font>
      <alignment horizontal="center" textRotation="0" indent="0" justifyLastLine="0" shrinkToFit="0"/>
    </dxf>
    <dxf>
      <font>
        <strike val="0"/>
        <outline val="0"/>
        <shadow val="0"/>
        <vertAlign val="baseline"/>
        <color rgb="FF0432FF"/>
      </font>
      <numFmt numFmtId="2" formatCode="0.00"/>
      <alignment horizontal="center" textRotation="0" indent="0" justifyLastLine="0" shrinkToFit="0"/>
    </dxf>
    <dxf>
      <font>
        <strike val="0"/>
        <outline val="0"/>
        <shadow val="0"/>
        <vertAlign val="baseline"/>
        <color rgb="FF0432FF"/>
      </font>
      <alignment horizontal="center" vertical="center" textRotation="0" indent="0" justifyLastLine="0" shrinkToFit="0" readingOrder="0"/>
    </dxf>
    <dxf>
      <font>
        <strike val="0"/>
        <outline val="0"/>
        <shadow val="0"/>
        <vertAlign val="baseline"/>
        <color rgb="FF0432FF"/>
      </font>
      <alignment horizontal="center" textRotation="0" indent="0" justifyLastLine="0" shrinkToFit="0"/>
    </dxf>
    <dxf>
      <font>
        <strike val="0"/>
        <outline val="0"/>
        <shadow val="0"/>
        <vertAlign val="baseline"/>
        <color rgb="FF0432FF"/>
      </font>
      <alignment horizontal="center" textRotation="0" indent="0" justifyLastLine="0" shrinkToFit="0"/>
    </dxf>
    <dxf>
      <font>
        <strike val="0"/>
        <outline val="0"/>
        <shadow val="0"/>
        <vertAlign val="baseline"/>
        <color rgb="FF0432FF"/>
      </font>
      <alignment horizontal="center" textRotation="0" wrapText="1" indent="0" justifyLastLine="0" shrinkToFit="0" readingOrder="0"/>
    </dxf>
    <dxf>
      <font>
        <strike val="0"/>
        <outline val="0"/>
        <shadow val="0"/>
        <vertAlign val="baseline"/>
        <color rgb="FF0432FF"/>
      </font>
      <alignment horizontal="center" textRotation="0" indent="0" justifyLastLine="0" shrinkToFit="0" readingOrder="0"/>
    </dxf>
    <dxf>
      <font>
        <strike val="0"/>
        <outline val="0"/>
        <shadow val="0"/>
        <vertAlign val="baseline"/>
        <color rgb="FF0432FF"/>
      </font>
      <alignment horizontal="center" textRotation="0" indent="0" justifyLastLine="0" shrinkToFit="0"/>
    </dxf>
    <dxf>
      <font>
        <strike val="0"/>
        <outline val="0"/>
        <shadow val="0"/>
        <vertAlign val="baseline"/>
        <color rgb="FF0432FF"/>
      </font>
      <alignment horizontal="left" textRotation="0" indent="0" justifyLastLine="0" shrinkToFit="0"/>
    </dxf>
    <dxf>
      <font>
        <strike val="0"/>
        <outline val="0"/>
        <shadow val="0"/>
        <vertAlign val="baseline"/>
        <color rgb="FF0432FF"/>
      </font>
      <numFmt numFmtId="166" formatCode="0.0"/>
      <alignment horizontal="center" vertical="bottom" textRotation="0" wrapText="0" indent="0" justifyLastLine="0" shrinkToFit="0" readingOrder="0"/>
    </dxf>
    <dxf>
      <font>
        <strike val="0"/>
        <outline val="0"/>
        <shadow val="0"/>
        <vertAlign val="baseline"/>
        <color rgb="FF0432FF"/>
      </font>
      <alignment horizontal="center" textRotation="0" indent="0" justifyLastLine="0" shrinkToFit="0"/>
    </dxf>
    <dxf>
      <font>
        <strike val="0"/>
        <outline val="0"/>
        <shadow val="0"/>
        <vertAlign val="baseline"/>
        <color rgb="FF0432FF"/>
      </font>
      <alignment horizontal="center" textRotation="0" indent="0" justifyLastLine="0" shrinkToFit="0"/>
    </dxf>
    <dxf>
      <font>
        <strike val="0"/>
        <outline val="0"/>
        <shadow val="0"/>
        <vertAlign val="baseline"/>
        <color rgb="FF0432FF"/>
      </font>
      <alignment horizontal="center" textRotation="0" indent="0" justifyLastLine="0" shrinkToFit="0"/>
    </dxf>
    <dxf>
      <border>
        <bottom style="thin">
          <color indexed="64"/>
        </bottom>
      </border>
    </dxf>
    <dxf>
      <font>
        <strike val="0"/>
        <outline val="0"/>
        <shadow val="0"/>
        <vertAlign val="baseline"/>
        <color rgb="FF0432FF"/>
      </font>
      <alignment horizontal="center" textRotation="0" indent="0" justifyLastLine="0" shrinkToFit="0"/>
      <border diagonalUp="0" diagonalDown="0" outline="0">
        <left style="thin">
          <color indexed="64"/>
        </left>
        <right style="thin">
          <color indexed="64"/>
        </right>
        <top/>
        <bottom/>
      </border>
    </dxf>
    <dxf>
      <fill>
        <patternFill patternType="none">
          <bgColor auto="1"/>
        </patternFill>
      </fill>
    </dxf>
  </dxfs>
  <tableStyles count="1" defaultTableStyle="TableStyleMedium2" defaultPivotStyle="PivotStyleLight16">
    <tableStyle name="CZT" pivot="0" count="1" xr9:uid="{AE9C98AB-E971-E64A-8BBF-D487BC770A0A}">
      <tableStyleElement type="wholeTable" dxfId="22"/>
    </tableStyle>
  </tableStyles>
  <colors>
    <mruColors>
      <color rgb="FF0432FF"/>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CapEx</a:t>
            </a:r>
            <a:r>
              <a:rPr lang="en-US" baseline="0"/>
              <a:t> versus 2G Ethanol Plant Capacity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USA</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9.8281058617672792E-2"/>
                  <c:y val="-1.986001749781279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'As. 2 - CapEx'!$Z$11:$Z$16</c:f>
              <c:numCache>
                <c:formatCode>_(* #,##0.00_);_(* \(#,##0.00\);_(* "-"??_);_(@_)</c:formatCode>
                <c:ptCount val="6"/>
                <c:pt idx="0">
                  <c:v>16.48152162154059</c:v>
                </c:pt>
                <c:pt idx="1">
                  <c:v>15.459945312435471</c:v>
                </c:pt>
                <c:pt idx="2">
                  <c:v>15.642266869229426</c:v>
                </c:pt>
                <c:pt idx="3">
                  <c:v>12.917678547794971</c:v>
                </c:pt>
                <c:pt idx="4">
                  <c:v>12.224531367235025</c:v>
                </c:pt>
                <c:pt idx="5">
                  <c:v>9.9219462742409803</c:v>
                </c:pt>
              </c:numCache>
            </c:numRef>
          </c:xVal>
          <c:yVal>
            <c:numRef>
              <c:f>'As. 2 - CapEx'!$AC$11:$AC$16</c:f>
              <c:numCache>
                <c:formatCode>_(* #,##0.00_);_(* \(#,##0.00\);_(* "-"??_);_(@_)</c:formatCode>
                <c:ptCount val="6"/>
                <c:pt idx="0">
                  <c:v>19.692517783094431</c:v>
                </c:pt>
                <c:pt idx="1">
                  <c:v>19.694757801951216</c:v>
                </c:pt>
                <c:pt idx="2">
                  <c:v>19.494077783479412</c:v>
                </c:pt>
                <c:pt idx="3">
                  <c:v>15.993892047499013</c:v>
                </c:pt>
                <c:pt idx="4">
                  <c:v>15.602257485368785</c:v>
                </c:pt>
                <c:pt idx="5">
                  <c:v>14.566926646648195</c:v>
                </c:pt>
              </c:numCache>
            </c:numRef>
          </c:yVal>
          <c:smooth val="0"/>
          <c:extLst>
            <c:ext xmlns:c16="http://schemas.microsoft.com/office/drawing/2014/chart" uri="{C3380CC4-5D6E-409C-BE32-E72D297353CC}">
              <c16:uniqueId val="{00000000-109C-AE46-A5F3-59EB58AE4D23}"/>
            </c:ext>
          </c:extLst>
        </c:ser>
        <c:ser>
          <c:idx val="1"/>
          <c:order val="1"/>
          <c:tx>
            <c:v>SEA</c:v>
          </c:tx>
          <c:spPr>
            <a:ln w="25400" cap="rnd">
              <a:noFill/>
              <a:round/>
            </a:ln>
            <a:effectLst/>
          </c:spPr>
          <c:marker>
            <c:symbol val="circle"/>
            <c:size val="5"/>
            <c:spPr>
              <a:solidFill>
                <a:schemeClr val="accent2"/>
              </a:solidFill>
              <a:ln w="9525">
                <a:solidFill>
                  <a:schemeClr val="accent2"/>
                </a:solidFill>
              </a:ln>
              <a:effectLst/>
            </c:spPr>
          </c:marker>
          <c:xVal>
            <c:numRef>
              <c:f>'As. 2 - CapEx'!$Z$18:$Z$19</c:f>
              <c:numCache>
                <c:formatCode>_(* #,##0.00_);_(* \(#,##0.00\);_(* "-"??_);_(@_)</c:formatCode>
                <c:ptCount val="2"/>
                <c:pt idx="0">
                  <c:v>13.514405465180353</c:v>
                </c:pt>
                <c:pt idx="1">
                  <c:v>14.508657738524219</c:v>
                </c:pt>
              </c:numCache>
            </c:numRef>
          </c:xVal>
          <c:yVal>
            <c:numRef>
              <c:f>'As. 2 - CapEx'!$AC$18:$AC$19</c:f>
              <c:numCache>
                <c:formatCode>_(* #,##0.00_);_(* \(#,##0.00\);_(* "-"??_);_(@_)</c:formatCode>
                <c:ptCount val="2"/>
                <c:pt idx="0">
                  <c:v>17.312623996456256</c:v>
                </c:pt>
                <c:pt idx="1">
                  <c:v>19.298904017419275</c:v>
                </c:pt>
              </c:numCache>
            </c:numRef>
          </c:yVal>
          <c:smooth val="0"/>
          <c:extLst>
            <c:ext xmlns:c16="http://schemas.microsoft.com/office/drawing/2014/chart" uri="{C3380CC4-5D6E-409C-BE32-E72D297353CC}">
              <c16:uniqueId val="{00000001-109C-AE46-A5F3-59EB58AE4D23}"/>
            </c:ext>
          </c:extLst>
        </c:ser>
        <c:ser>
          <c:idx val="2"/>
          <c:order val="2"/>
          <c:tx>
            <c:v>EU</c:v>
          </c:tx>
          <c:spPr>
            <a:ln w="25400" cap="rnd">
              <a:noFill/>
              <a:round/>
            </a:ln>
            <a:effectLst/>
          </c:spPr>
          <c:marker>
            <c:symbol val="circle"/>
            <c:size val="5"/>
            <c:spPr>
              <a:solidFill>
                <a:schemeClr val="accent3"/>
              </a:solidFill>
              <a:ln w="9525">
                <a:solidFill>
                  <a:schemeClr val="accent3"/>
                </a:solidFill>
              </a:ln>
              <a:effectLst/>
            </c:spPr>
          </c:marker>
          <c:xVal>
            <c:numRef>
              <c:f>'As. 2 - CapEx'!$Z$22</c:f>
              <c:numCache>
                <c:formatCode>_(* #,##0.00_);_(* \(#,##0.00\);_(* "-"??_);_(@_)</c:formatCode>
                <c:ptCount val="1"/>
                <c:pt idx="0">
                  <c:v>15.228833591472084</c:v>
                </c:pt>
              </c:numCache>
            </c:numRef>
          </c:xVal>
          <c:yVal>
            <c:numRef>
              <c:f>'As. 2 - CapEx'!$AC$22</c:f>
              <c:numCache>
                <c:formatCode>_(* #,##0.00_);_(* \(#,##0.00\);_(* "-"??_);_(@_)</c:formatCode>
                <c:ptCount val="1"/>
                <c:pt idx="0">
                  <c:v>19.187635851657031</c:v>
                </c:pt>
              </c:numCache>
            </c:numRef>
          </c:yVal>
          <c:smooth val="0"/>
          <c:extLst>
            <c:ext xmlns:c16="http://schemas.microsoft.com/office/drawing/2014/chart" uri="{C3380CC4-5D6E-409C-BE32-E72D297353CC}">
              <c16:uniqueId val="{00000002-109C-AE46-A5F3-59EB58AE4D23}"/>
            </c:ext>
          </c:extLst>
        </c:ser>
        <c:dLbls>
          <c:showLegendKey val="0"/>
          <c:showVal val="0"/>
          <c:showCatName val="0"/>
          <c:showSerName val="0"/>
          <c:showPercent val="0"/>
          <c:showBubbleSize val="0"/>
        </c:dLbls>
        <c:axId val="629126128"/>
        <c:axId val="629128128"/>
      </c:scatterChart>
      <c:valAx>
        <c:axId val="629126128"/>
        <c:scaling>
          <c:orientation val="minMax"/>
          <c:min val="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 Capacity (Liters)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128128"/>
        <c:crosses val="autoZero"/>
        <c:crossBetween val="midCat"/>
      </c:valAx>
      <c:valAx>
        <c:axId val="629128128"/>
        <c:scaling>
          <c:orientation val="minMax"/>
          <c:min val="1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 CapEx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126128"/>
        <c:crosses val="autoZero"/>
        <c:crossBetween val="midCat"/>
      </c:valAx>
      <c:spPr>
        <a:noFill/>
        <a:ln>
          <a:noFill/>
        </a:ln>
        <a:effectLst/>
      </c:spPr>
    </c:plotArea>
    <c:legend>
      <c:legendPos val="r"/>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CapEx</a:t>
            </a:r>
            <a:r>
              <a:rPr lang="en-US" baseline="0"/>
              <a:t> versus 2G Ethanol Plant Capacity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9.8281058617672792E-2"/>
                  <c:y val="-1.986001749781279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('As. 2 - CapEx'!$Z$11:$Z$12,'As. 2 - CapEx'!$Z$14:$Z$16)</c:f>
              <c:numCache>
                <c:formatCode>_(* #,##0.00_);_(* \(#,##0.00\);_(* "-"??_);_(@_)</c:formatCode>
                <c:ptCount val="5"/>
                <c:pt idx="0">
                  <c:v>16.48152162154059</c:v>
                </c:pt>
                <c:pt idx="1">
                  <c:v>15.459945312435471</c:v>
                </c:pt>
                <c:pt idx="2">
                  <c:v>12.917678547794971</c:v>
                </c:pt>
                <c:pt idx="3">
                  <c:v>12.224531367235025</c:v>
                </c:pt>
                <c:pt idx="4">
                  <c:v>9.9219462742409803</c:v>
                </c:pt>
              </c:numCache>
            </c:numRef>
          </c:xVal>
          <c:yVal>
            <c:numRef>
              <c:f>('As. 2 - CapEx'!$AC$11:$AC$12,'As. 2 - CapEx'!$AC$14:$AC$16)</c:f>
              <c:numCache>
                <c:formatCode>_(* #,##0.00_);_(* \(#,##0.00\);_(* "-"??_);_(@_)</c:formatCode>
                <c:ptCount val="5"/>
                <c:pt idx="0">
                  <c:v>19.692517783094431</c:v>
                </c:pt>
                <c:pt idx="1">
                  <c:v>19.694757801951216</c:v>
                </c:pt>
                <c:pt idx="2">
                  <c:v>15.993892047499013</c:v>
                </c:pt>
                <c:pt idx="3">
                  <c:v>15.602257485368785</c:v>
                </c:pt>
                <c:pt idx="4">
                  <c:v>14.566926646648195</c:v>
                </c:pt>
              </c:numCache>
            </c:numRef>
          </c:yVal>
          <c:smooth val="0"/>
          <c:extLst>
            <c:ext xmlns:c15="http://schemas.microsoft.com/office/drawing/2012/chart" uri="{02D57815-91ED-43cb-92C2-25804820EDAC}">
              <c15:filteredSeriesTitle>
                <c15:tx>
                  <c:v>All</c:v>
                </c15:tx>
              </c15:filteredSeriesTitle>
            </c:ext>
            <c:ext xmlns:c16="http://schemas.microsoft.com/office/drawing/2014/chart" uri="{C3380CC4-5D6E-409C-BE32-E72D297353CC}">
              <c16:uniqueId val="{00000001-D693-194A-BA29-895587946767}"/>
            </c:ext>
          </c:extLst>
        </c:ser>
        <c:dLbls>
          <c:showLegendKey val="0"/>
          <c:showVal val="0"/>
          <c:showCatName val="0"/>
          <c:showSerName val="0"/>
          <c:showPercent val="0"/>
          <c:showBubbleSize val="0"/>
        </c:dLbls>
        <c:axId val="629126128"/>
        <c:axId val="629128128"/>
      </c:scatterChart>
      <c:valAx>
        <c:axId val="629126128"/>
        <c:scaling>
          <c:orientation val="minMax"/>
          <c:min val="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 Capacity (USD)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128128"/>
        <c:crosses val="autoZero"/>
        <c:crossBetween val="midCat"/>
      </c:valAx>
      <c:valAx>
        <c:axId val="629128128"/>
        <c:scaling>
          <c:orientation val="minMax"/>
          <c:min val="1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 CapEx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1261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Log FTEs vs Log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layout>
                <c:manualLayout>
                  <c:x val="-3.4140638670166229E-2"/>
                  <c:y val="-8.21234324876057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'As. 3a - OpEx Salaries'!$Q$9:$Q$16</c:f>
              <c:numCache>
                <c:formatCode>_(* #,##0.00_);_(* \(#,##0.00\);_(* "-"??_);_(@_)</c:formatCode>
                <c:ptCount val="8"/>
                <c:pt idx="0">
                  <c:v>16.48152162154059</c:v>
                </c:pt>
                <c:pt idx="1">
                  <c:v>13.514405465180353</c:v>
                </c:pt>
                <c:pt idx="2">
                  <c:v>15.459945312435471</c:v>
                </c:pt>
                <c:pt idx="3">
                  <c:v>15.642266869229426</c:v>
                </c:pt>
                <c:pt idx="4">
                  <c:v>15.228833591472084</c:v>
                </c:pt>
                <c:pt idx="5">
                  <c:v>12.917678547794971</c:v>
                </c:pt>
                <c:pt idx="6">
                  <c:v>12.224531367235025</c:v>
                </c:pt>
                <c:pt idx="7">
                  <c:v>9.9219462742409803</c:v>
                </c:pt>
              </c:numCache>
            </c:numRef>
          </c:xVal>
          <c:yVal>
            <c:numRef>
              <c:f>'As. 3a - OpEx Salaries'!$S$9:$S$16</c:f>
              <c:numCache>
                <c:formatCode>_(* #,##0.00_);_(* \(#,##0.00\);_(* "-"??_);_(@_)</c:formatCode>
                <c:ptCount val="8"/>
                <c:pt idx="0">
                  <c:v>4.3438054218536841</c:v>
                </c:pt>
                <c:pt idx="1">
                  <c:v>5.0106352940962555</c:v>
                </c:pt>
                <c:pt idx="2">
                  <c:v>4.2484952420493594</c:v>
                </c:pt>
                <c:pt idx="3">
                  <c:v>4.4426512564903167</c:v>
                </c:pt>
                <c:pt idx="4">
                  <c:v>4.6051701859880918</c:v>
                </c:pt>
                <c:pt idx="5">
                  <c:v>1.791759469228055</c:v>
                </c:pt>
                <c:pt idx="6">
                  <c:v>1.6094379124341003</c:v>
                </c:pt>
                <c:pt idx="7">
                  <c:v>1.3862943611198906</c:v>
                </c:pt>
              </c:numCache>
            </c:numRef>
          </c:yVal>
          <c:smooth val="0"/>
          <c:extLst>
            <c:ext xmlns:c16="http://schemas.microsoft.com/office/drawing/2014/chart" uri="{C3380CC4-5D6E-409C-BE32-E72D297353CC}">
              <c16:uniqueId val="{00000000-45EA-3141-922A-A366972A1B75}"/>
            </c:ext>
          </c:extLst>
        </c:ser>
        <c:dLbls>
          <c:showLegendKey val="0"/>
          <c:showVal val="0"/>
          <c:showCatName val="0"/>
          <c:showSerName val="0"/>
          <c:showPercent val="0"/>
          <c:showBubbleSize val="0"/>
        </c:dLbls>
        <c:axId val="1495421552"/>
        <c:axId val="885436064"/>
      </c:scatterChart>
      <c:valAx>
        <c:axId val="149542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 Capacity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36064"/>
        <c:crosses val="autoZero"/>
        <c:crossBetween val="midCat"/>
      </c:valAx>
      <c:valAx>
        <c:axId val="88543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 FTEs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421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31</xdr:col>
      <xdr:colOff>546100</xdr:colOff>
      <xdr:row>9</xdr:row>
      <xdr:rowOff>82550</xdr:rowOff>
    </xdr:from>
    <xdr:to>
      <xdr:col>36</xdr:col>
      <xdr:colOff>736600</xdr:colOff>
      <xdr:row>17</xdr:row>
      <xdr:rowOff>107950</xdr:rowOff>
    </xdr:to>
    <xdr:graphicFrame macro="">
      <xdr:nvGraphicFramePr>
        <xdr:cNvPr id="6" name="Chart 5">
          <a:extLst>
            <a:ext uri="{FF2B5EF4-FFF2-40B4-BE49-F238E27FC236}">
              <a16:creationId xmlns:a16="http://schemas.microsoft.com/office/drawing/2014/main" id="{913E4DD1-532B-E4A8-96C6-A9915865E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673100</xdr:colOff>
      <xdr:row>19</xdr:row>
      <xdr:rowOff>266700</xdr:rowOff>
    </xdr:from>
    <xdr:to>
      <xdr:col>36</xdr:col>
      <xdr:colOff>863600</xdr:colOff>
      <xdr:row>29</xdr:row>
      <xdr:rowOff>63500</xdr:rowOff>
    </xdr:to>
    <xdr:graphicFrame macro="">
      <xdr:nvGraphicFramePr>
        <xdr:cNvPr id="7" name="Chart 6">
          <a:extLst>
            <a:ext uri="{FF2B5EF4-FFF2-40B4-BE49-F238E27FC236}">
              <a16:creationId xmlns:a16="http://schemas.microsoft.com/office/drawing/2014/main" id="{587F7843-98F0-9D4E-8AF5-7242CC88B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1854200</xdr:colOff>
      <xdr:row>9</xdr:row>
      <xdr:rowOff>361950</xdr:rowOff>
    </xdr:from>
    <xdr:to>
      <xdr:col>25</xdr:col>
      <xdr:colOff>736600</xdr:colOff>
      <xdr:row>12</xdr:row>
      <xdr:rowOff>260350</xdr:rowOff>
    </xdr:to>
    <xdr:graphicFrame macro="">
      <xdr:nvGraphicFramePr>
        <xdr:cNvPr id="2" name="Chart 1">
          <a:extLst>
            <a:ext uri="{FF2B5EF4-FFF2-40B4-BE49-F238E27FC236}">
              <a16:creationId xmlns:a16="http://schemas.microsoft.com/office/drawing/2014/main" id="{66B223CA-270D-EC6E-B214-FCFBD77E9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icholas J Renegar" id="{23E87B36-94C0-E543-B060-2DD7A1F4334F}" userId="S::renegar@mit.edu::f05de49b-6928-408a-9f7d-31e9d67cbf6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07871D-6B51-8B43-A53A-FB68D6D51E0B}" name="CITable" displayName="CITable" ref="A4:S1690" totalsRowShown="0" headerRowDxfId="21" dataDxfId="19" headerRowBorderDxfId="20">
  <autoFilter ref="A4:S1690" xr:uid="{52808986-9584-4F0E-AEFC-1A813E74928B}">
    <filterColumn colId="4">
      <filters>
        <filter val="Singapore"/>
      </filters>
    </filterColumn>
  </autoFilter>
  <tableColumns count="19">
    <tableColumn id="1" xr3:uid="{00000000-0010-0000-0000-000001000000}" name="App/Pathway #" dataDxfId="18"/>
    <tableColumn id="2" xr3:uid="{00000000-0010-0000-0000-000002000000}" name="Class" dataDxfId="17"/>
    <tableColumn id="31" xr3:uid="{91B6A4D4-E6E4-48F3-8294-05745F9472CC}" name="Calculator Version" dataDxfId="16"/>
    <tableColumn id="3" xr3:uid="{00000000-0010-0000-0000-000003000000}" name="Applicant &amp; Pathway Description" dataDxfId="15"/>
    <tableColumn id="4" xr3:uid="{00000000-0010-0000-0000-000004000000}" name="Facility Location" dataDxfId="14"/>
    <tableColumn id="5" xr3:uid="{00000000-0010-0000-0000-000005000000}" name="Feedstock" dataDxfId="13"/>
    <tableColumn id="6" xr3:uid="{00000000-0010-0000-0000-000006000000}" name="Fuel Type" dataDxfId="12"/>
    <tableColumn id="7" xr3:uid="{00000000-0010-0000-0000-000007000000}" name="Legacy FPC" dataDxfId="11"/>
    <tableColumn id="8" xr3:uid="{00000000-0010-0000-0000-000008000000}" name="Legacy CI" dataDxfId="10"/>
    <tableColumn id="9" xr3:uid="{00000000-0010-0000-0000-000009000000}" name="Current Certified  FPC" dataDxfId="9"/>
    <tableColumn id="10" xr3:uid="{00000000-0010-0000-0000-00000A000000}" name="Current Certified CI" dataDxfId="8"/>
    <tableColumn id="11" xr3:uid="{00000000-0010-0000-0000-00000B000000}" name=" Original Certification Date" dataDxfId="7"/>
    <tableColumn id="12" xr3:uid="{00000000-0010-0000-0000-00000C000000}" name="Postings and Comments" dataDxfId="6"/>
    <tableColumn id="13" xr3:uid="{00000000-0010-0000-0000-00000D000000}" name="Fuel Category" dataDxfId="5"/>
    <tableColumn id="18" xr3:uid="{00000000-0010-0000-0000-000012000000}" name="Company (ID)" dataDxfId="4"/>
    <tableColumn id="19" xr3:uid="{00000000-0010-0000-0000-000013000000}" name="Facility (ID)" dataDxfId="3"/>
    <tableColumn id="20" xr3:uid="{00000000-0010-0000-0000-000014000000}" name="Pathway Description" dataDxfId="2"/>
    <tableColumn id="21" xr3:uid="{00000000-0010-0000-0000-000015000000}" name="AFPR Recertification Status" dataDxfId="1"/>
    <tableColumn id="30" xr3:uid="{00000000-0010-0000-0000-00001E000000}" name="Retired Pathway" dataDxfId="0"/>
  </tableColumns>
  <tableStyleInfo name="CZT"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Y10" dT="2023-06-30T15:10:49.88" personId="{23E87B36-94C0-E543-B060-2DD7A1F4334F}" id="{BF9C76FE-2605-3745-958D-161FC829D841}">
    <text>Assumes one batch of ethanol every 48 hours and 10% ethanol in media</text>
  </threadedComment>
</ThreadedComments>
</file>

<file path=xl/threadedComments/threadedComment2.xml><?xml version="1.0" encoding="utf-8"?>
<ThreadedComments xmlns="http://schemas.microsoft.com/office/spreadsheetml/2018/threadedcomments" xmlns:x="http://schemas.openxmlformats.org/spreadsheetml/2006/main">
  <threadedComment ref="P8" dT="2023-06-30T15:10:49.88" personId="{23E87B36-94C0-E543-B060-2DD7A1F4334F}" id="{AB4102FD-640D-0644-84BF-CE2EF21C22BC}">
    <text>Assumes one batch of ethanol every 48 hours and 10% ethanol in media</text>
  </threadedComment>
</ThreadedComments>
</file>

<file path=xl/worksheets/_rels/sheet11.xml.rels><?xml version="1.0" encoding="UTF-8" standalone="yes"?>
<Relationships xmlns="http://schemas.openxmlformats.org/package/2006/relationships"><Relationship Id="rId2" Type="http://schemas.openxmlformats.org/officeDocument/2006/relationships/hyperlink" Target="https://www.sciencedirect.com/science/article/abs/pii/S0959652617323053%20-%20using%20the%20estimate%20based%20on%20LCA%20of%20molasses" TargetMode="External"/><Relationship Id="rId1" Type="http://schemas.openxmlformats.org/officeDocument/2006/relationships/hyperlink" Target="https://www.cmegroup.com/markets/agriculture/oilseeds/soybean-oil.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ww2.arb.ca.gov/sites/default/files/classic/fuels/lcfs/fuelpathways/comments/tier2/b0060_cover.pdf" TargetMode="External"/><Relationship Id="rId299" Type="http://schemas.openxmlformats.org/officeDocument/2006/relationships/hyperlink" Target="https://ww2.arb.ca.gov/sites/default/files/classic/fuels/lcfs/fuelpathways/comments/tier2/b0282_cover.pdf" TargetMode="External"/><Relationship Id="rId21" Type="http://schemas.openxmlformats.org/officeDocument/2006/relationships/hyperlink" Target="https://www.arb.ca.gov/fuels/lcfs/fuelpathways/comments/tier2/t2n-1233_cover.pdf" TargetMode="External"/><Relationship Id="rId63" Type="http://schemas.openxmlformats.org/officeDocument/2006/relationships/hyperlink" Target="https://ww3.arb.ca.gov/fuels/lcfs/fuelpathways/comments/tier2/b0045_cover.pdf" TargetMode="External"/><Relationship Id="rId159" Type="http://schemas.openxmlformats.org/officeDocument/2006/relationships/hyperlink" Target="https://ww2.arb.ca.gov/sites/default/files/classic/fuels/lcfs/fuelpathways/comments/tier2/b0089_cover.pdf" TargetMode="External"/><Relationship Id="rId324" Type="http://schemas.openxmlformats.org/officeDocument/2006/relationships/hyperlink" Target="https://ww2.arb.ca.gov/sites/default/files/classic/fuels/lcfs/fuelpathways/comments/tier2/b0373_cover.pdf" TargetMode="External"/><Relationship Id="rId366" Type="http://schemas.openxmlformats.org/officeDocument/2006/relationships/hyperlink" Target="https://ww2.arb.ca.gov/sites/default/files/classic/fuels/lcfs/fuelpathways/comments/tier2/b0207_cover.pdf" TargetMode="External"/><Relationship Id="rId170" Type="http://schemas.openxmlformats.org/officeDocument/2006/relationships/hyperlink" Target="https://ww2.arb.ca.gov/sites/default/files/classic/fuels/lcfs/fuelpathways/comments/tier2/b0189_cover.pdf" TargetMode="External"/><Relationship Id="rId226" Type="http://schemas.openxmlformats.org/officeDocument/2006/relationships/hyperlink" Target="https://ww2.arb.ca.gov/sites/default/files/classic/fuels/lcfs/fuelpathways/comments/tier2/b0240_cover.pdf" TargetMode="External"/><Relationship Id="rId268" Type="http://schemas.openxmlformats.org/officeDocument/2006/relationships/hyperlink" Target="https://ww2.arb.ca.gov/sites/default/files/classic/fuels/lcfs/fuelpathways/comments/tier2/b0217_cover.pdf" TargetMode="External"/><Relationship Id="rId32" Type="http://schemas.openxmlformats.org/officeDocument/2006/relationships/hyperlink" Target="https://www.arb.ca.gov/fuels/lcfs/fuelpathways/comments/tier2/t2n-1189_cover.pdf" TargetMode="External"/><Relationship Id="rId74" Type="http://schemas.openxmlformats.org/officeDocument/2006/relationships/hyperlink" Target="http://www.arb.ca.gov/fuels/lcfs/fuelpathways/comments/tier2/dgd-uco-rd-030917.pdf" TargetMode="External"/><Relationship Id="rId128" Type="http://schemas.openxmlformats.org/officeDocument/2006/relationships/hyperlink" Target="https://ww2.arb.ca.gov/sites/default/files/classic/fuels/lcfs/fuelpathways/comments/tier2/b0114_cover.pdf" TargetMode="External"/><Relationship Id="rId335" Type="http://schemas.openxmlformats.org/officeDocument/2006/relationships/hyperlink" Target="https://ww2.arb.ca.gov/sites/default/files/classic/fuels/lcfs/fuelpathways/comments/tier2/b0391_cover.pdf" TargetMode="External"/><Relationship Id="rId377" Type="http://schemas.openxmlformats.org/officeDocument/2006/relationships/hyperlink" Target="https://ww2.arb.ca.gov/sites/default/files/classic/fuels/lcfs/fuelpathways/comments/tier2/b0268_cover.pdf" TargetMode="External"/><Relationship Id="rId5" Type="http://schemas.openxmlformats.org/officeDocument/2006/relationships/hyperlink" Target="https://www.arb.ca.gov/fuels/lcfs/fuelpathways/comments/tier2/4293_t2n1163_cover.pdf" TargetMode="External"/><Relationship Id="rId181" Type="http://schemas.openxmlformats.org/officeDocument/2006/relationships/hyperlink" Target="https://ww2.arb.ca.gov/sites/default/files/classic/fuels/lcfs/fuelpathways/comments/tier2/b0179_cover.pdf" TargetMode="External"/><Relationship Id="rId237" Type="http://schemas.openxmlformats.org/officeDocument/2006/relationships/hyperlink" Target="https://ww2.arb.ca.gov/sites/default/files/classic/fuels/lcfs/fuelpathways/comments/tier2/b0242_cover.pdf" TargetMode="External"/><Relationship Id="rId402" Type="http://schemas.openxmlformats.org/officeDocument/2006/relationships/hyperlink" Target="https://ww2.arb.ca.gov/sites/default/files/classic/fuels/lcfs/fuelpathways/comments/tier2/b0378_cover.pdf" TargetMode="External"/><Relationship Id="rId279" Type="http://schemas.openxmlformats.org/officeDocument/2006/relationships/hyperlink" Target="https://ww2.arb.ca.gov/sites/default/files/classic/fuels/lcfs/fuelpathways/comments/tier2/b0280_cover.pdf" TargetMode="External"/><Relationship Id="rId43" Type="http://schemas.openxmlformats.org/officeDocument/2006/relationships/hyperlink" Target="https://www.arb.ca.gov/fuels/lcfs/fuelpathways/comments/tier2/t2n-1239_cover.pdf" TargetMode="External"/><Relationship Id="rId139" Type="http://schemas.openxmlformats.org/officeDocument/2006/relationships/hyperlink" Target="https://ww2.arb.ca.gov/sites/default/files/classic/fuels/lcfs/fuelpathways/comments/tier2/b0127_cover.pdf" TargetMode="External"/><Relationship Id="rId290" Type="http://schemas.openxmlformats.org/officeDocument/2006/relationships/hyperlink" Target="https://ww2.arb.ca.gov/sites/default/files/classic/fuels/lcfs/fuelpathways/comments/tier2/b0329_cover.pdf" TargetMode="External"/><Relationship Id="rId304" Type="http://schemas.openxmlformats.org/officeDocument/2006/relationships/hyperlink" Target="https://ww2.arb.ca.gov/sites/default/files/classic/fuels/lcfs/fuelpathways/comments/tier2/b0311_cover.pdf" TargetMode="External"/><Relationship Id="rId346" Type="http://schemas.openxmlformats.org/officeDocument/2006/relationships/hyperlink" Target="https://ww2.arb.ca.gov/sites/default/files/classic/fuels/lcfs/fuelpathways/comments/tier2/b0174_cover.pdf" TargetMode="External"/><Relationship Id="rId388" Type="http://schemas.openxmlformats.org/officeDocument/2006/relationships/hyperlink" Target="https://ww2.arb.ca.gov/sites/default/files/classic/fuels/lcfs/fuelpathways/comments/tier2/b0428_cover.pdf" TargetMode="External"/><Relationship Id="rId85" Type="http://schemas.openxmlformats.org/officeDocument/2006/relationships/hyperlink" Target="https://www.arb.ca.gov/fuels/lcfs/fuelpathways/comments/tier2/t2n-1260%20_cover.pdf" TargetMode="External"/><Relationship Id="rId150" Type="http://schemas.openxmlformats.org/officeDocument/2006/relationships/hyperlink" Target="https://ww2.arb.ca.gov/sites/default/files/classic/fuels/lcfs/fuelpathways/comments/tier2/b0099_cover.pdf" TargetMode="External"/><Relationship Id="rId192" Type="http://schemas.openxmlformats.org/officeDocument/2006/relationships/hyperlink" Target="https://ww2.arb.ca.gov/sites/default/files/classic/fuels/lcfs/fuelpathways/comments/tier2/b0149_cover.pdf" TargetMode="External"/><Relationship Id="rId206" Type="http://schemas.openxmlformats.org/officeDocument/2006/relationships/hyperlink" Target="https://ww2.arb.ca.gov/sites/default/files/classic/fuels/lcfs/fuelpathways/comments/tier2/b0197_cover.pdf" TargetMode="External"/><Relationship Id="rId248" Type="http://schemas.openxmlformats.org/officeDocument/2006/relationships/hyperlink" Target="https://ww2.arb.ca.gov/sites/default/files/classic/fuels/lcfs/fuelpathways/comments/tier2/b0251_cover.pdf" TargetMode="External"/><Relationship Id="rId12" Type="http://schemas.openxmlformats.org/officeDocument/2006/relationships/hyperlink" Target="https://www.arb.ca.gov/fuels/lcfs/fuelpathways/comments/tier2/t2n-1199_cover.pdf" TargetMode="External"/><Relationship Id="rId108" Type="http://schemas.openxmlformats.org/officeDocument/2006/relationships/hyperlink" Target="https://ww3.arb.ca.gov/fuels/lcfs/fuelpathways/comments/tier2/b0100_cover.pdf" TargetMode="External"/><Relationship Id="rId315" Type="http://schemas.openxmlformats.org/officeDocument/2006/relationships/hyperlink" Target="https://ww2.arb.ca.gov/sites/default/files/classic/fuels/lcfs/fuelpathways/comments/tier2/b0353_cover.pdf" TargetMode="External"/><Relationship Id="rId357" Type="http://schemas.openxmlformats.org/officeDocument/2006/relationships/hyperlink" Target="https://ww2.arb.ca.gov/sites/default/files/classic/fuels/lcfs/fuelpathways/comments/tier2/b0044_cover.pdf" TargetMode="External"/><Relationship Id="rId54" Type="http://schemas.openxmlformats.org/officeDocument/2006/relationships/hyperlink" Target="https://ww3.arb.ca.gov/fuels/lcfs/fuelpathways/comments/tier2/b0054_cover.pdf" TargetMode="External"/><Relationship Id="rId96" Type="http://schemas.openxmlformats.org/officeDocument/2006/relationships/hyperlink" Target="https://ww3.arb.ca.gov/fuels/lcfs/fuelpathways/comments/tier2/b0036_cover.pdf" TargetMode="External"/><Relationship Id="rId161" Type="http://schemas.openxmlformats.org/officeDocument/2006/relationships/hyperlink" Target="https://ww2.arb.ca.gov/sites/default/files/classic/fuels/lcfs/fuelpathways/comments/tier2/b0123_cover.pdf" TargetMode="External"/><Relationship Id="rId217" Type="http://schemas.openxmlformats.org/officeDocument/2006/relationships/hyperlink" Target="https://ww2.arb.ca.gov/sites/default/files/classic/fuels/lcfs/fuelpathways/comments/tier2/b0198_cover.pdf" TargetMode="External"/><Relationship Id="rId399" Type="http://schemas.openxmlformats.org/officeDocument/2006/relationships/hyperlink" Target="https://ww2.arb.ca.gov/sites/default/files/classic/fuels/lcfs/fuelpathways/comments/tier2/b0251_cover.pdf" TargetMode="External"/><Relationship Id="rId259" Type="http://schemas.openxmlformats.org/officeDocument/2006/relationships/hyperlink" Target="https://ww2.arb.ca.gov/sites/default/files/classic/fuels/lcfs/fuelpathways/comments/tier2/b0268_cover.pdf" TargetMode="External"/><Relationship Id="rId23" Type="http://schemas.openxmlformats.org/officeDocument/2006/relationships/hyperlink" Target="https://www.arb.ca.gov/fuels/lcfs/fuelpathways/comments/tier2/t2n-1012_cover.pdf" TargetMode="External"/><Relationship Id="rId119" Type="http://schemas.openxmlformats.org/officeDocument/2006/relationships/hyperlink" Target="https://ww2.arb.ca.gov/sites/default/files/classic/fuels/lcfs/fuelpathways/comments/tier2/b0079_cover.pdf" TargetMode="External"/><Relationship Id="rId270" Type="http://schemas.openxmlformats.org/officeDocument/2006/relationships/hyperlink" Target="https://ww2.arb.ca.gov/sites/default/files/classic/fuels/lcfs/fuelpathways/comments/tier2/b0267_cover.pdf" TargetMode="External"/><Relationship Id="rId326" Type="http://schemas.openxmlformats.org/officeDocument/2006/relationships/hyperlink" Target="https://ww2.arb.ca.gov/sites/default/files/classic/fuels/lcfs/fuelpathways/comments/tier2/b0325_cover.pdf" TargetMode="External"/><Relationship Id="rId65" Type="http://schemas.openxmlformats.org/officeDocument/2006/relationships/hyperlink" Target="https://ww3.arb.ca.gov/fuels/lcfs/fuelpathways/comments/tier2/b0045_cover.pdf" TargetMode="External"/><Relationship Id="rId130" Type="http://schemas.openxmlformats.org/officeDocument/2006/relationships/hyperlink" Target="https://ww2.arb.ca.gov/sites/default/files/classic/fuels/lcfs/fuelpathways/comments/tier2/b0128_cover.pdf" TargetMode="External"/><Relationship Id="rId368" Type="http://schemas.openxmlformats.org/officeDocument/2006/relationships/hyperlink" Target="https://ww2.arb.ca.gov/sites/default/files/classic/fuels/lcfs/fuelpathways/comments/tier2/b0216_cover.pdf" TargetMode="External"/><Relationship Id="rId172" Type="http://schemas.openxmlformats.org/officeDocument/2006/relationships/hyperlink" Target="https://ww2.arb.ca.gov/sites/default/files/classic/fuels/lcfs/fuelpathways/comments/tier2/2021_elec_update.pdf?_ga=2.184048110.955259959.1619717279-40550469.1602906988" TargetMode="External"/><Relationship Id="rId228" Type="http://schemas.openxmlformats.org/officeDocument/2006/relationships/hyperlink" Target="https://ww2.arb.ca.gov/sites/default/files/classic/fuels/lcfs/fuelpathways/comments/tier2/b0240_cover.pdf" TargetMode="External"/><Relationship Id="rId281" Type="http://schemas.openxmlformats.org/officeDocument/2006/relationships/hyperlink" Target="https://ww2.arb.ca.gov/sites/default/files/classic/fuels/lcfs/fuelpathways/comments/tier2/b0302_cover.pdf" TargetMode="External"/><Relationship Id="rId337" Type="http://schemas.openxmlformats.org/officeDocument/2006/relationships/hyperlink" Target="https://ww2.arb.ca.gov/sites/default/files/classic/fuels/lcfs/fuelpathways/comments/tier2/b0391_cover.pdf" TargetMode="External"/><Relationship Id="rId34" Type="http://schemas.openxmlformats.org/officeDocument/2006/relationships/hyperlink" Target="https://www.arb.ca.gov/fuels/lcfs/fuelpathways/comments/tier2/t2n-1243_cover.pdf" TargetMode="External"/><Relationship Id="rId76" Type="http://schemas.openxmlformats.org/officeDocument/2006/relationships/hyperlink" Target="https://www.arb.ca.gov/fuels/lcfs/fuelpathways/comments/tier2/t2n-1210_cover.pdf" TargetMode="External"/><Relationship Id="rId141" Type="http://schemas.openxmlformats.org/officeDocument/2006/relationships/hyperlink" Target="https://ww2.arb.ca.gov/sites/default/files/classic/fuels/lcfs/fuelpathways/comments/tier2/b0145_cover.pdf" TargetMode="External"/><Relationship Id="rId379" Type="http://schemas.openxmlformats.org/officeDocument/2006/relationships/hyperlink" Target="https://ww2.arb.ca.gov/sites/default/files/classic/fuels/lcfs/fuelpathways/comments/tier2/b0268_cover.pdf" TargetMode="External"/><Relationship Id="rId7" Type="http://schemas.openxmlformats.org/officeDocument/2006/relationships/hyperlink" Target="https://www.arb.ca.gov/fuels/lcfs/fuelpathways/comments/tier2/4293_t2n1165_cover.pdf" TargetMode="External"/><Relationship Id="rId183" Type="http://schemas.openxmlformats.org/officeDocument/2006/relationships/hyperlink" Target="https://ww2.arb.ca.gov/sites/default/files/classic/fuels/lcfs/fuelpathways/comments/tier2/b0190_cover.pdf" TargetMode="External"/><Relationship Id="rId239" Type="http://schemas.openxmlformats.org/officeDocument/2006/relationships/hyperlink" Target="https://ww2.arb.ca.gov/sites/default/files/classic/fuels/lcfs/fuelpathways/comments/tier2/b0242_cover.pdf" TargetMode="External"/><Relationship Id="rId390" Type="http://schemas.openxmlformats.org/officeDocument/2006/relationships/hyperlink" Target="https://ww2.arb.ca.gov/sites/default/files/classic/fuels/lcfs/fuelpathways/comments/tier2/b0251_cover.pdf" TargetMode="External"/><Relationship Id="rId404" Type="http://schemas.openxmlformats.org/officeDocument/2006/relationships/hyperlink" Target="https://ww2.arb.ca.gov/sites/default/files/classic/fuels/lcfs/fuelpathways/comments/tier2/b0426_cover.pdf" TargetMode="External"/><Relationship Id="rId250" Type="http://schemas.openxmlformats.org/officeDocument/2006/relationships/hyperlink" Target="https://ww2.arb.ca.gov/sites/default/files/classic/fuels/lcfs/fuelpathways/comments/tier2/b0251_cover.pdf" TargetMode="External"/><Relationship Id="rId292" Type="http://schemas.openxmlformats.org/officeDocument/2006/relationships/hyperlink" Target="https://ww2.arb.ca.gov/sites/default/files/classic/fuels/lcfs/fuelpathways/comments/tier2/b0308_cover.pdf" TargetMode="External"/><Relationship Id="rId306" Type="http://schemas.openxmlformats.org/officeDocument/2006/relationships/hyperlink" Target="https://ww2.arb.ca.gov/sites/default/files/classic/fuels/lcfs/fuelpathways/comments/tier2/b0311_cover.pdf" TargetMode="External"/><Relationship Id="rId45" Type="http://schemas.openxmlformats.org/officeDocument/2006/relationships/hyperlink" Target="https://www.arb.ca.gov/fuels/lcfs/fuelpathways/comments/tier2/t2n-1289_cover.pdf" TargetMode="External"/><Relationship Id="rId87" Type="http://schemas.openxmlformats.org/officeDocument/2006/relationships/hyperlink" Target="https://www.arb.ca.gov/fuels/lcfs/fuelpathways/comments/tier2/t2n-1279_cover.pdf" TargetMode="External"/><Relationship Id="rId110" Type="http://schemas.openxmlformats.org/officeDocument/2006/relationships/hyperlink" Target="https://ww3.arb.ca.gov/fuels/lcfs/fuelpathways/comments/tier2/b0059_cover.pdf" TargetMode="External"/><Relationship Id="rId348" Type="http://schemas.openxmlformats.org/officeDocument/2006/relationships/hyperlink" Target="https://ww2.arb.ca.gov/sites/default/files/classic/fuels/lcfs/fuelpathways/comments/tier2/b0190_cover.pdf" TargetMode="External"/><Relationship Id="rId152" Type="http://schemas.openxmlformats.org/officeDocument/2006/relationships/hyperlink" Target="https://ww2.arb.ca.gov/sites/default/files/classic/fuels/lcfs/fuelpathways/comments/tier2/b0099_cover.pdf" TargetMode="External"/><Relationship Id="rId194" Type="http://schemas.openxmlformats.org/officeDocument/2006/relationships/hyperlink" Target="https://ww2.arb.ca.gov/sites/default/files/classic/fuels/lcfs/fuelpathways/comments/tier2/b0168_cover.pdf" TargetMode="External"/><Relationship Id="rId208" Type="http://schemas.openxmlformats.org/officeDocument/2006/relationships/hyperlink" Target="https://ww2.arb.ca.gov/sites/default/files/classic/fuels/lcfs/fuelpathways/comments/tier2/b0219_cover.pdf" TargetMode="External"/><Relationship Id="rId261" Type="http://schemas.openxmlformats.org/officeDocument/2006/relationships/hyperlink" Target="https://ww2.arb.ca.gov/sites/default/files/classic/fuels/lcfs/fuelpathways/comments/tier2/b0216_cover.pdf" TargetMode="External"/><Relationship Id="rId14" Type="http://schemas.openxmlformats.org/officeDocument/2006/relationships/hyperlink" Target="https://www.arb.ca.gov/fuels/lcfs/fuelpathways/comments/tier2/t2n-1201_cover.pdf" TargetMode="External"/><Relationship Id="rId56" Type="http://schemas.openxmlformats.org/officeDocument/2006/relationships/hyperlink" Target="https://ww3.arb.ca.gov/fuels/lcfs/fuelpathways/comments/tier2/b0033_cover.pdf" TargetMode="External"/><Relationship Id="rId317" Type="http://schemas.openxmlformats.org/officeDocument/2006/relationships/hyperlink" Target="https://ww2.arb.ca.gov/sites/default/files/classic/fuels/lcfs/fuelpathways/comments/tier2/b0360_cover.pdf" TargetMode="External"/><Relationship Id="rId359" Type="http://schemas.openxmlformats.org/officeDocument/2006/relationships/hyperlink" Target="https://ww2.arb.ca.gov/sites/default/files/classic/fuels/lcfs/fuelpathways/comments/tier2/b0079_cover.pdf" TargetMode="External"/><Relationship Id="rId98" Type="http://schemas.openxmlformats.org/officeDocument/2006/relationships/hyperlink" Target="https://ww3.arb.ca.gov/fuels/lcfs/fuelpathways/comments/tier2/b0009_cover.pdf" TargetMode="External"/><Relationship Id="rId121" Type="http://schemas.openxmlformats.org/officeDocument/2006/relationships/hyperlink" Target="https://ww2.arb.ca.gov/sites/default/files/classic/fuels/lcfs/fuelpathways/comments/tier2/b0109_cover.pdf" TargetMode="External"/><Relationship Id="rId163" Type="http://schemas.openxmlformats.org/officeDocument/2006/relationships/hyperlink" Target="https://ww2.arb.ca.gov/sites/default/files/classic/fuels/lcfs/fuelpathways/comments/tier2/b0172_cover.pdf" TargetMode="External"/><Relationship Id="rId219" Type="http://schemas.openxmlformats.org/officeDocument/2006/relationships/hyperlink" Target="https://ww2.arb.ca.gov/sites/default/files/classic/fuels/lcfs/fuelpathways/comments/tier2/B0218_cover.pdf" TargetMode="External"/><Relationship Id="rId370" Type="http://schemas.openxmlformats.org/officeDocument/2006/relationships/hyperlink" Target="https://ww2.arb.ca.gov/sites/default/files/classic/fuels/lcfs/fuelpathways/comments/tier2/b0217_cover.pdf" TargetMode="External"/><Relationship Id="rId230" Type="http://schemas.openxmlformats.org/officeDocument/2006/relationships/hyperlink" Target="https://ww2.arb.ca.gov/sites/default/files/classic/fuels/lcfs/fuelpathways/comments/tier2/b0240_cover.pdf" TargetMode="External"/><Relationship Id="rId25" Type="http://schemas.openxmlformats.org/officeDocument/2006/relationships/hyperlink" Target="https://www.arb.ca.gov/fuels/lcfs/fuelpathways/comments/tier2/t2n-1242_cover.pdf" TargetMode="External"/><Relationship Id="rId67" Type="http://schemas.openxmlformats.org/officeDocument/2006/relationships/hyperlink" Target="https://ww3.arb.ca.gov/fuels/lcfs/fuelpathways/comments/tier2/b0045_cover.pdf" TargetMode="External"/><Relationship Id="rId272" Type="http://schemas.openxmlformats.org/officeDocument/2006/relationships/hyperlink" Target="https://ww2.arb.ca.gov/sites/default/files/classic/fuels/lcfs/fuelpathways/comments/tier2/b0267_cover.pdf" TargetMode="External"/><Relationship Id="rId328" Type="http://schemas.openxmlformats.org/officeDocument/2006/relationships/hyperlink" Target="https://ww2.arb.ca.gov/sites/default/files/classic/fuels/lcfs/fuelpathways/comments/tier2/b0337_cover.pdf" TargetMode="External"/><Relationship Id="rId132" Type="http://schemas.openxmlformats.org/officeDocument/2006/relationships/hyperlink" Target="https://ww2.arb.ca.gov/sites/default/files/classic/fuels/lcfs/fuelpathways/comments/tier2/b0102_cover.pdf" TargetMode="External"/><Relationship Id="rId174" Type="http://schemas.openxmlformats.org/officeDocument/2006/relationships/hyperlink" Target="https://ww3.arb.ca.gov/sites/default/files/classic/fuels/lcfs/fuelpathways/comments/tier2/b0163_cover.pdf" TargetMode="External"/><Relationship Id="rId381" Type="http://schemas.openxmlformats.org/officeDocument/2006/relationships/hyperlink" Target="https://ww2.arb.ca.gov/sites/default/files/classic/fuels/lcfs/fuelpathways/comments/tier2/b0268_cover.pdf" TargetMode="External"/><Relationship Id="rId241" Type="http://schemas.openxmlformats.org/officeDocument/2006/relationships/hyperlink" Target="https://ww2.arb.ca.gov/sites/default/files/classic/fuels/lcfs/fuelpathways/comments/tier2/b0242_cover.pdf" TargetMode="External"/><Relationship Id="rId36" Type="http://schemas.openxmlformats.org/officeDocument/2006/relationships/hyperlink" Target="https://www.arb.ca.gov/fuels/lcfs/fuelpathways/comments/tier2/t2n-1249_cover.pdf" TargetMode="External"/><Relationship Id="rId283" Type="http://schemas.openxmlformats.org/officeDocument/2006/relationships/hyperlink" Target="https://ww2.arb.ca.gov/sites/default/files/classic/fuels/lcfs/fuelpathways/comments/tier2/b0250_cover.pdf" TargetMode="External"/><Relationship Id="rId339" Type="http://schemas.openxmlformats.org/officeDocument/2006/relationships/hyperlink" Target="https://ww2.arb.ca.gov/sites/default/files/classic/fuels/lcfs/fuelpathways/comments/tier2/b0392_cover.pdf" TargetMode="External"/><Relationship Id="rId78" Type="http://schemas.openxmlformats.org/officeDocument/2006/relationships/hyperlink" Target="https://www.arb.ca.gov/fuels/lcfs/fuelpathways/comments/tier2/t2n-1235_cover.pdf" TargetMode="External"/><Relationship Id="rId101" Type="http://schemas.openxmlformats.org/officeDocument/2006/relationships/hyperlink" Target="https://ww3.arb.ca.gov/fuels/lcfs/fuelpathways/comments/tier2/b0010_cover.pdf" TargetMode="External"/><Relationship Id="rId143" Type="http://schemas.openxmlformats.org/officeDocument/2006/relationships/hyperlink" Target="https://ww2.arb.ca.gov/sites/default/files/classic/fuels/lcfs/fuelpathways/comments/tier2/b0146_cover.pdf" TargetMode="External"/><Relationship Id="rId185" Type="http://schemas.openxmlformats.org/officeDocument/2006/relationships/hyperlink" Target="https://ww2.arb.ca.gov/sites/default/files/classic/fuels/lcfs/fuelpathways/comments/tier2/b0193_cover.pdf" TargetMode="External"/><Relationship Id="rId350" Type="http://schemas.openxmlformats.org/officeDocument/2006/relationships/hyperlink" Target="https://ww2.arb.ca.gov/sites/default/files/classic/fuels/lcfs/fuelpathways/comments/tier2/b0240_cover.pdf" TargetMode="External"/><Relationship Id="rId406" Type="http://schemas.openxmlformats.org/officeDocument/2006/relationships/table" Target="../tables/table1.xml"/><Relationship Id="rId9" Type="http://schemas.openxmlformats.org/officeDocument/2006/relationships/hyperlink" Target="https://www.arb.ca.gov/fuels/lcfs/fuelpathways/comments/tier2/t2n_1191_cover.pdf" TargetMode="External"/><Relationship Id="rId210" Type="http://schemas.openxmlformats.org/officeDocument/2006/relationships/hyperlink" Target="https://ww2.arb.ca.gov/sites/default/files/classic/fuels/lcfs/fuelpathways/comments/tier2/b0175_cover.pdf" TargetMode="External"/><Relationship Id="rId392" Type="http://schemas.openxmlformats.org/officeDocument/2006/relationships/hyperlink" Target="https://ww2.arb.ca.gov/sites/default/files/classic/fuels/lcfs/fuelpathways/comments/tier2/b0251_cover.pdf" TargetMode="External"/><Relationship Id="rId252" Type="http://schemas.openxmlformats.org/officeDocument/2006/relationships/hyperlink" Target="https://ww2.arb.ca.gov/sites/default/files/classic/fuels/lcfs/fuelpathways/comments/tier2/b0251_cover.pdf" TargetMode="External"/><Relationship Id="rId294" Type="http://schemas.openxmlformats.org/officeDocument/2006/relationships/hyperlink" Target="https://ww2.arb.ca.gov/sites/default/files/classic/fuels/lcfs/fuelpathways/comments/tier2/b0310_cover.pdf" TargetMode="External"/><Relationship Id="rId308" Type="http://schemas.openxmlformats.org/officeDocument/2006/relationships/hyperlink" Target="https://ww2.arb.ca.gov/sites/default/files/classic/fuels/lcfs/fuelpathways/comments/tier2/b0311_cover.pdf" TargetMode="External"/><Relationship Id="rId47" Type="http://schemas.openxmlformats.org/officeDocument/2006/relationships/hyperlink" Target="https://www.arb.ca.gov/fuels/lcfs/fuelpathways/comments/tier2/b0011_cover.pdf" TargetMode="External"/><Relationship Id="rId89" Type="http://schemas.openxmlformats.org/officeDocument/2006/relationships/hyperlink" Target="https://www.arb.ca.gov/fuels/lcfs/fuelpathways/comments/tier2/t2n-1287_cover.pdf" TargetMode="External"/><Relationship Id="rId112" Type="http://schemas.openxmlformats.org/officeDocument/2006/relationships/hyperlink" Target="https://ww3.arb.ca.gov/fuels/lcfs/fuelpathways/comments/tier2/b0098_cover.pdf" TargetMode="External"/><Relationship Id="rId154" Type="http://schemas.openxmlformats.org/officeDocument/2006/relationships/hyperlink" Target="https://ww2.arb.ca.gov/sites/default/files/classic/fuels/lcfs/fuelpathways/comments/tier2/b0099_cover.pdf" TargetMode="External"/><Relationship Id="rId361" Type="http://schemas.openxmlformats.org/officeDocument/2006/relationships/hyperlink" Target="https://ww2.arb.ca.gov/sites/default/files/classic/fuels/lcfs/fuelpathways/comments/tier2/b0168_cover.pdf" TargetMode="External"/><Relationship Id="rId196" Type="http://schemas.openxmlformats.org/officeDocument/2006/relationships/hyperlink" Target="https://ww2.arb.ca.gov/sites/default/files/classic/fuels/lcfs/fuelpathways/comments/tier2/b0168_cover.pdf" TargetMode="External"/><Relationship Id="rId16" Type="http://schemas.openxmlformats.org/officeDocument/2006/relationships/hyperlink" Target="https://www.arb.ca.gov/fuels/lcfs/fuelpathways/comments/tier2/t2n-1228_cover.pdf" TargetMode="External"/><Relationship Id="rId221" Type="http://schemas.openxmlformats.org/officeDocument/2006/relationships/hyperlink" Target="https://ww2.arb.ca.gov/sites/default/files/classic/fuels/lcfs/fuelpathways/comments/tier2/B0207_cover.pdf" TargetMode="External"/><Relationship Id="rId263" Type="http://schemas.openxmlformats.org/officeDocument/2006/relationships/hyperlink" Target="https://ww2.arb.ca.gov/sites/default/files/classic/fuels/lcfs/fuelpathways/comments/tier2/b0215_cover.pdf" TargetMode="External"/><Relationship Id="rId319" Type="http://schemas.openxmlformats.org/officeDocument/2006/relationships/hyperlink" Target="https://ww2.arb.ca.gov/sites/default/files/classic/fuels/lcfs/fuelpathways/comments/tier2/b0373_cover.pdf" TargetMode="External"/><Relationship Id="rId58" Type="http://schemas.openxmlformats.org/officeDocument/2006/relationships/hyperlink" Target="https://ww3.arb.ca.gov/fuels/lcfs/fuelpathways/comments/tier2/b0038_cover.pdf" TargetMode="External"/><Relationship Id="rId123" Type="http://schemas.openxmlformats.org/officeDocument/2006/relationships/hyperlink" Target="https://ww2.arb.ca.gov/sites/default/files/classic/fuels/lcfs/fuelpathways/comments/tier2/b0109_cover.pdf" TargetMode="External"/><Relationship Id="rId330" Type="http://schemas.openxmlformats.org/officeDocument/2006/relationships/hyperlink" Target="https://ww2.arb.ca.gov/sites/default/files/classic/fuels/lcfs/fuelpathways/comments/tier2/b0352_cover.pdf" TargetMode="External"/><Relationship Id="rId165" Type="http://schemas.openxmlformats.org/officeDocument/2006/relationships/hyperlink" Target="https://ww2.arb.ca.gov/sites/default/files/classic/fuels/lcfs/fuelpathways/comments/tier2/b0133_cover.pdf" TargetMode="External"/><Relationship Id="rId372" Type="http://schemas.openxmlformats.org/officeDocument/2006/relationships/hyperlink" Target="https://ww2.arb.ca.gov/sites/default/files/classic/fuels/lcfs/fuelpathways/comments/tier2/b0217_cover.pdf" TargetMode="External"/><Relationship Id="rId211" Type="http://schemas.openxmlformats.org/officeDocument/2006/relationships/hyperlink" Target="https://ww2.arb.ca.gov/sites/default/files/classic/fuels/lcfs/fuelpathways/comments/tier2/b0185_cover.pdf" TargetMode="External"/><Relationship Id="rId232" Type="http://schemas.openxmlformats.org/officeDocument/2006/relationships/hyperlink" Target="https://ww2.arb.ca.gov/sites/default/files/classic/fuels/lcfs/fuelpathways/comments/tier2/b0241_cover.pdf" TargetMode="External"/><Relationship Id="rId253" Type="http://schemas.openxmlformats.org/officeDocument/2006/relationships/hyperlink" Target="https://ww2.arb.ca.gov/sites/default/files/classic/fuels/lcfs/fuelpathways/comments/tier2/b0251_cover.pdf" TargetMode="External"/><Relationship Id="rId274" Type="http://schemas.openxmlformats.org/officeDocument/2006/relationships/hyperlink" Target="https://ww2.arb.ca.gov/sites/default/files/classic/fuels/lcfs/fuelpathways/comments/tier2/b0280_cover.pdf" TargetMode="External"/><Relationship Id="rId295" Type="http://schemas.openxmlformats.org/officeDocument/2006/relationships/hyperlink" Target="https://ww2.arb.ca.gov/sites/default/files/classic/fuels/lcfs/fuelpathways/comments/tier2/b0310_cover.pdf" TargetMode="External"/><Relationship Id="rId309" Type="http://schemas.openxmlformats.org/officeDocument/2006/relationships/hyperlink" Target="https://ww2.arb.ca.gov/sites/default/files/classic/fuels/lcfs/fuelpathways/comments/tier2/b0311_cover.pdf" TargetMode="External"/><Relationship Id="rId27" Type="http://schemas.openxmlformats.org/officeDocument/2006/relationships/hyperlink" Target="https://www.arb.ca.gov/fuels/lcfs/fuelpathways/comments/tier2/t2n-1251_cover.pdf" TargetMode="External"/><Relationship Id="rId48" Type="http://schemas.openxmlformats.org/officeDocument/2006/relationships/hyperlink" Target="https://www.arb.ca.gov/fuels/lcfs/fuelpathways/comments/tier2/b0011_cover.pdf" TargetMode="External"/><Relationship Id="rId69" Type="http://schemas.openxmlformats.org/officeDocument/2006/relationships/hyperlink" Target="https://ww3.arb.ca.gov/fuels/lcfs/fuelpathways/comments/tier2/b0046_cover.pdf" TargetMode="External"/><Relationship Id="rId113" Type="http://schemas.openxmlformats.org/officeDocument/2006/relationships/hyperlink" Target="https://ww3.arb.ca.gov/fuels/lcfs/fuelpathways/comments/tier2/b0098_cover.pdf" TargetMode="External"/><Relationship Id="rId134" Type="http://schemas.openxmlformats.org/officeDocument/2006/relationships/hyperlink" Target="https://ww2.arb.ca.gov/sites/default/files/classic/fuels/lcfs/fuelpathways/comments/tier2/b0119_cover.pdf" TargetMode="External"/><Relationship Id="rId320" Type="http://schemas.openxmlformats.org/officeDocument/2006/relationships/hyperlink" Target="https://ww2.arb.ca.gov/sites/default/files/classic/fuels/lcfs/fuelpathways/comments/tier2/b0373_cover.pdf" TargetMode="External"/><Relationship Id="rId80" Type="http://schemas.openxmlformats.org/officeDocument/2006/relationships/hyperlink" Target="https://www.arb.ca.gov/fuels/lcfs/fuelpathways/comments/tier2/t2n-1266_cover.pdf" TargetMode="External"/><Relationship Id="rId155" Type="http://schemas.openxmlformats.org/officeDocument/2006/relationships/hyperlink" Target="https://ww2.arb.ca.gov/sites/default/files/classic/fuels/lcfs/fuelpathways/comments/tier2/b0099_cover.pdf" TargetMode="External"/><Relationship Id="rId176" Type="http://schemas.openxmlformats.org/officeDocument/2006/relationships/hyperlink" Target="https://ww2.arb.ca.gov/sites/default/files/classic/fuels/lcfs/fuelpathways/comments/tier2/b0179_cover.pdf" TargetMode="External"/><Relationship Id="rId197" Type="http://schemas.openxmlformats.org/officeDocument/2006/relationships/hyperlink" Target="https://ww2.arb.ca.gov/sites/default/files/classic/fuels/lcfs/fuelpathways/comments/tier2/b0191_cover.pdf" TargetMode="External"/><Relationship Id="rId341" Type="http://schemas.openxmlformats.org/officeDocument/2006/relationships/hyperlink" Target="https://ww2.arb.ca.gov/sites/default/files/classic/fuels/lcfs/fuelpathways/comments/tier2/b0345_cover.pdf" TargetMode="External"/><Relationship Id="rId362" Type="http://schemas.openxmlformats.org/officeDocument/2006/relationships/hyperlink" Target="https://ww2.arb.ca.gov/sites/default/files/classic/fuels/lcfs/fuelpathways/comments/tier2/b0185_cover.pdf" TargetMode="External"/><Relationship Id="rId383" Type="http://schemas.openxmlformats.org/officeDocument/2006/relationships/hyperlink" Target="https://ww2.arb.ca.gov/sites/default/files/classic/fuels/lcfs/fuelpathways/comments/tier2/b0382_cover.pdf" TargetMode="External"/><Relationship Id="rId201" Type="http://schemas.openxmlformats.org/officeDocument/2006/relationships/hyperlink" Target="https://ww2.arb.ca.gov/sites/default/files/classic/fuels/lcfs/fuelpathways/comments/tier2/b0174_cover.pdf" TargetMode="External"/><Relationship Id="rId222" Type="http://schemas.openxmlformats.org/officeDocument/2006/relationships/hyperlink" Target="https://ww2.arb.ca.gov/sites/default/files/classic/fuels/lcfs/fuelpathways/comments/tier2/b0220_cover.pdf" TargetMode="External"/><Relationship Id="rId243" Type="http://schemas.openxmlformats.org/officeDocument/2006/relationships/hyperlink" Target="https://ww2.arb.ca.gov/sites/default/files/classic/fuels/lcfs/fuelpathways/comments/tier2/b0242_cover.pdf" TargetMode="External"/><Relationship Id="rId264" Type="http://schemas.openxmlformats.org/officeDocument/2006/relationships/hyperlink" Target="https://ww2.arb.ca.gov/sites/default/files/classic/fuels/lcfs/fuelpathways/comments/tier2/b0215_cover.pdf" TargetMode="External"/><Relationship Id="rId285" Type="http://schemas.openxmlformats.org/officeDocument/2006/relationships/hyperlink" Target="https://ww2.arb.ca.gov/sites/default/files/classic/fuels/lcfs/fuelpathways/comments/tier2/b0307_cover.pdf" TargetMode="External"/><Relationship Id="rId17" Type="http://schemas.openxmlformats.org/officeDocument/2006/relationships/hyperlink" Target="https://www.arb.ca.gov/fuels/lcfs/fuelpathways/comments/tier2/t2n-1190_cover.pdf" TargetMode="External"/><Relationship Id="rId38" Type="http://schemas.openxmlformats.org/officeDocument/2006/relationships/hyperlink" Target="https://www.arb.ca.gov/fuels/lcfs/fuelpathways/comments/tier2/t2n-1259_cover.pdf" TargetMode="External"/><Relationship Id="rId59" Type="http://schemas.openxmlformats.org/officeDocument/2006/relationships/hyperlink" Target="https://ww3.arb.ca.gov/fuels/lcfs/fuelpathways/comments/tier2/b0045_cover.pdf" TargetMode="External"/><Relationship Id="rId103" Type="http://schemas.openxmlformats.org/officeDocument/2006/relationships/hyperlink" Target="https://ww3.arb.ca.gov/fuels/lcfs/fuelpathways/comments/tier2/b0010_cover.pdf" TargetMode="External"/><Relationship Id="rId124" Type="http://schemas.openxmlformats.org/officeDocument/2006/relationships/hyperlink" Target="https://ww2.arb.ca.gov/sites/default/files/classic/fuels/lcfs/fuelpathways/comments/tier2/b0096_cover.pdf" TargetMode="External"/><Relationship Id="rId310" Type="http://schemas.openxmlformats.org/officeDocument/2006/relationships/hyperlink" Target="https://ww2.arb.ca.gov/sites/default/files/classic/fuels/lcfs/fuelpathways/comments/tier2/b0315_cover.pdf" TargetMode="External"/><Relationship Id="rId70" Type="http://schemas.openxmlformats.org/officeDocument/2006/relationships/hyperlink" Target="https://ww3.arb.ca.gov/fuels/lcfs/fuelpathways/comments/tier2/b0047_cover.pdf" TargetMode="External"/><Relationship Id="rId91" Type="http://schemas.openxmlformats.org/officeDocument/2006/relationships/hyperlink" Target="https://ww3.arb.ca.gov/fuels/lcfs/fuelpathways/comments/tier2/b0032_cover.pdf" TargetMode="External"/><Relationship Id="rId145" Type="http://schemas.openxmlformats.org/officeDocument/2006/relationships/hyperlink" Target="https://ww2.arb.ca.gov/sites/default/files/classic/fuels/lcfs/fuelpathways/comments/tier2/b0164_cover.pdf" TargetMode="External"/><Relationship Id="rId166" Type="http://schemas.openxmlformats.org/officeDocument/2006/relationships/hyperlink" Target="https://ww2.arb.ca.gov/sites/default/files/classic/fuels/lcfs/fuelpathways/comments/tier2/b0133_cover.pdf" TargetMode="External"/><Relationship Id="rId187" Type="http://schemas.openxmlformats.org/officeDocument/2006/relationships/hyperlink" Target="https://ww2.arb.ca.gov/sites/default/files/classic/fuels/lcfs/fuelpathways/comments/tier2/b0193_cover.pdf" TargetMode="External"/><Relationship Id="rId331" Type="http://schemas.openxmlformats.org/officeDocument/2006/relationships/hyperlink" Target="https://ww2.arb.ca.gov/sites/default/files/classic/fuels/lcfs/fuelpathways/comments/tier2/b0366_cover.pdf" TargetMode="External"/><Relationship Id="rId352" Type="http://schemas.openxmlformats.org/officeDocument/2006/relationships/hyperlink" Target="https://ww2.arb.ca.gov/sites/default/files/classic/fuels/lcfs/fuelpathways/comments/tier2/b0241_cover.pdf" TargetMode="External"/><Relationship Id="rId373" Type="http://schemas.openxmlformats.org/officeDocument/2006/relationships/hyperlink" Target="https://ww2.arb.ca.gov/sites/default/files/classic/fuels/lcfs/fuelpathways/comments/tier2/b0220_cover.pdf" TargetMode="External"/><Relationship Id="rId394" Type="http://schemas.openxmlformats.org/officeDocument/2006/relationships/hyperlink" Target="https://ww2.arb.ca.gov/sites/default/files/classic/fuels/lcfs/fuelpathways/comments/tier2/b0251_cover.pdf" TargetMode="External"/><Relationship Id="rId1" Type="http://schemas.openxmlformats.org/officeDocument/2006/relationships/hyperlink" Target="https://www.arb.ca.gov/fuels/lcfs/fuelpathways/comments/tier2/biodico-uco-bd-051117.pdf" TargetMode="External"/><Relationship Id="rId212" Type="http://schemas.openxmlformats.org/officeDocument/2006/relationships/hyperlink" Target="https://ww2.arb.ca.gov/sites/default/files/classic/fuels/lcfs/fuelpathways/comments/tier2/b0185_cover.pdf" TargetMode="External"/><Relationship Id="rId233" Type="http://schemas.openxmlformats.org/officeDocument/2006/relationships/hyperlink" Target="https://ww2.arb.ca.gov/sites/default/files/classic/fuels/lcfs/fuelpathways/comments/tier2/b0241_cover.pdf" TargetMode="External"/><Relationship Id="rId254" Type="http://schemas.openxmlformats.org/officeDocument/2006/relationships/hyperlink" Target="https://ww2.arb.ca.gov/sites/default/files/classic/fuels/lcfs/fuelpathways/comments/tier2/b0251_cover.pdf" TargetMode="External"/><Relationship Id="rId28" Type="http://schemas.openxmlformats.org/officeDocument/2006/relationships/hyperlink" Target="https://www.arb.ca.gov/fuels/lcfs/fuelpathways/comments/tier2/t2n-1236_cover.pdf" TargetMode="External"/><Relationship Id="rId49" Type="http://schemas.openxmlformats.org/officeDocument/2006/relationships/hyperlink" Target="https://www.arb.ca.gov/fuels/lcfs/fuelpathways/comments/tier2/b0011_cover.pdf" TargetMode="External"/><Relationship Id="rId114" Type="http://schemas.openxmlformats.org/officeDocument/2006/relationships/hyperlink" Target="https://ww2.arb.ca.gov/sites/default/files/classic/fuels/lcfs/fuelpathways/comments/tier2/b0058_cover.pdf" TargetMode="External"/><Relationship Id="rId275" Type="http://schemas.openxmlformats.org/officeDocument/2006/relationships/hyperlink" Target="https://ww2.arb.ca.gov/sites/default/files/classic/fuels/lcfs/fuelpathways/comments/tier2/b0280_cover.pdf" TargetMode="External"/><Relationship Id="rId296" Type="http://schemas.openxmlformats.org/officeDocument/2006/relationships/hyperlink" Target="https://ww2.arb.ca.gov/sites/default/files/classic/fuels/lcfs/fuelpathways/comments/tier2/b0310_cover.pdf" TargetMode="External"/><Relationship Id="rId300" Type="http://schemas.openxmlformats.org/officeDocument/2006/relationships/hyperlink" Target="https://ww2.arb.ca.gov/sites/default/files/classic/fuels/lcfs/fuelpathways/comments/tier2/b0323_cover.pdf" TargetMode="External"/><Relationship Id="rId60" Type="http://schemas.openxmlformats.org/officeDocument/2006/relationships/hyperlink" Target="https://ww3.arb.ca.gov/fuels/lcfs/fuelpathways/comments/tier2/b0045_cover.pdf" TargetMode="External"/><Relationship Id="rId81" Type="http://schemas.openxmlformats.org/officeDocument/2006/relationships/hyperlink" Target="https://www.arb.ca.gov/fuels/lcfs/fuelpathways/comments/tier2/t2n-1153_cover.pdf" TargetMode="External"/><Relationship Id="rId135" Type="http://schemas.openxmlformats.org/officeDocument/2006/relationships/hyperlink" Target="https://ww2.arb.ca.gov/sites/default/files/classic/fuels/lcfs/fuelpathways/comments/tier2/b0119_cover.pdf" TargetMode="External"/><Relationship Id="rId156" Type="http://schemas.openxmlformats.org/officeDocument/2006/relationships/hyperlink" Target="https://ww2.arb.ca.gov/sites/default/files/classic/fuels/lcfs/fuelpathways/comments/tier2/b0102_cover.pdf" TargetMode="External"/><Relationship Id="rId177" Type="http://schemas.openxmlformats.org/officeDocument/2006/relationships/hyperlink" Target="https://ww2.arb.ca.gov/sites/default/files/classic/fuels/lcfs/fuelpathways/comments/tier2/b0179_cover.pdf" TargetMode="External"/><Relationship Id="rId198" Type="http://schemas.openxmlformats.org/officeDocument/2006/relationships/hyperlink" Target="https://ww2.arb.ca.gov/sites/default/files/classic/fuels/lcfs/fuelpathways/comments/tier2/b0192_cover.pdf" TargetMode="External"/><Relationship Id="rId321" Type="http://schemas.openxmlformats.org/officeDocument/2006/relationships/hyperlink" Target="https://ww2.arb.ca.gov/sites/default/files/classic/fuels/lcfs/fuelpathways/comments/tier2/b0373_cover.pdf" TargetMode="External"/><Relationship Id="rId342" Type="http://schemas.openxmlformats.org/officeDocument/2006/relationships/hyperlink" Target="https://ww2.arb.ca.gov/sites/default/files/classic/fuels/lcfs/fuelpathways/comments/tier2/b0347_cover.pdf" TargetMode="External"/><Relationship Id="rId363" Type="http://schemas.openxmlformats.org/officeDocument/2006/relationships/hyperlink" Target="https://ww2.arb.ca.gov/sites/default/files/classic/fuels/lcfs/fuelpathways/comments/tier2/b0187_cover.pdf" TargetMode="External"/><Relationship Id="rId384" Type="http://schemas.openxmlformats.org/officeDocument/2006/relationships/hyperlink" Target="https://ww2.arb.ca.gov/sites/default/files/classic/fuels/lcfs/fuelpathways/comments/tier2/b0393_cover.pdf" TargetMode="External"/><Relationship Id="rId202" Type="http://schemas.openxmlformats.org/officeDocument/2006/relationships/hyperlink" Target="https://ww2.arb.ca.gov/sites/default/files/classic/fuels/lcfs/fuelpathways/comments/tier2/b0174_cover.pdf" TargetMode="External"/><Relationship Id="rId223" Type="http://schemas.openxmlformats.org/officeDocument/2006/relationships/hyperlink" Target="https://ww2.arb.ca.gov/sites/default/files/classic/fuels/lcfs/fuelpathways/comments/tier2/b0240_cover.pdf" TargetMode="External"/><Relationship Id="rId244" Type="http://schemas.openxmlformats.org/officeDocument/2006/relationships/hyperlink" Target="https://ww2.arb.ca.gov/sites/default/files/classic/fuels/lcfs/fuelpathways/comments/tier2/b0242_cover.pdf" TargetMode="External"/><Relationship Id="rId18" Type="http://schemas.openxmlformats.org/officeDocument/2006/relationships/hyperlink" Target="https://www.arb.ca.gov/fuels/lcfs/fuelpathways/comments/tier2/t2n-1195_cover.pdf" TargetMode="External"/><Relationship Id="rId39" Type="http://schemas.openxmlformats.org/officeDocument/2006/relationships/hyperlink" Target="https://www.arb.ca.gov/fuels/lcfs/fuelpathways/comments/tier2/t2n-1268_cover.pdf" TargetMode="External"/><Relationship Id="rId265" Type="http://schemas.openxmlformats.org/officeDocument/2006/relationships/hyperlink" Target="https://ww2.arb.ca.gov/sites/default/files/classic/fuels/lcfs/fuelpathways/comments/tier2/b0215_cover.pdf" TargetMode="External"/><Relationship Id="rId286" Type="http://schemas.openxmlformats.org/officeDocument/2006/relationships/hyperlink" Target="https://ww2.arb.ca.gov/sites/default/files/classic/fuels/lcfs/fuelpathways/comments/tier2/b0307_cover.pdf" TargetMode="External"/><Relationship Id="rId50" Type="http://schemas.openxmlformats.org/officeDocument/2006/relationships/hyperlink" Target="https://www.arb.ca.gov/fuels/lcfs/fuelpathways/comments/tier2/b0011_cover.pdf" TargetMode="External"/><Relationship Id="rId104" Type="http://schemas.openxmlformats.org/officeDocument/2006/relationships/hyperlink" Target="https://www.arb.ca.gov/fuels/lcfs/fuelpathways/comments/tier2/biodico-uco-bd-051117.pdf" TargetMode="External"/><Relationship Id="rId125" Type="http://schemas.openxmlformats.org/officeDocument/2006/relationships/hyperlink" Target="https://ww2.arb.ca.gov/sites/default/files/classic/fuels/lcfs/fuelpathways/comments/tier2/b0097_cover.pdf" TargetMode="External"/><Relationship Id="rId146" Type="http://schemas.openxmlformats.org/officeDocument/2006/relationships/hyperlink" Target="https://ww2.arb.ca.gov/sites/default/files/classic/fuels/lcfs/fuelpathways/comments/tier2/b0164_cover.pdf" TargetMode="External"/><Relationship Id="rId167" Type="http://schemas.openxmlformats.org/officeDocument/2006/relationships/hyperlink" Target="https://ww2.arb.ca.gov/sites/default/files/classic/fuels/lcfs/fuelpathways/comments/tier2/b0133_cover.pdf" TargetMode="External"/><Relationship Id="rId188" Type="http://schemas.openxmlformats.org/officeDocument/2006/relationships/hyperlink" Target="https://ww2.arb.ca.gov/sites/default/files/classic/fuels/lcfs/fuelpathways/comments/tier2/b0140_cover.pdf" TargetMode="External"/><Relationship Id="rId311" Type="http://schemas.openxmlformats.org/officeDocument/2006/relationships/hyperlink" Target="https://ww2.arb.ca.gov/sites/default/files/classic/fuels/lcfs/fuelpathways/comments/tier2/b0346_cover.pdf" TargetMode="External"/><Relationship Id="rId332" Type="http://schemas.openxmlformats.org/officeDocument/2006/relationships/hyperlink" Target="https://ww2.arb.ca.gov/sites/default/files/classic/fuels/lcfs/fuelpathways/comments/tier2/b0378_cover.pdf" TargetMode="External"/><Relationship Id="rId353" Type="http://schemas.openxmlformats.org/officeDocument/2006/relationships/hyperlink" Target="https://ww2.arb.ca.gov/sites/default/files/classic/fuels/lcfs/fuelpathways/comments/tier2/b0267_cover.pdf" TargetMode="External"/><Relationship Id="rId374" Type="http://schemas.openxmlformats.org/officeDocument/2006/relationships/hyperlink" Target="https://ww2.arb.ca.gov/sites/default/files/classic/fuels/lcfs/fuelpathways/comments/tier2/b0251_cover.pdf" TargetMode="External"/><Relationship Id="rId395" Type="http://schemas.openxmlformats.org/officeDocument/2006/relationships/hyperlink" Target="https://ww2.arb.ca.gov/sites/default/files/classic/fuels/lcfs/fuelpathways/comments/tier2/b0251_cover.pdf" TargetMode="External"/><Relationship Id="rId71" Type="http://schemas.openxmlformats.org/officeDocument/2006/relationships/hyperlink" Target="https://ww3.arb.ca.gov/fuels/lcfs/fuelpathways/comments/tier2/b0049_cover.pdf" TargetMode="External"/><Relationship Id="rId92" Type="http://schemas.openxmlformats.org/officeDocument/2006/relationships/hyperlink" Target="https://ww3.arb.ca.gov/fuels/lcfs/fuelpathways/comments/tier2/b0050_cover.pdf" TargetMode="External"/><Relationship Id="rId213" Type="http://schemas.openxmlformats.org/officeDocument/2006/relationships/hyperlink" Target="https://ww2.arb.ca.gov/sites/default/files/classic/fuels/lcfs/fuelpathways/comments/tier2/b0185_cover.pdf" TargetMode="External"/><Relationship Id="rId234" Type="http://schemas.openxmlformats.org/officeDocument/2006/relationships/hyperlink" Target="https://ww2.arb.ca.gov/sites/default/files/classic/fuels/lcfs/fuelpathways/comments/tier2/b0242_cover.pdf" TargetMode="External"/><Relationship Id="rId2" Type="http://schemas.openxmlformats.org/officeDocument/2006/relationships/hyperlink" Target="https://www.arb.ca.gov/fuels/lcfs/fuelpathways/comments/tier2/4293_t2n1159_cover.pdf" TargetMode="External"/><Relationship Id="rId29" Type="http://schemas.openxmlformats.org/officeDocument/2006/relationships/hyperlink" Target="https://www.arb.ca.gov/fuels/lcfs/fuelpathways/comments/tier2/t2n-1232_cover.pdf" TargetMode="External"/><Relationship Id="rId255" Type="http://schemas.openxmlformats.org/officeDocument/2006/relationships/hyperlink" Target="https://ww2.arb.ca.gov/sites/default/files/classic/fuels/lcfs/fuelpathways/comments/tier2/b0251_cover.pdf" TargetMode="External"/><Relationship Id="rId276" Type="http://schemas.openxmlformats.org/officeDocument/2006/relationships/hyperlink" Target="https://ww2.arb.ca.gov/sites/default/files/classic/fuels/lcfs/fuelpathways/comments/tier2/b0280_cover.pdf" TargetMode="External"/><Relationship Id="rId297" Type="http://schemas.openxmlformats.org/officeDocument/2006/relationships/hyperlink" Target="https://ww2.arb.ca.gov/sites/default/files/classic/fuels/lcfs/fuelpathways/comments/tier2/b0310_cover.pdf" TargetMode="External"/><Relationship Id="rId40" Type="http://schemas.openxmlformats.org/officeDocument/2006/relationships/hyperlink" Target="https://www.arb.ca.gov/fuels/lcfs/fuelpathways/comments/tier2/t2n-1269_cover.pdf" TargetMode="External"/><Relationship Id="rId115" Type="http://schemas.openxmlformats.org/officeDocument/2006/relationships/hyperlink" Target="https://ww2.arb.ca.gov/sites/default/files/classic/fuels/lcfs/fuelpathways/comments/tier2/b0058_cover.pdf" TargetMode="External"/><Relationship Id="rId136" Type="http://schemas.openxmlformats.org/officeDocument/2006/relationships/hyperlink" Target="https://ww2.arb.ca.gov/sites/default/files/classic/fuels/lcfs/fuelpathways/comments/tier2/b0119_cover.pdf" TargetMode="External"/><Relationship Id="rId157" Type="http://schemas.openxmlformats.org/officeDocument/2006/relationships/hyperlink" Target="https://ww2.arb.ca.gov/sites/default/files/classic/fuels/lcfs/fuelpathways/comments/tier2/b0111_cover.pdf" TargetMode="External"/><Relationship Id="rId178" Type="http://schemas.openxmlformats.org/officeDocument/2006/relationships/hyperlink" Target="https://ww2.arb.ca.gov/sites/default/files/classic/fuels/lcfs/fuelpathways/comments/tier2/b0179_cover.pdf" TargetMode="External"/><Relationship Id="rId301" Type="http://schemas.openxmlformats.org/officeDocument/2006/relationships/hyperlink" Target="https://ww2.arb.ca.gov/sites/default/files/classic/fuels/lcfs/fuelpathways/comments/tier2/b0338_cover.pdf" TargetMode="External"/><Relationship Id="rId322" Type="http://schemas.openxmlformats.org/officeDocument/2006/relationships/hyperlink" Target="https://ww2.arb.ca.gov/sites/default/files/classic/fuels/lcfs/fuelpathways/comments/tier2/b0373_cover.pdf" TargetMode="External"/><Relationship Id="rId343" Type="http://schemas.openxmlformats.org/officeDocument/2006/relationships/hyperlink" Target="https://ww2.arb.ca.gov/sites/default/files/classic/fuels/lcfs/fuelpathways/comments/tier2/b0370_cover.pdf" TargetMode="External"/><Relationship Id="rId364" Type="http://schemas.openxmlformats.org/officeDocument/2006/relationships/hyperlink" Target="https://ww2.arb.ca.gov/sites/default/files/classic/fuels/lcfs/fuelpathways/comments/tier2/b0198_cover.pdf" TargetMode="External"/><Relationship Id="rId61" Type="http://schemas.openxmlformats.org/officeDocument/2006/relationships/hyperlink" Target="https://ww3.arb.ca.gov/fuels/lcfs/fuelpathways/comments/tier2/b0045_cover.pdf" TargetMode="External"/><Relationship Id="rId82" Type="http://schemas.openxmlformats.org/officeDocument/2006/relationships/hyperlink" Target="https://www.arb.ca.gov/fuels/lcfs/fuelpathways/comments/tier2/t2n-1258_cover.pdf" TargetMode="External"/><Relationship Id="rId199" Type="http://schemas.openxmlformats.org/officeDocument/2006/relationships/hyperlink" Target="https://ww2.arb.ca.gov/sites/default/files/classic/fuels/lcfs/fuelpathways/comments/tier2/b0173_cover.pdf" TargetMode="External"/><Relationship Id="rId203" Type="http://schemas.openxmlformats.org/officeDocument/2006/relationships/hyperlink" Target="https://ww2.arb.ca.gov/sites/default/files/classic/fuels/lcfs/fuelpathways/comments/tier2/b0187_cover.pdf" TargetMode="External"/><Relationship Id="rId385" Type="http://schemas.openxmlformats.org/officeDocument/2006/relationships/hyperlink" Target="https://ww2.arb.ca.gov/sites/default/files/classic/fuels/lcfs/fuelpathways/comments/tier2/b0401_cover.pdf" TargetMode="External"/><Relationship Id="rId19" Type="http://schemas.openxmlformats.org/officeDocument/2006/relationships/hyperlink" Target="https://www.arb.ca.gov/fuels/lcfs/fuelpathways/comments/tier2/t2n-1208_cover.pdf" TargetMode="External"/><Relationship Id="rId224" Type="http://schemas.openxmlformats.org/officeDocument/2006/relationships/hyperlink" Target="https://ww2.arb.ca.gov/sites/default/files/classic/fuels/lcfs/fuelpathways/comments/tier2/b0240_cover.pdf" TargetMode="External"/><Relationship Id="rId245" Type="http://schemas.openxmlformats.org/officeDocument/2006/relationships/hyperlink" Target="https://ww2.arb.ca.gov/sites/default/files/classic/fuels/lcfs/fuelpathways/comments/tier2/b0242_cover.pdf" TargetMode="External"/><Relationship Id="rId266" Type="http://schemas.openxmlformats.org/officeDocument/2006/relationships/hyperlink" Target="https://ww2.arb.ca.gov/sites/default/files/classic/fuels/lcfs/fuelpathways/comments/tier2/b0217_cover.pdf" TargetMode="External"/><Relationship Id="rId287" Type="http://schemas.openxmlformats.org/officeDocument/2006/relationships/hyperlink" Target="https://ww2.arb.ca.gov/sites/default/files/classic/fuels/lcfs/fuelpathways/comments/tier2/b0307_cover.pdf" TargetMode="External"/><Relationship Id="rId30" Type="http://schemas.openxmlformats.org/officeDocument/2006/relationships/hyperlink" Target="https://www.arb.ca.gov/fuels/lcfs/fuelpathways/comments/tier2/t2n-1202_cover.pdf" TargetMode="External"/><Relationship Id="rId105" Type="http://schemas.openxmlformats.org/officeDocument/2006/relationships/hyperlink" Target="https://www.arb.ca.gov/fuels/lcfs/fuelpathways/comments/tier2/t2n-1287_cover.pdf" TargetMode="External"/><Relationship Id="rId126" Type="http://schemas.openxmlformats.org/officeDocument/2006/relationships/hyperlink" Target="https://ww2.arb.ca.gov/sites/default/files/classic/fuels/lcfs/fuelpathways/comments/tier2/b0108_cover.pdf" TargetMode="External"/><Relationship Id="rId147" Type="http://schemas.openxmlformats.org/officeDocument/2006/relationships/hyperlink" Target="https://ww2.arb.ca.gov/sites/default/files/classic/fuels/lcfs/fuelpathways/comments/tier2/b0164_cover.pdf" TargetMode="External"/><Relationship Id="rId168" Type="http://schemas.openxmlformats.org/officeDocument/2006/relationships/hyperlink" Target="https://ww2.arb.ca.gov/sites/default/files/classic/fuels/lcfs/fuelpathways/comments/tier2/b0133_cover.pdf" TargetMode="External"/><Relationship Id="rId312" Type="http://schemas.openxmlformats.org/officeDocument/2006/relationships/hyperlink" Target="https://ww2.arb.ca.gov/sites/default/files/classic/fuels/lcfs/fuelpathways/comments/tier2/b0348_cover.pdf" TargetMode="External"/><Relationship Id="rId333" Type="http://schemas.openxmlformats.org/officeDocument/2006/relationships/hyperlink" Target="https://ww2.arb.ca.gov/sites/default/files/classic/fuels/lcfs/fuelpathways/comments/tier2/b0378_cover.pdf" TargetMode="External"/><Relationship Id="rId354" Type="http://schemas.openxmlformats.org/officeDocument/2006/relationships/hyperlink" Target="https://ww2.arb.ca.gov/sites/default/files/classic/fuels/lcfs/fuelpathways/comments/tier2/b0267_cover.pdf" TargetMode="External"/><Relationship Id="rId51" Type="http://schemas.openxmlformats.org/officeDocument/2006/relationships/hyperlink" Target="https://www.arb.ca.gov/fuels/lcfs/fuelpathways/comments/tier2/t2n-1229_cover.pdf" TargetMode="External"/><Relationship Id="rId72" Type="http://schemas.openxmlformats.org/officeDocument/2006/relationships/hyperlink" Target="https://ww3.arb.ca.gov/fuels/lcfs/fuelpathways/comments/tier2/b0049_cover.pdf" TargetMode="External"/><Relationship Id="rId93" Type="http://schemas.openxmlformats.org/officeDocument/2006/relationships/hyperlink" Target="https://ww3.arb.ca.gov/fuels/lcfs/fuelpathways/comments/tier2/b0018_cover.pdf" TargetMode="External"/><Relationship Id="rId189" Type="http://schemas.openxmlformats.org/officeDocument/2006/relationships/hyperlink" Target="https://ww2.arb.ca.gov/sites/default/files/classic/fuels/lcfs/fuelpathways/comments/tier2/b0139_cover.pdf" TargetMode="External"/><Relationship Id="rId375" Type="http://schemas.openxmlformats.org/officeDocument/2006/relationships/hyperlink" Target="https://ww2.arb.ca.gov/sites/default/files/classic/fuels/lcfs/fuelpathways/comments/tier2/b0251_cover.pdf" TargetMode="External"/><Relationship Id="rId396" Type="http://schemas.openxmlformats.org/officeDocument/2006/relationships/hyperlink" Target="https://ww2.arb.ca.gov/sites/default/files/classic/fuels/lcfs/fuelpathways/comments/tier2/b0251_cover.pdf" TargetMode="External"/><Relationship Id="rId3" Type="http://schemas.openxmlformats.org/officeDocument/2006/relationships/hyperlink" Target="https://www.arb.ca.gov/fuels/lcfs/fuelpathways/comments/tier2/4293_t2n1161_cover.pdf" TargetMode="External"/><Relationship Id="rId214" Type="http://schemas.openxmlformats.org/officeDocument/2006/relationships/hyperlink" Target="https://ww2.arb.ca.gov/sites/default/files/classic/fuels/lcfs/fuelpathways/comments/tier2/b0198_cover.pdf" TargetMode="External"/><Relationship Id="rId235" Type="http://schemas.openxmlformats.org/officeDocument/2006/relationships/hyperlink" Target="https://ww2.arb.ca.gov/sites/default/files/classic/fuels/lcfs/fuelpathways/comments/tier2/b0242_cover.pdf" TargetMode="External"/><Relationship Id="rId256" Type="http://schemas.openxmlformats.org/officeDocument/2006/relationships/hyperlink" Target="https://ww2.arb.ca.gov/sites/default/files/classic/fuels/lcfs/fuelpathways/comments/tier2/b0251_cover.pdf" TargetMode="External"/><Relationship Id="rId277" Type="http://schemas.openxmlformats.org/officeDocument/2006/relationships/hyperlink" Target="https://ww2.arb.ca.gov/sites/default/files/classic/fuels/lcfs/fuelpathways/comments/tier2/b0280_cover.pdf" TargetMode="External"/><Relationship Id="rId298" Type="http://schemas.openxmlformats.org/officeDocument/2006/relationships/hyperlink" Target="https://ww2.arb.ca.gov/sites/default/files/classic/fuels/lcfs/fuelpathways/comments/tier2/b0310_cover.pdf" TargetMode="External"/><Relationship Id="rId400" Type="http://schemas.openxmlformats.org/officeDocument/2006/relationships/hyperlink" Target="https://ww2.arb.ca.gov/sites/default/files/classic/fuels/lcfs/fuelpathways/comments/tier2/b0280_cover.pdf" TargetMode="External"/><Relationship Id="rId116" Type="http://schemas.openxmlformats.org/officeDocument/2006/relationships/hyperlink" Target="https://ww2.arb.ca.gov/sites/default/files/classic/fuels/lcfs/fuelpathways/comments/tier2/b0058_cover.pdf" TargetMode="External"/><Relationship Id="rId137" Type="http://schemas.openxmlformats.org/officeDocument/2006/relationships/hyperlink" Target="https://ww2.arb.ca.gov/sites/default/files/classic/fuels/lcfs/fuelpathways/comments/tier2/b0127_cover.pdf" TargetMode="External"/><Relationship Id="rId158" Type="http://schemas.openxmlformats.org/officeDocument/2006/relationships/hyperlink" Target="https://ww2.arb.ca.gov/sites/default/files/classic/fuels/lcfs/fuelpathways/comments/tier2/b0059_cover.pdf" TargetMode="External"/><Relationship Id="rId302" Type="http://schemas.openxmlformats.org/officeDocument/2006/relationships/hyperlink" Target="https://ww2.arb.ca.gov/sites/default/files/classic/fuels/lcfs/fuelpathways/comments/tier2/b0311_cover.pdf" TargetMode="External"/><Relationship Id="rId323" Type="http://schemas.openxmlformats.org/officeDocument/2006/relationships/hyperlink" Target="https://ww2.arb.ca.gov/sites/default/files/classic/fuels/lcfs/fuelpathways/comments/tier2/b0373_cover.pdf" TargetMode="External"/><Relationship Id="rId344" Type="http://schemas.openxmlformats.org/officeDocument/2006/relationships/hyperlink" Target="https://ww2.arb.ca.gov/sites/default/files/classic/fuels/lcfs/fuelpathways/comments/tier2/b0371_cover.pdf" TargetMode="External"/><Relationship Id="rId20" Type="http://schemas.openxmlformats.org/officeDocument/2006/relationships/hyperlink" Target="https://www.arb.ca.gov/fuels/lcfs/fuelpathways/comments/tier2/t2n-1166_cover.pdf" TargetMode="External"/><Relationship Id="rId41" Type="http://schemas.openxmlformats.org/officeDocument/2006/relationships/hyperlink" Target="https://www.arb.ca.gov/fuels/lcfs/fuelpathways/comments/tier2/t2n-1278_cover.pdf" TargetMode="External"/><Relationship Id="rId62" Type="http://schemas.openxmlformats.org/officeDocument/2006/relationships/hyperlink" Target="https://ww3.arb.ca.gov/fuels/lcfs/fuelpathways/comments/tier2/b0045_cover.pdf" TargetMode="External"/><Relationship Id="rId83" Type="http://schemas.openxmlformats.org/officeDocument/2006/relationships/hyperlink" Target="https://www.arb.ca.gov/fuels/lcfs/fuelpathways/comments/tier2/t2n-1262_cover.pdf" TargetMode="External"/><Relationship Id="rId179" Type="http://schemas.openxmlformats.org/officeDocument/2006/relationships/hyperlink" Target="https://ww2.arb.ca.gov/sites/default/files/classic/fuels/lcfs/fuelpathways/comments/tier2/b0179_cover.pdf" TargetMode="External"/><Relationship Id="rId365" Type="http://schemas.openxmlformats.org/officeDocument/2006/relationships/hyperlink" Target="https://ww2.arb.ca.gov/sites/default/files/classic/fuels/lcfs/fuelpathways/comments/tier2/b0207_cover.pdf" TargetMode="External"/><Relationship Id="rId386" Type="http://schemas.openxmlformats.org/officeDocument/2006/relationships/hyperlink" Target="https://ww2.arb.ca.gov/sites/default/files/classic/fuels/lcfs/fuelpathways/comments/tier2/b0404_cover.pdf" TargetMode="External"/><Relationship Id="rId190" Type="http://schemas.openxmlformats.org/officeDocument/2006/relationships/hyperlink" Target="https://ww2.arb.ca.gov/sites/default/files/classic/fuels/lcfs/fuelpathways/comments/tier2/b0141_cover.pdf" TargetMode="External"/><Relationship Id="rId204" Type="http://schemas.openxmlformats.org/officeDocument/2006/relationships/hyperlink" Target="https://ww2.arb.ca.gov/sites/default/files/classic/fuels/lcfs/fuelpathways/comments/tier2/b0197_cover.pdf" TargetMode="External"/><Relationship Id="rId225" Type="http://schemas.openxmlformats.org/officeDocument/2006/relationships/hyperlink" Target="https://ww2.arb.ca.gov/sites/default/files/classic/fuels/lcfs/fuelpathways/comments/tier2/b0240_cover.pdf" TargetMode="External"/><Relationship Id="rId246" Type="http://schemas.openxmlformats.org/officeDocument/2006/relationships/hyperlink" Target="https://ww2.arb.ca.gov/sites/default/files/classic/fuels/lcfs/fuelpathways/comments/tier2/b0251_cover.pdf" TargetMode="External"/><Relationship Id="rId267" Type="http://schemas.openxmlformats.org/officeDocument/2006/relationships/hyperlink" Target="https://ww2.arb.ca.gov/sites/default/files/classic/fuels/lcfs/fuelpathways/comments/tier2/b0217_cover.pdf" TargetMode="External"/><Relationship Id="rId288" Type="http://schemas.openxmlformats.org/officeDocument/2006/relationships/hyperlink" Target="https://ww2.arb.ca.gov/sites/default/files/classic/fuels/lcfs/fuelpathways/comments/tier2/b0307_cover.pdf" TargetMode="External"/><Relationship Id="rId106" Type="http://schemas.openxmlformats.org/officeDocument/2006/relationships/hyperlink" Target="https://www.arb.ca.gov/fuels/lcfs/fuelpathways/comments/tier2/t2n-1290_cover.pdf" TargetMode="External"/><Relationship Id="rId127" Type="http://schemas.openxmlformats.org/officeDocument/2006/relationships/hyperlink" Target="https://ww2.arb.ca.gov/sites/default/files/classic/fuels/lcfs/fuelpathways/comments/tier2/b0113_cover.pdf" TargetMode="External"/><Relationship Id="rId313" Type="http://schemas.openxmlformats.org/officeDocument/2006/relationships/hyperlink" Target="https://ww2.arb.ca.gov/sites/default/files/classic/fuels/lcfs/fuelpathways/comments/tier2/b0349_cover.pdf" TargetMode="External"/><Relationship Id="rId10" Type="http://schemas.openxmlformats.org/officeDocument/2006/relationships/hyperlink" Target="https://www.arb.ca.gov/fuels/lcfs/fuelpathways/comments/tier2/t2n-1197_cover.pdf" TargetMode="External"/><Relationship Id="rId31" Type="http://schemas.openxmlformats.org/officeDocument/2006/relationships/hyperlink" Target="https://www.arb.ca.gov/fuels/lcfs/fuelpathways/comments/tier2/t2n-1257_cover.pdf" TargetMode="External"/><Relationship Id="rId52" Type="http://schemas.openxmlformats.org/officeDocument/2006/relationships/hyperlink" Target="https://ww3.arb.ca.gov/fuels/lcfs/fuelpathways/comments/tier2/b0054_cover.pdf" TargetMode="External"/><Relationship Id="rId73" Type="http://schemas.openxmlformats.org/officeDocument/2006/relationships/hyperlink" Target="http://www.arb.ca.gov/fuels/lcfs/fuelpathways/comments/tier2/dgd-soy-rd-030917.pdf" TargetMode="External"/><Relationship Id="rId94" Type="http://schemas.openxmlformats.org/officeDocument/2006/relationships/hyperlink" Target="https://ww3.arb.ca.gov/fuels/lcfs/fuelpathways/comments/tier2/b0019_cover.pdf" TargetMode="External"/><Relationship Id="rId148" Type="http://schemas.openxmlformats.org/officeDocument/2006/relationships/hyperlink" Target="https://ww2.arb.ca.gov/sites/default/files/classic/fuels/lcfs/fuelpathways/comments/tier2/b0164_cover.pdf" TargetMode="External"/><Relationship Id="rId169" Type="http://schemas.openxmlformats.org/officeDocument/2006/relationships/hyperlink" Target="https://ww2.arb.ca.gov/sites/default/files/classic/fuels/lcfs/fuelpathways/comments/tier2/b0133_cover.pdf" TargetMode="External"/><Relationship Id="rId334" Type="http://schemas.openxmlformats.org/officeDocument/2006/relationships/hyperlink" Target="https://ww2.arb.ca.gov/sites/default/files/classic/fuels/lcfs/fuelpathways/comments/tier2/b0385_cover.pdf" TargetMode="External"/><Relationship Id="rId355" Type="http://schemas.openxmlformats.org/officeDocument/2006/relationships/hyperlink" Target="https://ww2.arb.ca.gov/sites/default/files/classic/fuels/lcfs/fuelpathways/comments/tier2/b0102_cover.pdf" TargetMode="External"/><Relationship Id="rId376" Type="http://schemas.openxmlformats.org/officeDocument/2006/relationships/hyperlink" Target="https://ww2.arb.ca.gov/sites/default/files/classic/fuels/lcfs/fuelpathways/comments/tier2/b0268_cover.pdf" TargetMode="External"/><Relationship Id="rId397" Type="http://schemas.openxmlformats.org/officeDocument/2006/relationships/hyperlink" Target="https://ww2.arb.ca.gov/sites/default/files/classic/fuels/lcfs/fuelpathways/comments/tier2/b0251_cover.pdf" TargetMode="External"/><Relationship Id="rId4" Type="http://schemas.openxmlformats.org/officeDocument/2006/relationships/hyperlink" Target="https://www.arb.ca.gov/fuels/lcfs/fuelpathways/comments/tier2/4293_t2n1162_cover.pdf" TargetMode="External"/><Relationship Id="rId180" Type="http://schemas.openxmlformats.org/officeDocument/2006/relationships/hyperlink" Target="https://ww2.arb.ca.gov/sites/default/files/classic/fuels/lcfs/fuelpathways/comments/tier2/b0179_cover.pdf" TargetMode="External"/><Relationship Id="rId215" Type="http://schemas.openxmlformats.org/officeDocument/2006/relationships/hyperlink" Target="https://ww2.arb.ca.gov/sites/default/files/classic/fuels/lcfs/fuelpathways/comments/tier2/b0198_cover.pdf" TargetMode="External"/><Relationship Id="rId236" Type="http://schemas.openxmlformats.org/officeDocument/2006/relationships/hyperlink" Target="https://ww2.arb.ca.gov/sites/default/files/classic/fuels/lcfs/fuelpathways/comments/tier2/b0242_cover.pdf" TargetMode="External"/><Relationship Id="rId257" Type="http://schemas.openxmlformats.org/officeDocument/2006/relationships/hyperlink" Target="https://ww2.arb.ca.gov/sites/default/files/classic/fuels/lcfs/fuelpathways/comments/tier2/b0251_cover.pdf" TargetMode="External"/><Relationship Id="rId278" Type="http://schemas.openxmlformats.org/officeDocument/2006/relationships/hyperlink" Target="https://ww2.arb.ca.gov/sites/default/files/classic/fuels/lcfs/fuelpathways/comments/tier2/b0280_cover.pdf" TargetMode="External"/><Relationship Id="rId401" Type="http://schemas.openxmlformats.org/officeDocument/2006/relationships/hyperlink" Target="https://ww2.arb.ca.gov/sites/default/files/classic/fuels/lcfs/fuelpathways/comments/tier2/b0280_cover.pdf" TargetMode="External"/><Relationship Id="rId303" Type="http://schemas.openxmlformats.org/officeDocument/2006/relationships/hyperlink" Target="https://ww2.arb.ca.gov/sites/default/files/classic/fuels/lcfs/fuelpathways/comments/tier2/b0311_cover.pdf" TargetMode="External"/><Relationship Id="rId42" Type="http://schemas.openxmlformats.org/officeDocument/2006/relationships/hyperlink" Target="https://www.arb.ca.gov/fuels/lcfs/fuelpathways/comments/tier2/t2n-1248_cover.pdf" TargetMode="External"/><Relationship Id="rId84" Type="http://schemas.openxmlformats.org/officeDocument/2006/relationships/hyperlink" Target="https://www.arb.ca.gov/fuels/lcfs/fuelpathways/comments/tier2/t2n-1261_cover.pdf" TargetMode="External"/><Relationship Id="rId138" Type="http://schemas.openxmlformats.org/officeDocument/2006/relationships/hyperlink" Target="https://ww2.arb.ca.gov/sites/default/files/classic/fuels/lcfs/fuelpathways/comments/tier2/b0127_cover.pdf" TargetMode="External"/><Relationship Id="rId345" Type="http://schemas.openxmlformats.org/officeDocument/2006/relationships/hyperlink" Target="https://ww2.arb.ca.gov/sites/default/files/classic/fuels/lcfs/fuelpathways/comments/tier2/b0043_cover.pdf" TargetMode="External"/><Relationship Id="rId387" Type="http://schemas.openxmlformats.org/officeDocument/2006/relationships/hyperlink" Target="https://ww2.arb.ca.gov/sites/default/files/classic/fuels/lcfs/fuelpathways/comments/tier2/b0420_cover.pdf" TargetMode="External"/><Relationship Id="rId191" Type="http://schemas.openxmlformats.org/officeDocument/2006/relationships/hyperlink" Target="https://ww2.arb.ca.gov/sites/default/files/classic/fuels/lcfs/fuelpathways/comments/tier2/b0143_cover.pdf" TargetMode="External"/><Relationship Id="rId205" Type="http://schemas.openxmlformats.org/officeDocument/2006/relationships/hyperlink" Target="https://ww2.arb.ca.gov/sites/default/files/classic/fuels/lcfs/fuelpathways/comments/tier2/b0197_cover.pdf" TargetMode="External"/><Relationship Id="rId247" Type="http://schemas.openxmlformats.org/officeDocument/2006/relationships/hyperlink" Target="https://ww2.arb.ca.gov/sites/default/files/classic/fuels/lcfs/fuelpathways/comments/tier2/b0251_cover.pdf" TargetMode="External"/><Relationship Id="rId107" Type="http://schemas.openxmlformats.org/officeDocument/2006/relationships/hyperlink" Target="https://ww3.arb.ca.gov/fuels/lcfs/fuelpathways/comments/tier2/b0100_cover.pdf" TargetMode="External"/><Relationship Id="rId289" Type="http://schemas.openxmlformats.org/officeDocument/2006/relationships/hyperlink" Target="https://ww2.arb.ca.gov/sites/default/files/classic/fuels/lcfs/fuelpathways/comments/tier2/b0307_cover.pdf" TargetMode="External"/><Relationship Id="rId11" Type="http://schemas.openxmlformats.org/officeDocument/2006/relationships/hyperlink" Target="https://www.arb.ca.gov/fuels/lcfs/fuelpathways/comments/tier2/t2n-1198_cover.pdf" TargetMode="External"/><Relationship Id="rId53" Type="http://schemas.openxmlformats.org/officeDocument/2006/relationships/hyperlink" Target="https://ww3.arb.ca.gov/fuels/lcfs/fuelpathways/comments/tier2/b0054_cover.pdf" TargetMode="External"/><Relationship Id="rId149" Type="http://schemas.openxmlformats.org/officeDocument/2006/relationships/hyperlink" Target="https://ww2.arb.ca.gov/sites/default/files/classic/fuels/lcfs/fuelpathways/comments/tier2/b0080_cover.pdf" TargetMode="External"/><Relationship Id="rId314" Type="http://schemas.openxmlformats.org/officeDocument/2006/relationships/hyperlink" Target="https://ww2.arb.ca.gov/sites/default/files/classic/fuels/lcfs/fuelpathways/comments/tier2/b0350_cover.pdf" TargetMode="External"/><Relationship Id="rId356" Type="http://schemas.openxmlformats.org/officeDocument/2006/relationships/hyperlink" Target="https://ww2.arb.ca.gov/sites/default/files/classic/fuels/lcfs/fuelpathways/comments/tier2/b0043_cover.pdf" TargetMode="External"/><Relationship Id="rId398" Type="http://schemas.openxmlformats.org/officeDocument/2006/relationships/hyperlink" Target="https://ww2.arb.ca.gov/sites/default/files/classic/fuels/lcfs/fuelpathways/comments/tier2/b0251_cover.pdf" TargetMode="External"/><Relationship Id="rId95" Type="http://schemas.openxmlformats.org/officeDocument/2006/relationships/hyperlink" Target="https://ww3.arb.ca.gov/fuels/lcfs/fuelpathways/comments/tier2/b0036_cover.pdf" TargetMode="External"/><Relationship Id="rId160" Type="http://schemas.openxmlformats.org/officeDocument/2006/relationships/hyperlink" Target="https://ww2.arb.ca.gov/sites/default/files/classic/fuels/lcfs/fuelpathways/comments/tier2/b0123_cover.pdf" TargetMode="External"/><Relationship Id="rId216" Type="http://schemas.openxmlformats.org/officeDocument/2006/relationships/hyperlink" Target="https://ww2.arb.ca.gov/sites/default/files/classic/fuels/lcfs/fuelpathways/comments/tier2/b0198_cover.pdf" TargetMode="External"/><Relationship Id="rId258" Type="http://schemas.openxmlformats.org/officeDocument/2006/relationships/hyperlink" Target="https://ww2.arb.ca.gov/sites/default/files/classic/fuels/lcfs/fuelpathways/comments/tier2/b0268_cover.pdf" TargetMode="External"/><Relationship Id="rId22" Type="http://schemas.openxmlformats.org/officeDocument/2006/relationships/hyperlink" Target="https://www.arb.ca.gov/fuels/lcfs/fuelpathways/comments/tier2/t2n-1216_cover.pdf" TargetMode="External"/><Relationship Id="rId64" Type="http://schemas.openxmlformats.org/officeDocument/2006/relationships/hyperlink" Target="https://ww3.arb.ca.gov/fuels/lcfs/fuelpathways/comments/tier2/b0045_cover.pdf" TargetMode="External"/><Relationship Id="rId118" Type="http://schemas.openxmlformats.org/officeDocument/2006/relationships/hyperlink" Target="https://ww2.arb.ca.gov/sites/default/files/classic/fuels/lcfs/fuelpathways/comments/tier2/b0072_cover.pdf" TargetMode="External"/><Relationship Id="rId325" Type="http://schemas.openxmlformats.org/officeDocument/2006/relationships/hyperlink" Target="https://ww2.arb.ca.gov/sites/default/files/classic/fuels/lcfs/fuelpathways/comments/tier2/b0325_cover.pdf" TargetMode="External"/><Relationship Id="rId367" Type="http://schemas.openxmlformats.org/officeDocument/2006/relationships/hyperlink" Target="https://ww2.arb.ca.gov/sites/default/files/classic/fuels/lcfs/fuelpathways/comments/tier2/b0216_cover.pdf" TargetMode="External"/><Relationship Id="rId171" Type="http://schemas.openxmlformats.org/officeDocument/2006/relationships/hyperlink" Target="https://ww2.arb.ca.gov/sites/default/files/classic/fuels/lcfs/fuelpathways/comments/tier2/b0189_cover.pdf" TargetMode="External"/><Relationship Id="rId227" Type="http://schemas.openxmlformats.org/officeDocument/2006/relationships/hyperlink" Target="https://ww2.arb.ca.gov/sites/default/files/classic/fuels/lcfs/fuelpathways/comments/tier2/b0240_cover.pdf" TargetMode="External"/><Relationship Id="rId269" Type="http://schemas.openxmlformats.org/officeDocument/2006/relationships/hyperlink" Target="https://ww2.arb.ca.gov/sites/default/files/classic/fuels/lcfs/fuelpathways/comments/tier2/b0267_cover.pdf" TargetMode="External"/><Relationship Id="rId33" Type="http://schemas.openxmlformats.org/officeDocument/2006/relationships/hyperlink" Target="https://www.arb.ca.gov/fuels/lcfs/fuelpathways/comments/tier2/alten-etoh-121916.pdf" TargetMode="External"/><Relationship Id="rId129" Type="http://schemas.openxmlformats.org/officeDocument/2006/relationships/hyperlink" Target="https://ww2.arb.ca.gov/sites/default/files/classic/fuels/lcfs/fuelpathways/comments/tier2/b0115_cover.pdf" TargetMode="External"/><Relationship Id="rId280" Type="http://schemas.openxmlformats.org/officeDocument/2006/relationships/hyperlink" Target="https://ww2.arb.ca.gov/sites/default/files/classic/fuels/lcfs/fuelpathways/comments/tier2/b0302_cover.pdf" TargetMode="External"/><Relationship Id="rId336" Type="http://schemas.openxmlformats.org/officeDocument/2006/relationships/hyperlink" Target="https://ww2.arb.ca.gov/sites/default/files/classic/fuels/lcfs/fuelpathways/comments/tier2/b0391_cover.pdf" TargetMode="External"/><Relationship Id="rId75" Type="http://schemas.openxmlformats.org/officeDocument/2006/relationships/hyperlink" Target="http://www.arb.ca.gov/fuels/lcfs/fuelpathways/comments/tier2/dgd-dco-rd-030917.pdf" TargetMode="External"/><Relationship Id="rId140" Type="http://schemas.openxmlformats.org/officeDocument/2006/relationships/hyperlink" Target="https://ww2.arb.ca.gov/sites/default/files/classic/fuels/lcfs/fuelpathways/comments/tier2/b0127_cover.pdf" TargetMode="External"/><Relationship Id="rId182" Type="http://schemas.openxmlformats.org/officeDocument/2006/relationships/hyperlink" Target="https://ww2.arb.ca.gov/sites/default/files/classic/fuels/lcfs/fuelpathways/comments/tier2/b0190_cover.pdf" TargetMode="External"/><Relationship Id="rId378" Type="http://schemas.openxmlformats.org/officeDocument/2006/relationships/hyperlink" Target="https://ww2.arb.ca.gov/sites/default/files/classic/fuels/lcfs/fuelpathways/comments/tier2/b0268_cover.pdf" TargetMode="External"/><Relationship Id="rId403" Type="http://schemas.openxmlformats.org/officeDocument/2006/relationships/hyperlink" Target="https://ww2.arb.ca.gov/sites/default/files/classic/fuels/lcfs/fuelpathways/comments/tier2/b0383_cover.pdf" TargetMode="External"/><Relationship Id="rId6" Type="http://schemas.openxmlformats.org/officeDocument/2006/relationships/hyperlink" Target="https://www.arb.ca.gov/fuels/lcfs/fuelpathways/comments/tier2/4293_t2n1164_cover.pdf" TargetMode="External"/><Relationship Id="rId238" Type="http://schemas.openxmlformats.org/officeDocument/2006/relationships/hyperlink" Target="https://ww2.arb.ca.gov/sites/default/files/classic/fuels/lcfs/fuelpathways/comments/tier2/b0242_cover.pdf" TargetMode="External"/><Relationship Id="rId291" Type="http://schemas.openxmlformats.org/officeDocument/2006/relationships/hyperlink" Target="https://ww2.arb.ca.gov/sites/default/files/classic/fuels/lcfs/fuelpathways/comments/tier2/b0283_cover.pdf" TargetMode="External"/><Relationship Id="rId305" Type="http://schemas.openxmlformats.org/officeDocument/2006/relationships/hyperlink" Target="https://ww2.arb.ca.gov/sites/default/files/classic/fuels/lcfs/fuelpathways/comments/tier2/b0311_cover.pdf" TargetMode="External"/><Relationship Id="rId347" Type="http://schemas.openxmlformats.org/officeDocument/2006/relationships/hyperlink" Target="https://ww2.arb.ca.gov/sites/default/files/classic/fuels/lcfs/fuelpathways/comments/tier2/b0190_cover.pdf" TargetMode="External"/><Relationship Id="rId44" Type="http://schemas.openxmlformats.org/officeDocument/2006/relationships/hyperlink" Target="https://www.arb.ca.gov/fuels/lcfs/fuelpathways/comments/tier2/t2n-1264_cover.pdf" TargetMode="External"/><Relationship Id="rId86" Type="http://schemas.openxmlformats.org/officeDocument/2006/relationships/hyperlink" Target="https://www.arb.ca.gov/fuels/lcfs/fuelpathways/comments/tier2/t2n-1263_cover.pdf" TargetMode="External"/><Relationship Id="rId151" Type="http://schemas.openxmlformats.org/officeDocument/2006/relationships/hyperlink" Target="https://ww2.arb.ca.gov/sites/default/files/classic/fuels/lcfs/fuelpathways/comments/tier2/b0099_cover.pdf" TargetMode="External"/><Relationship Id="rId389" Type="http://schemas.openxmlformats.org/officeDocument/2006/relationships/hyperlink" Target="https://ww2.arb.ca.gov/sites/default/files/classic/fuels/lcfs/fuelpathways/comments/tier2/b0428_cover.pdf" TargetMode="External"/><Relationship Id="rId193" Type="http://schemas.openxmlformats.org/officeDocument/2006/relationships/hyperlink" Target="https://ww2.arb.ca.gov/sites/default/files/classic/fuels/lcfs/fuelpathways/comments/tier2/b0166_cover.pdf" TargetMode="External"/><Relationship Id="rId207" Type="http://schemas.openxmlformats.org/officeDocument/2006/relationships/hyperlink" Target="https://ww2.arb.ca.gov/sites/default/files/classic/fuels/lcfs/fuelpathways/comments/tier2/b0214_cover.pdf" TargetMode="External"/><Relationship Id="rId249" Type="http://schemas.openxmlformats.org/officeDocument/2006/relationships/hyperlink" Target="https://ww2.arb.ca.gov/sites/default/files/classic/fuels/lcfs/fuelpathways/comments/tier2/b0251_cover.pdf" TargetMode="External"/><Relationship Id="rId13" Type="http://schemas.openxmlformats.org/officeDocument/2006/relationships/hyperlink" Target="https://www.arb.ca.gov/fuels/lcfs/fuelpathways/comments/tier2/t2n-1200_cover.pdf" TargetMode="External"/><Relationship Id="rId109" Type="http://schemas.openxmlformats.org/officeDocument/2006/relationships/hyperlink" Target="https://ww3.arb.ca.gov/fuels/lcfs/fuelpathways/comments/tier2/b0100_cover.pdf" TargetMode="External"/><Relationship Id="rId260" Type="http://schemas.openxmlformats.org/officeDocument/2006/relationships/hyperlink" Target="https://ww2.arb.ca.gov/sites/default/files/classic/fuels/lcfs/fuelpathways/comments/tier2/b0216_cover.pdf" TargetMode="External"/><Relationship Id="rId316" Type="http://schemas.openxmlformats.org/officeDocument/2006/relationships/hyperlink" Target="https://ww2.arb.ca.gov/sites/default/files/classic/fuels/lcfs/fuelpathways/comments/tier2/b0360_cover.pdf" TargetMode="External"/><Relationship Id="rId55" Type="http://schemas.openxmlformats.org/officeDocument/2006/relationships/hyperlink" Target="https://ww3.arb.ca.gov/fuels/lcfs/fuelpathways/comments/tier2/b0031_cover.pdf" TargetMode="External"/><Relationship Id="rId97" Type="http://schemas.openxmlformats.org/officeDocument/2006/relationships/hyperlink" Target="https://ww3.arb.ca.gov/fuels/lcfs/fuelpathways/comments/tier2/b0048_cover.pdf" TargetMode="External"/><Relationship Id="rId120" Type="http://schemas.openxmlformats.org/officeDocument/2006/relationships/hyperlink" Target="https://ww2.arb.ca.gov/sites/default/files/classic/fuels/lcfs/fuelpathways/comments/tier2/b0079_cover.pdf" TargetMode="External"/><Relationship Id="rId358" Type="http://schemas.openxmlformats.org/officeDocument/2006/relationships/hyperlink" Target="https://ww2.arb.ca.gov/sites/default/files/classic/fuels/lcfs/fuelpathways/comments/tier2/b0079_cover.pdf" TargetMode="External"/><Relationship Id="rId162" Type="http://schemas.openxmlformats.org/officeDocument/2006/relationships/hyperlink" Target="https://ww2.arb.ca.gov/sites/default/files/classic/fuels/lcfs/fuelpathways/comments/tier2/b0148_cover.pdf" TargetMode="External"/><Relationship Id="rId218" Type="http://schemas.openxmlformats.org/officeDocument/2006/relationships/hyperlink" Target="https://ww2.arb.ca.gov/sites/default/files/classic/fuels/lcfs/fuelpathways/comments/tier2/b0198_cover.pdf" TargetMode="External"/><Relationship Id="rId271" Type="http://schemas.openxmlformats.org/officeDocument/2006/relationships/hyperlink" Target="https://ww2.arb.ca.gov/sites/default/files/classic/fuels/lcfs/fuelpathways/comments/tier2/b0267_cover.pdf" TargetMode="External"/><Relationship Id="rId24" Type="http://schemas.openxmlformats.org/officeDocument/2006/relationships/hyperlink" Target="https://www.arb.ca.gov/fuels/lcfs/fuelpathways/comments/tier2/t2n-1229_cover.pdf" TargetMode="External"/><Relationship Id="rId66" Type="http://schemas.openxmlformats.org/officeDocument/2006/relationships/hyperlink" Target="https://ww3.arb.ca.gov/fuels/lcfs/fuelpathways/comments/tier2/b0045_cover.pdf" TargetMode="External"/><Relationship Id="rId131" Type="http://schemas.openxmlformats.org/officeDocument/2006/relationships/hyperlink" Target="https://ww2.arb.ca.gov/sites/default/files/classic/fuels/lcfs/fuelpathways/comments/tier2/b0102_cover.pdf" TargetMode="External"/><Relationship Id="rId327" Type="http://schemas.openxmlformats.org/officeDocument/2006/relationships/hyperlink" Target="https://ww2.arb.ca.gov/sites/default/files/classic/fuels/lcfs/fuelpathways/comments/tier2/b0325_cover.pdf" TargetMode="External"/><Relationship Id="rId369" Type="http://schemas.openxmlformats.org/officeDocument/2006/relationships/hyperlink" Target="https://ww2.arb.ca.gov/sites/default/files/classic/fuels/lcfs/fuelpathways/comments/tier2/b0216_cover.pdf" TargetMode="External"/><Relationship Id="rId173" Type="http://schemas.openxmlformats.org/officeDocument/2006/relationships/hyperlink" Target="https://ww2.arb.ca.gov/sites/default/files/classic/fuels/lcfs/fuelpathways/comments/tier2/2021_elec_update.pdf?_ga=2.184048110.955259959.1619717279-40550469.1602906988" TargetMode="External"/><Relationship Id="rId229" Type="http://schemas.openxmlformats.org/officeDocument/2006/relationships/hyperlink" Target="https://ww2.arb.ca.gov/sites/default/files/classic/fuels/lcfs/fuelpathways/comments/tier2/b0240_cover.pdf" TargetMode="External"/><Relationship Id="rId380" Type="http://schemas.openxmlformats.org/officeDocument/2006/relationships/hyperlink" Target="https://ww2.arb.ca.gov/sites/default/files/classic/fuels/lcfs/fuelpathways/comments/tier2/b0268_cover.pdf" TargetMode="External"/><Relationship Id="rId240" Type="http://schemas.openxmlformats.org/officeDocument/2006/relationships/hyperlink" Target="https://ww2.arb.ca.gov/sites/default/files/classic/fuels/lcfs/fuelpathways/comments/tier2/b0242_cover.pdf" TargetMode="External"/><Relationship Id="rId35" Type="http://schemas.openxmlformats.org/officeDocument/2006/relationships/hyperlink" Target="https://www.arb.ca.gov/fuels/lcfs/fuelpathways/comments/tier2/t2n-1247_cover.pdf" TargetMode="External"/><Relationship Id="rId77" Type="http://schemas.openxmlformats.org/officeDocument/2006/relationships/hyperlink" Target="https://www.arb.ca.gov/fuels/lcfs/fuelpathways/comments/tier2/t2n-1156_cover.pdf" TargetMode="External"/><Relationship Id="rId100" Type="http://schemas.openxmlformats.org/officeDocument/2006/relationships/hyperlink" Target="https://ww3.arb.ca.gov/fuels/lcfs/fuelpathways/comments/tier2/b0009_cover.pdf" TargetMode="External"/><Relationship Id="rId282" Type="http://schemas.openxmlformats.org/officeDocument/2006/relationships/hyperlink" Target="https://ww2.arb.ca.gov/sites/default/files/classic/fuels/lcfs/fuelpathways/comments/tier2/b0250_cover.pdf" TargetMode="External"/><Relationship Id="rId338" Type="http://schemas.openxmlformats.org/officeDocument/2006/relationships/hyperlink" Target="https://ww2.arb.ca.gov/sites/default/files/classic/fuels/lcfs/fuelpathways/comments/tier2/b0392_cover.pdf" TargetMode="External"/><Relationship Id="rId8" Type="http://schemas.openxmlformats.org/officeDocument/2006/relationships/hyperlink" Target="https://www.arb.ca.gov/fuels/lcfs/fuelpathways/comments/tier2/4166_t2n1192_cover.pdf" TargetMode="External"/><Relationship Id="rId142" Type="http://schemas.openxmlformats.org/officeDocument/2006/relationships/hyperlink" Target="https://ww2.arb.ca.gov/sites/default/files/classic/fuels/lcfs/fuelpathways/comments/tier2/b0145_cover.pdf" TargetMode="External"/><Relationship Id="rId184" Type="http://schemas.openxmlformats.org/officeDocument/2006/relationships/hyperlink" Target="https://ww2.arb.ca.gov/sites/default/files/classic/fuels/lcfs/fuelpathways/comments/tier2/b0193_cover.pdf" TargetMode="External"/><Relationship Id="rId391" Type="http://schemas.openxmlformats.org/officeDocument/2006/relationships/hyperlink" Target="https://ww2.arb.ca.gov/sites/default/files/classic/fuels/lcfs/fuelpathways/comments/tier2/b0251_cover.pdf" TargetMode="External"/><Relationship Id="rId405" Type="http://schemas.openxmlformats.org/officeDocument/2006/relationships/vmlDrawing" Target="../drawings/vmlDrawing3.vml"/><Relationship Id="rId251" Type="http://schemas.openxmlformats.org/officeDocument/2006/relationships/hyperlink" Target="https://ww2.arb.ca.gov/sites/default/files/classic/fuels/lcfs/fuelpathways/comments/tier2/b0251_cover.pdf" TargetMode="External"/><Relationship Id="rId46" Type="http://schemas.openxmlformats.org/officeDocument/2006/relationships/hyperlink" Target="https://www.arb.ca.gov/fuels/lcfs/fuelpathways/comments/tier2/t2n-1246_cover.pdf" TargetMode="External"/><Relationship Id="rId293" Type="http://schemas.openxmlformats.org/officeDocument/2006/relationships/hyperlink" Target="https://ww2.arb.ca.gov/sites/default/files/classic/fuels/lcfs/fuelpathways/comments/tier2/b0310_cover.pdf" TargetMode="External"/><Relationship Id="rId307" Type="http://schemas.openxmlformats.org/officeDocument/2006/relationships/hyperlink" Target="https://ww2.arb.ca.gov/sites/default/files/classic/fuels/lcfs/fuelpathways/comments/tier2/b0311_cover.pdf" TargetMode="External"/><Relationship Id="rId349" Type="http://schemas.openxmlformats.org/officeDocument/2006/relationships/hyperlink" Target="https://ww2.arb.ca.gov/sites/default/files/classic/fuels/lcfs/fuelpathways/comments/tier2/b0240_cover.pdf" TargetMode="External"/><Relationship Id="rId88" Type="http://schemas.openxmlformats.org/officeDocument/2006/relationships/hyperlink" Target="https://www.arb.ca.gov/fuels/lcfs/fuelpathways/comments/tier2/t2n-1290_cover.pdf" TargetMode="External"/><Relationship Id="rId111" Type="http://schemas.openxmlformats.org/officeDocument/2006/relationships/hyperlink" Target="https://ww3.arb.ca.gov/fuels/lcfs/fuelpathways/comments/tier2/b0089_cover.pdf" TargetMode="External"/><Relationship Id="rId153" Type="http://schemas.openxmlformats.org/officeDocument/2006/relationships/hyperlink" Target="https://ww2.arb.ca.gov/sites/default/files/classic/fuels/lcfs/fuelpathways/comments/tier2/b0099_cover.pdf" TargetMode="External"/><Relationship Id="rId195" Type="http://schemas.openxmlformats.org/officeDocument/2006/relationships/hyperlink" Target="https://ww2.arb.ca.gov/sites/default/files/classic/fuels/lcfs/fuelpathways/comments/tier2/b0168_cover.pdf" TargetMode="External"/><Relationship Id="rId209" Type="http://schemas.openxmlformats.org/officeDocument/2006/relationships/hyperlink" Target="https://ww2.arb.ca.gov/sites/default/files/classic/fuels/lcfs/fuelpathways/comments/tier2/b0165_cover.pdf" TargetMode="External"/><Relationship Id="rId360" Type="http://schemas.openxmlformats.org/officeDocument/2006/relationships/hyperlink" Target="https://ww2.arb.ca.gov/sites/default/files/classic/fuels/lcfs/fuelpathways/comments/tier2/b0102_cover.pdf" TargetMode="External"/><Relationship Id="rId220" Type="http://schemas.openxmlformats.org/officeDocument/2006/relationships/hyperlink" Target="https://ww2.arb.ca.gov/sites/default/files/classic/fuels/lcfs/fuelpathways/comments/tier2/B0207_cover.pdf" TargetMode="External"/><Relationship Id="rId15" Type="http://schemas.openxmlformats.org/officeDocument/2006/relationships/hyperlink" Target="https://www.arb.ca.gov/fuels/lcfs/fuelpathways/comments/tier2/t2n-1227_cover.pdf" TargetMode="External"/><Relationship Id="rId57" Type="http://schemas.openxmlformats.org/officeDocument/2006/relationships/hyperlink" Target="https://ww3.arb.ca.gov/fuels/lcfs/fuelpathways/comments/tier2/b0037_cover.pdf" TargetMode="External"/><Relationship Id="rId262" Type="http://schemas.openxmlformats.org/officeDocument/2006/relationships/hyperlink" Target="https://ww2.arb.ca.gov/sites/default/files/classic/fuels/lcfs/fuelpathways/comments/tier2/b0216_cover.pdf" TargetMode="External"/><Relationship Id="rId318" Type="http://schemas.openxmlformats.org/officeDocument/2006/relationships/hyperlink" Target="https://ww2.arb.ca.gov/sites/default/files/classic/fuels/lcfs/fuelpathways/comments/tier2/b0360_cover.pdf" TargetMode="External"/><Relationship Id="rId99" Type="http://schemas.openxmlformats.org/officeDocument/2006/relationships/hyperlink" Target="https://ww3.arb.ca.gov/fuels/lcfs/fuelpathways/comments/tier2/b0009_cover.pdf" TargetMode="External"/><Relationship Id="rId122" Type="http://schemas.openxmlformats.org/officeDocument/2006/relationships/hyperlink" Target="https://ww2.arb.ca.gov/sites/default/files/classic/fuels/lcfs/fuelpathways/comments/tier2/b0109_cover.pdf" TargetMode="External"/><Relationship Id="rId164" Type="http://schemas.openxmlformats.org/officeDocument/2006/relationships/hyperlink" Target="https://ww2.arb.ca.gov/sites/default/files/classic/fuels/lcfs/fuelpathways/comments/tier2/b0133_cover.pdf" TargetMode="External"/><Relationship Id="rId371" Type="http://schemas.openxmlformats.org/officeDocument/2006/relationships/hyperlink" Target="https://ww2.arb.ca.gov/sites/default/files/classic/fuels/lcfs/fuelpathways/comments/tier2/b0217_cover.pdf" TargetMode="External"/><Relationship Id="rId26" Type="http://schemas.openxmlformats.org/officeDocument/2006/relationships/hyperlink" Target="https://www.arb.ca.gov/fuels/lcfs/fuelpathways/comments/tier2/t2n-1250_cover.pdf" TargetMode="External"/><Relationship Id="rId231" Type="http://schemas.openxmlformats.org/officeDocument/2006/relationships/hyperlink" Target="https://ww2.arb.ca.gov/sites/default/files/classic/fuels/lcfs/fuelpathways/comments/tier2/b0241_cover.pdf" TargetMode="External"/><Relationship Id="rId273" Type="http://schemas.openxmlformats.org/officeDocument/2006/relationships/hyperlink" Target="https://ww2.arb.ca.gov/sites/default/files/classic/fuels/lcfs/fuelpathways/comments/tier2/b0267_cover.pdf" TargetMode="External"/><Relationship Id="rId329" Type="http://schemas.openxmlformats.org/officeDocument/2006/relationships/hyperlink" Target="https://ww2.arb.ca.gov/sites/default/files/classic/fuels/lcfs/fuelpathways/comments/tier2/b0352_cover.pdf" TargetMode="External"/><Relationship Id="rId68" Type="http://schemas.openxmlformats.org/officeDocument/2006/relationships/hyperlink" Target="https://ww3.arb.ca.gov/fuels/lcfs/fuelpathways/comments/tier2/b0046_cover.pdf" TargetMode="External"/><Relationship Id="rId133" Type="http://schemas.openxmlformats.org/officeDocument/2006/relationships/hyperlink" Target="https://ww2.arb.ca.gov/sites/default/files/classic/fuels/lcfs/fuelpathways/comments/tier2/b0024_cover.pdf" TargetMode="External"/><Relationship Id="rId175" Type="http://schemas.openxmlformats.org/officeDocument/2006/relationships/hyperlink" Target="https://ww2.arb.ca.gov/sites/default/files/classic/fuels/lcfs/fuelpathways/comments/tier2/b0179_cover.pdf" TargetMode="External"/><Relationship Id="rId340" Type="http://schemas.openxmlformats.org/officeDocument/2006/relationships/hyperlink" Target="https://ww2.arb.ca.gov/sites/default/files/classic/fuels/lcfs/fuelpathways/comments/tier2/b0392_cover.pdf" TargetMode="External"/><Relationship Id="rId200" Type="http://schemas.openxmlformats.org/officeDocument/2006/relationships/hyperlink" Target="https://ww2.arb.ca.gov/sites/default/files/classic/fuels/lcfs/fuelpathways/comments/tier2/b0174_cover.pdf" TargetMode="External"/><Relationship Id="rId382" Type="http://schemas.openxmlformats.org/officeDocument/2006/relationships/hyperlink" Target="https://ww2.arb.ca.gov/sites/default/files/classic/fuels/lcfs/fuelpathways/comments/tier2/b0369_cover.pdf" TargetMode="External"/><Relationship Id="rId242" Type="http://schemas.openxmlformats.org/officeDocument/2006/relationships/hyperlink" Target="https://ww2.arb.ca.gov/sites/default/files/classic/fuels/lcfs/fuelpathways/comments/tier2/b0242_cover.pdf" TargetMode="External"/><Relationship Id="rId284" Type="http://schemas.openxmlformats.org/officeDocument/2006/relationships/hyperlink" Target="https://ww2.arb.ca.gov/sites/default/files/classic/fuels/lcfs/fuelpathways/comments/tier2/b0250_cover.pdf" TargetMode="External"/><Relationship Id="rId37" Type="http://schemas.openxmlformats.org/officeDocument/2006/relationships/hyperlink" Target="https://www.arb.ca.gov/fuels/lcfs/fuelpathways/comments/tier2/t2n-1275_cover.pdf" TargetMode="External"/><Relationship Id="rId79" Type="http://schemas.openxmlformats.org/officeDocument/2006/relationships/hyperlink" Target="https://www.arb.ca.gov/fuels/lcfs/fuelpathways/comments/tier2/t2n-1252_cover.pdf" TargetMode="External"/><Relationship Id="rId102" Type="http://schemas.openxmlformats.org/officeDocument/2006/relationships/hyperlink" Target="https://ww3.arb.ca.gov/fuels/lcfs/fuelpathways/comments/tier2/b0010_cover.pdf" TargetMode="External"/><Relationship Id="rId144" Type="http://schemas.openxmlformats.org/officeDocument/2006/relationships/hyperlink" Target="https://ww2.arb.ca.gov/sites/default/files/classic/fuels/lcfs/fuelpathways/comments/tier2/b0146_cover.pdf" TargetMode="External"/><Relationship Id="rId90" Type="http://schemas.openxmlformats.org/officeDocument/2006/relationships/hyperlink" Target="https://ww3.arb.ca.gov/fuels/lcfs/fuelpathways/comments/tier2/b0032_cover.pdf" TargetMode="External"/><Relationship Id="rId186" Type="http://schemas.openxmlformats.org/officeDocument/2006/relationships/hyperlink" Target="https://ww2.arb.ca.gov/sites/default/files/classic/fuels/lcfs/fuelpathways/comments/tier2/b0193_cover.pdf" TargetMode="External"/><Relationship Id="rId351" Type="http://schemas.openxmlformats.org/officeDocument/2006/relationships/hyperlink" Target="https://ww2.arb.ca.gov/sites/default/files/classic/fuels/lcfs/fuelpathways/comments/tier2/b0241_cover.pdf" TargetMode="External"/><Relationship Id="rId393" Type="http://schemas.openxmlformats.org/officeDocument/2006/relationships/hyperlink" Target="https://ww2.arb.ca.gov/sites/default/files/classic/fuels/lcfs/fuelpathways/comments/tier2/b0251_cover.pdf" TargetMode="External"/><Relationship Id="rId407" Type="http://schemas.openxmlformats.org/officeDocument/2006/relationships/comments" Target="../comments3.xml"/></Relationships>
</file>

<file path=xl/worksheets/_rels/sheet5.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desmoinesregister.com/story/money/agriculture/2019/11/19/poet-pauses-production-ethanol-made-corn-cobs-husks-iowa/4233586002/" TargetMode="External"/><Relationship Id="rId7" Type="http://schemas.openxmlformats.org/officeDocument/2006/relationships/vmlDrawing" Target="../drawings/vmlDrawing1.vml"/><Relationship Id="rId2" Type="http://schemas.openxmlformats.org/officeDocument/2006/relationships/hyperlink" Target="https://www.etipbioenergy.eu/images/crescentino-presentation.pdf" TargetMode="External"/><Relationship Id="rId1" Type="http://schemas.openxmlformats.org/officeDocument/2006/relationships/hyperlink" Target="https://forestsclearance.nic.in/DownloadPdfFile.aspx?FileName=0_0_81116122912171doc02272220210813124400.pdf&amp;FilePath=../writereaddata/Addinfo/" TargetMode="External"/><Relationship Id="rId6" Type="http://schemas.openxmlformats.org/officeDocument/2006/relationships/drawing" Target="../drawings/drawing1.xml"/><Relationship Id="rId5" Type="http://schemas.openxmlformats.org/officeDocument/2006/relationships/hyperlink" Target="https://www.auri.org/wp-content/uploads/2020/01/Small_Scale_Ethanol_Report_Final_0409.pdf" TargetMode="External"/><Relationship Id="rId4" Type="http://schemas.openxmlformats.org/officeDocument/2006/relationships/hyperlink" Target="https://www.nrel.gov/extranet/biorefinery/aspen-models/" TargetMode="External"/><Relationship Id="rId9"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6A38D-CB65-AF43-9115-862829D55C38}">
  <sheetPr codeName="Sheet2">
    <tabColor rgb="FFFFFF00"/>
  </sheetPr>
  <dimension ref="A1:U47"/>
  <sheetViews>
    <sheetView workbookViewId="0">
      <selection activeCell="H21" sqref="H21"/>
    </sheetView>
  </sheetViews>
  <sheetFormatPr baseColWidth="10" defaultColWidth="11.5" defaultRowHeight="15" x14ac:dyDescent="0.2"/>
  <cols>
    <col min="9" max="9" width="11.1640625" customWidth="1"/>
  </cols>
  <sheetData>
    <row r="1" spans="1:21" ht="19" x14ac:dyDescent="0.25">
      <c r="A1" s="1" t="s">
        <v>8663</v>
      </c>
      <c r="B1" s="18"/>
      <c r="C1" s="18"/>
      <c r="D1" s="18"/>
      <c r="E1" s="18"/>
      <c r="F1" s="18"/>
      <c r="G1" s="18"/>
      <c r="H1" s="18"/>
      <c r="I1" s="18"/>
      <c r="J1" s="18"/>
      <c r="K1" s="18"/>
      <c r="L1" s="18"/>
      <c r="M1" s="18"/>
      <c r="N1" s="18"/>
      <c r="O1" s="18"/>
      <c r="P1" s="18"/>
      <c r="Q1" s="18"/>
      <c r="R1" s="18"/>
      <c r="S1" s="18"/>
      <c r="T1" s="18"/>
      <c r="U1" s="18"/>
    </row>
    <row r="2" spans="1:21" ht="19" x14ac:dyDescent="0.25">
      <c r="A2" s="1" t="s">
        <v>3</v>
      </c>
      <c r="B2" s="18"/>
      <c r="C2" s="18"/>
      <c r="D2" s="18"/>
      <c r="E2" s="18"/>
      <c r="F2" s="18"/>
      <c r="G2" s="18"/>
      <c r="H2" s="18"/>
      <c r="I2" s="18"/>
      <c r="J2" s="18"/>
      <c r="K2" s="18"/>
      <c r="L2" s="18"/>
      <c r="M2" s="18"/>
      <c r="N2" s="18"/>
      <c r="O2" s="18"/>
      <c r="P2" s="18"/>
      <c r="Q2" s="18"/>
      <c r="R2" s="18"/>
      <c r="S2" s="18"/>
      <c r="T2" s="18"/>
      <c r="U2" s="18"/>
    </row>
    <row r="3" spans="1:21" ht="19" x14ac:dyDescent="0.25">
      <c r="A3" s="2" t="s">
        <v>8666</v>
      </c>
      <c r="B3" s="18"/>
      <c r="C3" s="18"/>
      <c r="D3" s="18"/>
      <c r="E3" s="18"/>
      <c r="F3" s="18"/>
      <c r="G3" s="18"/>
      <c r="H3" s="18"/>
      <c r="I3" s="18"/>
      <c r="J3" s="18"/>
      <c r="K3" s="18"/>
      <c r="L3" s="18"/>
      <c r="M3" s="18"/>
      <c r="N3" s="18"/>
      <c r="O3" s="18"/>
      <c r="P3" s="18"/>
      <c r="Q3" s="18"/>
      <c r="R3" s="18"/>
      <c r="S3" s="18"/>
      <c r="T3" s="18"/>
      <c r="U3" s="18"/>
    </row>
    <row r="4" spans="1:21" x14ac:dyDescent="0.2">
      <c r="A4" s="18"/>
      <c r="B4" s="18"/>
      <c r="C4" s="18"/>
      <c r="D4" s="18"/>
      <c r="E4" s="18"/>
      <c r="F4" s="18"/>
      <c r="G4" s="18"/>
      <c r="H4" s="18"/>
      <c r="I4" s="18"/>
      <c r="J4" s="18"/>
      <c r="K4" s="18"/>
      <c r="L4" s="18"/>
      <c r="M4" s="18"/>
      <c r="N4" s="18"/>
      <c r="O4" s="18"/>
      <c r="P4" s="18"/>
      <c r="Q4" s="18"/>
      <c r="R4" s="18"/>
      <c r="S4" s="18"/>
      <c r="T4" s="18"/>
      <c r="U4" s="18"/>
    </row>
    <row r="5" spans="1:21" x14ac:dyDescent="0.2">
      <c r="A5" s="18"/>
      <c r="B5" s="18"/>
      <c r="C5" s="18"/>
      <c r="D5" s="18"/>
      <c r="E5" s="18"/>
      <c r="F5" s="18"/>
      <c r="G5" s="18"/>
      <c r="H5" s="18"/>
      <c r="I5" s="18"/>
      <c r="J5" s="18"/>
      <c r="K5" s="18"/>
      <c r="L5" s="18"/>
      <c r="M5" s="18"/>
      <c r="N5" s="18"/>
      <c r="O5" s="18"/>
      <c r="P5" s="18"/>
      <c r="Q5" s="18"/>
      <c r="R5" s="18"/>
      <c r="S5" s="18"/>
      <c r="T5" s="18"/>
      <c r="U5" s="18"/>
    </row>
    <row r="6" spans="1:21" ht="21" x14ac:dyDescent="0.25">
      <c r="A6" s="30" t="s">
        <v>4</v>
      </c>
      <c r="B6" s="18"/>
      <c r="C6" s="18"/>
      <c r="D6" s="18"/>
      <c r="E6" s="18"/>
      <c r="F6" s="18"/>
      <c r="G6" s="18"/>
      <c r="H6" s="18"/>
      <c r="I6" s="18"/>
      <c r="J6" s="18"/>
      <c r="K6" s="18"/>
      <c r="L6" s="18"/>
      <c r="M6" s="18"/>
      <c r="N6" s="18"/>
      <c r="O6" s="18"/>
      <c r="P6" s="18"/>
      <c r="Q6" s="18"/>
      <c r="R6" s="18"/>
      <c r="S6" s="18"/>
      <c r="T6" s="18"/>
      <c r="U6" s="18"/>
    </row>
    <row r="7" spans="1:21" x14ac:dyDescent="0.2">
      <c r="A7" s="226" t="s">
        <v>8672</v>
      </c>
      <c r="B7" s="227"/>
      <c r="C7" s="227"/>
      <c r="D7" s="227"/>
      <c r="E7" s="227"/>
      <c r="F7" s="227"/>
      <c r="G7" s="227"/>
      <c r="H7" s="227"/>
      <c r="I7" s="227"/>
      <c r="J7" s="227"/>
      <c r="K7" s="227"/>
      <c r="L7" s="228"/>
      <c r="M7" s="18"/>
      <c r="N7" s="18"/>
      <c r="O7" s="18"/>
      <c r="P7" s="18"/>
      <c r="Q7" s="18"/>
      <c r="R7" s="18"/>
      <c r="S7" s="18"/>
      <c r="T7" s="18"/>
      <c r="U7" s="18"/>
    </row>
    <row r="8" spans="1:21" x14ac:dyDescent="0.2">
      <c r="A8" s="229"/>
      <c r="B8" s="230"/>
      <c r="C8" s="230"/>
      <c r="D8" s="230"/>
      <c r="E8" s="230"/>
      <c r="F8" s="230"/>
      <c r="G8" s="230"/>
      <c r="H8" s="230"/>
      <c r="I8" s="230"/>
      <c r="J8" s="230"/>
      <c r="K8" s="230"/>
      <c r="L8" s="231"/>
      <c r="M8" s="18"/>
      <c r="N8" s="18"/>
      <c r="O8" s="18"/>
      <c r="P8" s="18"/>
      <c r="Q8" s="18"/>
      <c r="R8" s="18"/>
      <c r="S8" s="18"/>
      <c r="T8" s="18"/>
      <c r="U8" s="18"/>
    </row>
    <row r="9" spans="1:21" x14ac:dyDescent="0.2">
      <c r="A9" s="229"/>
      <c r="B9" s="230"/>
      <c r="C9" s="230"/>
      <c r="D9" s="230"/>
      <c r="E9" s="230"/>
      <c r="F9" s="230"/>
      <c r="G9" s="230"/>
      <c r="H9" s="230"/>
      <c r="I9" s="230"/>
      <c r="J9" s="230"/>
      <c r="K9" s="230"/>
      <c r="L9" s="231"/>
      <c r="M9" s="18"/>
      <c r="N9" s="18"/>
      <c r="O9" s="18"/>
      <c r="P9" s="18"/>
      <c r="Q9" s="18"/>
      <c r="R9" s="18"/>
      <c r="S9" s="18"/>
      <c r="T9" s="18"/>
      <c r="U9" s="18"/>
    </row>
    <row r="10" spans="1:21" ht="37" customHeight="1" x14ac:dyDescent="0.2">
      <c r="A10" s="232"/>
      <c r="B10" s="233"/>
      <c r="C10" s="233"/>
      <c r="D10" s="233"/>
      <c r="E10" s="233"/>
      <c r="F10" s="233"/>
      <c r="G10" s="233"/>
      <c r="H10" s="233"/>
      <c r="I10" s="233"/>
      <c r="J10" s="233"/>
      <c r="K10" s="233"/>
      <c r="L10" s="234"/>
      <c r="M10" s="18"/>
      <c r="N10" s="18"/>
      <c r="O10" s="18"/>
      <c r="P10" s="18"/>
      <c r="Q10" s="18"/>
      <c r="R10" s="18"/>
      <c r="S10" s="18"/>
      <c r="T10" s="18"/>
      <c r="U10" s="18"/>
    </row>
    <row r="11" spans="1:21" x14ac:dyDescent="0.2">
      <c r="A11" s="18"/>
      <c r="B11" s="18"/>
      <c r="C11" s="18"/>
      <c r="D11" s="18"/>
      <c r="E11" s="18"/>
      <c r="F11" s="18"/>
      <c r="G11" s="18"/>
      <c r="H11" s="18"/>
      <c r="I11" s="18"/>
      <c r="J11" s="18"/>
      <c r="K11" s="18"/>
      <c r="L11" s="18"/>
      <c r="M11" s="18"/>
      <c r="N11" s="18"/>
      <c r="O11" s="18"/>
      <c r="P11" s="18"/>
      <c r="Q11" s="18"/>
      <c r="R11" s="18"/>
      <c r="S11" s="18"/>
      <c r="T11" s="18"/>
      <c r="U11" s="18"/>
    </row>
    <row r="12" spans="1:21" x14ac:dyDescent="0.2">
      <c r="A12" s="18"/>
      <c r="B12" s="18"/>
      <c r="C12" s="18"/>
      <c r="D12" s="18"/>
      <c r="E12" s="18"/>
      <c r="F12" s="18"/>
      <c r="G12" s="18"/>
      <c r="H12" s="18"/>
      <c r="I12" s="18"/>
      <c r="J12" s="18"/>
      <c r="K12" s="18"/>
      <c r="L12" s="18"/>
      <c r="M12" s="18"/>
      <c r="N12" s="18"/>
      <c r="O12" s="18"/>
      <c r="P12" s="18"/>
      <c r="Q12" s="18"/>
      <c r="R12" s="18"/>
      <c r="S12" s="18"/>
      <c r="T12" s="18"/>
      <c r="U12" s="18"/>
    </row>
    <row r="13" spans="1:21" ht="21" x14ac:dyDescent="0.25">
      <c r="A13" s="30" t="s">
        <v>5</v>
      </c>
      <c r="B13" s="18"/>
      <c r="C13" s="18"/>
      <c r="D13" s="18"/>
      <c r="E13" s="18"/>
      <c r="F13" s="18"/>
      <c r="G13" s="18"/>
      <c r="H13" s="18"/>
      <c r="I13" s="18"/>
      <c r="J13" s="18"/>
      <c r="K13" s="18"/>
      <c r="L13" s="18"/>
      <c r="M13" s="18"/>
      <c r="N13" s="18"/>
      <c r="O13" s="18"/>
      <c r="P13" s="18"/>
      <c r="Q13" s="18"/>
      <c r="R13" s="18"/>
      <c r="S13" s="18"/>
      <c r="T13" s="18"/>
      <c r="U13" s="18"/>
    </row>
    <row r="14" spans="1:21" x14ac:dyDescent="0.2">
      <c r="A14" s="18" t="s">
        <v>8664</v>
      </c>
      <c r="B14" s="18"/>
      <c r="C14" s="18"/>
      <c r="D14" s="18"/>
      <c r="E14" s="18"/>
      <c r="F14" s="18"/>
      <c r="G14" s="18"/>
      <c r="H14" s="18"/>
      <c r="I14" s="18"/>
      <c r="J14" s="18"/>
      <c r="K14" s="18"/>
      <c r="L14" s="18"/>
      <c r="M14" s="18"/>
      <c r="N14" s="18"/>
      <c r="O14" s="18"/>
      <c r="P14" s="18"/>
      <c r="Q14" s="18"/>
      <c r="R14" s="18"/>
      <c r="S14" s="18"/>
      <c r="T14" s="18"/>
      <c r="U14" s="18"/>
    </row>
    <row r="15" spans="1:21" x14ac:dyDescent="0.2">
      <c r="A15" s="18" t="s">
        <v>8665</v>
      </c>
      <c r="B15" s="18"/>
      <c r="C15" s="18"/>
      <c r="D15" s="18"/>
      <c r="E15" s="18"/>
      <c r="F15" s="18"/>
      <c r="G15" s="18"/>
      <c r="H15" s="18"/>
      <c r="I15" s="18"/>
      <c r="J15" s="18"/>
      <c r="K15" s="18"/>
      <c r="L15" s="18"/>
      <c r="M15" s="18"/>
      <c r="N15" s="18"/>
      <c r="O15" s="18"/>
      <c r="P15" s="18"/>
      <c r="Q15" s="18"/>
      <c r="R15" s="18"/>
      <c r="S15" s="18"/>
      <c r="T15" s="18"/>
      <c r="U15" s="18"/>
    </row>
    <row r="16" spans="1:21" x14ac:dyDescent="0.2">
      <c r="A16" s="18"/>
      <c r="B16" s="18"/>
      <c r="C16" s="18"/>
      <c r="D16" s="18"/>
      <c r="E16" s="18"/>
      <c r="F16" s="18"/>
      <c r="G16" s="18"/>
      <c r="H16" s="18"/>
      <c r="I16" s="18"/>
      <c r="J16" s="18"/>
      <c r="K16" s="18"/>
      <c r="L16" s="18"/>
      <c r="M16" s="18"/>
      <c r="N16" s="18"/>
      <c r="O16" s="18"/>
      <c r="P16" s="18"/>
      <c r="Q16" s="18"/>
      <c r="R16" s="18"/>
      <c r="S16" s="18"/>
      <c r="T16" s="18"/>
      <c r="U16" s="18"/>
    </row>
    <row r="17" spans="1:21" x14ac:dyDescent="0.2">
      <c r="A17" s="18"/>
      <c r="B17" s="18"/>
      <c r="C17" s="18"/>
      <c r="D17" s="18"/>
      <c r="E17" s="18"/>
      <c r="F17" s="18"/>
      <c r="G17" s="18"/>
      <c r="H17" s="18"/>
      <c r="I17" s="18"/>
      <c r="J17" s="18"/>
      <c r="K17" s="18"/>
      <c r="L17" s="18"/>
      <c r="M17" s="18"/>
      <c r="N17" s="18"/>
      <c r="O17" s="18"/>
      <c r="P17" s="18"/>
      <c r="Q17" s="18"/>
      <c r="R17" s="18"/>
      <c r="S17" s="18"/>
      <c r="T17" s="18"/>
      <c r="U17" s="18"/>
    </row>
    <row r="18" spans="1:21" x14ac:dyDescent="0.2">
      <c r="A18" s="18"/>
      <c r="B18" s="18"/>
      <c r="C18" s="18"/>
      <c r="D18" s="18"/>
      <c r="E18" s="18"/>
      <c r="F18" s="18"/>
      <c r="G18" s="18"/>
      <c r="H18" s="18"/>
      <c r="I18" s="18"/>
      <c r="J18" s="18"/>
      <c r="K18" s="18"/>
      <c r="L18" s="18"/>
      <c r="M18" s="18"/>
      <c r="N18" s="18"/>
      <c r="O18" s="18"/>
      <c r="P18" s="18"/>
      <c r="Q18" s="18"/>
      <c r="R18" s="18"/>
      <c r="S18" s="18"/>
      <c r="T18" s="18"/>
      <c r="U18" s="18"/>
    </row>
    <row r="19" spans="1:21" x14ac:dyDescent="0.2">
      <c r="A19" s="18"/>
      <c r="B19" s="18"/>
      <c r="C19" s="18"/>
      <c r="D19" s="18"/>
      <c r="E19" s="18"/>
      <c r="F19" s="18"/>
      <c r="G19" s="18"/>
      <c r="H19" s="18"/>
      <c r="I19" s="18"/>
      <c r="J19" s="18"/>
      <c r="K19" s="18"/>
      <c r="L19" s="18"/>
      <c r="M19" s="18"/>
      <c r="N19" s="18"/>
      <c r="O19" s="18"/>
      <c r="P19" s="18"/>
      <c r="Q19" s="18"/>
      <c r="R19" s="18"/>
      <c r="S19" s="18"/>
      <c r="T19" s="18"/>
      <c r="U19" s="18"/>
    </row>
    <row r="20" spans="1:21" x14ac:dyDescent="0.2">
      <c r="A20" s="18"/>
      <c r="B20" s="18"/>
      <c r="C20" s="18"/>
      <c r="D20" s="18"/>
      <c r="E20" s="18"/>
      <c r="F20" s="18"/>
      <c r="G20" s="18"/>
      <c r="H20" s="18"/>
      <c r="I20" s="18"/>
      <c r="J20" s="18"/>
      <c r="K20" s="18"/>
      <c r="L20" s="18"/>
      <c r="M20" s="18"/>
      <c r="N20" s="18"/>
      <c r="O20" s="18"/>
      <c r="P20" s="18"/>
      <c r="Q20" s="18"/>
      <c r="R20" s="18"/>
      <c r="S20" s="18"/>
      <c r="T20" s="18"/>
      <c r="U20" s="18"/>
    </row>
    <row r="21" spans="1:21" x14ac:dyDescent="0.2">
      <c r="A21" s="18"/>
      <c r="B21" s="18"/>
      <c r="C21" s="18"/>
      <c r="D21" s="18"/>
      <c r="E21" s="18"/>
      <c r="F21" s="18"/>
      <c r="G21" s="18"/>
      <c r="H21" s="18"/>
      <c r="I21" s="18"/>
      <c r="J21" s="18"/>
      <c r="K21" s="18"/>
      <c r="L21" s="18"/>
      <c r="M21" s="18"/>
      <c r="N21" s="18"/>
      <c r="O21" s="18"/>
      <c r="P21" s="18"/>
      <c r="Q21" s="18"/>
      <c r="R21" s="18"/>
      <c r="S21" s="18"/>
      <c r="T21" s="18"/>
      <c r="U21" s="18"/>
    </row>
    <row r="22" spans="1:21" x14ac:dyDescent="0.2">
      <c r="A22" s="18"/>
      <c r="B22" s="18"/>
      <c r="C22" s="18"/>
      <c r="D22" s="18"/>
      <c r="E22" s="18"/>
      <c r="F22" s="18"/>
      <c r="G22" s="18"/>
      <c r="H22" s="18"/>
      <c r="I22" s="18"/>
      <c r="J22" s="18"/>
      <c r="K22" s="18"/>
      <c r="L22" s="18"/>
      <c r="M22" s="18"/>
      <c r="N22" s="18"/>
      <c r="O22" s="18"/>
      <c r="P22" s="18"/>
      <c r="Q22" s="18"/>
      <c r="R22" s="18"/>
      <c r="S22" s="18"/>
      <c r="T22" s="18"/>
      <c r="U22" s="18"/>
    </row>
    <row r="23" spans="1:21" x14ac:dyDescent="0.2">
      <c r="A23" s="18"/>
      <c r="B23" s="18"/>
      <c r="C23" s="18"/>
      <c r="D23" s="18"/>
      <c r="E23" s="18"/>
      <c r="F23" s="18"/>
      <c r="G23" s="18"/>
      <c r="H23" s="18"/>
      <c r="I23" s="18"/>
      <c r="J23" s="18"/>
      <c r="K23" s="18"/>
      <c r="L23" s="18"/>
      <c r="M23" s="18"/>
      <c r="N23" s="18"/>
      <c r="O23" s="18"/>
      <c r="P23" s="18"/>
      <c r="Q23" s="18"/>
      <c r="R23" s="18"/>
      <c r="S23" s="18"/>
      <c r="T23" s="18"/>
      <c r="U23" s="18"/>
    </row>
    <row r="24" spans="1:21" x14ac:dyDescent="0.2">
      <c r="A24" s="18"/>
      <c r="B24" s="18"/>
      <c r="C24" s="18"/>
      <c r="D24" s="18"/>
      <c r="E24" s="18"/>
      <c r="F24" s="18"/>
      <c r="G24" s="18"/>
      <c r="H24" s="18"/>
      <c r="I24" s="18"/>
      <c r="J24" s="18"/>
      <c r="K24" s="18"/>
      <c r="L24" s="18"/>
      <c r="M24" s="18"/>
      <c r="N24" s="18"/>
      <c r="O24" s="18"/>
      <c r="P24" s="18"/>
      <c r="Q24" s="18"/>
      <c r="R24" s="18"/>
      <c r="S24" s="18"/>
      <c r="T24" s="18"/>
      <c r="U24" s="18"/>
    </row>
    <row r="25" spans="1:21" x14ac:dyDescent="0.2">
      <c r="A25" s="18"/>
      <c r="B25" s="18"/>
      <c r="C25" s="18"/>
      <c r="D25" s="18"/>
      <c r="E25" s="18"/>
      <c r="F25" s="18"/>
      <c r="G25" s="18"/>
      <c r="H25" s="18"/>
      <c r="I25" s="18"/>
      <c r="J25" s="18"/>
      <c r="K25" s="18"/>
      <c r="L25" s="18"/>
      <c r="M25" s="18"/>
      <c r="N25" s="18"/>
      <c r="O25" s="18"/>
      <c r="P25" s="18"/>
      <c r="Q25" s="18"/>
      <c r="R25" s="18"/>
      <c r="S25" s="18"/>
      <c r="T25" s="18"/>
      <c r="U25" s="18"/>
    </row>
    <row r="26" spans="1:21" x14ac:dyDescent="0.2">
      <c r="A26" s="18"/>
      <c r="B26" s="18"/>
      <c r="C26" s="18"/>
      <c r="D26" s="18"/>
      <c r="E26" s="18"/>
      <c r="F26" s="18"/>
      <c r="G26" s="18"/>
      <c r="H26" s="18"/>
      <c r="I26" s="18"/>
      <c r="J26" s="18"/>
      <c r="K26" s="18"/>
      <c r="L26" s="18"/>
      <c r="M26" s="18"/>
      <c r="N26" s="18"/>
      <c r="O26" s="18"/>
      <c r="P26" s="18"/>
      <c r="Q26" s="18"/>
      <c r="R26" s="18"/>
      <c r="S26" s="18"/>
      <c r="T26" s="18"/>
      <c r="U26" s="18"/>
    </row>
    <row r="27" spans="1:21" x14ac:dyDescent="0.2">
      <c r="A27" s="18"/>
      <c r="B27" s="18"/>
      <c r="C27" s="18"/>
      <c r="D27" s="18"/>
      <c r="E27" s="18"/>
      <c r="F27" s="18"/>
      <c r="G27" s="18"/>
      <c r="H27" s="18"/>
      <c r="I27" s="18"/>
      <c r="J27" s="18"/>
      <c r="K27" s="18"/>
      <c r="L27" s="18"/>
      <c r="M27" s="18"/>
      <c r="N27" s="18"/>
      <c r="O27" s="18"/>
      <c r="P27" s="18"/>
      <c r="Q27" s="18"/>
      <c r="R27" s="18"/>
      <c r="S27" s="18"/>
      <c r="T27" s="18"/>
      <c r="U27" s="18"/>
    </row>
    <row r="28" spans="1:21" x14ac:dyDescent="0.2">
      <c r="A28" s="18"/>
      <c r="B28" s="18"/>
      <c r="C28" s="18"/>
      <c r="D28" s="18"/>
      <c r="E28" s="18"/>
      <c r="F28" s="18"/>
      <c r="G28" s="18"/>
      <c r="H28" s="18"/>
      <c r="I28" s="18"/>
      <c r="J28" s="18"/>
      <c r="K28" s="18"/>
      <c r="L28" s="18"/>
      <c r="M28" s="18"/>
      <c r="N28" s="18"/>
      <c r="O28" s="18"/>
      <c r="P28" s="18"/>
      <c r="Q28" s="18"/>
      <c r="R28" s="18"/>
      <c r="S28" s="18"/>
      <c r="T28" s="18"/>
      <c r="U28" s="18"/>
    </row>
    <row r="29" spans="1:21" x14ac:dyDescent="0.2">
      <c r="A29" s="18"/>
      <c r="B29" s="18"/>
      <c r="C29" s="18"/>
      <c r="D29" s="18"/>
      <c r="E29" s="18"/>
      <c r="F29" s="18"/>
      <c r="G29" s="18"/>
      <c r="H29" s="18"/>
      <c r="I29" s="18"/>
      <c r="J29" s="18"/>
      <c r="K29" s="18"/>
      <c r="L29" s="18"/>
      <c r="M29" s="18"/>
      <c r="N29" s="18"/>
      <c r="O29" s="18"/>
      <c r="P29" s="18"/>
      <c r="Q29" s="18"/>
      <c r="R29" s="18"/>
      <c r="S29" s="18"/>
      <c r="T29" s="18"/>
      <c r="U29" s="18"/>
    </row>
    <row r="30" spans="1:21" x14ac:dyDescent="0.2">
      <c r="A30" s="18"/>
      <c r="B30" s="18"/>
      <c r="C30" s="18"/>
      <c r="D30" s="18"/>
      <c r="E30" s="18"/>
      <c r="F30" s="18"/>
      <c r="G30" s="18"/>
      <c r="H30" s="18"/>
      <c r="I30" s="18"/>
      <c r="J30" s="18"/>
      <c r="K30" s="18"/>
      <c r="L30" s="18"/>
      <c r="M30" s="18"/>
      <c r="N30" s="18"/>
      <c r="O30" s="18"/>
      <c r="P30" s="18"/>
      <c r="Q30" s="18"/>
      <c r="R30" s="18"/>
      <c r="S30" s="18"/>
      <c r="T30" s="18"/>
      <c r="U30" s="18"/>
    </row>
    <row r="31" spans="1:21" x14ac:dyDescent="0.2">
      <c r="A31" s="18"/>
      <c r="B31" s="18"/>
      <c r="C31" s="18"/>
      <c r="D31" s="18"/>
      <c r="E31" s="18"/>
      <c r="F31" s="18"/>
      <c r="G31" s="18"/>
      <c r="H31" s="18"/>
      <c r="I31" s="18"/>
      <c r="J31" s="18"/>
      <c r="K31" s="18"/>
      <c r="L31" s="18"/>
      <c r="M31" s="18"/>
      <c r="N31" s="18"/>
      <c r="O31" s="18"/>
      <c r="P31" s="18"/>
      <c r="Q31" s="18"/>
      <c r="R31" s="18"/>
      <c r="S31" s="18"/>
      <c r="T31" s="18"/>
      <c r="U31" s="18"/>
    </row>
    <row r="32" spans="1:21" x14ac:dyDescent="0.2">
      <c r="A32" s="18"/>
      <c r="B32" s="18"/>
      <c r="C32" s="18"/>
      <c r="D32" s="18"/>
      <c r="E32" s="18"/>
      <c r="F32" s="18"/>
      <c r="G32" s="18"/>
      <c r="H32" s="18"/>
      <c r="I32" s="18"/>
      <c r="J32" s="18"/>
      <c r="K32" s="18"/>
      <c r="L32" s="18"/>
      <c r="M32" s="18"/>
      <c r="N32" s="18"/>
      <c r="O32" s="18"/>
      <c r="P32" s="18"/>
      <c r="Q32" s="18"/>
      <c r="R32" s="18"/>
      <c r="S32" s="18"/>
      <c r="T32" s="18"/>
      <c r="U32" s="18"/>
    </row>
    <row r="33" spans="1:21" x14ac:dyDescent="0.2">
      <c r="A33" s="18"/>
      <c r="B33" s="18"/>
      <c r="C33" s="18"/>
      <c r="D33" s="18"/>
      <c r="E33" s="18"/>
      <c r="F33" s="18"/>
      <c r="G33" s="18"/>
      <c r="H33" s="18"/>
      <c r="I33" s="18"/>
      <c r="J33" s="18"/>
      <c r="K33" s="18"/>
      <c r="L33" s="18"/>
      <c r="M33" s="18"/>
      <c r="N33" s="18"/>
      <c r="O33" s="18"/>
      <c r="P33" s="18"/>
      <c r="Q33" s="18"/>
      <c r="R33" s="18"/>
      <c r="S33" s="18"/>
      <c r="T33" s="18"/>
      <c r="U33" s="18"/>
    </row>
    <row r="34" spans="1:21" x14ac:dyDescent="0.2">
      <c r="A34" s="18"/>
      <c r="B34" s="18"/>
      <c r="C34" s="18"/>
      <c r="D34" s="18"/>
      <c r="E34" s="18"/>
      <c r="F34" s="18"/>
      <c r="G34" s="18"/>
      <c r="H34" s="18"/>
      <c r="I34" s="18"/>
      <c r="J34" s="18"/>
      <c r="K34" s="18"/>
      <c r="L34" s="18"/>
      <c r="M34" s="18"/>
      <c r="N34" s="18"/>
      <c r="O34" s="18"/>
      <c r="P34" s="18"/>
      <c r="Q34" s="18"/>
      <c r="R34" s="18"/>
      <c r="S34" s="18"/>
      <c r="T34" s="18"/>
      <c r="U34" s="18"/>
    </row>
    <row r="35" spans="1:21" x14ac:dyDescent="0.2">
      <c r="A35" s="18"/>
      <c r="B35" s="18"/>
      <c r="C35" s="18"/>
      <c r="D35" s="18"/>
      <c r="E35" s="18"/>
      <c r="F35" s="18"/>
      <c r="G35" s="18"/>
      <c r="H35" s="18"/>
      <c r="I35" s="18"/>
      <c r="J35" s="18"/>
      <c r="K35" s="18"/>
      <c r="L35" s="18"/>
      <c r="M35" s="18"/>
      <c r="N35" s="18"/>
      <c r="O35" s="18"/>
      <c r="P35" s="18"/>
      <c r="Q35" s="18"/>
      <c r="R35" s="18"/>
      <c r="S35" s="18"/>
      <c r="T35" s="18"/>
      <c r="U35" s="18"/>
    </row>
    <row r="36" spans="1:21" x14ac:dyDescent="0.2">
      <c r="A36" s="18"/>
      <c r="B36" s="18"/>
      <c r="C36" s="18"/>
      <c r="D36" s="18"/>
      <c r="E36" s="18"/>
      <c r="F36" s="18"/>
      <c r="G36" s="18"/>
      <c r="H36" s="18"/>
      <c r="I36" s="18"/>
      <c r="J36" s="18"/>
      <c r="K36" s="18"/>
      <c r="L36" s="18"/>
      <c r="M36" s="18"/>
      <c r="N36" s="18"/>
      <c r="O36" s="18"/>
      <c r="P36" s="18"/>
      <c r="Q36" s="18"/>
      <c r="R36" s="18"/>
      <c r="S36" s="18"/>
      <c r="T36" s="18"/>
      <c r="U36" s="18"/>
    </row>
    <row r="37" spans="1:21" x14ac:dyDescent="0.2">
      <c r="A37" s="18"/>
      <c r="B37" s="18"/>
      <c r="C37" s="18"/>
      <c r="D37" s="18"/>
      <c r="E37" s="18"/>
      <c r="F37" s="18"/>
      <c r="G37" s="18"/>
      <c r="H37" s="18"/>
      <c r="I37" s="18"/>
      <c r="J37" s="18"/>
      <c r="K37" s="18"/>
      <c r="L37" s="18"/>
      <c r="M37" s="18"/>
      <c r="N37" s="18"/>
      <c r="O37" s="18"/>
      <c r="P37" s="18"/>
      <c r="Q37" s="18"/>
      <c r="R37" s="18"/>
      <c r="S37" s="18"/>
      <c r="T37" s="18"/>
      <c r="U37" s="18"/>
    </row>
    <row r="38" spans="1:21" x14ac:dyDescent="0.2">
      <c r="A38" s="18"/>
      <c r="B38" s="18"/>
      <c r="C38" s="18"/>
      <c r="D38" s="18"/>
      <c r="E38" s="18"/>
      <c r="F38" s="18"/>
      <c r="G38" s="18"/>
      <c r="H38" s="18"/>
      <c r="I38" s="18"/>
      <c r="J38" s="18"/>
      <c r="K38" s="18"/>
      <c r="L38" s="18"/>
      <c r="M38" s="18"/>
      <c r="N38" s="18"/>
      <c r="O38" s="18"/>
      <c r="P38" s="18"/>
      <c r="Q38" s="18"/>
      <c r="R38" s="18"/>
      <c r="S38" s="18"/>
      <c r="T38" s="18"/>
      <c r="U38" s="18"/>
    </row>
    <row r="39" spans="1:21" x14ac:dyDescent="0.2">
      <c r="A39" s="18"/>
      <c r="B39" s="18"/>
      <c r="C39" s="18"/>
      <c r="D39" s="18"/>
      <c r="E39" s="18"/>
      <c r="F39" s="18"/>
      <c r="G39" s="18"/>
      <c r="H39" s="18"/>
      <c r="I39" s="18"/>
      <c r="J39" s="18"/>
      <c r="K39" s="18"/>
      <c r="L39" s="18"/>
      <c r="M39" s="18"/>
      <c r="N39" s="18"/>
      <c r="O39" s="18"/>
      <c r="P39" s="18"/>
      <c r="Q39" s="18"/>
      <c r="R39" s="18"/>
      <c r="S39" s="18"/>
      <c r="T39" s="18"/>
      <c r="U39" s="18"/>
    </row>
    <row r="40" spans="1:21" x14ac:dyDescent="0.2">
      <c r="A40" s="18"/>
      <c r="B40" s="18"/>
      <c r="C40" s="18"/>
      <c r="D40" s="18"/>
      <c r="E40" s="18"/>
      <c r="F40" s="18"/>
      <c r="G40" s="18"/>
      <c r="H40" s="18"/>
      <c r="I40" s="18"/>
      <c r="J40" s="18"/>
      <c r="K40" s="18"/>
      <c r="L40" s="18"/>
      <c r="M40" s="18"/>
      <c r="N40" s="18"/>
      <c r="O40" s="18"/>
      <c r="P40" s="18"/>
      <c r="Q40" s="18"/>
      <c r="R40" s="18"/>
      <c r="S40" s="18"/>
      <c r="T40" s="18"/>
      <c r="U40" s="18"/>
    </row>
    <row r="41" spans="1:21" x14ac:dyDescent="0.2">
      <c r="A41" s="18"/>
      <c r="B41" s="18"/>
      <c r="C41" s="18"/>
      <c r="D41" s="18"/>
      <c r="E41" s="18"/>
      <c r="F41" s="18"/>
      <c r="G41" s="18"/>
      <c r="H41" s="18"/>
      <c r="I41" s="18"/>
      <c r="J41" s="18"/>
      <c r="K41" s="18"/>
      <c r="L41" s="18"/>
      <c r="M41" s="18"/>
      <c r="N41" s="18"/>
      <c r="O41" s="18"/>
      <c r="P41" s="18"/>
      <c r="Q41" s="18"/>
      <c r="R41" s="18"/>
      <c r="S41" s="18"/>
      <c r="T41" s="18"/>
      <c r="U41" s="18"/>
    </row>
    <row r="42" spans="1:21" x14ac:dyDescent="0.2">
      <c r="A42" s="18"/>
      <c r="B42" s="18"/>
      <c r="C42" s="18"/>
      <c r="D42" s="18"/>
      <c r="E42" s="18"/>
      <c r="F42" s="18"/>
      <c r="G42" s="18"/>
      <c r="H42" s="18"/>
      <c r="I42" s="18"/>
      <c r="J42" s="18"/>
      <c r="K42" s="18"/>
      <c r="L42" s="18"/>
      <c r="M42" s="18"/>
      <c r="N42" s="18"/>
      <c r="O42" s="18"/>
      <c r="P42" s="18"/>
      <c r="Q42" s="18"/>
      <c r="R42" s="18"/>
      <c r="S42" s="18"/>
      <c r="T42" s="18"/>
      <c r="U42" s="18"/>
    </row>
    <row r="43" spans="1:21" x14ac:dyDescent="0.2">
      <c r="A43" s="18"/>
      <c r="B43" s="18"/>
      <c r="C43" s="18"/>
      <c r="D43" s="18"/>
      <c r="E43" s="18"/>
      <c r="F43" s="18"/>
      <c r="G43" s="18"/>
      <c r="H43" s="18"/>
      <c r="I43" s="18"/>
      <c r="J43" s="18"/>
      <c r="K43" s="18"/>
      <c r="L43" s="18"/>
      <c r="M43" s="18"/>
      <c r="N43" s="18"/>
      <c r="O43" s="18"/>
      <c r="P43" s="18"/>
      <c r="Q43" s="18"/>
      <c r="R43" s="18"/>
      <c r="S43" s="18"/>
      <c r="T43" s="18"/>
      <c r="U43" s="18"/>
    </row>
    <row r="44" spans="1:21" x14ac:dyDescent="0.2">
      <c r="A44" s="18"/>
      <c r="B44" s="18"/>
      <c r="C44" s="18"/>
      <c r="D44" s="18"/>
      <c r="E44" s="18"/>
      <c r="F44" s="18"/>
      <c r="G44" s="18"/>
      <c r="H44" s="18"/>
      <c r="I44" s="18"/>
      <c r="J44" s="18"/>
      <c r="K44" s="18"/>
      <c r="L44" s="18"/>
      <c r="M44" s="18"/>
      <c r="N44" s="18"/>
      <c r="O44" s="18"/>
      <c r="P44" s="18"/>
      <c r="Q44" s="18"/>
      <c r="R44" s="18"/>
      <c r="S44" s="18"/>
      <c r="T44" s="18"/>
      <c r="U44" s="18"/>
    </row>
    <row r="45" spans="1:21" x14ac:dyDescent="0.2">
      <c r="A45" s="18"/>
      <c r="B45" s="18"/>
      <c r="C45" s="18"/>
      <c r="D45" s="18"/>
      <c r="E45" s="18"/>
      <c r="F45" s="18"/>
      <c r="G45" s="18"/>
      <c r="H45" s="18"/>
      <c r="I45" s="18"/>
      <c r="J45" s="18"/>
      <c r="K45" s="18"/>
      <c r="L45" s="18"/>
      <c r="M45" s="18"/>
      <c r="N45" s="18"/>
      <c r="O45" s="18"/>
      <c r="P45" s="18"/>
      <c r="Q45" s="18"/>
      <c r="R45" s="18"/>
      <c r="S45" s="18"/>
      <c r="T45" s="18"/>
      <c r="U45" s="18"/>
    </row>
    <row r="46" spans="1:21" x14ac:dyDescent="0.2">
      <c r="A46" s="18"/>
      <c r="B46" s="18"/>
      <c r="C46" s="18"/>
      <c r="D46" s="18"/>
      <c r="E46" s="18"/>
      <c r="F46" s="18"/>
      <c r="G46" s="18"/>
      <c r="H46" s="18"/>
      <c r="I46" s="18"/>
      <c r="J46" s="18"/>
      <c r="K46" s="18"/>
      <c r="L46" s="18"/>
      <c r="M46" s="18"/>
      <c r="N46" s="18"/>
      <c r="O46" s="18"/>
      <c r="P46" s="18"/>
      <c r="Q46" s="18"/>
      <c r="R46" s="18"/>
      <c r="S46" s="18"/>
      <c r="T46" s="18"/>
      <c r="U46" s="18"/>
    </row>
    <row r="47" spans="1:21" x14ac:dyDescent="0.2">
      <c r="A47" s="18"/>
      <c r="B47" s="18"/>
      <c r="C47" s="18"/>
      <c r="D47" s="18"/>
      <c r="E47" s="18"/>
      <c r="F47" s="18"/>
      <c r="G47" s="18"/>
      <c r="H47" s="18"/>
      <c r="I47" s="18"/>
      <c r="J47" s="18"/>
      <c r="K47" s="18"/>
      <c r="L47" s="18"/>
      <c r="M47" s="18"/>
      <c r="N47" s="18"/>
      <c r="O47" s="18"/>
      <c r="P47" s="18"/>
      <c r="Q47" s="18"/>
      <c r="R47" s="18"/>
      <c r="S47" s="18"/>
      <c r="T47" s="18"/>
      <c r="U47" s="18"/>
    </row>
  </sheetData>
  <mergeCells count="1">
    <mergeCell ref="A7:L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69485-7076-484E-A092-1591FC1C56F9}">
  <sheetPr codeName="Sheet16">
    <tabColor rgb="FF0432FF"/>
  </sheetPr>
  <dimension ref="A1:H32"/>
  <sheetViews>
    <sheetView topLeftCell="B1" zoomScaleNormal="100" zoomScaleSheetLayoutView="100" workbookViewId="0">
      <selection activeCell="J8" sqref="J8"/>
    </sheetView>
  </sheetViews>
  <sheetFormatPr baseColWidth="10" defaultColWidth="11.5" defaultRowHeight="15" outlineLevelCol="1" x14ac:dyDescent="0.2"/>
  <cols>
    <col min="1" max="1" width="12.6640625" hidden="1" customWidth="1" outlineLevel="1"/>
    <col min="2" max="2" width="22.5" customWidth="1" collapsed="1"/>
    <col min="3" max="3" width="29" bestFit="1" customWidth="1"/>
    <col min="4" max="4" width="22.5" customWidth="1"/>
    <col min="8" max="8" width="72.83203125" style="7" customWidth="1"/>
    <col min="9" max="9" width="20.33203125" bestFit="1" customWidth="1"/>
  </cols>
  <sheetData>
    <row r="1" spans="1:8" ht="19" x14ac:dyDescent="0.25">
      <c r="A1" t="s">
        <v>8663</v>
      </c>
      <c r="B1" s="1" t="s">
        <v>2</v>
      </c>
      <c r="C1" s="1"/>
      <c r="D1" s="1"/>
      <c r="H1"/>
    </row>
    <row r="2" spans="1:8" ht="19" x14ac:dyDescent="0.25">
      <c r="B2" s="1" t="s">
        <v>14</v>
      </c>
      <c r="C2" s="1"/>
      <c r="D2" s="1"/>
      <c r="H2"/>
    </row>
    <row r="3" spans="1:8" ht="19" x14ac:dyDescent="0.25">
      <c r="A3" s="224">
        <v>45583</v>
      </c>
      <c r="B3" s="2" t="s">
        <v>8666</v>
      </c>
      <c r="C3" s="2"/>
      <c r="D3" s="2"/>
    </row>
    <row r="6" spans="1:8" x14ac:dyDescent="0.2">
      <c r="E6" s="238" t="s">
        <v>54</v>
      </c>
      <c r="F6" s="238"/>
      <c r="G6" s="238"/>
    </row>
    <row r="7" spans="1:8" ht="16" x14ac:dyDescent="0.2">
      <c r="A7" s="4" t="s">
        <v>8596</v>
      </c>
      <c r="B7" s="4" t="s">
        <v>0</v>
      </c>
      <c r="C7" s="4" t="s">
        <v>8590</v>
      </c>
      <c r="D7" s="4" t="s">
        <v>8597</v>
      </c>
      <c r="E7" s="4" t="s">
        <v>22</v>
      </c>
      <c r="F7" s="4" t="s">
        <v>32</v>
      </c>
      <c r="G7" s="4" t="s">
        <v>53</v>
      </c>
      <c r="H7" s="13" t="s">
        <v>37</v>
      </c>
    </row>
    <row r="8" spans="1:8" ht="15" customHeight="1" x14ac:dyDescent="0.2">
      <c r="A8" t="e">
        <f>IF(C8=#REF!,IF('As. 4 - Revenue'!$D8&gt;'As. 4 - Revenue'!$I$1,1,0),0)</f>
        <v>#REF!</v>
      </c>
      <c r="B8" t="s">
        <v>52</v>
      </c>
      <c r="C8" t="s">
        <v>8631</v>
      </c>
      <c r="D8" s="5">
        <v>10000000</v>
      </c>
      <c r="E8" s="161">
        <f>'Biofuels Cost Calculations'!E24</f>
        <v>1.388682740412979E-3</v>
      </c>
      <c r="F8" s="161">
        <f>'Biofuels Cost Calculations'!E45</f>
        <v>1.3065210581668216E-3</v>
      </c>
      <c r="G8" s="161">
        <f>'Biofuels Cost Calculations'!E42</f>
        <v>1.2951244531407299E-3</v>
      </c>
      <c r="H8" s="240" t="s">
        <v>8406</v>
      </c>
    </row>
    <row r="9" spans="1:8" x14ac:dyDescent="0.2">
      <c r="A9" t="e">
        <f>IF(C9=#REF!,IF('As. 4 - Revenue'!$D9&gt;'As. 4 - Revenue'!$I$1,1,0),0)</f>
        <v>#REF!</v>
      </c>
      <c r="B9" t="s">
        <v>52</v>
      </c>
      <c r="C9" t="s">
        <v>8631</v>
      </c>
      <c r="D9" s="5">
        <v>100000000</v>
      </c>
      <c r="E9" s="161">
        <f t="shared" ref="E9:G12" si="0">E8</f>
        <v>1.388682740412979E-3</v>
      </c>
      <c r="F9" s="161">
        <f t="shared" si="0"/>
        <v>1.3065210581668216E-3</v>
      </c>
      <c r="G9" s="161">
        <f t="shared" si="0"/>
        <v>1.2951244531407299E-3</v>
      </c>
      <c r="H9" s="240"/>
    </row>
    <row r="10" spans="1:8" x14ac:dyDescent="0.2">
      <c r="A10" t="e">
        <f>IF(C10=#REF!,IF('As. 4 - Revenue'!$D10&gt;'As. 4 - Revenue'!$I$1,1,0),0)</f>
        <v>#REF!</v>
      </c>
      <c r="B10" t="s">
        <v>52</v>
      </c>
      <c r="C10" t="s">
        <v>8631</v>
      </c>
      <c r="D10" s="5">
        <v>1000000000</v>
      </c>
      <c r="E10" s="161">
        <f t="shared" ref="E10:G11" si="1">E9</f>
        <v>1.388682740412979E-3</v>
      </c>
      <c r="F10" s="161">
        <f t="shared" si="1"/>
        <v>1.3065210581668216E-3</v>
      </c>
      <c r="G10" s="161">
        <f t="shared" si="1"/>
        <v>1.2951244531407299E-3</v>
      </c>
      <c r="H10" s="240"/>
    </row>
    <row r="11" spans="1:8" x14ac:dyDescent="0.2">
      <c r="A11" t="e">
        <f>IF(C11=#REF!,IF('As. 4 - Revenue'!$D11&gt;'As. 4 - Revenue'!$I$1,1,0),0)</f>
        <v>#REF!</v>
      </c>
      <c r="B11" t="s">
        <v>52</v>
      </c>
      <c r="C11" t="s">
        <v>8631</v>
      </c>
      <c r="D11" s="5">
        <v>10000000000</v>
      </c>
      <c r="E11" s="161">
        <f t="shared" si="1"/>
        <v>1.388682740412979E-3</v>
      </c>
      <c r="F11" s="161">
        <f t="shared" si="1"/>
        <v>1.3065210581668216E-3</v>
      </c>
      <c r="G11" s="161">
        <f t="shared" si="1"/>
        <v>1.2951244531407299E-3</v>
      </c>
      <c r="H11" s="240"/>
    </row>
    <row r="12" spans="1:8" x14ac:dyDescent="0.2">
      <c r="A12" t="e">
        <f>IF(C12=#REF!,IF('As. 4 - Revenue'!$D12&gt;'As. 4 - Revenue'!$I$1,1,0),0)</f>
        <v>#REF!</v>
      </c>
      <c r="B12" t="s">
        <v>52</v>
      </c>
      <c r="C12" t="s">
        <v>8631</v>
      </c>
      <c r="D12" s="5">
        <v>100000000000</v>
      </c>
      <c r="E12" s="161">
        <f t="shared" si="0"/>
        <v>1.388682740412979E-3</v>
      </c>
      <c r="F12" s="161">
        <f t="shared" si="0"/>
        <v>1.3065210581668216E-3</v>
      </c>
      <c r="G12" s="161">
        <f t="shared" si="0"/>
        <v>1.2951244531407299E-3</v>
      </c>
      <c r="H12" s="240"/>
    </row>
    <row r="13" spans="1:8" x14ac:dyDescent="0.2">
      <c r="A13" s="174" t="e">
        <f>IF(C13=#REF!,IF('As. 4 - Revenue'!$D13&gt;'As. 4 - Revenue'!$I$1,1,0),0)</f>
        <v>#REF!</v>
      </c>
      <c r="B13" s="174" t="s">
        <v>52</v>
      </c>
      <c r="C13" s="174" t="s">
        <v>8630</v>
      </c>
      <c r="D13" s="210">
        <v>10000000</v>
      </c>
      <c r="E13" s="211">
        <v>8.7451999999999994E-4</v>
      </c>
      <c r="F13" s="211">
        <v>8.7451999999999994E-4</v>
      </c>
      <c r="G13" s="211">
        <v>8.7451999999999994E-4</v>
      </c>
      <c r="H13" s="241" t="s">
        <v>8668</v>
      </c>
    </row>
    <row r="14" spans="1:8" x14ac:dyDescent="0.2">
      <c r="A14" s="174" t="e">
        <f>IF(C14=#REF!,IF('As. 4 - Revenue'!$D14&gt;'As. 4 - Revenue'!$I$1,1,0),0)</f>
        <v>#REF!</v>
      </c>
      <c r="B14" s="174" t="s">
        <v>52</v>
      </c>
      <c r="C14" s="174" t="s">
        <v>8630</v>
      </c>
      <c r="D14" s="210">
        <v>100000000</v>
      </c>
      <c r="E14" s="211">
        <v>8.7451999999999994E-4</v>
      </c>
      <c r="F14" s="211">
        <v>8.7451999999999994E-4</v>
      </c>
      <c r="G14" s="211">
        <v>8.7451999999999994E-4</v>
      </c>
      <c r="H14" s="241"/>
    </row>
    <row r="15" spans="1:8" x14ac:dyDescent="0.2">
      <c r="A15" s="174" t="e">
        <f>IF(C15=#REF!,IF('As. 4 - Revenue'!$D15&gt;'As. 4 - Revenue'!$I$1,1,0),0)</f>
        <v>#REF!</v>
      </c>
      <c r="B15" s="174" t="s">
        <v>52</v>
      </c>
      <c r="C15" s="174" t="s">
        <v>8630</v>
      </c>
      <c r="D15" s="210">
        <v>1000000000</v>
      </c>
      <c r="E15" s="211">
        <v>8.7451999999999994E-4</v>
      </c>
      <c r="F15" s="211">
        <v>8.7451999999999994E-4</v>
      </c>
      <c r="G15" s="211">
        <v>8.7451999999999994E-4</v>
      </c>
      <c r="H15" s="241"/>
    </row>
    <row r="16" spans="1:8" x14ac:dyDescent="0.2">
      <c r="A16" s="174" t="e">
        <f>IF(C16=#REF!,IF('As. 4 - Revenue'!$D16&gt;'As. 4 - Revenue'!$I$1,1,0),0)</f>
        <v>#REF!</v>
      </c>
      <c r="B16" s="174" t="s">
        <v>52</v>
      </c>
      <c r="C16" s="174" t="s">
        <v>8630</v>
      </c>
      <c r="D16" s="210">
        <v>10000000000</v>
      </c>
      <c r="E16" s="211">
        <v>8.7451999999999994E-4</v>
      </c>
      <c r="F16" s="211">
        <v>8.7451999999999994E-4</v>
      </c>
      <c r="G16" s="211">
        <v>8.7451999999999994E-4</v>
      </c>
      <c r="H16" s="241"/>
    </row>
    <row r="17" spans="1:8" x14ac:dyDescent="0.2">
      <c r="A17" s="174" t="e">
        <f>IF(C17=#REF!,IF('As. 4 - Revenue'!$D17&gt;'As. 4 - Revenue'!$I$1,1,0),0)</f>
        <v>#REF!</v>
      </c>
      <c r="B17" s="174" t="s">
        <v>52</v>
      </c>
      <c r="C17" s="174" t="s">
        <v>8630</v>
      </c>
      <c r="D17" s="210">
        <v>100000000000</v>
      </c>
      <c r="E17" s="211">
        <v>8.7451999999999994E-4</v>
      </c>
      <c r="F17" s="211">
        <v>8.7451999999999994E-4</v>
      </c>
      <c r="G17" s="211">
        <v>8.7451999999999994E-4</v>
      </c>
      <c r="H17" s="241"/>
    </row>
    <row r="18" spans="1:8" x14ac:dyDescent="0.2">
      <c r="A18" t="e">
        <f>IF(C18=#REF!,IF('As. 4 - Revenue'!$D18&gt;'As. 4 - Revenue'!$I$1,1,0),0)</f>
        <v>#REF!</v>
      </c>
      <c r="B18" t="s">
        <v>52</v>
      </c>
      <c r="C18" t="s">
        <v>8598</v>
      </c>
      <c r="D18" s="5">
        <v>10000000</v>
      </c>
      <c r="E18" s="161">
        <v>1.0056979999999997E-3</v>
      </c>
      <c r="F18" s="161">
        <v>1.0056979999999997E-3</v>
      </c>
      <c r="G18" s="161">
        <v>1.0056979999999997E-3</v>
      </c>
      <c r="H18" s="240" t="s">
        <v>8626</v>
      </c>
    </row>
    <row r="19" spans="1:8" x14ac:dyDescent="0.2">
      <c r="A19" t="e">
        <f>IF(C19=#REF!,IF('As. 4 - Revenue'!$D19&gt;'As. 4 - Revenue'!$I$1,1,0),0)</f>
        <v>#REF!</v>
      </c>
      <c r="B19" t="s">
        <v>52</v>
      </c>
      <c r="C19" t="s">
        <v>8598</v>
      </c>
      <c r="D19" s="5">
        <v>100000000</v>
      </c>
      <c r="E19" s="161">
        <v>1.0056979999999997E-3</v>
      </c>
      <c r="F19" s="161">
        <v>1.0056979999999997E-3</v>
      </c>
      <c r="G19" s="161">
        <v>1.0056979999999997E-3</v>
      </c>
      <c r="H19" s="240"/>
    </row>
    <row r="20" spans="1:8" x14ac:dyDescent="0.2">
      <c r="A20" t="e">
        <f>IF(C20=#REF!,IF('As. 4 - Revenue'!$D20&gt;'As. 4 - Revenue'!$I$1,1,0),0)</f>
        <v>#REF!</v>
      </c>
      <c r="B20" t="s">
        <v>52</v>
      </c>
      <c r="C20" t="s">
        <v>8598</v>
      </c>
      <c r="D20" s="5">
        <v>1000000000</v>
      </c>
      <c r="E20" s="161">
        <v>1.0056979999999997E-3</v>
      </c>
      <c r="F20" s="161">
        <v>1.0056979999999997E-3</v>
      </c>
      <c r="G20" s="161">
        <v>1.0056979999999997E-3</v>
      </c>
      <c r="H20" s="240"/>
    </row>
    <row r="21" spans="1:8" x14ac:dyDescent="0.2">
      <c r="A21" t="e">
        <f>IF(C21=#REF!,IF('As. 4 - Revenue'!$D21&gt;'As. 4 - Revenue'!$I$1,1,0),0)</f>
        <v>#REF!</v>
      </c>
      <c r="B21" t="s">
        <v>52</v>
      </c>
      <c r="C21" t="s">
        <v>8598</v>
      </c>
      <c r="D21" s="5">
        <v>10000000000</v>
      </c>
      <c r="E21" s="161">
        <v>1.0056979999999997E-3</v>
      </c>
      <c r="F21" s="161">
        <v>1.0056979999999997E-3</v>
      </c>
      <c r="G21" s="161">
        <v>1.0056979999999997E-3</v>
      </c>
      <c r="H21" s="240"/>
    </row>
    <row r="22" spans="1:8" x14ac:dyDescent="0.2">
      <c r="A22" t="e">
        <f>IF(C22=#REF!,IF('As. 4 - Revenue'!$D22&gt;'As. 4 - Revenue'!$I$1,1,0),0)</f>
        <v>#REF!</v>
      </c>
      <c r="B22" t="s">
        <v>52</v>
      </c>
      <c r="C22" t="s">
        <v>8598</v>
      </c>
      <c r="D22" s="5">
        <v>100000000000</v>
      </c>
      <c r="E22" s="161">
        <v>1.0056979999999997E-3</v>
      </c>
      <c r="F22" s="161">
        <v>1.0056979999999997E-3</v>
      </c>
      <c r="G22" s="161">
        <v>1.0056979999999997E-3</v>
      </c>
      <c r="H22" s="240"/>
    </row>
    <row r="23" spans="1:8" x14ac:dyDescent="0.2">
      <c r="A23" s="174" t="e">
        <f>IF(C23=#REF!,IF('As. 4 - Revenue'!$D23&gt;'As. 4 - Revenue'!$I$1,1,0),0)</f>
        <v>#REF!</v>
      </c>
      <c r="B23" s="174" t="s">
        <v>52</v>
      </c>
      <c r="C23" s="174" t="s">
        <v>8629</v>
      </c>
      <c r="D23" s="210">
        <v>10000000</v>
      </c>
      <c r="E23" s="211">
        <f>3500/1000000</f>
        <v>3.5000000000000001E-3</v>
      </c>
      <c r="F23" s="211">
        <f>3500/1000000</f>
        <v>3.5000000000000001E-3</v>
      </c>
      <c r="G23" s="211">
        <f>3500/1000000</f>
        <v>3.5000000000000001E-3</v>
      </c>
      <c r="H23" s="241" t="s">
        <v>8628</v>
      </c>
    </row>
    <row r="24" spans="1:8" x14ac:dyDescent="0.2">
      <c r="A24" s="174" t="e">
        <f>IF(C24=#REF!,IF('As. 4 - Revenue'!$D24&gt;'As. 4 - Revenue'!$I$1,1,0),0)</f>
        <v>#REF!</v>
      </c>
      <c r="B24" s="174" t="s">
        <v>52</v>
      </c>
      <c r="C24" s="174" t="s">
        <v>8629</v>
      </c>
      <c r="D24" s="210">
        <v>100000000</v>
      </c>
      <c r="E24" s="211">
        <f t="shared" ref="E24:G27" si="2">E23</f>
        <v>3.5000000000000001E-3</v>
      </c>
      <c r="F24" s="211">
        <f t="shared" si="2"/>
        <v>3.5000000000000001E-3</v>
      </c>
      <c r="G24" s="211">
        <f t="shared" si="2"/>
        <v>3.5000000000000001E-3</v>
      </c>
      <c r="H24" s="241"/>
    </row>
    <row r="25" spans="1:8" x14ac:dyDescent="0.2">
      <c r="A25" s="174" t="e">
        <f>IF(C25=#REF!,IF('As. 4 - Revenue'!$D25&gt;'As. 4 - Revenue'!$I$1,1,0),0)</f>
        <v>#REF!</v>
      </c>
      <c r="B25" s="174" t="s">
        <v>52</v>
      </c>
      <c r="C25" s="174" t="s">
        <v>8629</v>
      </c>
      <c r="D25" s="210">
        <v>1000000000</v>
      </c>
      <c r="E25" s="211">
        <f t="shared" si="2"/>
        <v>3.5000000000000001E-3</v>
      </c>
      <c r="F25" s="211">
        <f t="shared" si="2"/>
        <v>3.5000000000000001E-3</v>
      </c>
      <c r="G25" s="211">
        <f t="shared" si="2"/>
        <v>3.5000000000000001E-3</v>
      </c>
      <c r="H25" s="241"/>
    </row>
    <row r="26" spans="1:8" x14ac:dyDescent="0.2">
      <c r="A26" s="174" t="e">
        <f>IF(C26=#REF!,IF('As. 4 - Revenue'!$D26&gt;'As. 4 - Revenue'!$I$1,1,0),0)</f>
        <v>#REF!</v>
      </c>
      <c r="B26" s="174" t="s">
        <v>52</v>
      </c>
      <c r="C26" s="174" t="s">
        <v>8629</v>
      </c>
      <c r="D26" s="210">
        <v>10000000000</v>
      </c>
      <c r="E26" s="211">
        <f t="shared" si="2"/>
        <v>3.5000000000000001E-3</v>
      </c>
      <c r="F26" s="211">
        <f t="shared" si="2"/>
        <v>3.5000000000000001E-3</v>
      </c>
      <c r="G26" s="211">
        <f t="shared" si="2"/>
        <v>3.5000000000000001E-3</v>
      </c>
      <c r="H26" s="241"/>
    </row>
    <row r="27" spans="1:8" x14ac:dyDescent="0.2">
      <c r="A27" s="174" t="e">
        <f>IF(C27=#REF!,IF('As. 4 - Revenue'!$D27&gt;'As. 4 - Revenue'!$I$1,1,0),0)</f>
        <v>#REF!</v>
      </c>
      <c r="B27" s="174" t="s">
        <v>52</v>
      </c>
      <c r="C27" s="174" t="s">
        <v>8629</v>
      </c>
      <c r="D27" s="210">
        <v>100000000000</v>
      </c>
      <c r="E27" s="211">
        <f t="shared" si="2"/>
        <v>3.5000000000000001E-3</v>
      </c>
      <c r="F27" s="211">
        <f t="shared" si="2"/>
        <v>3.5000000000000001E-3</v>
      </c>
      <c r="G27" s="211">
        <f t="shared" si="2"/>
        <v>3.5000000000000001E-3</v>
      </c>
      <c r="H27" s="241"/>
    </row>
    <row r="28" spans="1:8" x14ac:dyDescent="0.2">
      <c r="A28" t="e">
        <f>IF(C28=#REF!,IF('As. 4 - Revenue'!$D28&gt;'As. 4 - Revenue'!$I$1,1,0),0)</f>
        <v>#REF!</v>
      </c>
      <c r="B28" t="s">
        <v>52</v>
      </c>
      <c r="C28" t="s">
        <v>8627</v>
      </c>
      <c r="D28" s="5">
        <v>10000000</v>
      </c>
      <c r="E28" s="161">
        <f>1.12/1000</f>
        <v>1.1200000000000001E-3</v>
      </c>
      <c r="F28" s="161">
        <f t="shared" ref="F28:G31" si="3">1.12/1000</f>
        <v>1.1200000000000001E-3</v>
      </c>
      <c r="G28" s="161">
        <f t="shared" si="3"/>
        <v>1.1200000000000001E-3</v>
      </c>
      <c r="H28" s="240" t="s">
        <v>8669</v>
      </c>
    </row>
    <row r="29" spans="1:8" x14ac:dyDescent="0.2">
      <c r="A29" t="e">
        <f>IF(C29=#REF!,IF('As. 4 - Revenue'!$D29&gt;'As. 4 - Revenue'!$I$1,1,0),0)</f>
        <v>#REF!</v>
      </c>
      <c r="B29" t="s">
        <v>52</v>
      </c>
      <c r="C29" t="s">
        <v>8627</v>
      </c>
      <c r="D29" s="5">
        <v>100000000</v>
      </c>
      <c r="E29" s="161">
        <f>1.12/1000</f>
        <v>1.1200000000000001E-3</v>
      </c>
      <c r="F29" s="161">
        <f t="shared" si="3"/>
        <v>1.1200000000000001E-3</v>
      </c>
      <c r="G29" s="161">
        <f t="shared" si="3"/>
        <v>1.1200000000000001E-3</v>
      </c>
      <c r="H29" s="240"/>
    </row>
    <row r="30" spans="1:8" x14ac:dyDescent="0.2">
      <c r="A30" t="e">
        <f>IF(C30=#REF!,IF('As. 4 - Revenue'!$D30&gt;'As. 4 - Revenue'!$I$1,1,0),0)</f>
        <v>#REF!</v>
      </c>
      <c r="B30" t="s">
        <v>52</v>
      </c>
      <c r="C30" t="s">
        <v>8627</v>
      </c>
      <c r="D30" s="5">
        <v>1000000000</v>
      </c>
      <c r="E30" s="161">
        <f>1.12/1000</f>
        <v>1.1200000000000001E-3</v>
      </c>
      <c r="F30" s="161">
        <f t="shared" si="3"/>
        <v>1.1200000000000001E-3</v>
      </c>
      <c r="G30" s="161">
        <f t="shared" si="3"/>
        <v>1.1200000000000001E-3</v>
      </c>
      <c r="H30" s="240"/>
    </row>
    <row r="31" spans="1:8" x14ac:dyDescent="0.2">
      <c r="A31" t="e">
        <f>IF(C31=#REF!,IF('As. 4 - Revenue'!$D31&gt;'As. 4 - Revenue'!$I$1,1,0),0)</f>
        <v>#REF!</v>
      </c>
      <c r="B31" t="s">
        <v>52</v>
      </c>
      <c r="C31" t="s">
        <v>8627</v>
      </c>
      <c r="D31" s="5">
        <v>10000000000</v>
      </c>
      <c r="E31" s="161">
        <f>1.12/1000</f>
        <v>1.1200000000000001E-3</v>
      </c>
      <c r="F31" s="161">
        <f t="shared" si="3"/>
        <v>1.1200000000000001E-3</v>
      </c>
      <c r="G31" s="161">
        <f t="shared" si="3"/>
        <v>1.1200000000000001E-3</v>
      </c>
      <c r="H31" s="240"/>
    </row>
    <row r="32" spans="1:8" x14ac:dyDescent="0.2">
      <c r="A32" t="e">
        <f>IF(C32=#REF!,IF('As. 4 - Revenue'!$D32&gt;'As. 4 - Revenue'!$I$1,1,0),0)</f>
        <v>#REF!</v>
      </c>
      <c r="B32" t="s">
        <v>52</v>
      </c>
      <c r="C32" t="s">
        <v>8627</v>
      </c>
      <c r="D32" s="5">
        <v>100000000000</v>
      </c>
      <c r="E32" s="161">
        <f>E31*0.9</f>
        <v>1.0080000000000002E-3</v>
      </c>
      <c r="F32" s="161">
        <f>F31*0.9</f>
        <v>1.0080000000000002E-3</v>
      </c>
      <c r="G32" s="161">
        <f>G31*0.9</f>
        <v>1.0080000000000002E-3</v>
      </c>
      <c r="H32" s="240"/>
    </row>
  </sheetData>
  <mergeCells count="6">
    <mergeCell ref="H28:H32"/>
    <mergeCell ref="E6:G6"/>
    <mergeCell ref="H8:H12"/>
    <mergeCell ref="H13:H17"/>
    <mergeCell ref="H18:H22"/>
    <mergeCell ref="H23:H27"/>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6D666-6DA9-1C43-A8D1-D9295A77EEAE}">
  <sheetPr codeName="Sheet17">
    <tabColor rgb="FF00B0F0"/>
  </sheetPr>
  <dimension ref="A1:G45"/>
  <sheetViews>
    <sheetView workbookViewId="0">
      <selection activeCell="B10" sqref="B10"/>
    </sheetView>
  </sheetViews>
  <sheetFormatPr baseColWidth="10" defaultRowHeight="15" x14ac:dyDescent="0.2"/>
  <cols>
    <col min="2" max="2" width="19.83203125" customWidth="1"/>
    <col min="3" max="3" width="3.33203125" customWidth="1"/>
    <col min="4" max="4" width="10.83203125" style="35"/>
    <col min="5" max="5" width="12.6640625" bestFit="1" customWidth="1"/>
    <col min="7" max="7" width="77.33203125" customWidth="1"/>
  </cols>
  <sheetData>
    <row r="1" spans="1:7" ht="19" x14ac:dyDescent="0.25">
      <c r="A1" s="1" t="s">
        <v>2</v>
      </c>
    </row>
    <row r="2" spans="1:7" ht="19" x14ac:dyDescent="0.25">
      <c r="A2" s="1" t="s">
        <v>82</v>
      </c>
    </row>
    <row r="6" spans="1:7" x14ac:dyDescent="0.2">
      <c r="D6" s="242" t="s">
        <v>8402</v>
      </c>
      <c r="E6" s="236"/>
      <c r="F6" s="236"/>
      <c r="G6" s="236"/>
    </row>
    <row r="7" spans="1:7" x14ac:dyDescent="0.2">
      <c r="D7" s="6" t="s">
        <v>7</v>
      </c>
      <c r="E7" s="6" t="s">
        <v>79</v>
      </c>
      <c r="F7" s="6" t="s">
        <v>80</v>
      </c>
      <c r="G7" s="6" t="s">
        <v>81</v>
      </c>
    </row>
    <row r="8" spans="1:7" x14ac:dyDescent="0.2">
      <c r="D8" s="35" t="s">
        <v>83</v>
      </c>
      <c r="E8" s="17">
        <v>0.59619999999999995</v>
      </c>
      <c r="F8" t="s">
        <v>84</v>
      </c>
      <c r="G8" s="156" t="s">
        <v>85</v>
      </c>
    </row>
    <row r="9" spans="1:7" x14ac:dyDescent="0.2">
      <c r="D9" s="35" t="s">
        <v>8398</v>
      </c>
      <c r="E9" s="17">
        <f>AVERAGEIFS('All Pathways'!K:K,'All Pathways'!F:F,"Soybean",'All Pathways'!G:G,"Biodiesel")</f>
        <v>54.090999999999994</v>
      </c>
      <c r="F9" t="s">
        <v>8403</v>
      </c>
      <c r="G9" t="s">
        <v>8670</v>
      </c>
    </row>
    <row r="10" spans="1:7" ht="128" x14ac:dyDescent="0.2">
      <c r="D10" s="35" t="s">
        <v>8399</v>
      </c>
      <c r="E10" s="17">
        <f>E9-11.5</f>
        <v>42.590999999999994</v>
      </c>
      <c r="F10" t="s">
        <v>8403</v>
      </c>
      <c r="G10" s="7" t="s">
        <v>8400</v>
      </c>
    </row>
    <row r="11" spans="1:7" x14ac:dyDescent="0.2">
      <c r="D11" s="35" t="s">
        <v>8401</v>
      </c>
      <c r="E11" s="11">
        <v>17</v>
      </c>
      <c r="F11" t="s">
        <v>8403</v>
      </c>
      <c r="G11" s="156" t="s">
        <v>8404</v>
      </c>
    </row>
    <row r="12" spans="1:7" x14ac:dyDescent="0.2">
      <c r="D12" s="35" t="s">
        <v>8405</v>
      </c>
      <c r="E12" s="157">
        <f>E10-E11</f>
        <v>25.590999999999994</v>
      </c>
      <c r="F12" t="s">
        <v>8403</v>
      </c>
    </row>
    <row r="13" spans="1:7" x14ac:dyDescent="0.2">
      <c r="D13" s="35" t="s">
        <v>8407</v>
      </c>
      <c r="E13" s="11">
        <v>122</v>
      </c>
      <c r="F13" t="s">
        <v>8408</v>
      </c>
      <c r="G13" t="s">
        <v>8412</v>
      </c>
    </row>
    <row r="14" spans="1:7" x14ac:dyDescent="0.2">
      <c r="D14" s="35" t="s">
        <v>8410</v>
      </c>
      <c r="E14" s="11">
        <v>7.55</v>
      </c>
      <c r="F14" t="s">
        <v>8411</v>
      </c>
      <c r="G14" t="s">
        <v>8413</v>
      </c>
    </row>
    <row r="15" spans="1:7" x14ac:dyDescent="0.2">
      <c r="D15" s="35" t="s">
        <v>8415</v>
      </c>
      <c r="E15" s="157">
        <f>E12*E13</f>
        <v>3122.1019999999994</v>
      </c>
      <c r="F15" t="s">
        <v>8416</v>
      </c>
    </row>
    <row r="16" spans="1:7" x14ac:dyDescent="0.2">
      <c r="D16" s="35" t="s">
        <v>8414</v>
      </c>
      <c r="E16" s="17">
        <v>81</v>
      </c>
      <c r="F16" t="s">
        <v>8417</v>
      </c>
      <c r="G16" t="s">
        <v>8450</v>
      </c>
    </row>
    <row r="17" spans="2:7" x14ac:dyDescent="0.2">
      <c r="D17" s="35" t="s">
        <v>8418</v>
      </c>
      <c r="E17" s="157">
        <f>E15/1000000*E16</f>
        <v>0.25289026199999998</v>
      </c>
      <c r="F17" t="s">
        <v>8419</v>
      </c>
    </row>
    <row r="18" spans="2:7" x14ac:dyDescent="0.2">
      <c r="D18" s="35" t="s">
        <v>8420</v>
      </c>
      <c r="E18" s="17">
        <v>1</v>
      </c>
      <c r="F18" t="s">
        <v>8421</v>
      </c>
      <c r="G18" t="s">
        <v>8451</v>
      </c>
    </row>
    <row r="19" spans="2:7" x14ac:dyDescent="0.2">
      <c r="D19" s="35" t="s">
        <v>8422</v>
      </c>
      <c r="E19" s="157">
        <f>E18*E12/100</f>
        <v>0.25590999999999992</v>
      </c>
      <c r="F19" t="s">
        <v>8419</v>
      </c>
    </row>
    <row r="20" spans="2:7" x14ac:dyDescent="0.2">
      <c r="D20" s="35" t="s">
        <v>8423</v>
      </c>
      <c r="E20" s="198">
        <f>(E17+E19)/2</f>
        <v>0.25440013099999992</v>
      </c>
      <c r="F20" t="s">
        <v>8419</v>
      </c>
      <c r="G20" t="s">
        <v>8453</v>
      </c>
    </row>
    <row r="21" spans="2:7" x14ac:dyDescent="0.2">
      <c r="D21" s="35" t="s">
        <v>8424</v>
      </c>
      <c r="E21" s="157">
        <f>E20/E14</f>
        <v>3.3695381589403967E-2</v>
      </c>
      <c r="F21" t="s">
        <v>84</v>
      </c>
    </row>
    <row r="22" spans="2:7" ht="7" customHeight="1" x14ac:dyDescent="0.2"/>
    <row r="23" spans="2:7" x14ac:dyDescent="0.2">
      <c r="B23" s="3"/>
      <c r="C23" s="3"/>
      <c r="D23" s="158" t="s">
        <v>8437</v>
      </c>
      <c r="E23" s="159">
        <f>E8+E21</f>
        <v>0.62989538158940395</v>
      </c>
      <c r="F23" s="3" t="s">
        <v>84</v>
      </c>
      <c r="G23" s="3"/>
    </row>
    <row r="24" spans="2:7" x14ac:dyDescent="0.2">
      <c r="B24" s="3"/>
      <c r="C24" s="3"/>
      <c r="D24" s="158" t="s">
        <v>8438</v>
      </c>
      <c r="E24" s="160">
        <f>E23/453.592</f>
        <v>1.388682740412979E-3</v>
      </c>
      <c r="F24" s="3" t="s">
        <v>26</v>
      </c>
      <c r="G24" s="3"/>
    </row>
    <row r="25" spans="2:7" ht="7" customHeight="1" x14ac:dyDescent="0.2"/>
    <row r="26" spans="2:7" x14ac:dyDescent="0.2">
      <c r="C26" s="35" t="s">
        <v>8425</v>
      </c>
    </row>
    <row r="27" spans="2:7" x14ac:dyDescent="0.2">
      <c r="D27" s="35" t="s">
        <v>8426</v>
      </c>
      <c r="E27" s="11">
        <v>2000000</v>
      </c>
      <c r="F27" t="s">
        <v>8427</v>
      </c>
    </row>
    <row r="28" spans="2:7" x14ac:dyDescent="0.2">
      <c r="D28" s="35" t="s">
        <v>8440</v>
      </c>
      <c r="E28" s="11">
        <v>42</v>
      </c>
      <c r="F28" t="s">
        <v>8441</v>
      </c>
    </row>
    <row r="29" spans="2:7" x14ac:dyDescent="0.2">
      <c r="D29" s="35" t="s">
        <v>8442</v>
      </c>
      <c r="E29" s="11">
        <v>7.25</v>
      </c>
      <c r="F29" t="s">
        <v>8409</v>
      </c>
    </row>
    <row r="30" spans="2:7" x14ac:dyDescent="0.2">
      <c r="D30" s="35" t="s">
        <v>8429</v>
      </c>
      <c r="E30" s="11">
        <v>103900</v>
      </c>
      <c r="F30" t="s">
        <v>8430</v>
      </c>
      <c r="G30" t="s">
        <v>8428</v>
      </c>
    </row>
    <row r="31" spans="2:7" x14ac:dyDescent="0.2">
      <c r="E31" s="11"/>
    </row>
    <row r="32" spans="2:7" x14ac:dyDescent="0.2">
      <c r="D32" s="35" t="s">
        <v>8433</v>
      </c>
      <c r="E32" s="11">
        <v>72.900000000000006</v>
      </c>
      <c r="F32" t="s">
        <v>8432</v>
      </c>
      <c r="G32" t="s">
        <v>8431</v>
      </c>
    </row>
    <row r="33" spans="4:7" x14ac:dyDescent="0.2">
      <c r="D33" s="35" t="s">
        <v>8434</v>
      </c>
      <c r="E33" s="11">
        <v>42.6</v>
      </c>
      <c r="F33" t="s">
        <v>8432</v>
      </c>
      <c r="G33" t="s">
        <v>8435</v>
      </c>
    </row>
    <row r="35" spans="4:7" x14ac:dyDescent="0.2">
      <c r="D35" s="35" t="s">
        <v>8443</v>
      </c>
      <c r="E35" s="157">
        <f>E30*E32/E27/E28/E29</f>
        <v>1.243729064039409E-2</v>
      </c>
      <c r="F35" t="s">
        <v>84</v>
      </c>
    </row>
    <row r="36" spans="4:7" x14ac:dyDescent="0.2">
      <c r="D36" s="35" t="s">
        <v>8444</v>
      </c>
      <c r="E36" s="157">
        <f>E30*E33/E27/E28/E29</f>
        <v>7.2678817733990153E-3</v>
      </c>
      <c r="F36" t="s">
        <v>84</v>
      </c>
    </row>
    <row r="37" spans="4:7" x14ac:dyDescent="0.2">
      <c r="E37" s="157"/>
    </row>
    <row r="38" spans="4:7" x14ac:dyDescent="0.2">
      <c r="D38" s="35" t="s">
        <v>8436</v>
      </c>
      <c r="E38" s="17">
        <f>E35+0.03</f>
        <v>4.2437290640394087E-2</v>
      </c>
      <c r="F38" t="s">
        <v>84</v>
      </c>
      <c r="G38" t="s">
        <v>8445</v>
      </c>
    </row>
    <row r="39" spans="4:7" x14ac:dyDescent="0.2">
      <c r="D39" s="35" t="s">
        <v>8439</v>
      </c>
      <c r="E39" s="17">
        <f>E36+0.03</f>
        <v>3.7267881773399014E-2</v>
      </c>
      <c r="F39" t="s">
        <v>84</v>
      </c>
      <c r="G39" t="s">
        <v>8445</v>
      </c>
    </row>
    <row r="41" spans="4:7" x14ac:dyDescent="0.2">
      <c r="D41" s="158" t="s">
        <v>8446</v>
      </c>
      <c r="E41" s="159">
        <f>E23-E38</f>
        <v>0.58745809094900991</v>
      </c>
      <c r="F41" s="3" t="s">
        <v>84</v>
      </c>
    </row>
    <row r="42" spans="4:7" x14ac:dyDescent="0.2">
      <c r="D42" s="158" t="s">
        <v>8447</v>
      </c>
      <c r="E42" s="160">
        <f>E41/453.592</f>
        <v>1.2951244531407299E-3</v>
      </c>
      <c r="F42" s="3" t="s">
        <v>26</v>
      </c>
    </row>
    <row r="43" spans="4:7" x14ac:dyDescent="0.2">
      <c r="E43" s="3"/>
    </row>
    <row r="44" spans="4:7" x14ac:dyDescent="0.2">
      <c r="D44" s="158" t="s">
        <v>8448</v>
      </c>
      <c r="E44" s="159">
        <f>E23-E39</f>
        <v>0.59262749981600493</v>
      </c>
      <c r="F44" s="3" t="s">
        <v>84</v>
      </c>
    </row>
    <row r="45" spans="4:7" x14ac:dyDescent="0.2">
      <c r="D45" s="158" t="s">
        <v>8449</v>
      </c>
      <c r="E45" s="160">
        <f>E44/453.592</f>
        <v>1.3065210581668216E-3</v>
      </c>
      <c r="F45" s="3" t="s">
        <v>26</v>
      </c>
    </row>
  </sheetData>
  <mergeCells count="1">
    <mergeCell ref="D6:G6"/>
  </mergeCells>
  <hyperlinks>
    <hyperlink ref="G8" r:id="rId1" xr:uid="{2E977D9F-4C5D-B44A-85C9-960604477944}"/>
    <hyperlink ref="G11" r:id="rId2" xr:uid="{99B91B7D-1A6E-0D48-8207-1E27422D62DA}"/>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57E6B-695D-B24B-BE27-70CAD33ECBCD}">
  <sheetPr codeName="Sheet18">
    <tabColor rgb="FF00B0F0"/>
  </sheetPr>
  <dimension ref="A1:XEO1690"/>
  <sheetViews>
    <sheetView tabSelected="1" zoomScale="85" zoomScaleNormal="85" workbookViewId="0">
      <pane ySplit="4" topLeftCell="A126" activePane="bottomLeft" state="frozen"/>
      <selection pane="bottomLeft" activeCell="I326" sqref="I326"/>
    </sheetView>
  </sheetViews>
  <sheetFormatPr baseColWidth="10" defaultColWidth="9.1640625" defaultRowHeight="135" customHeight="1" outlineLevelCol="1" x14ac:dyDescent="0.2"/>
  <cols>
    <col min="1" max="1" width="27.83203125" style="36" customWidth="1"/>
    <col min="2" max="2" width="18.5" style="36" customWidth="1"/>
    <col min="3" max="3" width="16.83203125" style="150" customWidth="1"/>
    <col min="4" max="4" width="58.5" style="151" customWidth="1"/>
    <col min="5" max="5" width="21" style="36" customWidth="1" outlineLevel="1"/>
    <col min="6" max="6" width="22.83203125" style="36" customWidth="1" outlineLevel="1"/>
    <col min="7" max="7" width="19" style="152" customWidth="1" outlineLevel="1"/>
    <col min="8" max="8" width="23.83203125" style="36" customWidth="1" outlineLevel="1"/>
    <col min="9" max="9" width="20.1640625" style="36" customWidth="1" outlineLevel="1"/>
    <col min="10" max="10" width="26" style="83" customWidth="1" outlineLevel="1"/>
    <col min="11" max="11" width="23.83203125" style="153" customWidth="1" outlineLevel="1"/>
    <col min="12" max="12" width="22.5" style="36" customWidth="1" outlineLevel="1"/>
    <col min="13" max="13" width="31.33203125" style="154" customWidth="1" outlineLevel="1"/>
    <col min="14" max="14" width="35.6640625" style="36" customWidth="1" outlineLevel="1"/>
    <col min="15" max="15" width="26.83203125" style="151" customWidth="1"/>
    <col min="16" max="16" width="24" style="151" customWidth="1"/>
    <col min="17" max="17" width="40.83203125" style="151" customWidth="1"/>
    <col min="18" max="18" width="32.5" style="36" customWidth="1"/>
    <col min="19" max="19" width="16.83203125" style="83" customWidth="1"/>
    <col min="20" max="16384" width="9.1640625" style="36"/>
  </cols>
  <sheetData>
    <row r="1" spans="1:19" ht="16" x14ac:dyDescent="0.2">
      <c r="A1" s="155" t="s">
        <v>8397</v>
      </c>
      <c r="C1" s="37"/>
      <c r="D1" s="38"/>
      <c r="E1" s="38"/>
      <c r="F1" s="38"/>
      <c r="G1" s="38"/>
      <c r="H1" s="38"/>
      <c r="I1" s="38"/>
      <c r="J1" s="38"/>
      <c r="K1" s="39"/>
      <c r="L1" s="38"/>
      <c r="M1" s="38"/>
      <c r="N1" s="38"/>
      <c r="O1" s="40"/>
      <c r="P1" s="40"/>
      <c r="Q1" s="40"/>
      <c r="R1" s="41"/>
      <c r="S1" s="42"/>
    </row>
    <row r="2" spans="1:19" ht="16" x14ac:dyDescent="0.2">
      <c r="A2" s="43"/>
      <c r="B2" s="44"/>
      <c r="C2" s="37"/>
      <c r="D2" s="38"/>
      <c r="E2" s="38"/>
      <c r="F2" s="38"/>
      <c r="G2" s="38"/>
      <c r="H2" s="38"/>
      <c r="I2" s="38"/>
      <c r="J2" s="38"/>
      <c r="K2" s="39"/>
      <c r="L2" s="38"/>
      <c r="M2" s="38"/>
      <c r="N2" s="38"/>
      <c r="O2" s="40"/>
      <c r="P2" s="40"/>
      <c r="Q2" s="40"/>
      <c r="R2" s="41"/>
      <c r="S2" s="42"/>
    </row>
    <row r="3" spans="1:19" ht="48.75" customHeight="1" x14ac:dyDescent="0.2">
      <c r="A3" s="45" t="s">
        <v>8332</v>
      </c>
      <c r="B3" s="46">
        <v>45100</v>
      </c>
      <c r="C3" s="47"/>
      <c r="D3" s="45" t="s">
        <v>8331</v>
      </c>
      <c r="E3" s="42">
        <f>COUNTA(A5:A1690)</f>
        <v>1686</v>
      </c>
      <c r="F3" s="45"/>
      <c r="G3" s="48"/>
      <c r="H3" s="45"/>
      <c r="I3" s="45"/>
      <c r="J3" s="45"/>
      <c r="K3" s="49"/>
      <c r="L3" s="45"/>
      <c r="M3" s="45"/>
      <c r="N3" s="45"/>
      <c r="O3" s="45"/>
      <c r="P3" s="45"/>
      <c r="Q3" s="45"/>
      <c r="R3" s="45"/>
      <c r="S3" s="42"/>
    </row>
    <row r="4" spans="1:19" ht="34" x14ac:dyDescent="0.2">
      <c r="A4" s="50" t="s">
        <v>8330</v>
      </c>
      <c r="B4" s="50" t="s">
        <v>8329</v>
      </c>
      <c r="C4" s="51" t="s">
        <v>8328</v>
      </c>
      <c r="D4" s="52" t="s">
        <v>8327</v>
      </c>
      <c r="E4" s="50" t="s">
        <v>8326</v>
      </c>
      <c r="F4" s="50" t="s">
        <v>57</v>
      </c>
      <c r="G4" s="50" t="s">
        <v>8325</v>
      </c>
      <c r="H4" s="50" t="s">
        <v>8324</v>
      </c>
      <c r="I4" s="50" t="s">
        <v>8323</v>
      </c>
      <c r="J4" s="50" t="s">
        <v>8322</v>
      </c>
      <c r="K4" s="53" t="s">
        <v>8321</v>
      </c>
      <c r="L4" s="50" t="s">
        <v>8320</v>
      </c>
      <c r="M4" s="50" t="s">
        <v>8319</v>
      </c>
      <c r="N4" s="50" t="s">
        <v>8318</v>
      </c>
      <c r="O4" s="52" t="s">
        <v>8317</v>
      </c>
      <c r="P4" s="52" t="s">
        <v>8316</v>
      </c>
      <c r="Q4" s="52" t="s">
        <v>8315</v>
      </c>
      <c r="R4" s="52" t="s">
        <v>8314</v>
      </c>
      <c r="S4" s="54" t="s">
        <v>8313</v>
      </c>
    </row>
    <row r="5" spans="1:19" ht="135" hidden="1" customHeight="1" x14ac:dyDescent="0.2">
      <c r="A5" s="55" t="s">
        <v>8312</v>
      </c>
      <c r="B5" s="55" t="s">
        <v>97</v>
      </c>
      <c r="C5" s="56">
        <v>2</v>
      </c>
      <c r="D5" s="57" t="s">
        <v>8311</v>
      </c>
      <c r="E5" s="55" t="s">
        <v>2180</v>
      </c>
      <c r="F5" s="55" t="s">
        <v>6797</v>
      </c>
      <c r="G5" s="55" t="s">
        <v>224</v>
      </c>
      <c r="H5" s="55" t="s">
        <v>86</v>
      </c>
      <c r="I5" s="55" t="s">
        <v>86</v>
      </c>
      <c r="J5" s="55" t="s">
        <v>8310</v>
      </c>
      <c r="K5" s="58">
        <v>46.32</v>
      </c>
      <c r="L5" s="59">
        <v>42724</v>
      </c>
      <c r="M5" s="55" t="s">
        <v>86</v>
      </c>
      <c r="N5" s="55" t="s">
        <v>224</v>
      </c>
      <c r="O5" s="57" t="s">
        <v>3266</v>
      </c>
      <c r="P5" s="57" t="s">
        <v>8309</v>
      </c>
      <c r="Q5" s="57" t="s">
        <v>7137</v>
      </c>
      <c r="R5" s="60" t="s">
        <v>86</v>
      </c>
      <c r="S5" s="60" t="s">
        <v>223</v>
      </c>
    </row>
    <row r="6" spans="1:19" ht="135" hidden="1" customHeight="1" x14ac:dyDescent="0.2">
      <c r="A6" s="61" t="s">
        <v>8308</v>
      </c>
      <c r="B6" s="61" t="s">
        <v>97</v>
      </c>
      <c r="C6" s="56">
        <v>2</v>
      </c>
      <c r="D6" s="57" t="s">
        <v>8307</v>
      </c>
      <c r="E6" s="55" t="s">
        <v>2180</v>
      </c>
      <c r="F6" s="55" t="s">
        <v>6862</v>
      </c>
      <c r="G6" s="55" t="s">
        <v>224</v>
      </c>
      <c r="H6" s="55" t="s">
        <v>86</v>
      </c>
      <c r="I6" s="55" t="s">
        <v>86</v>
      </c>
      <c r="J6" s="55" t="s">
        <v>3725</v>
      </c>
      <c r="K6" s="62">
        <v>46.34</v>
      </c>
      <c r="L6" s="63">
        <v>42724</v>
      </c>
      <c r="M6" s="55" t="s">
        <v>86</v>
      </c>
      <c r="N6" s="55" t="s">
        <v>224</v>
      </c>
      <c r="O6" s="57" t="s">
        <v>6885</v>
      </c>
      <c r="P6" s="57" t="s">
        <v>3721</v>
      </c>
      <c r="Q6" s="57" t="s">
        <v>7656</v>
      </c>
      <c r="R6" s="60" t="s">
        <v>86</v>
      </c>
      <c r="S6" s="60" t="s">
        <v>223</v>
      </c>
    </row>
    <row r="7" spans="1:19" ht="135" hidden="1" customHeight="1" x14ac:dyDescent="0.2">
      <c r="A7" s="55" t="s">
        <v>8306</v>
      </c>
      <c r="B7" s="61" t="s">
        <v>97</v>
      </c>
      <c r="C7" s="56">
        <v>2</v>
      </c>
      <c r="D7" s="57" t="s">
        <v>8305</v>
      </c>
      <c r="E7" s="55" t="s">
        <v>7320</v>
      </c>
      <c r="F7" s="55" t="s">
        <v>5557</v>
      </c>
      <c r="G7" s="55" t="s">
        <v>158</v>
      </c>
      <c r="H7" s="55" t="s">
        <v>8304</v>
      </c>
      <c r="I7" s="61">
        <v>46.36</v>
      </c>
      <c r="J7" s="55" t="s">
        <v>8303</v>
      </c>
      <c r="K7" s="62">
        <v>34.97</v>
      </c>
      <c r="L7" s="63">
        <v>42551</v>
      </c>
      <c r="M7" s="55" t="s">
        <v>86</v>
      </c>
      <c r="N7" s="55" t="s">
        <v>158</v>
      </c>
      <c r="O7" s="57" t="s">
        <v>4639</v>
      </c>
      <c r="P7" s="57" t="s">
        <v>4638</v>
      </c>
      <c r="Q7" s="57" t="s">
        <v>8302</v>
      </c>
      <c r="R7" s="60" t="s">
        <v>86</v>
      </c>
      <c r="S7" s="60" t="s">
        <v>223</v>
      </c>
    </row>
    <row r="8" spans="1:19" ht="135" hidden="1" customHeight="1" x14ac:dyDescent="0.2">
      <c r="A8" s="55" t="s">
        <v>8301</v>
      </c>
      <c r="B8" s="61" t="s">
        <v>97</v>
      </c>
      <c r="C8" s="56">
        <v>2</v>
      </c>
      <c r="D8" s="57" t="s">
        <v>8300</v>
      </c>
      <c r="E8" s="55" t="s">
        <v>7320</v>
      </c>
      <c r="F8" s="55" t="s">
        <v>5572</v>
      </c>
      <c r="G8" s="55" t="s">
        <v>158</v>
      </c>
      <c r="H8" s="55" t="s">
        <v>8299</v>
      </c>
      <c r="I8" s="61">
        <v>88.59</v>
      </c>
      <c r="J8" s="55" t="s">
        <v>5007</v>
      </c>
      <c r="K8" s="62">
        <v>56.03</v>
      </c>
      <c r="L8" s="63">
        <v>42551</v>
      </c>
      <c r="M8" s="55" t="s">
        <v>86</v>
      </c>
      <c r="N8" s="55" t="s">
        <v>158</v>
      </c>
      <c r="O8" s="57" t="s">
        <v>4639</v>
      </c>
      <c r="P8" s="57" t="s">
        <v>4638</v>
      </c>
      <c r="Q8" s="57" t="s">
        <v>8298</v>
      </c>
      <c r="R8" s="60" t="s">
        <v>86</v>
      </c>
      <c r="S8" s="60" t="s">
        <v>223</v>
      </c>
    </row>
    <row r="9" spans="1:19" ht="135" hidden="1" customHeight="1" x14ac:dyDescent="0.2">
      <c r="A9" s="55" t="s">
        <v>8297</v>
      </c>
      <c r="B9" s="61" t="s">
        <v>97</v>
      </c>
      <c r="C9" s="56">
        <v>2</v>
      </c>
      <c r="D9" s="57" t="s">
        <v>8296</v>
      </c>
      <c r="E9" s="55" t="s">
        <v>7320</v>
      </c>
      <c r="F9" s="55" t="s">
        <v>7388</v>
      </c>
      <c r="G9" s="55" t="s">
        <v>158</v>
      </c>
      <c r="H9" s="55" t="s">
        <v>8295</v>
      </c>
      <c r="I9" s="61">
        <v>67.319999999999993</v>
      </c>
      <c r="J9" s="55" t="s">
        <v>5013</v>
      </c>
      <c r="K9" s="62">
        <v>57.39</v>
      </c>
      <c r="L9" s="63">
        <v>42551</v>
      </c>
      <c r="M9" s="55" t="s">
        <v>86</v>
      </c>
      <c r="N9" s="55" t="s">
        <v>158</v>
      </c>
      <c r="O9" s="57" t="s">
        <v>4639</v>
      </c>
      <c r="P9" s="57" t="s">
        <v>4638</v>
      </c>
      <c r="Q9" s="57" t="s">
        <v>8294</v>
      </c>
      <c r="R9" s="60" t="s">
        <v>86</v>
      </c>
      <c r="S9" s="60" t="s">
        <v>223</v>
      </c>
    </row>
    <row r="10" spans="1:19" ht="135" hidden="1" customHeight="1" x14ac:dyDescent="0.2">
      <c r="A10" s="55" t="s">
        <v>8293</v>
      </c>
      <c r="B10" s="61" t="s">
        <v>97</v>
      </c>
      <c r="C10" s="56">
        <v>2</v>
      </c>
      <c r="D10" s="57" t="s">
        <v>8292</v>
      </c>
      <c r="E10" s="55" t="s">
        <v>7320</v>
      </c>
      <c r="F10" s="55" t="s">
        <v>8291</v>
      </c>
      <c r="G10" s="55" t="s">
        <v>158</v>
      </c>
      <c r="H10" s="55" t="s">
        <v>8290</v>
      </c>
      <c r="I10" s="61">
        <v>35.229999999999997</v>
      </c>
      <c r="J10" s="55" t="s">
        <v>5001</v>
      </c>
      <c r="K10" s="62">
        <v>32.799999999999997</v>
      </c>
      <c r="L10" s="63">
        <v>42551</v>
      </c>
      <c r="M10" s="55" t="s">
        <v>86</v>
      </c>
      <c r="N10" s="55" t="s">
        <v>158</v>
      </c>
      <c r="O10" s="57" t="s">
        <v>4639</v>
      </c>
      <c r="P10" s="57" t="s">
        <v>4638</v>
      </c>
      <c r="Q10" s="57" t="s">
        <v>8289</v>
      </c>
      <c r="R10" s="60" t="s">
        <v>86</v>
      </c>
      <c r="S10" s="60" t="s">
        <v>223</v>
      </c>
    </row>
    <row r="11" spans="1:19" ht="135" hidden="1" customHeight="1" x14ac:dyDescent="0.2">
      <c r="A11" s="61" t="s">
        <v>8288</v>
      </c>
      <c r="B11" s="61" t="s">
        <v>97</v>
      </c>
      <c r="C11" s="56">
        <v>2</v>
      </c>
      <c r="D11" s="57" t="s">
        <v>8287</v>
      </c>
      <c r="E11" s="55" t="s">
        <v>2180</v>
      </c>
      <c r="F11" s="55" t="s">
        <v>6797</v>
      </c>
      <c r="G11" s="55" t="s">
        <v>224</v>
      </c>
      <c r="H11" s="55" t="s">
        <v>86</v>
      </c>
      <c r="I11" s="55" t="s">
        <v>86</v>
      </c>
      <c r="J11" s="55" t="s">
        <v>8286</v>
      </c>
      <c r="K11" s="62">
        <v>46.44</v>
      </c>
      <c r="L11" s="63">
        <v>42874</v>
      </c>
      <c r="M11" s="55" t="s">
        <v>86</v>
      </c>
      <c r="N11" s="55" t="s">
        <v>224</v>
      </c>
      <c r="O11" s="57" t="s">
        <v>8285</v>
      </c>
      <c r="P11" s="57" t="s">
        <v>8284</v>
      </c>
      <c r="Q11" s="57" t="s">
        <v>7465</v>
      </c>
      <c r="R11" s="60" t="s">
        <v>86</v>
      </c>
      <c r="S11" s="60" t="s">
        <v>223</v>
      </c>
    </row>
    <row r="12" spans="1:19" ht="135" hidden="1" customHeight="1" x14ac:dyDescent="0.2">
      <c r="A12" s="61" t="s">
        <v>8283</v>
      </c>
      <c r="B12" s="61" t="s">
        <v>97</v>
      </c>
      <c r="C12" s="56">
        <v>2</v>
      </c>
      <c r="D12" s="57" t="s">
        <v>8282</v>
      </c>
      <c r="E12" s="61" t="s">
        <v>2180</v>
      </c>
      <c r="F12" s="55" t="s">
        <v>6862</v>
      </c>
      <c r="G12" s="55" t="s">
        <v>224</v>
      </c>
      <c r="H12" s="55" t="s">
        <v>86</v>
      </c>
      <c r="I12" s="55" t="s">
        <v>86</v>
      </c>
      <c r="J12" s="55" t="s">
        <v>8281</v>
      </c>
      <c r="K12" s="62">
        <v>46.44</v>
      </c>
      <c r="L12" s="63">
        <v>42874</v>
      </c>
      <c r="M12" s="55" t="s">
        <v>86</v>
      </c>
      <c r="N12" s="55" t="s">
        <v>224</v>
      </c>
      <c r="O12" s="57" t="s">
        <v>3063</v>
      </c>
      <c r="P12" s="57" t="s">
        <v>8280</v>
      </c>
      <c r="Q12" s="57" t="s">
        <v>7460</v>
      </c>
      <c r="R12" s="60" t="s">
        <v>86</v>
      </c>
      <c r="S12" s="60" t="s">
        <v>223</v>
      </c>
    </row>
    <row r="13" spans="1:19" ht="135" hidden="1" customHeight="1" x14ac:dyDescent="0.2">
      <c r="A13" s="55" t="s">
        <v>8279</v>
      </c>
      <c r="B13" s="61" t="s">
        <v>97</v>
      </c>
      <c r="C13" s="56">
        <v>2</v>
      </c>
      <c r="D13" s="57" t="s">
        <v>8278</v>
      </c>
      <c r="E13" s="55" t="s">
        <v>2180</v>
      </c>
      <c r="F13" s="55" t="s">
        <v>6797</v>
      </c>
      <c r="G13" s="55" t="s">
        <v>224</v>
      </c>
      <c r="H13" s="55" t="s">
        <v>86</v>
      </c>
      <c r="I13" s="55" t="s">
        <v>86</v>
      </c>
      <c r="J13" s="55" t="s">
        <v>8277</v>
      </c>
      <c r="K13" s="62">
        <v>46.49</v>
      </c>
      <c r="L13" s="63">
        <v>42724</v>
      </c>
      <c r="M13" s="55" t="s">
        <v>86</v>
      </c>
      <c r="N13" s="55" t="s">
        <v>224</v>
      </c>
      <c r="O13" s="57" t="s">
        <v>7998</v>
      </c>
      <c r="P13" s="57" t="s">
        <v>8276</v>
      </c>
      <c r="Q13" s="57" t="s">
        <v>7538</v>
      </c>
      <c r="R13" s="60" t="s">
        <v>86</v>
      </c>
      <c r="S13" s="60" t="s">
        <v>223</v>
      </c>
    </row>
    <row r="14" spans="1:19" ht="135" hidden="1" customHeight="1" x14ac:dyDescent="0.2">
      <c r="A14" s="55" t="s">
        <v>8275</v>
      </c>
      <c r="B14" s="61" t="s">
        <v>97</v>
      </c>
      <c r="C14" s="56">
        <v>2</v>
      </c>
      <c r="D14" s="57" t="s">
        <v>8274</v>
      </c>
      <c r="E14" s="61" t="s">
        <v>2180</v>
      </c>
      <c r="F14" s="55" t="s">
        <v>6862</v>
      </c>
      <c r="G14" s="55" t="s">
        <v>224</v>
      </c>
      <c r="H14" s="55" t="s">
        <v>86</v>
      </c>
      <c r="I14" s="55" t="s">
        <v>86</v>
      </c>
      <c r="J14" s="55" t="s">
        <v>8273</v>
      </c>
      <c r="K14" s="64">
        <v>46.52</v>
      </c>
      <c r="L14" s="63">
        <v>42460</v>
      </c>
      <c r="M14" s="55" t="s">
        <v>86</v>
      </c>
      <c r="N14" s="55" t="s">
        <v>224</v>
      </c>
      <c r="O14" s="57" t="s">
        <v>6885</v>
      </c>
      <c r="P14" s="57" t="s">
        <v>6884</v>
      </c>
      <c r="Q14" s="57" t="s">
        <v>7677</v>
      </c>
      <c r="R14" s="60" t="s">
        <v>86</v>
      </c>
      <c r="S14" s="60" t="s">
        <v>223</v>
      </c>
    </row>
    <row r="15" spans="1:19" ht="135" hidden="1" customHeight="1" x14ac:dyDescent="0.2">
      <c r="A15" s="61" t="s">
        <v>8272</v>
      </c>
      <c r="B15" s="61" t="s">
        <v>97</v>
      </c>
      <c r="C15" s="56">
        <v>2</v>
      </c>
      <c r="D15" s="57" t="s">
        <v>8271</v>
      </c>
      <c r="E15" s="55" t="s">
        <v>2180</v>
      </c>
      <c r="F15" s="55" t="s">
        <v>6797</v>
      </c>
      <c r="G15" s="55" t="s">
        <v>224</v>
      </c>
      <c r="H15" s="55" t="s">
        <v>86</v>
      </c>
      <c r="I15" s="55" t="s">
        <v>86</v>
      </c>
      <c r="J15" s="55" t="s">
        <v>3681</v>
      </c>
      <c r="K15" s="62">
        <v>46.61</v>
      </c>
      <c r="L15" s="63">
        <v>42724</v>
      </c>
      <c r="M15" s="55" t="s">
        <v>86</v>
      </c>
      <c r="N15" s="55" t="s">
        <v>224</v>
      </c>
      <c r="O15" s="57" t="s">
        <v>8039</v>
      </c>
      <c r="P15" s="57" t="s">
        <v>8270</v>
      </c>
      <c r="Q15" s="57" t="s">
        <v>8046</v>
      </c>
      <c r="R15" s="60" t="s">
        <v>86</v>
      </c>
      <c r="S15" s="60" t="s">
        <v>223</v>
      </c>
    </row>
    <row r="16" spans="1:19" ht="135" customHeight="1" x14ac:dyDescent="0.2">
      <c r="A16" s="55" t="s">
        <v>8269</v>
      </c>
      <c r="B16" s="55" t="s">
        <v>97</v>
      </c>
      <c r="C16" s="56">
        <v>2</v>
      </c>
      <c r="D16" s="57" t="s">
        <v>8268</v>
      </c>
      <c r="E16" s="55" t="s">
        <v>3789</v>
      </c>
      <c r="F16" s="55" t="s">
        <v>8267</v>
      </c>
      <c r="G16" s="55" t="s">
        <v>408</v>
      </c>
      <c r="H16" s="55" t="s">
        <v>8266</v>
      </c>
      <c r="I16" s="55">
        <v>33.46</v>
      </c>
      <c r="J16" s="55" t="s">
        <v>3796</v>
      </c>
      <c r="K16" s="58">
        <v>36.83</v>
      </c>
      <c r="L16" s="59">
        <v>42551</v>
      </c>
      <c r="M16" s="55" t="s">
        <v>86</v>
      </c>
      <c r="N16" s="55" t="s">
        <v>408</v>
      </c>
      <c r="O16" s="57" t="s">
        <v>3784</v>
      </c>
      <c r="P16" s="57" t="s">
        <v>3783</v>
      </c>
      <c r="Q16" s="57" t="s">
        <v>8265</v>
      </c>
      <c r="R16" s="60" t="s">
        <v>86</v>
      </c>
      <c r="S16" s="60" t="s">
        <v>223</v>
      </c>
    </row>
    <row r="17" spans="1:19" ht="135" customHeight="1" x14ac:dyDescent="0.2">
      <c r="A17" s="55" t="s">
        <v>8264</v>
      </c>
      <c r="B17" s="55" t="s">
        <v>97</v>
      </c>
      <c r="C17" s="56">
        <v>2</v>
      </c>
      <c r="D17" s="57" t="s">
        <v>8263</v>
      </c>
      <c r="E17" s="55" t="s">
        <v>3789</v>
      </c>
      <c r="F17" s="55" t="s">
        <v>5174</v>
      </c>
      <c r="G17" s="55" t="s">
        <v>408</v>
      </c>
      <c r="H17" s="55" t="s">
        <v>8262</v>
      </c>
      <c r="I17" s="55">
        <v>49.69</v>
      </c>
      <c r="J17" s="55" t="s">
        <v>3803</v>
      </c>
      <c r="K17" s="58">
        <v>34.19</v>
      </c>
      <c r="L17" s="59">
        <v>42551</v>
      </c>
      <c r="M17" s="55" t="s">
        <v>86</v>
      </c>
      <c r="N17" s="55" t="s">
        <v>408</v>
      </c>
      <c r="O17" s="57" t="s">
        <v>3784</v>
      </c>
      <c r="P17" s="57" t="s">
        <v>3783</v>
      </c>
      <c r="Q17" s="57" t="s">
        <v>8261</v>
      </c>
      <c r="R17" s="60" t="s">
        <v>86</v>
      </c>
      <c r="S17" s="60" t="s">
        <v>223</v>
      </c>
    </row>
    <row r="18" spans="1:19" ht="135" customHeight="1" x14ac:dyDescent="0.2">
      <c r="A18" s="55" t="s">
        <v>8260</v>
      </c>
      <c r="B18" s="55" t="s">
        <v>97</v>
      </c>
      <c r="C18" s="56">
        <v>2</v>
      </c>
      <c r="D18" s="57" t="s">
        <v>8259</v>
      </c>
      <c r="E18" s="55" t="s">
        <v>3789</v>
      </c>
      <c r="F18" s="55" t="s">
        <v>8258</v>
      </c>
      <c r="G18" s="55" t="s">
        <v>408</v>
      </c>
      <c r="H18" s="55" t="s">
        <v>8257</v>
      </c>
      <c r="I18" s="55">
        <v>30.48</v>
      </c>
      <c r="J18" s="55" t="s">
        <v>8256</v>
      </c>
      <c r="K18" s="58">
        <v>33.08</v>
      </c>
      <c r="L18" s="59">
        <v>42551</v>
      </c>
      <c r="M18" s="55" t="s">
        <v>86</v>
      </c>
      <c r="N18" s="55" t="s">
        <v>408</v>
      </c>
      <c r="O18" s="57" t="s">
        <v>3784</v>
      </c>
      <c r="P18" s="57" t="s">
        <v>3783</v>
      </c>
      <c r="Q18" s="57" t="s">
        <v>8255</v>
      </c>
      <c r="R18" s="60" t="s">
        <v>86</v>
      </c>
      <c r="S18" s="60" t="s">
        <v>223</v>
      </c>
    </row>
    <row r="19" spans="1:19" ht="135" customHeight="1" x14ac:dyDescent="0.2">
      <c r="A19" s="61" t="s">
        <v>8254</v>
      </c>
      <c r="B19" s="55" t="s">
        <v>97</v>
      </c>
      <c r="C19" s="56">
        <v>2</v>
      </c>
      <c r="D19" s="57" t="s">
        <v>8253</v>
      </c>
      <c r="E19" s="55" t="s">
        <v>3789</v>
      </c>
      <c r="F19" s="55" t="s">
        <v>5557</v>
      </c>
      <c r="G19" s="55" t="s">
        <v>408</v>
      </c>
      <c r="H19" s="55" t="s">
        <v>8252</v>
      </c>
      <c r="I19" s="55">
        <v>36.57</v>
      </c>
      <c r="J19" s="55" t="s">
        <v>8251</v>
      </c>
      <c r="K19" s="58">
        <v>34.81</v>
      </c>
      <c r="L19" s="59">
        <v>42551</v>
      </c>
      <c r="M19" s="55" t="s">
        <v>86</v>
      </c>
      <c r="N19" s="55" t="s">
        <v>408</v>
      </c>
      <c r="O19" s="57" t="s">
        <v>3784</v>
      </c>
      <c r="P19" s="57" t="s">
        <v>3783</v>
      </c>
      <c r="Q19" s="57" t="s">
        <v>8250</v>
      </c>
      <c r="R19" s="60" t="s">
        <v>86</v>
      </c>
      <c r="S19" s="60" t="s">
        <v>223</v>
      </c>
    </row>
    <row r="20" spans="1:19" ht="135" customHeight="1" x14ac:dyDescent="0.2">
      <c r="A20" s="55" t="s">
        <v>8249</v>
      </c>
      <c r="B20" s="55" t="s">
        <v>97</v>
      </c>
      <c r="C20" s="56">
        <v>2</v>
      </c>
      <c r="D20" s="57" t="s">
        <v>8248</v>
      </c>
      <c r="E20" s="55" t="s">
        <v>3789</v>
      </c>
      <c r="F20" s="55" t="s">
        <v>8247</v>
      </c>
      <c r="G20" s="55" t="s">
        <v>408</v>
      </c>
      <c r="H20" s="55" t="s">
        <v>8246</v>
      </c>
      <c r="I20" s="55">
        <v>39.130000000000003</v>
      </c>
      <c r="J20" s="55" t="s">
        <v>3829</v>
      </c>
      <c r="K20" s="58">
        <v>37.39</v>
      </c>
      <c r="L20" s="59">
        <v>42551</v>
      </c>
      <c r="M20" s="55" t="s">
        <v>86</v>
      </c>
      <c r="N20" s="55" t="s">
        <v>408</v>
      </c>
      <c r="O20" s="57" t="s">
        <v>3784</v>
      </c>
      <c r="P20" s="57" t="s">
        <v>3783</v>
      </c>
      <c r="Q20" s="57" t="s">
        <v>8245</v>
      </c>
      <c r="R20" s="60" t="s">
        <v>86</v>
      </c>
      <c r="S20" s="60" t="s">
        <v>223</v>
      </c>
    </row>
    <row r="21" spans="1:19" ht="135" customHeight="1" x14ac:dyDescent="0.2">
      <c r="A21" s="55" t="s">
        <v>8244</v>
      </c>
      <c r="B21" s="55" t="s">
        <v>97</v>
      </c>
      <c r="C21" s="56">
        <v>2</v>
      </c>
      <c r="D21" s="57" t="s">
        <v>8243</v>
      </c>
      <c r="E21" s="55" t="s">
        <v>3789</v>
      </c>
      <c r="F21" s="55" t="s">
        <v>4881</v>
      </c>
      <c r="G21" s="55" t="s">
        <v>408</v>
      </c>
      <c r="H21" s="55" t="s">
        <v>8242</v>
      </c>
      <c r="I21" s="55">
        <v>30.72</v>
      </c>
      <c r="J21" s="55" t="s">
        <v>3822</v>
      </c>
      <c r="K21" s="58">
        <v>25.61</v>
      </c>
      <c r="L21" s="59">
        <v>42551</v>
      </c>
      <c r="M21" s="55" t="s">
        <v>86</v>
      </c>
      <c r="N21" s="55" t="s">
        <v>408</v>
      </c>
      <c r="O21" s="57" t="s">
        <v>3784</v>
      </c>
      <c r="P21" s="57" t="s">
        <v>3783</v>
      </c>
      <c r="Q21" s="57" t="s">
        <v>8241</v>
      </c>
      <c r="R21" s="60" t="s">
        <v>86</v>
      </c>
      <c r="S21" s="60" t="s">
        <v>223</v>
      </c>
    </row>
    <row r="22" spans="1:19" ht="135" hidden="1" customHeight="1" x14ac:dyDescent="0.2">
      <c r="A22" s="55" t="s">
        <v>8240</v>
      </c>
      <c r="B22" s="61" t="s">
        <v>97</v>
      </c>
      <c r="C22" s="56">
        <v>2</v>
      </c>
      <c r="D22" s="57" t="s">
        <v>8239</v>
      </c>
      <c r="E22" s="55" t="s">
        <v>2180</v>
      </c>
      <c r="F22" s="55" t="s">
        <v>6797</v>
      </c>
      <c r="G22" s="55" t="s">
        <v>224</v>
      </c>
      <c r="H22" s="55" t="s">
        <v>86</v>
      </c>
      <c r="I22" s="55" t="s">
        <v>86</v>
      </c>
      <c r="J22" s="55" t="s">
        <v>8238</v>
      </c>
      <c r="K22" s="58">
        <v>46.71</v>
      </c>
      <c r="L22" s="63">
        <v>42724</v>
      </c>
      <c r="M22" s="55" t="s">
        <v>86</v>
      </c>
      <c r="N22" s="55" t="s">
        <v>224</v>
      </c>
      <c r="O22" s="57" t="s">
        <v>8237</v>
      </c>
      <c r="P22" s="57" t="s">
        <v>8236</v>
      </c>
      <c r="Q22" s="57" t="s">
        <v>6806</v>
      </c>
      <c r="R22" s="60" t="s">
        <v>86</v>
      </c>
      <c r="S22" s="60" t="s">
        <v>223</v>
      </c>
    </row>
    <row r="23" spans="1:19" ht="135" hidden="1" customHeight="1" x14ac:dyDescent="0.2">
      <c r="A23" s="55" t="s">
        <v>8235</v>
      </c>
      <c r="B23" s="55" t="s">
        <v>97</v>
      </c>
      <c r="C23" s="56">
        <v>2</v>
      </c>
      <c r="D23" s="57" t="s">
        <v>8234</v>
      </c>
      <c r="E23" s="55" t="s">
        <v>539</v>
      </c>
      <c r="F23" s="55" t="s">
        <v>5159</v>
      </c>
      <c r="G23" s="55" t="s">
        <v>158</v>
      </c>
      <c r="H23" s="55" t="s">
        <v>8233</v>
      </c>
      <c r="I23" s="61">
        <v>21.34</v>
      </c>
      <c r="J23" s="55" t="s">
        <v>8232</v>
      </c>
      <c r="K23" s="58">
        <v>20.38</v>
      </c>
      <c r="L23" s="59">
        <v>42551</v>
      </c>
      <c r="M23" s="55" t="s">
        <v>86</v>
      </c>
      <c r="N23" s="55" t="s">
        <v>158</v>
      </c>
      <c r="O23" s="57" t="s">
        <v>8231</v>
      </c>
      <c r="P23" s="57" t="s">
        <v>8230</v>
      </c>
      <c r="Q23" s="57" t="s">
        <v>8229</v>
      </c>
      <c r="R23" s="60" t="s">
        <v>86</v>
      </c>
      <c r="S23" s="60" t="s">
        <v>223</v>
      </c>
    </row>
    <row r="24" spans="1:19" ht="135" hidden="1" customHeight="1" x14ac:dyDescent="0.2">
      <c r="A24" s="61" t="s">
        <v>8228</v>
      </c>
      <c r="B24" s="61" t="s">
        <v>97</v>
      </c>
      <c r="C24" s="56">
        <v>2</v>
      </c>
      <c r="D24" s="57" t="s">
        <v>8227</v>
      </c>
      <c r="E24" s="55" t="s">
        <v>2180</v>
      </c>
      <c r="F24" s="55" t="s">
        <v>6797</v>
      </c>
      <c r="G24" s="55" t="s">
        <v>224</v>
      </c>
      <c r="H24" s="55" t="s">
        <v>86</v>
      </c>
      <c r="I24" s="55" t="s">
        <v>86</v>
      </c>
      <c r="J24" s="55" t="s">
        <v>8226</v>
      </c>
      <c r="K24" s="62">
        <v>46.72</v>
      </c>
      <c r="L24" s="63">
        <v>42724</v>
      </c>
      <c r="M24" s="55" t="s">
        <v>86</v>
      </c>
      <c r="N24" s="55" t="s">
        <v>224</v>
      </c>
      <c r="O24" s="57" t="s">
        <v>7682</v>
      </c>
      <c r="P24" s="57" t="s">
        <v>8225</v>
      </c>
      <c r="Q24" s="57" t="s">
        <v>8224</v>
      </c>
      <c r="R24" s="60" t="s">
        <v>86</v>
      </c>
      <c r="S24" s="60" t="s">
        <v>223</v>
      </c>
    </row>
    <row r="25" spans="1:19" ht="135" hidden="1" customHeight="1" x14ac:dyDescent="0.2">
      <c r="A25" s="55" t="s">
        <v>8223</v>
      </c>
      <c r="B25" s="61" t="s">
        <v>97</v>
      </c>
      <c r="C25" s="56">
        <v>2</v>
      </c>
      <c r="D25" s="57" t="s">
        <v>8222</v>
      </c>
      <c r="E25" s="55" t="s">
        <v>2180</v>
      </c>
      <c r="F25" s="55" t="s">
        <v>6797</v>
      </c>
      <c r="G25" s="55" t="s">
        <v>224</v>
      </c>
      <c r="H25" s="55" t="s">
        <v>86</v>
      </c>
      <c r="I25" s="55" t="s">
        <v>86</v>
      </c>
      <c r="J25" s="55" t="s">
        <v>8221</v>
      </c>
      <c r="K25" s="62">
        <v>46.8</v>
      </c>
      <c r="L25" s="63">
        <v>42724</v>
      </c>
      <c r="M25" s="55" t="s">
        <v>86</v>
      </c>
      <c r="N25" s="55" t="s">
        <v>224</v>
      </c>
      <c r="O25" s="57" t="s">
        <v>8039</v>
      </c>
      <c r="P25" s="57" t="s">
        <v>8220</v>
      </c>
      <c r="Q25" s="57" t="s">
        <v>7036</v>
      </c>
      <c r="R25" s="60" t="s">
        <v>86</v>
      </c>
      <c r="S25" s="60" t="s">
        <v>223</v>
      </c>
    </row>
    <row r="26" spans="1:19" ht="135" hidden="1" customHeight="1" x14ac:dyDescent="0.2">
      <c r="A26" s="61" t="s">
        <v>8219</v>
      </c>
      <c r="B26" s="55" t="s">
        <v>97</v>
      </c>
      <c r="C26" s="56">
        <v>2</v>
      </c>
      <c r="D26" s="57" t="s">
        <v>8218</v>
      </c>
      <c r="E26" s="61" t="s">
        <v>2180</v>
      </c>
      <c r="F26" s="55" t="s">
        <v>6797</v>
      </c>
      <c r="G26" s="55" t="s">
        <v>224</v>
      </c>
      <c r="H26" s="55" t="s">
        <v>86</v>
      </c>
      <c r="I26" s="55" t="s">
        <v>86</v>
      </c>
      <c r="J26" s="55" t="s">
        <v>3608</v>
      </c>
      <c r="K26" s="58">
        <v>46.83</v>
      </c>
      <c r="L26" s="59">
        <v>42614</v>
      </c>
      <c r="M26" s="55" t="s">
        <v>86</v>
      </c>
      <c r="N26" s="55" t="s">
        <v>224</v>
      </c>
      <c r="O26" s="57" t="s">
        <v>7682</v>
      </c>
      <c r="P26" s="57" t="s">
        <v>8217</v>
      </c>
      <c r="Q26" s="57" t="s">
        <v>8216</v>
      </c>
      <c r="R26" s="60" t="s">
        <v>86</v>
      </c>
      <c r="S26" s="60" t="s">
        <v>223</v>
      </c>
    </row>
    <row r="27" spans="1:19" ht="135" hidden="1" customHeight="1" x14ac:dyDescent="0.2">
      <c r="A27" s="61" t="s">
        <v>8215</v>
      </c>
      <c r="B27" s="55" t="s">
        <v>97</v>
      </c>
      <c r="C27" s="56">
        <v>2</v>
      </c>
      <c r="D27" s="57" t="s">
        <v>8214</v>
      </c>
      <c r="E27" s="55" t="s">
        <v>165</v>
      </c>
      <c r="F27" s="55" t="s">
        <v>5159</v>
      </c>
      <c r="G27" s="55" t="s">
        <v>158</v>
      </c>
      <c r="H27" s="55" t="s">
        <v>8213</v>
      </c>
      <c r="I27" s="55">
        <v>23.81</v>
      </c>
      <c r="J27" s="55" t="s">
        <v>4479</v>
      </c>
      <c r="K27" s="58">
        <v>24.36</v>
      </c>
      <c r="L27" s="59">
        <v>42551</v>
      </c>
      <c r="M27" s="55" t="s">
        <v>86</v>
      </c>
      <c r="N27" s="55" t="s">
        <v>158</v>
      </c>
      <c r="O27" s="57" t="s">
        <v>157</v>
      </c>
      <c r="P27" s="57" t="s">
        <v>156</v>
      </c>
      <c r="Q27" s="57" t="s">
        <v>8212</v>
      </c>
      <c r="R27" s="60" t="s">
        <v>86</v>
      </c>
      <c r="S27" s="60" t="s">
        <v>223</v>
      </c>
    </row>
    <row r="28" spans="1:19" ht="135" hidden="1" customHeight="1" x14ac:dyDescent="0.2">
      <c r="A28" s="61" t="s">
        <v>8211</v>
      </c>
      <c r="B28" s="61" t="s">
        <v>110</v>
      </c>
      <c r="C28" s="56">
        <v>2</v>
      </c>
      <c r="D28" s="57" t="s">
        <v>8210</v>
      </c>
      <c r="E28" s="55" t="s">
        <v>108</v>
      </c>
      <c r="F28" s="55" t="s">
        <v>4851</v>
      </c>
      <c r="G28" s="55" t="s">
        <v>6983</v>
      </c>
      <c r="H28" s="55" t="s">
        <v>86</v>
      </c>
      <c r="I28" s="55" t="s">
        <v>86</v>
      </c>
      <c r="J28" s="55" t="s">
        <v>8209</v>
      </c>
      <c r="K28" s="62">
        <v>9.9700000000000006</v>
      </c>
      <c r="L28" s="63">
        <v>42908</v>
      </c>
      <c r="M28" s="65" t="s">
        <v>5547</v>
      </c>
      <c r="N28" s="55" t="s">
        <v>90</v>
      </c>
      <c r="O28" s="57" t="s">
        <v>7101</v>
      </c>
      <c r="P28" s="57" t="s">
        <v>7100</v>
      </c>
      <c r="Q28" s="57" t="s">
        <v>8208</v>
      </c>
      <c r="R28" s="60" t="s">
        <v>86</v>
      </c>
      <c r="S28" s="60" t="s">
        <v>223</v>
      </c>
    </row>
    <row r="29" spans="1:19" ht="135" hidden="1" customHeight="1" x14ac:dyDescent="0.2">
      <c r="A29" s="55" t="s">
        <v>8207</v>
      </c>
      <c r="B29" s="61" t="s">
        <v>97</v>
      </c>
      <c r="C29" s="56">
        <v>2</v>
      </c>
      <c r="D29" s="57" t="s">
        <v>8206</v>
      </c>
      <c r="E29" s="61" t="s">
        <v>512</v>
      </c>
      <c r="F29" s="55" t="s">
        <v>6760</v>
      </c>
      <c r="G29" s="55" t="s">
        <v>4850</v>
      </c>
      <c r="H29" s="61" t="s">
        <v>8205</v>
      </c>
      <c r="I29" s="61">
        <v>45.31</v>
      </c>
      <c r="J29" s="55" t="s">
        <v>8204</v>
      </c>
      <c r="K29" s="62">
        <v>50.8</v>
      </c>
      <c r="L29" s="63">
        <v>42643</v>
      </c>
      <c r="M29" s="55" t="s">
        <v>8203</v>
      </c>
      <c r="N29" s="55" t="s">
        <v>90</v>
      </c>
      <c r="O29" s="57" t="s">
        <v>1330</v>
      </c>
      <c r="P29" s="57" t="s">
        <v>7415</v>
      </c>
      <c r="Q29" s="57" t="s">
        <v>8202</v>
      </c>
      <c r="R29" s="60" t="s">
        <v>86</v>
      </c>
      <c r="S29" s="60" t="s">
        <v>223</v>
      </c>
    </row>
    <row r="30" spans="1:19" ht="135" hidden="1" customHeight="1" x14ac:dyDescent="0.2">
      <c r="A30" s="55" t="s">
        <v>8201</v>
      </c>
      <c r="B30" s="61" t="s">
        <v>97</v>
      </c>
      <c r="C30" s="56">
        <v>2</v>
      </c>
      <c r="D30" s="57" t="s">
        <v>8200</v>
      </c>
      <c r="E30" s="61" t="s">
        <v>1027</v>
      </c>
      <c r="F30" s="55" t="s">
        <v>7867</v>
      </c>
      <c r="G30" s="55" t="s">
        <v>4862</v>
      </c>
      <c r="H30" s="61" t="s">
        <v>8199</v>
      </c>
      <c r="I30" s="62">
        <v>48.65</v>
      </c>
      <c r="J30" s="55" t="s">
        <v>3865</v>
      </c>
      <c r="K30" s="62">
        <v>54.14</v>
      </c>
      <c r="L30" s="63">
        <v>42643</v>
      </c>
      <c r="M30" s="55" t="s">
        <v>8198</v>
      </c>
      <c r="N30" s="55" t="s">
        <v>360</v>
      </c>
      <c r="O30" s="57" t="s">
        <v>1330</v>
      </c>
      <c r="P30" s="57" t="s">
        <v>8097</v>
      </c>
      <c r="Q30" s="57" t="s">
        <v>8197</v>
      </c>
      <c r="R30" s="60" t="s">
        <v>86</v>
      </c>
      <c r="S30" s="60" t="s">
        <v>223</v>
      </c>
    </row>
    <row r="31" spans="1:19" ht="135" hidden="1" customHeight="1" x14ac:dyDescent="0.2">
      <c r="A31" s="61" t="s">
        <v>8196</v>
      </c>
      <c r="B31" s="61" t="s">
        <v>110</v>
      </c>
      <c r="C31" s="56">
        <v>2</v>
      </c>
      <c r="D31" s="57" t="s">
        <v>8195</v>
      </c>
      <c r="E31" s="55" t="s">
        <v>108</v>
      </c>
      <c r="F31" s="55" t="s">
        <v>4851</v>
      </c>
      <c r="G31" s="55" t="s">
        <v>6983</v>
      </c>
      <c r="H31" s="55" t="s">
        <v>86</v>
      </c>
      <c r="I31" s="55" t="s">
        <v>86</v>
      </c>
      <c r="J31" s="55" t="s">
        <v>8194</v>
      </c>
      <c r="K31" s="62">
        <v>10.32</v>
      </c>
      <c r="L31" s="63">
        <v>42908</v>
      </c>
      <c r="M31" s="65" t="s">
        <v>5547</v>
      </c>
      <c r="N31" s="55" t="s">
        <v>90</v>
      </c>
      <c r="O31" s="57" t="s">
        <v>7101</v>
      </c>
      <c r="P31" s="57" t="s">
        <v>7100</v>
      </c>
      <c r="Q31" s="57" t="s">
        <v>8193</v>
      </c>
      <c r="R31" s="60" t="s">
        <v>86</v>
      </c>
      <c r="S31" s="60" t="s">
        <v>223</v>
      </c>
    </row>
    <row r="32" spans="1:19" ht="135" hidden="1" customHeight="1" x14ac:dyDescent="0.2">
      <c r="A32" s="55" t="s">
        <v>8192</v>
      </c>
      <c r="B32" s="61" t="s">
        <v>97</v>
      </c>
      <c r="C32" s="56">
        <v>2</v>
      </c>
      <c r="D32" s="57" t="s">
        <v>8191</v>
      </c>
      <c r="E32" s="61" t="s">
        <v>476</v>
      </c>
      <c r="F32" s="55" t="s">
        <v>7867</v>
      </c>
      <c r="G32" s="55" t="s">
        <v>4862</v>
      </c>
      <c r="H32" s="61" t="s">
        <v>8190</v>
      </c>
      <c r="I32" s="62">
        <v>44.78</v>
      </c>
      <c r="J32" s="55" t="s">
        <v>3883</v>
      </c>
      <c r="K32" s="62">
        <v>50.27</v>
      </c>
      <c r="L32" s="63">
        <v>42643</v>
      </c>
      <c r="M32" s="55" t="s">
        <v>8189</v>
      </c>
      <c r="N32" s="55" t="s">
        <v>360</v>
      </c>
      <c r="O32" s="57" t="s">
        <v>1330</v>
      </c>
      <c r="P32" s="57" t="s">
        <v>7410</v>
      </c>
      <c r="Q32" s="57" t="s">
        <v>8132</v>
      </c>
      <c r="R32" s="60" t="s">
        <v>86</v>
      </c>
      <c r="S32" s="60" t="s">
        <v>223</v>
      </c>
    </row>
    <row r="33" spans="1:19" ht="135" hidden="1" customHeight="1" x14ac:dyDescent="0.2">
      <c r="A33" s="55" t="s">
        <v>8188</v>
      </c>
      <c r="B33" s="61" t="s">
        <v>97</v>
      </c>
      <c r="C33" s="56">
        <v>2</v>
      </c>
      <c r="D33" s="57" t="s">
        <v>8187</v>
      </c>
      <c r="E33" s="61" t="s">
        <v>476</v>
      </c>
      <c r="F33" s="55" t="s">
        <v>6760</v>
      </c>
      <c r="G33" s="55" t="s">
        <v>4850</v>
      </c>
      <c r="H33" s="61" t="s">
        <v>8186</v>
      </c>
      <c r="I33" s="62">
        <v>50.52</v>
      </c>
      <c r="J33" s="55" t="s">
        <v>3876</v>
      </c>
      <c r="K33" s="62">
        <v>56.01</v>
      </c>
      <c r="L33" s="63">
        <v>42643</v>
      </c>
      <c r="M33" s="55" t="s">
        <v>8185</v>
      </c>
      <c r="N33" s="55" t="s">
        <v>90</v>
      </c>
      <c r="O33" s="57" t="s">
        <v>1330</v>
      </c>
      <c r="P33" s="57" t="s">
        <v>7410</v>
      </c>
      <c r="Q33" s="57" t="s">
        <v>8184</v>
      </c>
      <c r="R33" s="60" t="s">
        <v>86</v>
      </c>
      <c r="S33" s="60" t="s">
        <v>223</v>
      </c>
    </row>
    <row r="34" spans="1:19" ht="135" hidden="1" customHeight="1" x14ac:dyDescent="0.2">
      <c r="A34" s="55" t="s">
        <v>8183</v>
      </c>
      <c r="B34" s="61" t="s">
        <v>97</v>
      </c>
      <c r="C34" s="56">
        <v>2</v>
      </c>
      <c r="D34" s="57" t="s">
        <v>8182</v>
      </c>
      <c r="E34" s="61" t="s">
        <v>883</v>
      </c>
      <c r="F34" s="55" t="s">
        <v>7867</v>
      </c>
      <c r="G34" s="55" t="s">
        <v>4862</v>
      </c>
      <c r="H34" s="61" t="s">
        <v>8181</v>
      </c>
      <c r="I34" s="62">
        <v>54.57</v>
      </c>
      <c r="J34" s="55" t="s">
        <v>8180</v>
      </c>
      <c r="K34" s="62">
        <v>60.06</v>
      </c>
      <c r="L34" s="63">
        <v>42643</v>
      </c>
      <c r="M34" s="55" t="s">
        <v>8179</v>
      </c>
      <c r="N34" s="55" t="s">
        <v>360</v>
      </c>
      <c r="O34" s="57" t="s">
        <v>1330</v>
      </c>
      <c r="P34" s="57" t="s">
        <v>6764</v>
      </c>
      <c r="Q34" s="57" t="s">
        <v>8178</v>
      </c>
      <c r="R34" s="60" t="s">
        <v>86</v>
      </c>
      <c r="S34" s="60" t="s">
        <v>223</v>
      </c>
    </row>
    <row r="35" spans="1:19" ht="135" hidden="1" customHeight="1" x14ac:dyDescent="0.2">
      <c r="A35" s="61" t="s">
        <v>8177</v>
      </c>
      <c r="B35" s="61" t="s">
        <v>110</v>
      </c>
      <c r="C35" s="56">
        <v>2</v>
      </c>
      <c r="D35" s="57" t="s">
        <v>8176</v>
      </c>
      <c r="E35" s="55" t="s">
        <v>108</v>
      </c>
      <c r="F35" s="55" t="s">
        <v>4851</v>
      </c>
      <c r="G35" s="55" t="s">
        <v>6983</v>
      </c>
      <c r="H35" s="55" t="s">
        <v>86</v>
      </c>
      <c r="I35" s="55" t="s">
        <v>86</v>
      </c>
      <c r="J35" s="55" t="s">
        <v>8175</v>
      </c>
      <c r="K35" s="62">
        <v>13.29</v>
      </c>
      <c r="L35" s="63">
        <v>42908</v>
      </c>
      <c r="M35" s="65" t="s">
        <v>5547</v>
      </c>
      <c r="N35" s="55" t="s">
        <v>90</v>
      </c>
      <c r="O35" s="57" t="s">
        <v>7101</v>
      </c>
      <c r="P35" s="57" t="s">
        <v>7100</v>
      </c>
      <c r="Q35" s="57" t="s">
        <v>8174</v>
      </c>
      <c r="R35" s="60" t="s">
        <v>86</v>
      </c>
      <c r="S35" s="60" t="s">
        <v>223</v>
      </c>
    </row>
    <row r="36" spans="1:19" ht="135" hidden="1" customHeight="1" x14ac:dyDescent="0.2">
      <c r="A36" s="55" t="s">
        <v>8173</v>
      </c>
      <c r="B36" s="61" t="s">
        <v>97</v>
      </c>
      <c r="C36" s="56">
        <v>2</v>
      </c>
      <c r="D36" s="57" t="s">
        <v>8172</v>
      </c>
      <c r="E36" s="61" t="s">
        <v>130</v>
      </c>
      <c r="F36" s="55" t="s">
        <v>6760</v>
      </c>
      <c r="G36" s="55" t="s">
        <v>4850</v>
      </c>
      <c r="H36" s="61" t="s">
        <v>8171</v>
      </c>
      <c r="I36" s="61">
        <v>48.41</v>
      </c>
      <c r="J36" s="55" t="s">
        <v>8170</v>
      </c>
      <c r="K36" s="62">
        <v>53.9</v>
      </c>
      <c r="L36" s="63">
        <v>42643</v>
      </c>
      <c r="M36" s="55" t="s">
        <v>8169</v>
      </c>
      <c r="N36" s="55" t="s">
        <v>90</v>
      </c>
      <c r="O36" s="57" t="s">
        <v>1330</v>
      </c>
      <c r="P36" s="57" t="s">
        <v>7917</v>
      </c>
      <c r="Q36" s="57" t="s">
        <v>8168</v>
      </c>
      <c r="R36" s="60" t="s">
        <v>86</v>
      </c>
      <c r="S36" s="60" t="s">
        <v>223</v>
      </c>
    </row>
    <row r="37" spans="1:19" ht="135" hidden="1" customHeight="1" x14ac:dyDescent="0.2">
      <c r="A37" s="55" t="s">
        <v>8167</v>
      </c>
      <c r="B37" s="61" t="s">
        <v>97</v>
      </c>
      <c r="C37" s="56">
        <v>2</v>
      </c>
      <c r="D37" s="57" t="s">
        <v>8166</v>
      </c>
      <c r="E37" s="61" t="s">
        <v>597</v>
      </c>
      <c r="F37" s="55" t="s">
        <v>7867</v>
      </c>
      <c r="G37" s="55" t="s">
        <v>4862</v>
      </c>
      <c r="H37" s="61" t="s">
        <v>8165</v>
      </c>
      <c r="I37" s="62">
        <v>53.61</v>
      </c>
      <c r="J37" s="55" t="s">
        <v>8164</v>
      </c>
      <c r="K37" s="62">
        <v>59.1</v>
      </c>
      <c r="L37" s="63">
        <v>42643</v>
      </c>
      <c r="M37" s="55" t="s">
        <v>8163</v>
      </c>
      <c r="N37" s="55" t="s">
        <v>360</v>
      </c>
      <c r="O37" s="57" t="s">
        <v>1330</v>
      </c>
      <c r="P37" s="57" t="s">
        <v>7287</v>
      </c>
      <c r="Q37" s="57" t="s">
        <v>8162</v>
      </c>
      <c r="R37" s="60" t="s">
        <v>86</v>
      </c>
      <c r="S37" s="60" t="s">
        <v>223</v>
      </c>
    </row>
    <row r="38" spans="1:19" ht="135" hidden="1" customHeight="1" x14ac:dyDescent="0.2">
      <c r="A38" s="55" t="s">
        <v>8161</v>
      </c>
      <c r="B38" s="61" t="s">
        <v>97</v>
      </c>
      <c r="C38" s="56">
        <v>2</v>
      </c>
      <c r="D38" s="57" t="s">
        <v>8333</v>
      </c>
      <c r="E38" s="61" t="s">
        <v>130</v>
      </c>
      <c r="F38" s="55" t="s">
        <v>4851</v>
      </c>
      <c r="G38" s="55" t="s">
        <v>4850</v>
      </c>
      <c r="H38" s="55" t="s">
        <v>86</v>
      </c>
      <c r="I38" s="55" t="s">
        <v>86</v>
      </c>
      <c r="J38" s="55" t="s">
        <v>8160</v>
      </c>
      <c r="K38" s="62">
        <v>38.619999999999997</v>
      </c>
      <c r="L38" s="63">
        <v>42913</v>
      </c>
      <c r="M38" s="55" t="s">
        <v>86</v>
      </c>
      <c r="N38" s="55" t="s">
        <v>90</v>
      </c>
      <c r="O38" s="57" t="s">
        <v>2430</v>
      </c>
      <c r="P38" s="57" t="s">
        <v>7057</v>
      </c>
      <c r="Q38" s="57" t="s">
        <v>8159</v>
      </c>
      <c r="R38" s="60" t="s">
        <v>86</v>
      </c>
      <c r="S38" s="60" t="s">
        <v>223</v>
      </c>
    </row>
    <row r="39" spans="1:19" ht="135" hidden="1" customHeight="1" x14ac:dyDescent="0.2">
      <c r="A39" s="61" t="s">
        <v>8158</v>
      </c>
      <c r="B39" s="61" t="s">
        <v>97</v>
      </c>
      <c r="C39" s="56">
        <v>2</v>
      </c>
      <c r="D39" s="57" t="s">
        <v>8157</v>
      </c>
      <c r="E39" s="61" t="s">
        <v>130</v>
      </c>
      <c r="F39" s="55" t="s">
        <v>6760</v>
      </c>
      <c r="G39" s="55" t="s">
        <v>4850</v>
      </c>
      <c r="H39" s="55" t="s">
        <v>86</v>
      </c>
      <c r="I39" s="55" t="s">
        <v>86</v>
      </c>
      <c r="J39" s="55" t="s">
        <v>8156</v>
      </c>
      <c r="K39" s="62">
        <v>48.91</v>
      </c>
      <c r="L39" s="63">
        <v>42643</v>
      </c>
      <c r="M39" s="55" t="s">
        <v>86</v>
      </c>
      <c r="N39" s="55" t="s">
        <v>90</v>
      </c>
      <c r="O39" s="57" t="s">
        <v>5120</v>
      </c>
      <c r="P39" s="57" t="s">
        <v>7893</v>
      </c>
      <c r="Q39" s="57" t="s">
        <v>8155</v>
      </c>
      <c r="R39" s="60" t="s">
        <v>86</v>
      </c>
      <c r="S39" s="60" t="s">
        <v>223</v>
      </c>
    </row>
    <row r="40" spans="1:19" ht="135" hidden="1" customHeight="1" x14ac:dyDescent="0.2">
      <c r="A40" s="55" t="s">
        <v>8154</v>
      </c>
      <c r="B40" s="61" t="s">
        <v>97</v>
      </c>
      <c r="C40" s="56">
        <v>2</v>
      </c>
      <c r="D40" s="57" t="s">
        <v>8153</v>
      </c>
      <c r="E40" s="61" t="s">
        <v>130</v>
      </c>
      <c r="F40" s="55" t="s">
        <v>7867</v>
      </c>
      <c r="G40" s="55" t="s">
        <v>4862</v>
      </c>
      <c r="H40" s="61" t="s">
        <v>8152</v>
      </c>
      <c r="I40" s="61">
        <v>45.26</v>
      </c>
      <c r="J40" s="55" t="s">
        <v>8151</v>
      </c>
      <c r="K40" s="62">
        <v>50.75</v>
      </c>
      <c r="L40" s="63">
        <v>42643</v>
      </c>
      <c r="M40" s="55" t="s">
        <v>8150</v>
      </c>
      <c r="N40" s="55" t="s">
        <v>360</v>
      </c>
      <c r="O40" s="57" t="s">
        <v>1330</v>
      </c>
      <c r="P40" s="57" t="s">
        <v>7917</v>
      </c>
      <c r="Q40" s="57" t="s">
        <v>8149</v>
      </c>
      <c r="R40" s="60" t="s">
        <v>86</v>
      </c>
      <c r="S40" s="60" t="s">
        <v>223</v>
      </c>
    </row>
    <row r="41" spans="1:19" ht="135" hidden="1" customHeight="1" x14ac:dyDescent="0.2">
      <c r="A41" s="55" t="s">
        <v>8148</v>
      </c>
      <c r="B41" s="61" t="s">
        <v>97</v>
      </c>
      <c r="C41" s="56">
        <v>2</v>
      </c>
      <c r="D41" s="57" t="s">
        <v>8334</v>
      </c>
      <c r="E41" s="61" t="s">
        <v>7546</v>
      </c>
      <c r="F41" s="55" t="s">
        <v>4851</v>
      </c>
      <c r="G41" s="55" t="s">
        <v>4850</v>
      </c>
      <c r="H41" s="61" t="s">
        <v>8147</v>
      </c>
      <c r="I41" s="61">
        <v>39.46</v>
      </c>
      <c r="J41" s="55" t="s">
        <v>8146</v>
      </c>
      <c r="K41" s="62">
        <v>43.44</v>
      </c>
      <c r="L41" s="63">
        <v>43502</v>
      </c>
      <c r="M41" s="55" t="s">
        <v>86</v>
      </c>
      <c r="N41" s="55" t="s">
        <v>90</v>
      </c>
      <c r="O41" s="57" t="s">
        <v>7252</v>
      </c>
      <c r="P41" s="57" t="s">
        <v>8145</v>
      </c>
      <c r="Q41" s="57" t="s">
        <v>8144</v>
      </c>
      <c r="R41" s="60" t="s">
        <v>86</v>
      </c>
      <c r="S41" s="60" t="s">
        <v>223</v>
      </c>
    </row>
    <row r="42" spans="1:19" ht="135" hidden="1" customHeight="1" x14ac:dyDescent="0.2">
      <c r="A42" s="55" t="s">
        <v>8143</v>
      </c>
      <c r="B42" s="61" t="s">
        <v>97</v>
      </c>
      <c r="C42" s="56">
        <v>2</v>
      </c>
      <c r="D42" s="57" t="s">
        <v>8142</v>
      </c>
      <c r="E42" s="61" t="s">
        <v>7400</v>
      </c>
      <c r="F42" s="55" t="s">
        <v>6760</v>
      </c>
      <c r="G42" s="55" t="s">
        <v>4850</v>
      </c>
      <c r="H42" s="61" t="s">
        <v>8141</v>
      </c>
      <c r="I42" s="61">
        <v>49.9</v>
      </c>
      <c r="J42" s="55" t="s">
        <v>8140</v>
      </c>
      <c r="K42" s="62">
        <v>55.39</v>
      </c>
      <c r="L42" s="63">
        <v>42643</v>
      </c>
      <c r="M42" s="55" t="s">
        <v>8139</v>
      </c>
      <c r="N42" s="55" t="s">
        <v>90</v>
      </c>
      <c r="O42" s="57" t="s">
        <v>1330</v>
      </c>
      <c r="P42" s="57" t="s">
        <v>7397</v>
      </c>
      <c r="Q42" s="57" t="s">
        <v>8138</v>
      </c>
      <c r="R42" s="60" t="s">
        <v>86</v>
      </c>
      <c r="S42" s="60" t="s">
        <v>223</v>
      </c>
    </row>
    <row r="43" spans="1:19" ht="135" hidden="1" customHeight="1" x14ac:dyDescent="0.2">
      <c r="A43" s="55" t="s">
        <v>8137</v>
      </c>
      <c r="B43" s="61" t="s">
        <v>97</v>
      </c>
      <c r="C43" s="56">
        <v>2</v>
      </c>
      <c r="D43" s="57" t="s">
        <v>8136</v>
      </c>
      <c r="E43" s="61" t="s">
        <v>476</v>
      </c>
      <c r="F43" s="55" t="s">
        <v>7867</v>
      </c>
      <c r="G43" s="55" t="s">
        <v>4862</v>
      </c>
      <c r="H43" s="61" t="s">
        <v>8135</v>
      </c>
      <c r="I43" s="61">
        <v>61.68</v>
      </c>
      <c r="J43" s="55" t="s">
        <v>8134</v>
      </c>
      <c r="K43" s="62">
        <v>67.17</v>
      </c>
      <c r="L43" s="63">
        <v>42643</v>
      </c>
      <c r="M43" s="55" t="s">
        <v>8133</v>
      </c>
      <c r="N43" s="55" t="s">
        <v>360</v>
      </c>
      <c r="O43" s="57" t="s">
        <v>1330</v>
      </c>
      <c r="P43" s="57" t="s">
        <v>7166</v>
      </c>
      <c r="Q43" s="57" t="s">
        <v>8132</v>
      </c>
      <c r="R43" s="60" t="s">
        <v>86</v>
      </c>
      <c r="S43" s="60" t="s">
        <v>223</v>
      </c>
    </row>
    <row r="44" spans="1:19" ht="135" hidden="1" customHeight="1" x14ac:dyDescent="0.2">
      <c r="A44" s="55" t="s">
        <v>8131</v>
      </c>
      <c r="B44" s="61" t="s">
        <v>97</v>
      </c>
      <c r="C44" s="56">
        <v>2</v>
      </c>
      <c r="D44" s="57" t="s">
        <v>8130</v>
      </c>
      <c r="E44" s="61" t="s">
        <v>589</v>
      </c>
      <c r="F44" s="55" t="s">
        <v>7510</v>
      </c>
      <c r="G44" s="55" t="s">
        <v>4850</v>
      </c>
      <c r="H44" s="55" t="s">
        <v>8129</v>
      </c>
      <c r="I44" s="61">
        <v>13.67</v>
      </c>
      <c r="J44" s="55" t="s">
        <v>8128</v>
      </c>
      <c r="K44" s="62">
        <v>30.9</v>
      </c>
      <c r="L44" s="63">
        <v>42643</v>
      </c>
      <c r="M44" s="55" t="s">
        <v>86</v>
      </c>
      <c r="N44" s="55" t="s">
        <v>90</v>
      </c>
      <c r="O44" s="57" t="s">
        <v>1330</v>
      </c>
      <c r="P44" s="57" t="s">
        <v>8118</v>
      </c>
      <c r="Q44" s="57" t="s">
        <v>7905</v>
      </c>
      <c r="R44" s="60" t="s">
        <v>86</v>
      </c>
      <c r="S44" s="60" t="s">
        <v>223</v>
      </c>
    </row>
    <row r="45" spans="1:19" ht="135" hidden="1" customHeight="1" x14ac:dyDescent="0.2">
      <c r="A45" s="55" t="s">
        <v>8127</v>
      </c>
      <c r="B45" s="61" t="s">
        <v>97</v>
      </c>
      <c r="C45" s="56">
        <v>2</v>
      </c>
      <c r="D45" s="57" t="s">
        <v>8126</v>
      </c>
      <c r="E45" s="61" t="s">
        <v>589</v>
      </c>
      <c r="F45" s="55" t="s">
        <v>7510</v>
      </c>
      <c r="G45" s="55" t="s">
        <v>4850</v>
      </c>
      <c r="H45" s="61" t="s">
        <v>8125</v>
      </c>
      <c r="I45" s="61">
        <v>37.29</v>
      </c>
      <c r="J45" s="55" t="s">
        <v>4475</v>
      </c>
      <c r="K45" s="62">
        <v>42.78</v>
      </c>
      <c r="L45" s="63">
        <v>42643</v>
      </c>
      <c r="M45" s="55" t="s">
        <v>8124</v>
      </c>
      <c r="N45" s="55" t="s">
        <v>90</v>
      </c>
      <c r="O45" s="57" t="s">
        <v>1330</v>
      </c>
      <c r="P45" s="57" t="s">
        <v>8118</v>
      </c>
      <c r="Q45" s="57" t="s">
        <v>8123</v>
      </c>
      <c r="R45" s="60" t="s">
        <v>86</v>
      </c>
      <c r="S45" s="60" t="s">
        <v>223</v>
      </c>
    </row>
    <row r="46" spans="1:19" ht="135" hidden="1" customHeight="1" x14ac:dyDescent="0.2">
      <c r="A46" s="55" t="s">
        <v>8122</v>
      </c>
      <c r="B46" s="61" t="s">
        <v>97</v>
      </c>
      <c r="C46" s="56">
        <v>2</v>
      </c>
      <c r="D46" s="57" t="s">
        <v>8121</v>
      </c>
      <c r="E46" s="61" t="s">
        <v>589</v>
      </c>
      <c r="F46" s="55" t="s">
        <v>7867</v>
      </c>
      <c r="G46" s="55" t="s">
        <v>4862</v>
      </c>
      <c r="H46" s="61" t="s">
        <v>8120</v>
      </c>
      <c r="I46" s="61">
        <v>34.72</v>
      </c>
      <c r="J46" s="55" t="s">
        <v>4477</v>
      </c>
      <c r="K46" s="62">
        <v>40.21</v>
      </c>
      <c r="L46" s="63">
        <v>42643</v>
      </c>
      <c r="M46" s="55" t="s">
        <v>8119</v>
      </c>
      <c r="N46" s="55" t="s">
        <v>360</v>
      </c>
      <c r="O46" s="57" t="s">
        <v>1330</v>
      </c>
      <c r="P46" s="57" t="s">
        <v>8118</v>
      </c>
      <c r="Q46" s="57" t="s">
        <v>8117</v>
      </c>
      <c r="R46" s="60" t="s">
        <v>86</v>
      </c>
      <c r="S46" s="60" t="s">
        <v>223</v>
      </c>
    </row>
    <row r="47" spans="1:19" ht="135" hidden="1" customHeight="1" x14ac:dyDescent="0.2">
      <c r="A47" s="55" t="s">
        <v>5260</v>
      </c>
      <c r="B47" s="61" t="s">
        <v>97</v>
      </c>
      <c r="C47" s="56">
        <v>2</v>
      </c>
      <c r="D47" s="57" t="s">
        <v>8116</v>
      </c>
      <c r="E47" s="61" t="s">
        <v>539</v>
      </c>
      <c r="F47" s="55" t="s">
        <v>7510</v>
      </c>
      <c r="G47" s="55" t="s">
        <v>4850</v>
      </c>
      <c r="H47" s="61" t="s">
        <v>8115</v>
      </c>
      <c r="I47" s="61">
        <v>38.56</v>
      </c>
      <c r="J47" s="55" t="s">
        <v>5258</v>
      </c>
      <c r="K47" s="62">
        <v>44.05</v>
      </c>
      <c r="L47" s="63">
        <v>42643</v>
      </c>
      <c r="M47" s="55" t="s">
        <v>8114</v>
      </c>
      <c r="N47" s="55" t="s">
        <v>90</v>
      </c>
      <c r="O47" s="57" t="s">
        <v>1330</v>
      </c>
      <c r="P47" s="57" t="s">
        <v>5242</v>
      </c>
      <c r="Q47" s="57" t="s">
        <v>8113</v>
      </c>
      <c r="R47" s="60" t="s">
        <v>86</v>
      </c>
      <c r="S47" s="60" t="s">
        <v>223</v>
      </c>
    </row>
    <row r="48" spans="1:19" ht="135" hidden="1" customHeight="1" x14ac:dyDescent="0.2">
      <c r="A48" s="55" t="s">
        <v>5254</v>
      </c>
      <c r="B48" s="61" t="s">
        <v>97</v>
      </c>
      <c r="C48" s="56">
        <v>2</v>
      </c>
      <c r="D48" s="57" t="s">
        <v>8112</v>
      </c>
      <c r="E48" s="61" t="s">
        <v>539</v>
      </c>
      <c r="F48" s="55" t="s">
        <v>7510</v>
      </c>
      <c r="G48" s="55" t="s">
        <v>4850</v>
      </c>
      <c r="H48" s="55" t="s">
        <v>8111</v>
      </c>
      <c r="I48" s="61">
        <v>7.36</v>
      </c>
      <c r="J48" s="55" t="s">
        <v>5252</v>
      </c>
      <c r="K48" s="62">
        <v>31.96</v>
      </c>
      <c r="L48" s="63">
        <v>42643</v>
      </c>
      <c r="M48" s="55" t="s">
        <v>86</v>
      </c>
      <c r="N48" s="55" t="s">
        <v>90</v>
      </c>
      <c r="O48" s="57" t="s">
        <v>1330</v>
      </c>
      <c r="P48" s="57" t="s">
        <v>5242</v>
      </c>
      <c r="Q48" s="57" t="s">
        <v>8110</v>
      </c>
      <c r="R48" s="60" t="s">
        <v>86</v>
      </c>
      <c r="S48" s="60" t="s">
        <v>223</v>
      </c>
    </row>
    <row r="49" spans="1:19" ht="135" hidden="1" customHeight="1" x14ac:dyDescent="0.2">
      <c r="A49" s="55" t="s">
        <v>5248</v>
      </c>
      <c r="B49" s="61" t="s">
        <v>97</v>
      </c>
      <c r="C49" s="56">
        <v>2</v>
      </c>
      <c r="D49" s="57" t="s">
        <v>8109</v>
      </c>
      <c r="E49" s="61" t="s">
        <v>539</v>
      </c>
      <c r="F49" s="55" t="s">
        <v>7867</v>
      </c>
      <c r="G49" s="55" t="s">
        <v>4862</v>
      </c>
      <c r="H49" s="61" t="s">
        <v>8108</v>
      </c>
      <c r="I49" s="61">
        <v>37.03</v>
      </c>
      <c r="J49" s="55" t="s">
        <v>5245</v>
      </c>
      <c r="K49" s="62">
        <v>41.44</v>
      </c>
      <c r="L49" s="63">
        <v>42643</v>
      </c>
      <c r="M49" s="55" t="s">
        <v>8107</v>
      </c>
      <c r="N49" s="55" t="s">
        <v>360</v>
      </c>
      <c r="O49" s="57" t="s">
        <v>1330</v>
      </c>
      <c r="P49" s="57" t="s">
        <v>5242</v>
      </c>
      <c r="Q49" s="57" t="s">
        <v>8106</v>
      </c>
      <c r="R49" s="60" t="s">
        <v>86</v>
      </c>
      <c r="S49" s="60" t="s">
        <v>223</v>
      </c>
    </row>
    <row r="50" spans="1:19" ht="135" hidden="1" customHeight="1" x14ac:dyDescent="0.2">
      <c r="A50" s="55" t="s">
        <v>8105</v>
      </c>
      <c r="B50" s="61" t="s">
        <v>97</v>
      </c>
      <c r="C50" s="56">
        <v>2</v>
      </c>
      <c r="D50" s="57" t="s">
        <v>8335</v>
      </c>
      <c r="E50" s="61" t="s">
        <v>7546</v>
      </c>
      <c r="F50" s="55" t="s">
        <v>4851</v>
      </c>
      <c r="G50" s="55" t="s">
        <v>4850</v>
      </c>
      <c r="H50" s="61" t="s">
        <v>8104</v>
      </c>
      <c r="I50" s="61">
        <v>39.729999999999997</v>
      </c>
      <c r="J50" s="55" t="s">
        <v>8103</v>
      </c>
      <c r="K50" s="62">
        <v>43.72</v>
      </c>
      <c r="L50" s="63">
        <v>43502</v>
      </c>
      <c r="M50" s="55" t="s">
        <v>86</v>
      </c>
      <c r="N50" s="55" t="s">
        <v>90</v>
      </c>
      <c r="O50" s="57" t="s">
        <v>7252</v>
      </c>
      <c r="P50" s="57" t="s">
        <v>7251</v>
      </c>
      <c r="Q50" s="57" t="s">
        <v>8102</v>
      </c>
      <c r="R50" s="60" t="s">
        <v>86</v>
      </c>
      <c r="S50" s="60" t="s">
        <v>223</v>
      </c>
    </row>
    <row r="51" spans="1:19" ht="135" hidden="1" customHeight="1" x14ac:dyDescent="0.2">
      <c r="A51" s="55" t="s">
        <v>8101</v>
      </c>
      <c r="B51" s="61" t="s">
        <v>97</v>
      </c>
      <c r="C51" s="56">
        <v>2</v>
      </c>
      <c r="D51" s="57" t="s">
        <v>8100</v>
      </c>
      <c r="E51" s="61" t="s">
        <v>1027</v>
      </c>
      <c r="F51" s="55" t="s">
        <v>6760</v>
      </c>
      <c r="G51" s="55" t="s">
        <v>4850</v>
      </c>
      <c r="H51" s="61" t="s">
        <v>8099</v>
      </c>
      <c r="I51" s="62">
        <v>51.8</v>
      </c>
      <c r="J51" s="55" t="s">
        <v>3858</v>
      </c>
      <c r="K51" s="62">
        <v>57.29</v>
      </c>
      <c r="L51" s="63">
        <v>42643</v>
      </c>
      <c r="M51" s="55" t="s">
        <v>8098</v>
      </c>
      <c r="N51" s="55" t="s">
        <v>90</v>
      </c>
      <c r="O51" s="57" t="s">
        <v>1330</v>
      </c>
      <c r="P51" s="57" t="s">
        <v>8097</v>
      </c>
      <c r="Q51" s="57" t="s">
        <v>8096</v>
      </c>
      <c r="R51" s="60" t="s">
        <v>86</v>
      </c>
      <c r="S51" s="60" t="s">
        <v>223</v>
      </c>
    </row>
    <row r="52" spans="1:19" ht="135" hidden="1" customHeight="1" x14ac:dyDescent="0.2">
      <c r="A52" s="55" t="s">
        <v>8095</v>
      </c>
      <c r="B52" s="61" t="s">
        <v>97</v>
      </c>
      <c r="C52" s="56">
        <v>2</v>
      </c>
      <c r="D52" s="57" t="s">
        <v>8094</v>
      </c>
      <c r="E52" s="61" t="s">
        <v>512</v>
      </c>
      <c r="F52" s="55" t="s">
        <v>7867</v>
      </c>
      <c r="G52" s="55" t="s">
        <v>4862</v>
      </c>
      <c r="H52" s="61" t="s">
        <v>8093</v>
      </c>
      <c r="I52" s="61">
        <v>48.53</v>
      </c>
      <c r="J52" s="55" t="s">
        <v>8092</v>
      </c>
      <c r="K52" s="62">
        <v>54.02</v>
      </c>
      <c r="L52" s="63">
        <v>42643</v>
      </c>
      <c r="M52" s="55" t="s">
        <v>8091</v>
      </c>
      <c r="N52" s="55" t="s">
        <v>360</v>
      </c>
      <c r="O52" s="57" t="s">
        <v>1330</v>
      </c>
      <c r="P52" s="57" t="s">
        <v>7415</v>
      </c>
      <c r="Q52" s="57" t="s">
        <v>8090</v>
      </c>
      <c r="R52" s="60" t="s">
        <v>86</v>
      </c>
      <c r="S52" s="60" t="s">
        <v>223</v>
      </c>
    </row>
    <row r="53" spans="1:19" ht="135" hidden="1" customHeight="1" x14ac:dyDescent="0.2">
      <c r="A53" s="61" t="s">
        <v>8089</v>
      </c>
      <c r="B53" s="61" t="s">
        <v>97</v>
      </c>
      <c r="C53" s="56">
        <v>2</v>
      </c>
      <c r="D53" s="57" t="s">
        <v>8088</v>
      </c>
      <c r="E53" s="55" t="s">
        <v>2180</v>
      </c>
      <c r="F53" s="55" t="s">
        <v>6797</v>
      </c>
      <c r="G53" s="55" t="s">
        <v>224</v>
      </c>
      <c r="H53" s="55" t="s">
        <v>86</v>
      </c>
      <c r="I53" s="55" t="s">
        <v>86</v>
      </c>
      <c r="J53" s="55" t="s">
        <v>8087</v>
      </c>
      <c r="K53" s="62">
        <v>46.88</v>
      </c>
      <c r="L53" s="63">
        <v>42768</v>
      </c>
      <c r="M53" s="55" t="s">
        <v>86</v>
      </c>
      <c r="N53" s="55" t="s">
        <v>224</v>
      </c>
      <c r="O53" s="57" t="s">
        <v>8086</v>
      </c>
      <c r="P53" s="57" t="s">
        <v>8085</v>
      </c>
      <c r="Q53" s="57" t="s">
        <v>7271</v>
      </c>
      <c r="R53" s="60" t="s">
        <v>86</v>
      </c>
      <c r="S53" s="60" t="s">
        <v>223</v>
      </c>
    </row>
    <row r="54" spans="1:19" ht="135" hidden="1" customHeight="1" x14ac:dyDescent="0.2">
      <c r="A54" s="55" t="s">
        <v>8084</v>
      </c>
      <c r="B54" s="61" t="s">
        <v>97</v>
      </c>
      <c r="C54" s="56">
        <v>2</v>
      </c>
      <c r="D54" s="57" t="s">
        <v>8083</v>
      </c>
      <c r="E54" s="61" t="s">
        <v>2180</v>
      </c>
      <c r="F54" s="55" t="s">
        <v>6797</v>
      </c>
      <c r="G54" s="55" t="s">
        <v>224</v>
      </c>
      <c r="H54" s="55" t="s">
        <v>86</v>
      </c>
      <c r="I54" s="55" t="s">
        <v>86</v>
      </c>
      <c r="J54" s="55" t="s">
        <v>8082</v>
      </c>
      <c r="K54" s="62">
        <v>44.53</v>
      </c>
      <c r="L54" s="63">
        <v>42964</v>
      </c>
      <c r="M54" s="55" t="s">
        <v>86</v>
      </c>
      <c r="N54" s="55" t="s">
        <v>224</v>
      </c>
      <c r="O54" s="57" t="s">
        <v>3001</v>
      </c>
      <c r="P54" s="57" t="s">
        <v>8078</v>
      </c>
      <c r="Q54" s="57" t="s">
        <v>6806</v>
      </c>
      <c r="R54" s="60" t="s">
        <v>86</v>
      </c>
      <c r="S54" s="60" t="s">
        <v>223</v>
      </c>
    </row>
    <row r="55" spans="1:19" ht="135" hidden="1" customHeight="1" x14ac:dyDescent="0.2">
      <c r="A55" s="55" t="s">
        <v>8081</v>
      </c>
      <c r="B55" s="61" t="s">
        <v>97</v>
      </c>
      <c r="C55" s="56">
        <v>2</v>
      </c>
      <c r="D55" s="57" t="s">
        <v>8080</v>
      </c>
      <c r="E55" s="61" t="s">
        <v>2180</v>
      </c>
      <c r="F55" s="55" t="s">
        <v>6862</v>
      </c>
      <c r="G55" s="55" t="s">
        <v>224</v>
      </c>
      <c r="H55" s="55" t="s">
        <v>8079</v>
      </c>
      <c r="I55" s="61">
        <v>46.14</v>
      </c>
      <c r="J55" s="55" t="s">
        <v>3697</v>
      </c>
      <c r="K55" s="62">
        <v>45.06</v>
      </c>
      <c r="L55" s="63">
        <v>42964</v>
      </c>
      <c r="M55" s="55" t="s">
        <v>86</v>
      </c>
      <c r="N55" s="55" t="s">
        <v>224</v>
      </c>
      <c r="O55" s="57" t="s">
        <v>3001</v>
      </c>
      <c r="P55" s="57" t="s">
        <v>8078</v>
      </c>
      <c r="Q55" s="57" t="s">
        <v>8077</v>
      </c>
      <c r="R55" s="60" t="s">
        <v>86</v>
      </c>
      <c r="S55" s="60" t="s">
        <v>223</v>
      </c>
    </row>
    <row r="56" spans="1:19" ht="135" hidden="1" customHeight="1" x14ac:dyDescent="0.2">
      <c r="A56" s="55" t="s">
        <v>8076</v>
      </c>
      <c r="B56" s="61" t="s">
        <v>97</v>
      </c>
      <c r="C56" s="56">
        <v>2</v>
      </c>
      <c r="D56" s="57" t="s">
        <v>8075</v>
      </c>
      <c r="E56" s="55" t="s">
        <v>2180</v>
      </c>
      <c r="F56" s="55" t="s">
        <v>6862</v>
      </c>
      <c r="G56" s="55" t="s">
        <v>224</v>
      </c>
      <c r="H56" s="55" t="s">
        <v>86</v>
      </c>
      <c r="I56" s="55" t="s">
        <v>86</v>
      </c>
      <c r="J56" s="55" t="s">
        <v>8074</v>
      </c>
      <c r="K56" s="58">
        <v>47.05</v>
      </c>
      <c r="L56" s="59">
        <v>42527</v>
      </c>
      <c r="M56" s="55" t="s">
        <v>86</v>
      </c>
      <c r="N56" s="55" t="s">
        <v>224</v>
      </c>
      <c r="O56" s="57" t="s">
        <v>3063</v>
      </c>
      <c r="P56" s="57" t="s">
        <v>3192</v>
      </c>
      <c r="Q56" s="57" t="s">
        <v>7144</v>
      </c>
      <c r="R56" s="60" t="s">
        <v>86</v>
      </c>
      <c r="S56" s="60" t="s">
        <v>223</v>
      </c>
    </row>
    <row r="57" spans="1:19" ht="135" hidden="1" customHeight="1" x14ac:dyDescent="0.2">
      <c r="A57" s="55" t="s">
        <v>8073</v>
      </c>
      <c r="B57" s="61" t="s">
        <v>97</v>
      </c>
      <c r="C57" s="56">
        <v>2</v>
      </c>
      <c r="D57" s="57" t="s">
        <v>8072</v>
      </c>
      <c r="E57" s="55" t="s">
        <v>108</v>
      </c>
      <c r="F57" s="55" t="s">
        <v>6797</v>
      </c>
      <c r="G57" s="55" t="s">
        <v>224</v>
      </c>
      <c r="H57" s="55" t="s">
        <v>8071</v>
      </c>
      <c r="I57" s="61">
        <v>54.47</v>
      </c>
      <c r="J57" s="55" t="s">
        <v>8070</v>
      </c>
      <c r="K57" s="62">
        <v>22.44</v>
      </c>
      <c r="L57" s="63">
        <v>42460</v>
      </c>
      <c r="M57" s="55" t="s">
        <v>86</v>
      </c>
      <c r="N57" s="55" t="s">
        <v>224</v>
      </c>
      <c r="O57" s="57" t="s">
        <v>7787</v>
      </c>
      <c r="P57" s="57" t="s">
        <v>7786</v>
      </c>
      <c r="Q57" s="57" t="s">
        <v>8069</v>
      </c>
      <c r="R57" s="60" t="s">
        <v>86</v>
      </c>
      <c r="S57" s="60" t="s">
        <v>223</v>
      </c>
    </row>
    <row r="58" spans="1:19" ht="135" hidden="1" customHeight="1" x14ac:dyDescent="0.2">
      <c r="A58" s="55" t="s">
        <v>8068</v>
      </c>
      <c r="B58" s="61" t="s">
        <v>97</v>
      </c>
      <c r="C58" s="56">
        <v>2</v>
      </c>
      <c r="D58" s="57" t="s">
        <v>8067</v>
      </c>
      <c r="E58" s="55" t="s">
        <v>2180</v>
      </c>
      <c r="F58" s="55" t="s">
        <v>6797</v>
      </c>
      <c r="G58" s="55" t="s">
        <v>224</v>
      </c>
      <c r="H58" s="55" t="s">
        <v>86</v>
      </c>
      <c r="I58" s="55" t="s">
        <v>86</v>
      </c>
      <c r="J58" s="55" t="s">
        <v>8066</v>
      </c>
      <c r="K58" s="62">
        <v>47.23</v>
      </c>
      <c r="L58" s="63">
        <v>42724</v>
      </c>
      <c r="M58" s="55" t="s">
        <v>86</v>
      </c>
      <c r="N58" s="55" t="s">
        <v>224</v>
      </c>
      <c r="O58" s="57" t="s">
        <v>8065</v>
      </c>
      <c r="P58" s="57" t="s">
        <v>8064</v>
      </c>
      <c r="Q58" s="57" t="s">
        <v>7538</v>
      </c>
      <c r="R58" s="60" t="s">
        <v>86</v>
      </c>
      <c r="S58" s="60" t="s">
        <v>223</v>
      </c>
    </row>
    <row r="59" spans="1:19" ht="135" hidden="1" customHeight="1" x14ac:dyDescent="0.2">
      <c r="A59" s="61" t="s">
        <v>8063</v>
      </c>
      <c r="B59" s="61" t="s">
        <v>97</v>
      </c>
      <c r="C59" s="56">
        <v>2</v>
      </c>
      <c r="D59" s="57" t="s">
        <v>8062</v>
      </c>
      <c r="E59" s="55" t="s">
        <v>2180</v>
      </c>
      <c r="F59" s="55" t="s">
        <v>6862</v>
      </c>
      <c r="G59" s="55" t="s">
        <v>224</v>
      </c>
      <c r="H59" s="55" t="s">
        <v>86</v>
      </c>
      <c r="I59" s="55" t="s">
        <v>86</v>
      </c>
      <c r="J59" s="55" t="s">
        <v>8061</v>
      </c>
      <c r="K59" s="62">
        <v>47.63</v>
      </c>
      <c r="L59" s="63">
        <v>42874</v>
      </c>
      <c r="M59" s="55" t="s">
        <v>86</v>
      </c>
      <c r="N59" s="55" t="s">
        <v>224</v>
      </c>
      <c r="O59" s="57" t="s">
        <v>3063</v>
      </c>
      <c r="P59" s="57" t="s">
        <v>8060</v>
      </c>
      <c r="Q59" s="57" t="s">
        <v>8059</v>
      </c>
      <c r="R59" s="60" t="s">
        <v>86</v>
      </c>
      <c r="S59" s="60" t="s">
        <v>223</v>
      </c>
    </row>
    <row r="60" spans="1:19" ht="135" hidden="1" customHeight="1" x14ac:dyDescent="0.2">
      <c r="A60" s="55" t="s">
        <v>8058</v>
      </c>
      <c r="B60" s="61" t="s">
        <v>97</v>
      </c>
      <c r="C60" s="56">
        <v>2</v>
      </c>
      <c r="D60" s="57" t="s">
        <v>8057</v>
      </c>
      <c r="E60" s="55" t="s">
        <v>2180</v>
      </c>
      <c r="F60" s="55" t="s">
        <v>6797</v>
      </c>
      <c r="G60" s="55" t="s">
        <v>224</v>
      </c>
      <c r="H60" s="55" t="s">
        <v>86</v>
      </c>
      <c r="I60" s="55" t="s">
        <v>86</v>
      </c>
      <c r="J60" s="55" t="s">
        <v>8056</v>
      </c>
      <c r="K60" s="58">
        <v>47.68</v>
      </c>
      <c r="L60" s="59">
        <v>42527</v>
      </c>
      <c r="M60" s="55" t="s">
        <v>86</v>
      </c>
      <c r="N60" s="55" t="s">
        <v>224</v>
      </c>
      <c r="O60" s="57" t="s">
        <v>6885</v>
      </c>
      <c r="P60" s="57" t="s">
        <v>3586</v>
      </c>
      <c r="Q60" s="57" t="s">
        <v>7137</v>
      </c>
      <c r="R60" s="60" t="s">
        <v>86</v>
      </c>
      <c r="S60" s="60" t="s">
        <v>223</v>
      </c>
    </row>
    <row r="61" spans="1:19" ht="135" hidden="1" customHeight="1" x14ac:dyDescent="0.2">
      <c r="A61" s="55" t="s">
        <v>8055</v>
      </c>
      <c r="B61" s="61" t="s">
        <v>97</v>
      </c>
      <c r="C61" s="56">
        <v>2</v>
      </c>
      <c r="D61" s="57" t="s">
        <v>8054</v>
      </c>
      <c r="E61" s="55" t="s">
        <v>2180</v>
      </c>
      <c r="F61" s="55" t="s">
        <v>6797</v>
      </c>
      <c r="G61" s="55" t="s">
        <v>224</v>
      </c>
      <c r="H61" s="55" t="s">
        <v>86</v>
      </c>
      <c r="I61" s="55" t="s">
        <v>86</v>
      </c>
      <c r="J61" s="55" t="s">
        <v>8053</v>
      </c>
      <c r="K61" s="58">
        <v>47.73</v>
      </c>
      <c r="L61" s="59">
        <v>42527</v>
      </c>
      <c r="M61" s="55" t="s">
        <v>86</v>
      </c>
      <c r="N61" s="55" t="s">
        <v>224</v>
      </c>
      <c r="O61" s="57" t="s">
        <v>6897</v>
      </c>
      <c r="P61" s="57" t="s">
        <v>6901</v>
      </c>
      <c r="Q61" s="57" t="s">
        <v>7137</v>
      </c>
      <c r="R61" s="60" t="s">
        <v>86</v>
      </c>
      <c r="S61" s="60" t="s">
        <v>223</v>
      </c>
    </row>
    <row r="62" spans="1:19" ht="135" hidden="1" customHeight="1" x14ac:dyDescent="0.2">
      <c r="A62" s="55" t="s">
        <v>8052</v>
      </c>
      <c r="B62" s="61" t="s">
        <v>97</v>
      </c>
      <c r="C62" s="56">
        <v>2</v>
      </c>
      <c r="D62" s="57" t="s">
        <v>8051</v>
      </c>
      <c r="E62" s="55" t="s">
        <v>2180</v>
      </c>
      <c r="F62" s="55" t="s">
        <v>6862</v>
      </c>
      <c r="G62" s="55" t="s">
        <v>224</v>
      </c>
      <c r="H62" s="55" t="s">
        <v>86</v>
      </c>
      <c r="I62" s="55" t="s">
        <v>86</v>
      </c>
      <c r="J62" s="55" t="s">
        <v>3067</v>
      </c>
      <c r="K62" s="58">
        <v>47.82</v>
      </c>
      <c r="L62" s="63">
        <v>42559</v>
      </c>
      <c r="M62" s="55" t="s">
        <v>86</v>
      </c>
      <c r="N62" s="55" t="s">
        <v>224</v>
      </c>
      <c r="O62" s="57" t="s">
        <v>3063</v>
      </c>
      <c r="P62" s="57" t="s">
        <v>3062</v>
      </c>
      <c r="Q62" s="57" t="s">
        <v>6858</v>
      </c>
      <c r="R62" s="60" t="s">
        <v>86</v>
      </c>
      <c r="S62" s="60" t="s">
        <v>223</v>
      </c>
    </row>
    <row r="63" spans="1:19" ht="135" hidden="1" customHeight="1" x14ac:dyDescent="0.2">
      <c r="A63" s="61" t="s">
        <v>8050</v>
      </c>
      <c r="B63" s="61" t="s">
        <v>97</v>
      </c>
      <c r="C63" s="56">
        <v>2</v>
      </c>
      <c r="D63" s="57" t="s">
        <v>8049</v>
      </c>
      <c r="E63" s="61" t="s">
        <v>2180</v>
      </c>
      <c r="F63" s="55" t="s">
        <v>6797</v>
      </c>
      <c r="G63" s="55" t="s">
        <v>224</v>
      </c>
      <c r="H63" s="55" t="s">
        <v>86</v>
      </c>
      <c r="I63" s="55" t="s">
        <v>86</v>
      </c>
      <c r="J63" s="55" t="s">
        <v>8048</v>
      </c>
      <c r="K63" s="62">
        <v>47.86</v>
      </c>
      <c r="L63" s="63">
        <v>42724</v>
      </c>
      <c r="M63" s="55" t="s">
        <v>86</v>
      </c>
      <c r="N63" s="55" t="s">
        <v>224</v>
      </c>
      <c r="O63" s="57" t="s">
        <v>7682</v>
      </c>
      <c r="P63" s="57" t="s">
        <v>8047</v>
      </c>
      <c r="Q63" s="57" t="s">
        <v>8046</v>
      </c>
      <c r="R63" s="60" t="s">
        <v>86</v>
      </c>
      <c r="S63" s="60" t="s">
        <v>223</v>
      </c>
    </row>
    <row r="64" spans="1:19" ht="135" hidden="1" customHeight="1" x14ac:dyDescent="0.2">
      <c r="A64" s="61" t="s">
        <v>8045</v>
      </c>
      <c r="B64" s="61" t="s">
        <v>97</v>
      </c>
      <c r="C64" s="56">
        <v>2</v>
      </c>
      <c r="D64" s="57" t="s">
        <v>8044</v>
      </c>
      <c r="E64" s="61" t="s">
        <v>2180</v>
      </c>
      <c r="F64" s="55" t="s">
        <v>6797</v>
      </c>
      <c r="G64" s="55" t="s">
        <v>224</v>
      </c>
      <c r="H64" s="55" t="s">
        <v>86</v>
      </c>
      <c r="I64" s="55" t="s">
        <v>86</v>
      </c>
      <c r="J64" s="55" t="s">
        <v>8043</v>
      </c>
      <c r="K64" s="62">
        <v>47.89</v>
      </c>
      <c r="L64" s="63">
        <v>42724</v>
      </c>
      <c r="M64" s="55" t="s">
        <v>86</v>
      </c>
      <c r="N64" s="55" t="s">
        <v>224</v>
      </c>
      <c r="O64" s="57" t="s">
        <v>7550</v>
      </c>
      <c r="P64" s="57" t="s">
        <v>8042</v>
      </c>
      <c r="Q64" s="57" t="s">
        <v>7538</v>
      </c>
      <c r="R64" s="60" t="s">
        <v>86</v>
      </c>
      <c r="S64" s="60" t="s">
        <v>223</v>
      </c>
    </row>
    <row r="65" spans="1:19" ht="135" hidden="1" customHeight="1" x14ac:dyDescent="0.2">
      <c r="A65" s="61" t="s">
        <v>8041</v>
      </c>
      <c r="B65" s="61" t="s">
        <v>97</v>
      </c>
      <c r="C65" s="56">
        <v>2</v>
      </c>
      <c r="D65" s="57" t="s">
        <v>8040</v>
      </c>
      <c r="E65" s="61" t="s">
        <v>2180</v>
      </c>
      <c r="F65" s="55" t="s">
        <v>6797</v>
      </c>
      <c r="G65" s="55" t="s">
        <v>224</v>
      </c>
      <c r="H65" s="55" t="s">
        <v>86</v>
      </c>
      <c r="I65" s="55" t="s">
        <v>86</v>
      </c>
      <c r="J65" s="55" t="s">
        <v>3689</v>
      </c>
      <c r="K65" s="62">
        <v>48.22</v>
      </c>
      <c r="L65" s="63">
        <v>42724</v>
      </c>
      <c r="M65" s="55" t="s">
        <v>86</v>
      </c>
      <c r="N65" s="55" t="s">
        <v>224</v>
      </c>
      <c r="O65" s="57" t="s">
        <v>8039</v>
      </c>
      <c r="P65" s="57" t="s">
        <v>3685</v>
      </c>
      <c r="Q65" s="57" t="s">
        <v>7036</v>
      </c>
      <c r="R65" s="60" t="s">
        <v>86</v>
      </c>
      <c r="S65" s="60" t="s">
        <v>223</v>
      </c>
    </row>
    <row r="66" spans="1:19" ht="135" hidden="1" customHeight="1" x14ac:dyDescent="0.2">
      <c r="A66" s="61" t="s">
        <v>8038</v>
      </c>
      <c r="B66" s="61" t="s">
        <v>97</v>
      </c>
      <c r="C66" s="56">
        <v>2</v>
      </c>
      <c r="D66" s="57" t="s">
        <v>8037</v>
      </c>
      <c r="E66" s="61" t="s">
        <v>2180</v>
      </c>
      <c r="F66" s="55" t="s">
        <v>6797</v>
      </c>
      <c r="G66" s="55" t="s">
        <v>224</v>
      </c>
      <c r="H66" s="55" t="s">
        <v>86</v>
      </c>
      <c r="I66" s="55" t="s">
        <v>86</v>
      </c>
      <c r="J66" s="55" t="s">
        <v>8036</v>
      </c>
      <c r="K66" s="62">
        <v>48.35</v>
      </c>
      <c r="L66" s="63">
        <v>42724</v>
      </c>
      <c r="M66" s="55" t="s">
        <v>86</v>
      </c>
      <c r="N66" s="55" t="s">
        <v>224</v>
      </c>
      <c r="O66" s="57" t="s">
        <v>7988</v>
      </c>
      <c r="P66" s="57" t="s">
        <v>8035</v>
      </c>
      <c r="Q66" s="57" t="s">
        <v>6806</v>
      </c>
      <c r="R66" s="60" t="s">
        <v>86</v>
      </c>
      <c r="S66" s="60" t="s">
        <v>223</v>
      </c>
    </row>
    <row r="67" spans="1:19" ht="135" hidden="1" customHeight="1" x14ac:dyDescent="0.2">
      <c r="A67" s="61" t="s">
        <v>8034</v>
      </c>
      <c r="B67" s="61" t="s">
        <v>97</v>
      </c>
      <c r="C67" s="56">
        <v>2</v>
      </c>
      <c r="D67" s="57" t="s">
        <v>8033</v>
      </c>
      <c r="E67" s="61" t="s">
        <v>2180</v>
      </c>
      <c r="F67" s="55" t="s">
        <v>6797</v>
      </c>
      <c r="G67" s="55" t="s">
        <v>224</v>
      </c>
      <c r="H67" s="55" t="s">
        <v>86</v>
      </c>
      <c r="I67" s="55" t="s">
        <v>86</v>
      </c>
      <c r="J67" s="55" t="s">
        <v>8032</v>
      </c>
      <c r="K67" s="62">
        <v>48.39</v>
      </c>
      <c r="L67" s="63">
        <v>42724</v>
      </c>
      <c r="M67" s="55" t="s">
        <v>86</v>
      </c>
      <c r="N67" s="55" t="s">
        <v>224</v>
      </c>
      <c r="O67" s="57" t="s">
        <v>7540</v>
      </c>
      <c r="P67" s="57" t="s">
        <v>8031</v>
      </c>
      <c r="Q67" s="57" t="s">
        <v>7271</v>
      </c>
      <c r="R67" s="60" t="s">
        <v>86</v>
      </c>
      <c r="S67" s="60" t="s">
        <v>223</v>
      </c>
    </row>
    <row r="68" spans="1:19" ht="135" hidden="1" customHeight="1" x14ac:dyDescent="0.2">
      <c r="A68" s="61" t="s">
        <v>8030</v>
      </c>
      <c r="B68" s="61" t="s">
        <v>97</v>
      </c>
      <c r="C68" s="56">
        <v>2</v>
      </c>
      <c r="D68" s="57" t="s">
        <v>8029</v>
      </c>
      <c r="E68" s="55" t="s">
        <v>2180</v>
      </c>
      <c r="F68" s="55" t="s">
        <v>6862</v>
      </c>
      <c r="G68" s="55" t="s">
        <v>224</v>
      </c>
      <c r="H68" s="55" t="s">
        <v>86</v>
      </c>
      <c r="I68" s="55" t="s">
        <v>86</v>
      </c>
      <c r="J68" s="55" t="s">
        <v>8028</v>
      </c>
      <c r="K68" s="62">
        <v>48.63</v>
      </c>
      <c r="L68" s="63">
        <v>42781</v>
      </c>
      <c r="M68" s="55" t="s">
        <v>86</v>
      </c>
      <c r="N68" s="55" t="s">
        <v>224</v>
      </c>
      <c r="O68" s="57" t="s">
        <v>6885</v>
      </c>
      <c r="P68" s="57" t="s">
        <v>3586</v>
      </c>
      <c r="Q68" s="57" t="s">
        <v>6896</v>
      </c>
      <c r="R68" s="60" t="s">
        <v>86</v>
      </c>
      <c r="S68" s="60" t="s">
        <v>223</v>
      </c>
    </row>
    <row r="69" spans="1:19" ht="135" hidden="1" customHeight="1" x14ac:dyDescent="0.2">
      <c r="A69" s="61" t="s">
        <v>8027</v>
      </c>
      <c r="B69" s="61" t="s">
        <v>97</v>
      </c>
      <c r="C69" s="56">
        <v>2</v>
      </c>
      <c r="D69" s="57" t="s">
        <v>8336</v>
      </c>
      <c r="E69" s="55" t="s">
        <v>7546</v>
      </c>
      <c r="F69" s="55" t="s">
        <v>4851</v>
      </c>
      <c r="G69" s="55" t="s">
        <v>4850</v>
      </c>
      <c r="H69" s="61" t="s">
        <v>8026</v>
      </c>
      <c r="I69" s="61">
        <v>40.619999999999997</v>
      </c>
      <c r="J69" s="55" t="s">
        <v>8025</v>
      </c>
      <c r="K69" s="62">
        <v>43.98</v>
      </c>
      <c r="L69" s="63">
        <v>43502</v>
      </c>
      <c r="M69" s="55" t="s">
        <v>86</v>
      </c>
      <c r="N69" s="55" t="s">
        <v>90</v>
      </c>
      <c r="O69" s="57" t="s">
        <v>8024</v>
      </c>
      <c r="P69" s="57" t="s">
        <v>8023</v>
      </c>
      <c r="Q69" s="57" t="s">
        <v>8022</v>
      </c>
      <c r="R69" s="60" t="s">
        <v>86</v>
      </c>
      <c r="S69" s="60" t="s">
        <v>223</v>
      </c>
    </row>
    <row r="70" spans="1:19" ht="135" hidden="1" customHeight="1" x14ac:dyDescent="0.2">
      <c r="A70" s="55" t="s">
        <v>8021</v>
      </c>
      <c r="B70" s="61" t="s">
        <v>97</v>
      </c>
      <c r="C70" s="56">
        <v>2</v>
      </c>
      <c r="D70" s="57" t="s">
        <v>8020</v>
      </c>
      <c r="E70" s="61" t="s">
        <v>597</v>
      </c>
      <c r="F70" s="55" t="s">
        <v>6760</v>
      </c>
      <c r="G70" s="55" t="s">
        <v>4850</v>
      </c>
      <c r="H70" s="61" t="s">
        <v>8019</v>
      </c>
      <c r="I70" s="62">
        <v>56.21</v>
      </c>
      <c r="J70" s="55" t="s">
        <v>8018</v>
      </c>
      <c r="K70" s="62">
        <v>61.7</v>
      </c>
      <c r="L70" s="63">
        <v>42643</v>
      </c>
      <c r="M70" s="55" t="s">
        <v>8017</v>
      </c>
      <c r="N70" s="55" t="s">
        <v>90</v>
      </c>
      <c r="O70" s="57" t="s">
        <v>1330</v>
      </c>
      <c r="P70" s="57" t="s">
        <v>7287</v>
      </c>
      <c r="Q70" s="57" t="s">
        <v>8016</v>
      </c>
      <c r="R70" s="60" t="s">
        <v>86</v>
      </c>
      <c r="S70" s="60" t="s">
        <v>223</v>
      </c>
    </row>
    <row r="71" spans="1:19" ht="135" hidden="1" customHeight="1" x14ac:dyDescent="0.2">
      <c r="A71" s="55" t="s">
        <v>8015</v>
      </c>
      <c r="B71" s="61" t="s">
        <v>97</v>
      </c>
      <c r="C71" s="56">
        <v>2</v>
      </c>
      <c r="D71" s="57" t="s">
        <v>8014</v>
      </c>
      <c r="E71" s="61" t="s">
        <v>7400</v>
      </c>
      <c r="F71" s="55" t="s">
        <v>7867</v>
      </c>
      <c r="G71" s="55" t="s">
        <v>4862</v>
      </c>
      <c r="H71" s="61" t="s">
        <v>8013</v>
      </c>
      <c r="I71" s="61">
        <v>47.3</v>
      </c>
      <c r="J71" s="55" t="s">
        <v>8012</v>
      </c>
      <c r="K71" s="62">
        <v>52.79</v>
      </c>
      <c r="L71" s="63">
        <v>42643</v>
      </c>
      <c r="M71" s="55" t="s">
        <v>8011</v>
      </c>
      <c r="N71" s="55" t="s">
        <v>360</v>
      </c>
      <c r="O71" s="57" t="s">
        <v>1330</v>
      </c>
      <c r="P71" s="57" t="s">
        <v>7397</v>
      </c>
      <c r="Q71" s="57" t="s">
        <v>8010</v>
      </c>
      <c r="R71" s="60" t="s">
        <v>86</v>
      </c>
      <c r="S71" s="60" t="s">
        <v>223</v>
      </c>
    </row>
    <row r="72" spans="1:19" ht="135" hidden="1" customHeight="1" x14ac:dyDescent="0.2">
      <c r="A72" s="55" t="s">
        <v>8009</v>
      </c>
      <c r="B72" s="61" t="s">
        <v>97</v>
      </c>
      <c r="C72" s="56">
        <v>2</v>
      </c>
      <c r="D72" s="57" t="s">
        <v>8008</v>
      </c>
      <c r="E72" s="61" t="s">
        <v>2180</v>
      </c>
      <c r="F72" s="55" t="s">
        <v>6797</v>
      </c>
      <c r="G72" s="55" t="s">
        <v>224</v>
      </c>
      <c r="H72" s="55" t="s">
        <v>86</v>
      </c>
      <c r="I72" s="55" t="s">
        <v>86</v>
      </c>
      <c r="J72" s="55" t="s">
        <v>8007</v>
      </c>
      <c r="K72" s="62">
        <v>46.05</v>
      </c>
      <c r="L72" s="63">
        <v>42964</v>
      </c>
      <c r="M72" s="55" t="s">
        <v>86</v>
      </c>
      <c r="N72" s="55" t="s">
        <v>224</v>
      </c>
      <c r="O72" s="57" t="s">
        <v>3001</v>
      </c>
      <c r="P72" s="57" t="s">
        <v>8002</v>
      </c>
      <c r="Q72" s="57" t="s">
        <v>6806</v>
      </c>
      <c r="R72" s="60" t="s">
        <v>86</v>
      </c>
      <c r="S72" s="60" t="s">
        <v>223</v>
      </c>
    </row>
    <row r="73" spans="1:19" ht="135" hidden="1" customHeight="1" x14ac:dyDescent="0.2">
      <c r="A73" s="55" t="s">
        <v>8006</v>
      </c>
      <c r="B73" s="61" t="s">
        <v>97</v>
      </c>
      <c r="C73" s="56">
        <v>2</v>
      </c>
      <c r="D73" s="57" t="s">
        <v>8005</v>
      </c>
      <c r="E73" s="61" t="s">
        <v>2180</v>
      </c>
      <c r="F73" s="55" t="s">
        <v>7096</v>
      </c>
      <c r="G73" s="55" t="s">
        <v>224</v>
      </c>
      <c r="H73" s="55" t="s">
        <v>8004</v>
      </c>
      <c r="I73" s="61">
        <v>45.85</v>
      </c>
      <c r="J73" s="55" t="s">
        <v>8003</v>
      </c>
      <c r="K73" s="62">
        <v>47.27</v>
      </c>
      <c r="L73" s="63">
        <v>42964</v>
      </c>
      <c r="M73" s="55" t="s">
        <v>86</v>
      </c>
      <c r="N73" s="55" t="s">
        <v>224</v>
      </c>
      <c r="O73" s="57" t="s">
        <v>3001</v>
      </c>
      <c r="P73" s="57" t="s">
        <v>8002</v>
      </c>
      <c r="Q73" s="57" t="s">
        <v>6858</v>
      </c>
      <c r="R73" s="60" t="s">
        <v>86</v>
      </c>
      <c r="S73" s="60" t="s">
        <v>223</v>
      </c>
    </row>
    <row r="74" spans="1:19" ht="135" hidden="1" customHeight="1" x14ac:dyDescent="0.2">
      <c r="A74" s="61" t="s">
        <v>8001</v>
      </c>
      <c r="B74" s="61" t="s">
        <v>97</v>
      </c>
      <c r="C74" s="56">
        <v>2</v>
      </c>
      <c r="D74" s="57" t="s">
        <v>8000</v>
      </c>
      <c r="E74" s="55" t="s">
        <v>2180</v>
      </c>
      <c r="F74" s="55" t="s">
        <v>6797</v>
      </c>
      <c r="G74" s="55" t="s">
        <v>224</v>
      </c>
      <c r="H74" s="55" t="s">
        <v>86</v>
      </c>
      <c r="I74" s="55" t="s">
        <v>86</v>
      </c>
      <c r="J74" s="55" t="s">
        <v>7999</v>
      </c>
      <c r="K74" s="62">
        <v>49.69</v>
      </c>
      <c r="L74" s="63">
        <v>42724</v>
      </c>
      <c r="M74" s="55" t="s">
        <v>86</v>
      </c>
      <c r="N74" s="55" t="s">
        <v>224</v>
      </c>
      <c r="O74" s="57" t="s">
        <v>7998</v>
      </c>
      <c r="P74" s="57" t="s">
        <v>7997</v>
      </c>
      <c r="Q74" s="57" t="s">
        <v>7144</v>
      </c>
      <c r="R74" s="60" t="s">
        <v>86</v>
      </c>
      <c r="S74" s="60" t="s">
        <v>223</v>
      </c>
    </row>
    <row r="75" spans="1:19" ht="135" hidden="1" customHeight="1" x14ac:dyDescent="0.2">
      <c r="A75" s="61" t="s">
        <v>7996</v>
      </c>
      <c r="B75" s="61" t="s">
        <v>97</v>
      </c>
      <c r="C75" s="56">
        <v>2</v>
      </c>
      <c r="D75" s="57" t="s">
        <v>7995</v>
      </c>
      <c r="E75" s="61" t="s">
        <v>2180</v>
      </c>
      <c r="F75" s="55" t="s">
        <v>6862</v>
      </c>
      <c r="G75" s="55" t="s">
        <v>224</v>
      </c>
      <c r="H75" s="55" t="s">
        <v>86</v>
      </c>
      <c r="I75" s="55" t="s">
        <v>86</v>
      </c>
      <c r="J75" s="55" t="s">
        <v>7994</v>
      </c>
      <c r="K75" s="62">
        <v>52.78</v>
      </c>
      <c r="L75" s="63">
        <v>42724</v>
      </c>
      <c r="M75" s="55" t="s">
        <v>86</v>
      </c>
      <c r="N75" s="55" t="s">
        <v>224</v>
      </c>
      <c r="O75" s="57" t="s">
        <v>7965</v>
      </c>
      <c r="P75" s="57" t="s">
        <v>7993</v>
      </c>
      <c r="Q75" s="57" t="s">
        <v>7992</v>
      </c>
      <c r="R75" s="60" t="s">
        <v>86</v>
      </c>
      <c r="S75" s="60" t="s">
        <v>223</v>
      </c>
    </row>
    <row r="76" spans="1:19" ht="135" hidden="1" customHeight="1" x14ac:dyDescent="0.2">
      <c r="A76" s="61" t="s">
        <v>7991</v>
      </c>
      <c r="B76" s="61" t="s">
        <v>97</v>
      </c>
      <c r="C76" s="56">
        <v>2</v>
      </c>
      <c r="D76" s="57" t="s">
        <v>7990</v>
      </c>
      <c r="E76" s="61" t="s">
        <v>2180</v>
      </c>
      <c r="F76" s="55" t="s">
        <v>6797</v>
      </c>
      <c r="G76" s="55" t="s">
        <v>224</v>
      </c>
      <c r="H76" s="55" t="s">
        <v>86</v>
      </c>
      <c r="I76" s="55" t="s">
        <v>86</v>
      </c>
      <c r="J76" s="55" t="s">
        <v>7989</v>
      </c>
      <c r="K76" s="62">
        <v>53.4</v>
      </c>
      <c r="L76" s="63">
        <v>42724</v>
      </c>
      <c r="M76" s="55" t="s">
        <v>86</v>
      </c>
      <c r="N76" s="55" t="s">
        <v>224</v>
      </c>
      <c r="O76" s="57" t="s">
        <v>7988</v>
      </c>
      <c r="P76" s="57" t="s">
        <v>7987</v>
      </c>
      <c r="Q76" s="57" t="s">
        <v>6806</v>
      </c>
      <c r="R76" s="60" t="s">
        <v>86</v>
      </c>
      <c r="S76" s="60" t="s">
        <v>223</v>
      </c>
    </row>
    <row r="77" spans="1:19" ht="135" hidden="1" customHeight="1" x14ac:dyDescent="0.2">
      <c r="A77" s="55" t="s">
        <v>7986</v>
      </c>
      <c r="B77" s="61" t="s">
        <v>97</v>
      </c>
      <c r="C77" s="56">
        <v>2</v>
      </c>
      <c r="D77" s="57" t="s">
        <v>7985</v>
      </c>
      <c r="E77" s="55" t="s">
        <v>108</v>
      </c>
      <c r="F77" s="55" t="s">
        <v>5210</v>
      </c>
      <c r="G77" s="55" t="s">
        <v>224</v>
      </c>
      <c r="H77" s="55" t="s">
        <v>7984</v>
      </c>
      <c r="I77" s="61">
        <v>60.74</v>
      </c>
      <c r="J77" s="55" t="s">
        <v>7983</v>
      </c>
      <c r="K77" s="62">
        <v>53.49</v>
      </c>
      <c r="L77" s="63">
        <v>42460</v>
      </c>
      <c r="M77" s="55" t="s">
        <v>86</v>
      </c>
      <c r="N77" s="55" t="s">
        <v>224</v>
      </c>
      <c r="O77" s="57" t="s">
        <v>5473</v>
      </c>
      <c r="P77" s="57" t="s">
        <v>5472</v>
      </c>
      <c r="Q77" s="57" t="s">
        <v>7982</v>
      </c>
      <c r="R77" s="60" t="s">
        <v>86</v>
      </c>
      <c r="S77" s="60" t="s">
        <v>223</v>
      </c>
    </row>
    <row r="78" spans="1:19" ht="135" hidden="1" customHeight="1" x14ac:dyDescent="0.2">
      <c r="A78" s="55" t="s">
        <v>7981</v>
      </c>
      <c r="B78" s="61" t="s">
        <v>97</v>
      </c>
      <c r="C78" s="56">
        <v>2</v>
      </c>
      <c r="D78" s="57" t="s">
        <v>7980</v>
      </c>
      <c r="E78" s="61" t="s">
        <v>2319</v>
      </c>
      <c r="F78" s="55" t="s">
        <v>7902</v>
      </c>
      <c r="G78" s="55" t="s">
        <v>4862</v>
      </c>
      <c r="H78" s="55" t="s">
        <v>7979</v>
      </c>
      <c r="I78" s="61">
        <v>76.25</v>
      </c>
      <c r="J78" s="55" t="s">
        <v>7978</v>
      </c>
      <c r="K78" s="62">
        <v>86.22</v>
      </c>
      <c r="L78" s="63">
        <v>42643</v>
      </c>
      <c r="M78" s="55" t="s">
        <v>86</v>
      </c>
      <c r="N78" s="55" t="s">
        <v>7246</v>
      </c>
      <c r="O78" s="57" t="s">
        <v>1330</v>
      </c>
      <c r="P78" s="57" t="s">
        <v>7241</v>
      </c>
      <c r="Q78" s="57" t="s">
        <v>7977</v>
      </c>
      <c r="R78" s="60" t="s">
        <v>86</v>
      </c>
      <c r="S78" s="60" t="s">
        <v>223</v>
      </c>
    </row>
    <row r="79" spans="1:19" ht="135" hidden="1" customHeight="1" x14ac:dyDescent="0.2">
      <c r="A79" s="61" t="s">
        <v>7976</v>
      </c>
      <c r="B79" s="61" t="s">
        <v>97</v>
      </c>
      <c r="C79" s="56">
        <v>2</v>
      </c>
      <c r="D79" s="57" t="s">
        <v>7975</v>
      </c>
      <c r="E79" s="61" t="s">
        <v>2180</v>
      </c>
      <c r="F79" s="55" t="s">
        <v>6797</v>
      </c>
      <c r="G79" s="55" t="s">
        <v>224</v>
      </c>
      <c r="H79" s="55" t="s">
        <v>86</v>
      </c>
      <c r="I79" s="55" t="s">
        <v>86</v>
      </c>
      <c r="J79" s="55" t="s">
        <v>7974</v>
      </c>
      <c r="K79" s="62">
        <v>53.69</v>
      </c>
      <c r="L79" s="63">
        <v>42724</v>
      </c>
      <c r="M79" s="55" t="s">
        <v>86</v>
      </c>
      <c r="N79" s="55" t="s">
        <v>224</v>
      </c>
      <c r="O79" s="57" t="s">
        <v>7965</v>
      </c>
      <c r="P79" s="57" t="s">
        <v>7973</v>
      </c>
      <c r="Q79" s="57" t="s">
        <v>7972</v>
      </c>
      <c r="R79" s="60" t="s">
        <v>86</v>
      </c>
      <c r="S79" s="60" t="s">
        <v>223</v>
      </c>
    </row>
    <row r="80" spans="1:19" ht="135" hidden="1" customHeight="1" x14ac:dyDescent="0.2">
      <c r="A80" s="55" t="s">
        <v>7971</v>
      </c>
      <c r="B80" s="61" t="s">
        <v>97</v>
      </c>
      <c r="C80" s="56">
        <v>2</v>
      </c>
      <c r="D80" s="57" t="s">
        <v>7970</v>
      </c>
      <c r="E80" s="55" t="s">
        <v>2180</v>
      </c>
      <c r="F80" s="55" t="s">
        <v>6862</v>
      </c>
      <c r="G80" s="55" t="s">
        <v>224</v>
      </c>
      <c r="H80" s="55" t="s">
        <v>7969</v>
      </c>
      <c r="I80" s="61">
        <v>67.64</v>
      </c>
      <c r="J80" s="55" t="s">
        <v>6861</v>
      </c>
      <c r="K80" s="64">
        <v>46.04</v>
      </c>
      <c r="L80" s="63">
        <v>42460</v>
      </c>
      <c r="M80" s="55" t="s">
        <v>86</v>
      </c>
      <c r="N80" s="55" t="s">
        <v>224</v>
      </c>
      <c r="O80" s="57" t="s">
        <v>3001</v>
      </c>
      <c r="P80" s="57" t="s">
        <v>6859</v>
      </c>
      <c r="Q80" s="57" t="s">
        <v>7932</v>
      </c>
      <c r="R80" s="60" t="s">
        <v>86</v>
      </c>
      <c r="S80" s="60" t="s">
        <v>223</v>
      </c>
    </row>
    <row r="81" spans="1:19" ht="135" hidden="1" customHeight="1" x14ac:dyDescent="0.2">
      <c r="A81" s="61" t="s">
        <v>7968</v>
      </c>
      <c r="B81" s="61" t="s">
        <v>97</v>
      </c>
      <c r="C81" s="56">
        <v>2</v>
      </c>
      <c r="D81" s="57" t="s">
        <v>7967</v>
      </c>
      <c r="E81" s="61" t="s">
        <v>2180</v>
      </c>
      <c r="F81" s="55" t="s">
        <v>6862</v>
      </c>
      <c r="G81" s="55" t="s">
        <v>224</v>
      </c>
      <c r="H81" s="55" t="s">
        <v>86</v>
      </c>
      <c r="I81" s="55" t="s">
        <v>86</v>
      </c>
      <c r="J81" s="55" t="s">
        <v>7966</v>
      </c>
      <c r="K81" s="62">
        <v>54.37</v>
      </c>
      <c r="L81" s="63">
        <v>42724</v>
      </c>
      <c r="M81" s="55" t="s">
        <v>86</v>
      </c>
      <c r="N81" s="55" t="s">
        <v>224</v>
      </c>
      <c r="O81" s="57" t="s">
        <v>7965</v>
      </c>
      <c r="P81" s="57" t="s">
        <v>7964</v>
      </c>
      <c r="Q81" s="57" t="s">
        <v>6858</v>
      </c>
      <c r="R81" s="60" t="s">
        <v>86</v>
      </c>
      <c r="S81" s="60" t="s">
        <v>223</v>
      </c>
    </row>
    <row r="82" spans="1:19" ht="135" hidden="1" customHeight="1" x14ac:dyDescent="0.2">
      <c r="A82" s="55" t="s">
        <v>7963</v>
      </c>
      <c r="B82" s="61" t="s">
        <v>97</v>
      </c>
      <c r="C82" s="56">
        <v>2</v>
      </c>
      <c r="D82" s="57" t="s">
        <v>7962</v>
      </c>
      <c r="E82" s="61" t="s">
        <v>1027</v>
      </c>
      <c r="F82" s="55" t="s">
        <v>7867</v>
      </c>
      <c r="G82" s="55" t="s">
        <v>4862</v>
      </c>
      <c r="H82" s="55" t="s">
        <v>7961</v>
      </c>
      <c r="I82" s="62">
        <v>24.9</v>
      </c>
      <c r="J82" s="55" t="s">
        <v>7960</v>
      </c>
      <c r="K82" s="62">
        <v>55.38</v>
      </c>
      <c r="L82" s="63">
        <v>42643</v>
      </c>
      <c r="M82" s="55" t="s">
        <v>86</v>
      </c>
      <c r="N82" s="55" t="s">
        <v>360</v>
      </c>
      <c r="O82" s="57" t="s">
        <v>2248</v>
      </c>
      <c r="P82" s="57" t="s">
        <v>7871</v>
      </c>
      <c r="Q82" s="57" t="s">
        <v>7959</v>
      </c>
      <c r="R82" s="60" t="s">
        <v>86</v>
      </c>
      <c r="S82" s="60" t="s">
        <v>223</v>
      </c>
    </row>
    <row r="83" spans="1:19" ht="135" hidden="1" customHeight="1" x14ac:dyDescent="0.2">
      <c r="A83" s="55" t="s">
        <v>7958</v>
      </c>
      <c r="B83" s="61" t="s">
        <v>97</v>
      </c>
      <c r="C83" s="56">
        <v>2</v>
      </c>
      <c r="D83" s="57" t="s">
        <v>7957</v>
      </c>
      <c r="E83" s="61" t="s">
        <v>130</v>
      </c>
      <c r="F83" s="55" t="s">
        <v>6760</v>
      </c>
      <c r="G83" s="55" t="s">
        <v>4850</v>
      </c>
      <c r="H83" s="55" t="s">
        <v>7956</v>
      </c>
      <c r="I83" s="61">
        <v>27.85</v>
      </c>
      <c r="J83" s="55" t="s">
        <v>7955</v>
      </c>
      <c r="K83" s="62">
        <v>57.58</v>
      </c>
      <c r="L83" s="63">
        <v>42643</v>
      </c>
      <c r="M83" s="55" t="s">
        <v>86</v>
      </c>
      <c r="N83" s="55" t="s">
        <v>90</v>
      </c>
      <c r="O83" s="57" t="s">
        <v>5120</v>
      </c>
      <c r="P83" s="57" t="s">
        <v>7887</v>
      </c>
      <c r="Q83" s="57" t="s">
        <v>7954</v>
      </c>
      <c r="R83" s="60" t="s">
        <v>86</v>
      </c>
      <c r="S83" s="60" t="s">
        <v>223</v>
      </c>
    </row>
    <row r="84" spans="1:19" ht="135" hidden="1" customHeight="1" x14ac:dyDescent="0.2">
      <c r="A84" s="61" t="s">
        <v>7953</v>
      </c>
      <c r="B84" s="61" t="s">
        <v>97</v>
      </c>
      <c r="C84" s="56">
        <v>2</v>
      </c>
      <c r="D84" s="57" t="s">
        <v>7952</v>
      </c>
      <c r="E84" s="61" t="s">
        <v>1027</v>
      </c>
      <c r="F84" s="55" t="s">
        <v>7867</v>
      </c>
      <c r="G84" s="55" t="s">
        <v>4862</v>
      </c>
      <c r="H84" s="55" t="s">
        <v>7951</v>
      </c>
      <c r="I84" s="61">
        <v>21.68</v>
      </c>
      <c r="J84" s="55" t="s">
        <v>7950</v>
      </c>
      <c r="K84" s="62">
        <v>44.25</v>
      </c>
      <c r="L84" s="63">
        <v>42643</v>
      </c>
      <c r="M84" s="55" t="s">
        <v>86</v>
      </c>
      <c r="N84" s="55" t="s">
        <v>360</v>
      </c>
      <c r="O84" s="57" t="s">
        <v>2248</v>
      </c>
      <c r="P84" s="57" t="s">
        <v>7871</v>
      </c>
      <c r="Q84" s="57" t="s">
        <v>7949</v>
      </c>
      <c r="R84" s="60" t="s">
        <v>86</v>
      </c>
      <c r="S84" s="60" t="s">
        <v>223</v>
      </c>
    </row>
    <row r="85" spans="1:19" ht="135" hidden="1" customHeight="1" x14ac:dyDescent="0.2">
      <c r="A85" s="55" t="s">
        <v>7948</v>
      </c>
      <c r="B85" s="61" t="s">
        <v>97</v>
      </c>
      <c r="C85" s="56">
        <v>2</v>
      </c>
      <c r="D85" s="57" t="s">
        <v>7947</v>
      </c>
      <c r="E85" s="61" t="s">
        <v>883</v>
      </c>
      <c r="F85" s="55" t="s">
        <v>6760</v>
      </c>
      <c r="G85" s="55" t="s">
        <v>4850</v>
      </c>
      <c r="H85" s="61" t="s">
        <v>7946</v>
      </c>
      <c r="I85" s="62">
        <v>57.72</v>
      </c>
      <c r="J85" s="55" t="s">
        <v>7945</v>
      </c>
      <c r="K85" s="62">
        <v>63.21</v>
      </c>
      <c r="L85" s="63">
        <v>42643</v>
      </c>
      <c r="M85" s="55" t="s">
        <v>7944</v>
      </c>
      <c r="N85" s="55" t="s">
        <v>90</v>
      </c>
      <c r="O85" s="57" t="s">
        <v>1330</v>
      </c>
      <c r="P85" s="57" t="s">
        <v>6764</v>
      </c>
      <c r="Q85" s="57" t="s">
        <v>7943</v>
      </c>
      <c r="R85" s="60" t="s">
        <v>86</v>
      </c>
      <c r="S85" s="60" t="s">
        <v>223</v>
      </c>
    </row>
    <row r="86" spans="1:19" ht="135" hidden="1" customHeight="1" x14ac:dyDescent="0.2">
      <c r="A86" s="61" t="s">
        <v>7942</v>
      </c>
      <c r="B86" s="55" t="s">
        <v>110</v>
      </c>
      <c r="C86" s="56">
        <v>2</v>
      </c>
      <c r="D86" s="57" t="s">
        <v>8337</v>
      </c>
      <c r="E86" s="55" t="s">
        <v>782</v>
      </c>
      <c r="F86" s="55" t="s">
        <v>7941</v>
      </c>
      <c r="G86" s="55" t="s">
        <v>224</v>
      </c>
      <c r="H86" s="55" t="s">
        <v>86</v>
      </c>
      <c r="I86" s="55" t="s">
        <v>86</v>
      </c>
      <c r="J86" s="55" t="s">
        <v>7940</v>
      </c>
      <c r="K86" s="58">
        <v>59.29</v>
      </c>
      <c r="L86" s="59">
        <v>42730</v>
      </c>
      <c r="M86" s="65" t="s">
        <v>103</v>
      </c>
      <c r="N86" s="55" t="s">
        <v>224</v>
      </c>
      <c r="O86" s="57" t="s">
        <v>7939</v>
      </c>
      <c r="P86" s="57" t="s">
        <v>7938</v>
      </c>
      <c r="Q86" s="57" t="s">
        <v>7937</v>
      </c>
      <c r="R86" s="60" t="s">
        <v>86</v>
      </c>
      <c r="S86" s="60" t="s">
        <v>223</v>
      </c>
    </row>
    <row r="87" spans="1:19" ht="135" hidden="1" customHeight="1" x14ac:dyDescent="0.2">
      <c r="A87" s="55" t="s">
        <v>7936</v>
      </c>
      <c r="B87" s="61" t="s">
        <v>97</v>
      </c>
      <c r="C87" s="56">
        <v>2</v>
      </c>
      <c r="D87" s="57" t="s">
        <v>7935</v>
      </c>
      <c r="E87" s="55" t="s">
        <v>2180</v>
      </c>
      <c r="F87" s="55" t="s">
        <v>6862</v>
      </c>
      <c r="G87" s="55" t="s">
        <v>224</v>
      </c>
      <c r="H87" s="55" t="s">
        <v>7934</v>
      </c>
      <c r="I87" s="61">
        <v>58.48</v>
      </c>
      <c r="J87" s="55" t="s">
        <v>7933</v>
      </c>
      <c r="K87" s="62">
        <v>45.01</v>
      </c>
      <c r="L87" s="63">
        <v>42460</v>
      </c>
      <c r="M87" s="55" t="s">
        <v>86</v>
      </c>
      <c r="N87" s="55" t="s">
        <v>224</v>
      </c>
      <c r="O87" s="57" t="s">
        <v>3001</v>
      </c>
      <c r="P87" s="57" t="s">
        <v>7094</v>
      </c>
      <c r="Q87" s="57" t="s">
        <v>7932</v>
      </c>
      <c r="R87" s="60" t="s">
        <v>86</v>
      </c>
      <c r="S87" s="60" t="s">
        <v>223</v>
      </c>
    </row>
    <row r="88" spans="1:19" ht="135" hidden="1" customHeight="1" x14ac:dyDescent="0.2">
      <c r="A88" s="55" t="s">
        <v>7931</v>
      </c>
      <c r="B88" s="61" t="s">
        <v>97</v>
      </c>
      <c r="C88" s="56">
        <v>2</v>
      </c>
      <c r="D88" s="57" t="s">
        <v>8338</v>
      </c>
      <c r="E88" s="61" t="s">
        <v>7546</v>
      </c>
      <c r="F88" s="55" t="s">
        <v>7510</v>
      </c>
      <c r="G88" s="55" t="s">
        <v>4850</v>
      </c>
      <c r="H88" s="61" t="s">
        <v>7930</v>
      </c>
      <c r="I88" s="61">
        <v>37.229999999999997</v>
      </c>
      <c r="J88" s="55" t="s">
        <v>7929</v>
      </c>
      <c r="K88" s="62">
        <v>43.06</v>
      </c>
      <c r="L88" s="63">
        <v>43502</v>
      </c>
      <c r="M88" s="55" t="s">
        <v>86</v>
      </c>
      <c r="N88" s="55" t="s">
        <v>90</v>
      </c>
      <c r="O88" s="57" t="s">
        <v>5215</v>
      </c>
      <c r="P88" s="57" t="s">
        <v>7928</v>
      </c>
      <c r="Q88" s="57" t="s">
        <v>7927</v>
      </c>
      <c r="R88" s="60" t="s">
        <v>86</v>
      </c>
      <c r="S88" s="60" t="s">
        <v>223</v>
      </c>
    </row>
    <row r="89" spans="1:19" ht="135" hidden="1" customHeight="1" x14ac:dyDescent="0.2">
      <c r="A89" s="55" t="s">
        <v>7926</v>
      </c>
      <c r="B89" s="61" t="s">
        <v>97</v>
      </c>
      <c r="C89" s="56">
        <v>2</v>
      </c>
      <c r="D89" s="57" t="s">
        <v>7925</v>
      </c>
      <c r="E89" s="61" t="s">
        <v>130</v>
      </c>
      <c r="F89" s="55" t="s">
        <v>7510</v>
      </c>
      <c r="G89" s="55" t="s">
        <v>4850</v>
      </c>
      <c r="H89" s="55" t="s">
        <v>7924</v>
      </c>
      <c r="I89" s="61">
        <v>19.82</v>
      </c>
      <c r="J89" s="55" t="s">
        <v>7923</v>
      </c>
      <c r="K89" s="62">
        <v>38.020000000000003</v>
      </c>
      <c r="L89" s="63">
        <v>42643</v>
      </c>
      <c r="M89" s="55" t="s">
        <v>86</v>
      </c>
      <c r="N89" s="55" t="s">
        <v>90</v>
      </c>
      <c r="O89" s="57" t="s">
        <v>5215</v>
      </c>
      <c r="P89" s="57" t="s">
        <v>7922</v>
      </c>
      <c r="Q89" s="57" t="s">
        <v>7834</v>
      </c>
      <c r="R89" s="60" t="s">
        <v>86</v>
      </c>
      <c r="S89" s="60" t="s">
        <v>223</v>
      </c>
    </row>
    <row r="90" spans="1:19" ht="135" hidden="1" customHeight="1" x14ac:dyDescent="0.2">
      <c r="A90" s="55" t="s">
        <v>7921</v>
      </c>
      <c r="B90" s="61" t="s">
        <v>97</v>
      </c>
      <c r="C90" s="56">
        <v>2</v>
      </c>
      <c r="D90" s="57" t="s">
        <v>7920</v>
      </c>
      <c r="E90" s="61" t="s">
        <v>130</v>
      </c>
      <c r="F90" s="55" t="s">
        <v>4851</v>
      </c>
      <c r="G90" s="55" t="s">
        <v>4850</v>
      </c>
      <c r="H90" s="55" t="s">
        <v>7919</v>
      </c>
      <c r="I90" s="64">
        <v>28.42</v>
      </c>
      <c r="J90" s="55" t="s">
        <v>7918</v>
      </c>
      <c r="K90" s="62">
        <v>41.35</v>
      </c>
      <c r="L90" s="63">
        <v>42643</v>
      </c>
      <c r="M90" s="55" t="s">
        <v>86</v>
      </c>
      <c r="N90" s="55" t="s">
        <v>90</v>
      </c>
      <c r="O90" s="57" t="s">
        <v>1330</v>
      </c>
      <c r="P90" s="57" t="s">
        <v>7917</v>
      </c>
      <c r="Q90" s="57" t="s">
        <v>7916</v>
      </c>
      <c r="R90" s="60" t="s">
        <v>86</v>
      </c>
      <c r="S90" s="60" t="s">
        <v>223</v>
      </c>
    </row>
    <row r="91" spans="1:19" ht="135" hidden="1" customHeight="1" x14ac:dyDescent="0.2">
      <c r="A91" s="55" t="s">
        <v>7915</v>
      </c>
      <c r="B91" s="61" t="s">
        <v>97</v>
      </c>
      <c r="C91" s="56">
        <v>2</v>
      </c>
      <c r="D91" s="57" t="s">
        <v>7914</v>
      </c>
      <c r="E91" s="61" t="s">
        <v>539</v>
      </c>
      <c r="F91" s="55" t="s">
        <v>7510</v>
      </c>
      <c r="G91" s="55" t="s">
        <v>4850</v>
      </c>
      <c r="H91" s="55" t="s">
        <v>7913</v>
      </c>
      <c r="I91" s="61">
        <v>7.04</v>
      </c>
      <c r="J91" s="55" t="s">
        <v>7912</v>
      </c>
      <c r="K91" s="62">
        <v>32.270000000000003</v>
      </c>
      <c r="L91" s="63">
        <v>42643</v>
      </c>
      <c r="M91" s="55" t="s">
        <v>86</v>
      </c>
      <c r="N91" s="55" t="s">
        <v>90</v>
      </c>
      <c r="O91" s="57" t="s">
        <v>5215</v>
      </c>
      <c r="P91" s="57" t="s">
        <v>7911</v>
      </c>
      <c r="Q91" s="57" t="s">
        <v>7852</v>
      </c>
      <c r="R91" s="60" t="s">
        <v>86</v>
      </c>
      <c r="S91" s="60" t="s">
        <v>223</v>
      </c>
    </row>
    <row r="92" spans="1:19" ht="135" hidden="1" customHeight="1" x14ac:dyDescent="0.2">
      <c r="A92" s="55" t="s">
        <v>7910</v>
      </c>
      <c r="B92" s="61" t="s">
        <v>97</v>
      </c>
      <c r="C92" s="56">
        <v>2</v>
      </c>
      <c r="D92" s="57" t="s">
        <v>7909</v>
      </c>
      <c r="E92" s="61" t="s">
        <v>7613</v>
      </c>
      <c r="F92" s="55" t="s">
        <v>7510</v>
      </c>
      <c r="G92" s="55" t="s">
        <v>4850</v>
      </c>
      <c r="H92" s="55" t="s">
        <v>7908</v>
      </c>
      <c r="I92" s="61">
        <v>13.36</v>
      </c>
      <c r="J92" s="55" t="s">
        <v>7907</v>
      </c>
      <c r="K92" s="62">
        <v>30.5</v>
      </c>
      <c r="L92" s="63">
        <v>42643</v>
      </c>
      <c r="M92" s="55" t="s">
        <v>86</v>
      </c>
      <c r="N92" s="55" t="s">
        <v>90</v>
      </c>
      <c r="O92" s="57" t="s">
        <v>5215</v>
      </c>
      <c r="P92" s="57" t="s">
        <v>7906</v>
      </c>
      <c r="Q92" s="57" t="s">
        <v>7905</v>
      </c>
      <c r="R92" s="60" t="s">
        <v>86</v>
      </c>
      <c r="S92" s="60" t="s">
        <v>223</v>
      </c>
    </row>
    <row r="93" spans="1:19" ht="135" hidden="1" customHeight="1" x14ac:dyDescent="0.2">
      <c r="A93" s="61" t="s">
        <v>7904</v>
      </c>
      <c r="B93" s="61" t="s">
        <v>97</v>
      </c>
      <c r="C93" s="56">
        <v>2</v>
      </c>
      <c r="D93" s="57" t="s">
        <v>7903</v>
      </c>
      <c r="E93" s="61" t="s">
        <v>2319</v>
      </c>
      <c r="F93" s="55" t="s">
        <v>7902</v>
      </c>
      <c r="G93" s="55" t="s">
        <v>4862</v>
      </c>
      <c r="H93" s="61" t="s">
        <v>7901</v>
      </c>
      <c r="I93" s="61">
        <v>76.48</v>
      </c>
      <c r="J93" s="55" t="s">
        <v>7900</v>
      </c>
      <c r="K93" s="62">
        <v>87.73</v>
      </c>
      <c r="L93" s="63">
        <v>42643</v>
      </c>
      <c r="M93" s="55" t="s">
        <v>86</v>
      </c>
      <c r="N93" s="55" t="s">
        <v>7246</v>
      </c>
      <c r="O93" s="57" t="s">
        <v>5120</v>
      </c>
      <c r="P93" s="57" t="s">
        <v>7893</v>
      </c>
      <c r="Q93" s="57" t="s">
        <v>7899</v>
      </c>
      <c r="R93" s="60" t="s">
        <v>86</v>
      </c>
      <c r="S93" s="60" t="s">
        <v>223</v>
      </c>
    </row>
    <row r="94" spans="1:19" ht="135" hidden="1" customHeight="1" x14ac:dyDescent="0.2">
      <c r="A94" s="61" t="s">
        <v>7898</v>
      </c>
      <c r="B94" s="61" t="s">
        <v>97</v>
      </c>
      <c r="C94" s="56">
        <v>2</v>
      </c>
      <c r="D94" s="57" t="s">
        <v>7897</v>
      </c>
      <c r="E94" s="61" t="s">
        <v>2319</v>
      </c>
      <c r="F94" s="55" t="s">
        <v>7896</v>
      </c>
      <c r="G94" s="55" t="s">
        <v>4850</v>
      </c>
      <c r="H94" s="61" t="s">
        <v>7895</v>
      </c>
      <c r="I94" s="61">
        <v>76.87</v>
      </c>
      <c r="J94" s="55" t="s">
        <v>7894</v>
      </c>
      <c r="K94" s="62">
        <v>90.33</v>
      </c>
      <c r="L94" s="63">
        <v>42643</v>
      </c>
      <c r="M94" s="55" t="s">
        <v>86</v>
      </c>
      <c r="N94" s="55" t="s">
        <v>6396</v>
      </c>
      <c r="O94" s="57" t="s">
        <v>5120</v>
      </c>
      <c r="P94" s="57" t="s">
        <v>7893</v>
      </c>
      <c r="Q94" s="57" t="s">
        <v>7892</v>
      </c>
      <c r="R94" s="60" t="s">
        <v>86</v>
      </c>
      <c r="S94" s="60" t="s">
        <v>223</v>
      </c>
    </row>
    <row r="95" spans="1:19" ht="135" hidden="1" customHeight="1" x14ac:dyDescent="0.2">
      <c r="A95" s="55" t="s">
        <v>7891</v>
      </c>
      <c r="B95" s="61" t="s">
        <v>97</v>
      </c>
      <c r="C95" s="56">
        <v>2</v>
      </c>
      <c r="D95" s="57" t="s">
        <v>7890</v>
      </c>
      <c r="E95" s="61" t="s">
        <v>130</v>
      </c>
      <c r="F95" s="55" t="s">
        <v>7867</v>
      </c>
      <c r="G95" s="55" t="s">
        <v>4862</v>
      </c>
      <c r="H95" s="55" t="s">
        <v>7889</v>
      </c>
      <c r="I95" s="61">
        <v>27.45</v>
      </c>
      <c r="J95" s="55" t="s">
        <v>7888</v>
      </c>
      <c r="K95" s="62">
        <v>55.05</v>
      </c>
      <c r="L95" s="63">
        <v>42643</v>
      </c>
      <c r="M95" s="55" t="s">
        <v>86</v>
      </c>
      <c r="N95" s="55" t="s">
        <v>360</v>
      </c>
      <c r="O95" s="57" t="s">
        <v>5120</v>
      </c>
      <c r="P95" s="57" t="s">
        <v>7887</v>
      </c>
      <c r="Q95" s="57" t="s">
        <v>7886</v>
      </c>
      <c r="R95" s="60" t="s">
        <v>86</v>
      </c>
      <c r="S95" s="60" t="s">
        <v>223</v>
      </c>
    </row>
    <row r="96" spans="1:19" ht="135" hidden="1" customHeight="1" x14ac:dyDescent="0.2">
      <c r="A96" s="55" t="s">
        <v>7885</v>
      </c>
      <c r="B96" s="61" t="s">
        <v>97</v>
      </c>
      <c r="C96" s="56">
        <v>2</v>
      </c>
      <c r="D96" s="57" t="s">
        <v>7884</v>
      </c>
      <c r="E96" s="61" t="s">
        <v>597</v>
      </c>
      <c r="F96" s="55" t="s">
        <v>6760</v>
      </c>
      <c r="G96" s="55" t="s">
        <v>4850</v>
      </c>
      <c r="H96" s="55" t="s">
        <v>7883</v>
      </c>
      <c r="I96" s="61">
        <v>32.24</v>
      </c>
      <c r="J96" s="55" t="s">
        <v>7882</v>
      </c>
      <c r="K96" s="62">
        <v>59.34</v>
      </c>
      <c r="L96" s="63">
        <v>42643</v>
      </c>
      <c r="M96" s="55" t="s">
        <v>86</v>
      </c>
      <c r="N96" s="55" t="s">
        <v>90</v>
      </c>
      <c r="O96" s="57" t="s">
        <v>5120</v>
      </c>
      <c r="P96" s="57" t="s">
        <v>7864</v>
      </c>
      <c r="Q96" s="57" t="s">
        <v>7881</v>
      </c>
      <c r="R96" s="60" t="s">
        <v>86</v>
      </c>
      <c r="S96" s="60" t="s">
        <v>223</v>
      </c>
    </row>
    <row r="97" spans="1:19" ht="135" hidden="1" customHeight="1" x14ac:dyDescent="0.2">
      <c r="A97" s="55" t="s">
        <v>7880</v>
      </c>
      <c r="B97" s="61" t="s">
        <v>97</v>
      </c>
      <c r="C97" s="56">
        <v>2</v>
      </c>
      <c r="D97" s="57" t="s">
        <v>7879</v>
      </c>
      <c r="E97" s="61" t="s">
        <v>2319</v>
      </c>
      <c r="F97" s="55" t="s">
        <v>7867</v>
      </c>
      <c r="G97" s="55" t="s">
        <v>4862</v>
      </c>
      <c r="H97" s="55" t="s">
        <v>7878</v>
      </c>
      <c r="I97" s="61">
        <v>40.909999999999997</v>
      </c>
      <c r="J97" s="55" t="s">
        <v>7877</v>
      </c>
      <c r="K97" s="62">
        <v>76.61</v>
      </c>
      <c r="L97" s="63">
        <v>42643</v>
      </c>
      <c r="M97" s="55" t="s">
        <v>86</v>
      </c>
      <c r="N97" s="55" t="s">
        <v>360</v>
      </c>
      <c r="O97" s="57" t="s">
        <v>5120</v>
      </c>
      <c r="P97" s="57" t="s">
        <v>7526</v>
      </c>
      <c r="Q97" s="57" t="s">
        <v>7876</v>
      </c>
      <c r="R97" s="60" t="s">
        <v>86</v>
      </c>
      <c r="S97" s="60" t="s">
        <v>223</v>
      </c>
    </row>
    <row r="98" spans="1:19" ht="135" hidden="1" customHeight="1" x14ac:dyDescent="0.2">
      <c r="A98" s="61" t="s">
        <v>7875</v>
      </c>
      <c r="B98" s="61" t="s">
        <v>97</v>
      </c>
      <c r="C98" s="56">
        <v>2</v>
      </c>
      <c r="D98" s="57" t="s">
        <v>7874</v>
      </c>
      <c r="E98" s="61" t="s">
        <v>1027</v>
      </c>
      <c r="F98" s="55" t="s">
        <v>6760</v>
      </c>
      <c r="G98" s="55" t="s">
        <v>4850</v>
      </c>
      <c r="H98" s="55" t="s">
        <v>7873</v>
      </c>
      <c r="I98" s="62">
        <v>25.3</v>
      </c>
      <c r="J98" s="55" t="s">
        <v>7872</v>
      </c>
      <c r="K98" s="62">
        <v>59.36</v>
      </c>
      <c r="L98" s="63">
        <v>42643</v>
      </c>
      <c r="M98" s="55" t="s">
        <v>86</v>
      </c>
      <c r="N98" s="55" t="s">
        <v>90</v>
      </c>
      <c r="O98" s="57" t="s">
        <v>2248</v>
      </c>
      <c r="P98" s="57" t="s">
        <v>7871</v>
      </c>
      <c r="Q98" s="57" t="s">
        <v>7870</v>
      </c>
      <c r="R98" s="60" t="s">
        <v>86</v>
      </c>
      <c r="S98" s="60" t="s">
        <v>223</v>
      </c>
    </row>
    <row r="99" spans="1:19" ht="135" hidden="1" customHeight="1" x14ac:dyDescent="0.2">
      <c r="A99" s="55" t="s">
        <v>7869</v>
      </c>
      <c r="B99" s="61" t="s">
        <v>97</v>
      </c>
      <c r="C99" s="56">
        <v>2</v>
      </c>
      <c r="D99" s="57" t="s">
        <v>7868</v>
      </c>
      <c r="E99" s="61" t="s">
        <v>597</v>
      </c>
      <c r="F99" s="55" t="s">
        <v>7867</v>
      </c>
      <c r="G99" s="55" t="s">
        <v>4862</v>
      </c>
      <c r="H99" s="55" t="s">
        <v>7866</v>
      </c>
      <c r="I99" s="61">
        <v>31.84</v>
      </c>
      <c r="J99" s="55" t="s">
        <v>7865</v>
      </c>
      <c r="K99" s="62">
        <v>56.74</v>
      </c>
      <c r="L99" s="63">
        <v>42643</v>
      </c>
      <c r="M99" s="55" t="s">
        <v>86</v>
      </c>
      <c r="N99" s="55" t="s">
        <v>360</v>
      </c>
      <c r="O99" s="57" t="s">
        <v>5120</v>
      </c>
      <c r="P99" s="57" t="s">
        <v>7864</v>
      </c>
      <c r="Q99" s="57" t="s">
        <v>7863</v>
      </c>
      <c r="R99" s="60" t="s">
        <v>86</v>
      </c>
      <c r="S99" s="60" t="s">
        <v>223</v>
      </c>
    </row>
    <row r="100" spans="1:19" ht="135" hidden="1" customHeight="1" x14ac:dyDescent="0.2">
      <c r="A100" s="55" t="s">
        <v>7862</v>
      </c>
      <c r="B100" s="61" t="s">
        <v>97</v>
      </c>
      <c r="C100" s="56">
        <v>2</v>
      </c>
      <c r="D100" s="57" t="s">
        <v>7861</v>
      </c>
      <c r="E100" s="61" t="s">
        <v>476</v>
      </c>
      <c r="F100" s="55" t="s">
        <v>6760</v>
      </c>
      <c r="G100" s="55" t="s">
        <v>4850</v>
      </c>
      <c r="H100" s="61" t="s">
        <v>7860</v>
      </c>
      <c r="I100" s="61">
        <v>64.28</v>
      </c>
      <c r="J100" s="55" t="s">
        <v>7859</v>
      </c>
      <c r="K100" s="62">
        <v>71.31</v>
      </c>
      <c r="L100" s="63">
        <v>42643</v>
      </c>
      <c r="M100" s="55" t="s">
        <v>7858</v>
      </c>
      <c r="N100" s="55" t="s">
        <v>90</v>
      </c>
      <c r="O100" s="57" t="s">
        <v>1330</v>
      </c>
      <c r="P100" s="57" t="s">
        <v>7166</v>
      </c>
      <c r="Q100" s="57" t="s">
        <v>7857</v>
      </c>
      <c r="R100" s="60" t="s">
        <v>86</v>
      </c>
      <c r="S100" s="60" t="s">
        <v>223</v>
      </c>
    </row>
    <row r="101" spans="1:19" ht="135" hidden="1" customHeight="1" x14ac:dyDescent="0.2">
      <c r="A101" s="55" t="s">
        <v>7856</v>
      </c>
      <c r="B101" s="61" t="s">
        <v>97</v>
      </c>
      <c r="C101" s="56">
        <v>2</v>
      </c>
      <c r="D101" s="57" t="s">
        <v>7855</v>
      </c>
      <c r="E101" s="61" t="s">
        <v>539</v>
      </c>
      <c r="F101" s="55" t="s">
        <v>7510</v>
      </c>
      <c r="G101" s="55" t="s">
        <v>4850</v>
      </c>
      <c r="H101" s="55" t="s">
        <v>7854</v>
      </c>
      <c r="I101" s="61">
        <v>6.28</v>
      </c>
      <c r="J101" s="55" t="s">
        <v>7853</v>
      </c>
      <c r="K101" s="62">
        <v>31.17</v>
      </c>
      <c r="L101" s="63">
        <v>42643</v>
      </c>
      <c r="M101" s="55" t="s">
        <v>86</v>
      </c>
      <c r="N101" s="55" t="s">
        <v>90</v>
      </c>
      <c r="O101" s="57" t="s">
        <v>7339</v>
      </c>
      <c r="P101" s="57" t="s">
        <v>7338</v>
      </c>
      <c r="Q101" s="57" t="s">
        <v>7852</v>
      </c>
      <c r="R101" s="60" t="s">
        <v>86</v>
      </c>
      <c r="S101" s="60" t="s">
        <v>223</v>
      </c>
    </row>
    <row r="102" spans="1:19" ht="135" hidden="1" customHeight="1" x14ac:dyDescent="0.2">
      <c r="A102" s="55" t="s">
        <v>7851</v>
      </c>
      <c r="B102" s="61" t="s">
        <v>97</v>
      </c>
      <c r="C102" s="56">
        <v>2</v>
      </c>
      <c r="D102" s="57" t="s">
        <v>7850</v>
      </c>
      <c r="E102" s="55" t="s">
        <v>158</v>
      </c>
      <c r="F102" s="55" t="s">
        <v>5557</v>
      </c>
      <c r="G102" s="55" t="s">
        <v>158</v>
      </c>
      <c r="H102" s="55" t="s">
        <v>7849</v>
      </c>
      <c r="I102" s="55">
        <v>57.84</v>
      </c>
      <c r="J102" s="55" t="s">
        <v>7848</v>
      </c>
      <c r="K102" s="58">
        <v>37.97</v>
      </c>
      <c r="L102" s="59">
        <v>42724</v>
      </c>
      <c r="M102" s="55" t="s">
        <v>86</v>
      </c>
      <c r="N102" s="55" t="s">
        <v>158</v>
      </c>
      <c r="O102" s="57" t="s">
        <v>7841</v>
      </c>
      <c r="P102" s="57" t="s">
        <v>7840</v>
      </c>
      <c r="Q102" s="57" t="s">
        <v>7847</v>
      </c>
      <c r="R102" s="60" t="s">
        <v>86</v>
      </c>
      <c r="S102" s="60" t="s">
        <v>223</v>
      </c>
    </row>
    <row r="103" spans="1:19" ht="135" hidden="1" customHeight="1" x14ac:dyDescent="0.2">
      <c r="A103" s="55" t="s">
        <v>7846</v>
      </c>
      <c r="B103" s="61" t="s">
        <v>97</v>
      </c>
      <c r="C103" s="56">
        <v>2</v>
      </c>
      <c r="D103" s="57" t="s">
        <v>7845</v>
      </c>
      <c r="E103" s="55" t="s">
        <v>158</v>
      </c>
      <c r="F103" s="55" t="s">
        <v>7844</v>
      </c>
      <c r="G103" s="55" t="s">
        <v>158</v>
      </c>
      <c r="H103" s="55" t="s">
        <v>7843</v>
      </c>
      <c r="I103" s="55">
        <v>24.45</v>
      </c>
      <c r="J103" s="55" t="s">
        <v>7842</v>
      </c>
      <c r="K103" s="58">
        <v>26.07</v>
      </c>
      <c r="L103" s="59">
        <v>42724</v>
      </c>
      <c r="M103" s="55" t="s">
        <v>86</v>
      </c>
      <c r="N103" s="55" t="s">
        <v>158</v>
      </c>
      <c r="O103" s="57" t="s">
        <v>7841</v>
      </c>
      <c r="P103" s="57" t="s">
        <v>7840</v>
      </c>
      <c r="Q103" s="57" t="s">
        <v>7839</v>
      </c>
      <c r="R103" s="60" t="s">
        <v>86</v>
      </c>
      <c r="S103" s="60" t="s">
        <v>223</v>
      </c>
    </row>
    <row r="104" spans="1:19" ht="135" hidden="1" customHeight="1" x14ac:dyDescent="0.2">
      <c r="A104" s="55" t="s">
        <v>7838</v>
      </c>
      <c r="B104" s="61" t="s">
        <v>97</v>
      </c>
      <c r="C104" s="56">
        <v>2</v>
      </c>
      <c r="D104" s="57" t="s">
        <v>7837</v>
      </c>
      <c r="E104" s="61" t="s">
        <v>130</v>
      </c>
      <c r="F104" s="55" t="s">
        <v>7510</v>
      </c>
      <c r="G104" s="55" t="s">
        <v>4850</v>
      </c>
      <c r="H104" s="55" t="s">
        <v>7836</v>
      </c>
      <c r="I104" s="61">
        <v>24.49</v>
      </c>
      <c r="J104" s="55" t="s">
        <v>7835</v>
      </c>
      <c r="K104" s="62">
        <v>38.020000000000003</v>
      </c>
      <c r="L104" s="63">
        <v>42643</v>
      </c>
      <c r="M104" s="55" t="s">
        <v>86</v>
      </c>
      <c r="N104" s="55" t="s">
        <v>90</v>
      </c>
      <c r="O104" s="57" t="s">
        <v>471</v>
      </c>
      <c r="P104" s="57" t="s">
        <v>7508</v>
      </c>
      <c r="Q104" s="57" t="s">
        <v>7834</v>
      </c>
      <c r="R104" s="60" t="s">
        <v>86</v>
      </c>
      <c r="S104" s="60" t="s">
        <v>223</v>
      </c>
    </row>
    <row r="105" spans="1:19" ht="135" hidden="1" customHeight="1" x14ac:dyDescent="0.2">
      <c r="A105" s="55" t="s">
        <v>7833</v>
      </c>
      <c r="B105" s="61" t="s">
        <v>110</v>
      </c>
      <c r="C105" s="56">
        <v>2</v>
      </c>
      <c r="D105" s="57" t="s">
        <v>7832</v>
      </c>
      <c r="E105" s="55" t="s">
        <v>220</v>
      </c>
      <c r="F105" s="55" t="s">
        <v>5210</v>
      </c>
      <c r="G105" s="55" t="s">
        <v>224</v>
      </c>
      <c r="H105" s="55" t="s">
        <v>7831</v>
      </c>
      <c r="I105" s="61">
        <v>70.650000000000006</v>
      </c>
      <c r="J105" s="55" t="s">
        <v>7830</v>
      </c>
      <c r="K105" s="62">
        <v>59.6</v>
      </c>
      <c r="L105" s="63">
        <v>42460</v>
      </c>
      <c r="M105" s="55" t="s">
        <v>86</v>
      </c>
      <c r="N105" s="55" t="s">
        <v>224</v>
      </c>
      <c r="O105" s="57" t="s">
        <v>7829</v>
      </c>
      <c r="P105" s="57" t="s">
        <v>7828</v>
      </c>
      <c r="Q105" s="57" t="s">
        <v>7430</v>
      </c>
      <c r="R105" s="60" t="s">
        <v>86</v>
      </c>
      <c r="S105" s="60" t="s">
        <v>223</v>
      </c>
    </row>
    <row r="106" spans="1:19" ht="135" hidden="1" customHeight="1" x14ac:dyDescent="0.2">
      <c r="A106" s="55" t="s">
        <v>7827</v>
      </c>
      <c r="B106" s="61" t="s">
        <v>110</v>
      </c>
      <c r="C106" s="56">
        <v>2</v>
      </c>
      <c r="D106" s="57" t="s">
        <v>7826</v>
      </c>
      <c r="E106" s="55" t="s">
        <v>220</v>
      </c>
      <c r="F106" s="55" t="s">
        <v>60</v>
      </c>
      <c r="G106" s="55" t="s">
        <v>224</v>
      </c>
      <c r="H106" s="55" t="s">
        <v>7825</v>
      </c>
      <c r="I106" s="61">
        <v>21.58</v>
      </c>
      <c r="J106" s="55" t="s">
        <v>7824</v>
      </c>
      <c r="K106" s="62">
        <v>21.580000000000002</v>
      </c>
      <c r="L106" s="63">
        <v>42460</v>
      </c>
      <c r="M106" s="55" t="s">
        <v>86</v>
      </c>
      <c r="N106" s="55" t="s">
        <v>214</v>
      </c>
      <c r="O106" s="57" t="s">
        <v>7823</v>
      </c>
      <c r="P106" s="57" t="s">
        <v>7822</v>
      </c>
      <c r="Q106" s="57" t="s">
        <v>7821</v>
      </c>
      <c r="R106" s="60" t="s">
        <v>86</v>
      </c>
      <c r="S106" s="60" t="s">
        <v>223</v>
      </c>
    </row>
    <row r="107" spans="1:19" ht="135" hidden="1" customHeight="1" x14ac:dyDescent="0.2">
      <c r="A107" s="55" t="s">
        <v>7820</v>
      </c>
      <c r="B107" s="61" t="s">
        <v>110</v>
      </c>
      <c r="C107" s="56">
        <v>2</v>
      </c>
      <c r="D107" s="57" t="s">
        <v>7819</v>
      </c>
      <c r="E107" s="55" t="s">
        <v>2180</v>
      </c>
      <c r="F107" s="55" t="s">
        <v>6862</v>
      </c>
      <c r="G107" s="55" t="s">
        <v>224</v>
      </c>
      <c r="H107" s="55" t="s">
        <v>7818</v>
      </c>
      <c r="I107" s="62">
        <v>54.92</v>
      </c>
      <c r="J107" s="58" t="s">
        <v>7817</v>
      </c>
      <c r="K107" s="62">
        <v>42.06</v>
      </c>
      <c r="L107" s="63">
        <v>42460</v>
      </c>
      <c r="M107" s="55" t="s">
        <v>86</v>
      </c>
      <c r="N107" s="55" t="s">
        <v>224</v>
      </c>
      <c r="O107" s="57" t="s">
        <v>7816</v>
      </c>
      <c r="P107" s="57" t="s">
        <v>7815</v>
      </c>
      <c r="Q107" s="57" t="s">
        <v>7677</v>
      </c>
      <c r="R107" s="60" t="s">
        <v>86</v>
      </c>
      <c r="S107" s="60" t="s">
        <v>223</v>
      </c>
    </row>
    <row r="108" spans="1:19" ht="135" hidden="1" customHeight="1" x14ac:dyDescent="0.2">
      <c r="A108" s="55" t="s">
        <v>7814</v>
      </c>
      <c r="B108" s="61" t="s">
        <v>110</v>
      </c>
      <c r="C108" s="56">
        <v>2</v>
      </c>
      <c r="D108" s="57" t="s">
        <v>7813</v>
      </c>
      <c r="E108" s="61" t="s">
        <v>7613</v>
      </c>
      <c r="F108" s="55" t="s">
        <v>4851</v>
      </c>
      <c r="G108" s="55" t="s">
        <v>102</v>
      </c>
      <c r="H108" s="55" t="s">
        <v>7812</v>
      </c>
      <c r="I108" s="61">
        <v>-32.36</v>
      </c>
      <c r="J108" s="55" t="s">
        <v>7811</v>
      </c>
      <c r="K108" s="62">
        <v>-5.28</v>
      </c>
      <c r="L108" s="63">
        <v>42643</v>
      </c>
      <c r="M108" s="55" t="s">
        <v>86</v>
      </c>
      <c r="N108" s="55" t="s">
        <v>102</v>
      </c>
      <c r="O108" s="57" t="s">
        <v>7794</v>
      </c>
      <c r="P108" s="57" t="s">
        <v>7793</v>
      </c>
      <c r="Q108" s="57" t="s">
        <v>7810</v>
      </c>
      <c r="R108" s="60" t="s">
        <v>86</v>
      </c>
      <c r="S108" s="60" t="s">
        <v>223</v>
      </c>
    </row>
    <row r="109" spans="1:19" ht="135" hidden="1" customHeight="1" x14ac:dyDescent="0.2">
      <c r="A109" s="55" t="s">
        <v>7809</v>
      </c>
      <c r="B109" s="61" t="s">
        <v>110</v>
      </c>
      <c r="C109" s="56">
        <v>2</v>
      </c>
      <c r="D109" s="57" t="s">
        <v>7808</v>
      </c>
      <c r="E109" s="61" t="s">
        <v>7613</v>
      </c>
      <c r="F109" s="55" t="s">
        <v>7797</v>
      </c>
      <c r="G109" s="55" t="s">
        <v>102</v>
      </c>
      <c r="H109" s="55" t="s">
        <v>7807</v>
      </c>
      <c r="I109" s="61">
        <v>15.29</v>
      </c>
      <c r="J109" s="55" t="s">
        <v>7806</v>
      </c>
      <c r="K109" s="62">
        <v>40.36</v>
      </c>
      <c r="L109" s="63">
        <v>42643</v>
      </c>
      <c r="M109" s="55" t="s">
        <v>86</v>
      </c>
      <c r="N109" s="55" t="s">
        <v>102</v>
      </c>
      <c r="O109" s="57" t="s">
        <v>7794</v>
      </c>
      <c r="P109" s="57" t="s">
        <v>7793</v>
      </c>
      <c r="Q109" s="57" t="s">
        <v>7805</v>
      </c>
      <c r="R109" s="60" t="s">
        <v>86</v>
      </c>
      <c r="S109" s="60" t="s">
        <v>223</v>
      </c>
    </row>
    <row r="110" spans="1:19" ht="135" hidden="1" customHeight="1" x14ac:dyDescent="0.2">
      <c r="A110" s="55" t="s">
        <v>7804</v>
      </c>
      <c r="B110" s="61" t="s">
        <v>110</v>
      </c>
      <c r="C110" s="56">
        <v>2</v>
      </c>
      <c r="D110" s="57" t="s">
        <v>7803</v>
      </c>
      <c r="E110" s="61" t="s">
        <v>7613</v>
      </c>
      <c r="F110" s="55" t="s">
        <v>4851</v>
      </c>
      <c r="G110" s="55" t="s">
        <v>102</v>
      </c>
      <c r="H110" s="55" t="s">
        <v>7802</v>
      </c>
      <c r="I110" s="61">
        <v>-46.91</v>
      </c>
      <c r="J110" s="55" t="s">
        <v>7801</v>
      </c>
      <c r="K110" s="62">
        <v>-12.65</v>
      </c>
      <c r="L110" s="63">
        <v>42643</v>
      </c>
      <c r="M110" s="55" t="s">
        <v>86</v>
      </c>
      <c r="N110" s="55" t="s">
        <v>102</v>
      </c>
      <c r="O110" s="57" t="s">
        <v>7794</v>
      </c>
      <c r="P110" s="57" t="s">
        <v>7793</v>
      </c>
      <c r="Q110" s="57" t="s">
        <v>7800</v>
      </c>
      <c r="R110" s="60" t="s">
        <v>86</v>
      </c>
      <c r="S110" s="60" t="s">
        <v>223</v>
      </c>
    </row>
    <row r="111" spans="1:19" ht="135" hidden="1" customHeight="1" x14ac:dyDescent="0.2">
      <c r="A111" s="55" t="s">
        <v>7799</v>
      </c>
      <c r="B111" s="61" t="s">
        <v>110</v>
      </c>
      <c r="C111" s="56">
        <v>2</v>
      </c>
      <c r="D111" s="57" t="s">
        <v>7798</v>
      </c>
      <c r="E111" s="61" t="s">
        <v>7613</v>
      </c>
      <c r="F111" s="55" t="s">
        <v>7797</v>
      </c>
      <c r="G111" s="55" t="s">
        <v>102</v>
      </c>
      <c r="H111" s="55" t="s">
        <v>7796</v>
      </c>
      <c r="I111" s="61">
        <v>29.84</v>
      </c>
      <c r="J111" s="55" t="s">
        <v>7795</v>
      </c>
      <c r="K111" s="62">
        <v>47.73</v>
      </c>
      <c r="L111" s="63">
        <v>42643</v>
      </c>
      <c r="M111" s="55" t="s">
        <v>86</v>
      </c>
      <c r="N111" s="55" t="s">
        <v>102</v>
      </c>
      <c r="O111" s="57" t="s">
        <v>7794</v>
      </c>
      <c r="P111" s="57" t="s">
        <v>7793</v>
      </c>
      <c r="Q111" s="57" t="s">
        <v>7792</v>
      </c>
      <c r="R111" s="60" t="s">
        <v>86</v>
      </c>
      <c r="S111" s="60" t="s">
        <v>223</v>
      </c>
    </row>
    <row r="112" spans="1:19" ht="135" hidden="1" customHeight="1" x14ac:dyDescent="0.2">
      <c r="A112" s="55" t="s">
        <v>7791</v>
      </c>
      <c r="B112" s="61" t="s">
        <v>110</v>
      </c>
      <c r="C112" s="56">
        <v>2</v>
      </c>
      <c r="D112" s="57" t="s">
        <v>7790</v>
      </c>
      <c r="E112" s="55" t="s">
        <v>108</v>
      </c>
      <c r="F112" s="55" t="s">
        <v>5590</v>
      </c>
      <c r="G112" s="55" t="s">
        <v>224</v>
      </c>
      <c r="H112" s="55" t="s">
        <v>7789</v>
      </c>
      <c r="I112" s="58">
        <v>39</v>
      </c>
      <c r="J112" s="55" t="s">
        <v>7788</v>
      </c>
      <c r="K112" s="62">
        <v>30.63</v>
      </c>
      <c r="L112" s="63">
        <v>42460</v>
      </c>
      <c r="M112" s="55" t="s">
        <v>86</v>
      </c>
      <c r="N112" s="55" t="s">
        <v>224</v>
      </c>
      <c r="O112" s="57" t="s">
        <v>7787</v>
      </c>
      <c r="P112" s="57" t="s">
        <v>7786</v>
      </c>
      <c r="Q112" s="57" t="s">
        <v>7785</v>
      </c>
      <c r="R112" s="60" t="s">
        <v>86</v>
      </c>
      <c r="S112" s="60" t="s">
        <v>223</v>
      </c>
    </row>
    <row r="113" spans="1:19" ht="135" hidden="1" customHeight="1" x14ac:dyDescent="0.2">
      <c r="A113" s="55" t="s">
        <v>7784</v>
      </c>
      <c r="B113" s="55" t="s">
        <v>110</v>
      </c>
      <c r="C113" s="56">
        <v>2</v>
      </c>
      <c r="D113" s="57" t="s">
        <v>7783</v>
      </c>
      <c r="E113" s="55" t="s">
        <v>7770</v>
      </c>
      <c r="F113" s="55" t="s">
        <v>7782</v>
      </c>
      <c r="G113" s="55" t="s">
        <v>158</v>
      </c>
      <c r="H113" s="55" t="s">
        <v>7781</v>
      </c>
      <c r="I113" s="55">
        <v>20.74</v>
      </c>
      <c r="J113" s="55" t="s">
        <v>7780</v>
      </c>
      <c r="K113" s="58">
        <v>22.17</v>
      </c>
      <c r="L113" s="59">
        <v>42551</v>
      </c>
      <c r="M113" s="55" t="s">
        <v>86</v>
      </c>
      <c r="N113" s="55" t="s">
        <v>158</v>
      </c>
      <c r="O113" s="57" t="s">
        <v>7766</v>
      </c>
      <c r="P113" s="57" t="s">
        <v>7765</v>
      </c>
      <c r="Q113" s="57" t="s">
        <v>7779</v>
      </c>
      <c r="R113" s="60" t="s">
        <v>86</v>
      </c>
      <c r="S113" s="60" t="s">
        <v>223</v>
      </c>
    </row>
    <row r="114" spans="1:19" ht="135" hidden="1" customHeight="1" x14ac:dyDescent="0.2">
      <c r="A114" s="55" t="s">
        <v>7778</v>
      </c>
      <c r="B114" s="55" t="s">
        <v>110</v>
      </c>
      <c r="C114" s="56">
        <v>2</v>
      </c>
      <c r="D114" s="57" t="s">
        <v>7777</v>
      </c>
      <c r="E114" s="55" t="s">
        <v>7770</v>
      </c>
      <c r="F114" s="55" t="s">
        <v>7776</v>
      </c>
      <c r="G114" s="55" t="s">
        <v>158</v>
      </c>
      <c r="H114" s="55" t="s">
        <v>7775</v>
      </c>
      <c r="I114" s="55">
        <v>21.17</v>
      </c>
      <c r="J114" s="55" t="s">
        <v>7774</v>
      </c>
      <c r="K114" s="58">
        <v>21.77</v>
      </c>
      <c r="L114" s="59">
        <v>42551</v>
      </c>
      <c r="M114" s="55" t="s">
        <v>86</v>
      </c>
      <c r="N114" s="55" t="s">
        <v>158</v>
      </c>
      <c r="O114" s="57" t="s">
        <v>7766</v>
      </c>
      <c r="P114" s="57" t="s">
        <v>7765</v>
      </c>
      <c r="Q114" s="57" t="s">
        <v>7773</v>
      </c>
      <c r="R114" s="60" t="s">
        <v>86</v>
      </c>
      <c r="S114" s="60" t="s">
        <v>223</v>
      </c>
    </row>
    <row r="115" spans="1:19" ht="135" hidden="1" customHeight="1" x14ac:dyDescent="0.2">
      <c r="A115" s="55" t="s">
        <v>7772</v>
      </c>
      <c r="B115" s="55" t="s">
        <v>110</v>
      </c>
      <c r="C115" s="56">
        <v>2</v>
      </c>
      <c r="D115" s="57" t="s">
        <v>7771</v>
      </c>
      <c r="E115" s="55" t="s">
        <v>7770</v>
      </c>
      <c r="F115" s="55" t="s">
        <v>7769</v>
      </c>
      <c r="G115" s="55" t="s">
        <v>158</v>
      </c>
      <c r="H115" s="55" t="s">
        <v>7768</v>
      </c>
      <c r="I115" s="55">
        <v>26.03</v>
      </c>
      <c r="J115" s="55" t="s">
        <v>7767</v>
      </c>
      <c r="K115" s="58">
        <v>26.83</v>
      </c>
      <c r="L115" s="59">
        <v>42551</v>
      </c>
      <c r="M115" s="55" t="s">
        <v>86</v>
      </c>
      <c r="N115" s="55" t="s">
        <v>158</v>
      </c>
      <c r="O115" s="57" t="s">
        <v>7766</v>
      </c>
      <c r="P115" s="57" t="s">
        <v>7765</v>
      </c>
      <c r="Q115" s="57" t="s">
        <v>7764</v>
      </c>
      <c r="R115" s="60" t="s">
        <v>86</v>
      </c>
      <c r="S115" s="60" t="s">
        <v>223</v>
      </c>
    </row>
    <row r="116" spans="1:19" ht="135" hidden="1" customHeight="1" x14ac:dyDescent="0.2">
      <c r="A116" s="55" t="s">
        <v>7763</v>
      </c>
      <c r="B116" s="61" t="s">
        <v>110</v>
      </c>
      <c r="C116" s="56">
        <v>2</v>
      </c>
      <c r="D116" s="57" t="s">
        <v>7762</v>
      </c>
      <c r="E116" s="61" t="s">
        <v>7761</v>
      </c>
      <c r="F116" s="55" t="s">
        <v>7760</v>
      </c>
      <c r="G116" s="55" t="s">
        <v>7759</v>
      </c>
      <c r="H116" s="55" t="s">
        <v>7758</v>
      </c>
      <c r="I116" s="61">
        <v>37.47</v>
      </c>
      <c r="J116" s="55" t="s">
        <v>7757</v>
      </c>
      <c r="K116" s="62">
        <v>14.78</v>
      </c>
      <c r="L116" s="63">
        <v>42643</v>
      </c>
      <c r="M116" s="55" t="s">
        <v>86</v>
      </c>
      <c r="N116" s="55" t="s">
        <v>7756</v>
      </c>
      <c r="O116" s="57" t="s">
        <v>7755</v>
      </c>
      <c r="P116" s="57" t="s">
        <v>7754</v>
      </c>
      <c r="Q116" s="57" t="s">
        <v>7753</v>
      </c>
      <c r="R116" s="60" t="s">
        <v>86</v>
      </c>
      <c r="S116" s="60" t="s">
        <v>223</v>
      </c>
    </row>
    <row r="117" spans="1:19" ht="135" hidden="1" customHeight="1" x14ac:dyDescent="0.2">
      <c r="A117" s="55" t="s">
        <v>7752</v>
      </c>
      <c r="B117" s="61" t="s">
        <v>110</v>
      </c>
      <c r="C117" s="56">
        <v>2</v>
      </c>
      <c r="D117" s="57" t="s">
        <v>7751</v>
      </c>
      <c r="E117" s="55" t="s">
        <v>512</v>
      </c>
      <c r="F117" s="55" t="s">
        <v>7750</v>
      </c>
      <c r="G117" s="55" t="s">
        <v>224</v>
      </c>
      <c r="H117" s="55" t="s">
        <v>7749</v>
      </c>
      <c r="I117" s="62">
        <v>23.36</v>
      </c>
      <c r="J117" s="58" t="s">
        <v>7748</v>
      </c>
      <c r="K117" s="62">
        <v>24.2</v>
      </c>
      <c r="L117" s="63">
        <v>42460</v>
      </c>
      <c r="M117" s="55" t="s">
        <v>86</v>
      </c>
      <c r="N117" s="55" t="s">
        <v>214</v>
      </c>
      <c r="O117" s="57" t="s">
        <v>7742</v>
      </c>
      <c r="P117" s="57" t="s">
        <v>7741</v>
      </c>
      <c r="Q117" s="57" t="s">
        <v>7747</v>
      </c>
      <c r="R117" s="60" t="s">
        <v>86</v>
      </c>
      <c r="S117" s="60" t="s">
        <v>223</v>
      </c>
    </row>
    <row r="118" spans="1:19" ht="135" hidden="1" customHeight="1" x14ac:dyDescent="0.2">
      <c r="A118" s="55" t="s">
        <v>7746</v>
      </c>
      <c r="B118" s="61" t="s">
        <v>110</v>
      </c>
      <c r="C118" s="56">
        <v>2</v>
      </c>
      <c r="D118" s="57" t="s">
        <v>7745</v>
      </c>
      <c r="E118" s="55" t="s">
        <v>2180</v>
      </c>
      <c r="F118" s="55" t="s">
        <v>60</v>
      </c>
      <c r="G118" s="55" t="s">
        <v>224</v>
      </c>
      <c r="H118" s="55" t="s">
        <v>7744</v>
      </c>
      <c r="I118" s="61">
        <v>29.52</v>
      </c>
      <c r="J118" s="55" t="s">
        <v>7743</v>
      </c>
      <c r="K118" s="62">
        <v>32.82</v>
      </c>
      <c r="L118" s="63">
        <v>42460</v>
      </c>
      <c r="M118" s="55" t="s">
        <v>86</v>
      </c>
      <c r="N118" s="55" t="s">
        <v>214</v>
      </c>
      <c r="O118" s="57" t="s">
        <v>7742</v>
      </c>
      <c r="P118" s="57" t="s">
        <v>7741</v>
      </c>
      <c r="Q118" s="57" t="s">
        <v>7740</v>
      </c>
      <c r="R118" s="60" t="s">
        <v>86</v>
      </c>
      <c r="S118" s="60" t="s">
        <v>223</v>
      </c>
    </row>
    <row r="119" spans="1:19" ht="135" hidden="1" customHeight="1" x14ac:dyDescent="0.2">
      <c r="A119" s="55" t="s">
        <v>7739</v>
      </c>
      <c r="B119" s="61" t="s">
        <v>110</v>
      </c>
      <c r="C119" s="56">
        <v>2</v>
      </c>
      <c r="D119" s="57" t="s">
        <v>7738</v>
      </c>
      <c r="E119" s="61" t="s">
        <v>539</v>
      </c>
      <c r="F119" s="55" t="s">
        <v>7722</v>
      </c>
      <c r="G119" s="55" t="s">
        <v>2277</v>
      </c>
      <c r="H119" s="55" t="s">
        <v>7737</v>
      </c>
      <c r="I119" s="61">
        <v>20.12</v>
      </c>
      <c r="J119" s="55" t="s">
        <v>7736</v>
      </c>
      <c r="K119" s="62">
        <v>21.17</v>
      </c>
      <c r="L119" s="63">
        <v>42643</v>
      </c>
      <c r="M119" s="55" t="s">
        <v>86</v>
      </c>
      <c r="N119" s="55" t="s">
        <v>2277</v>
      </c>
      <c r="O119" s="57" t="s">
        <v>7719</v>
      </c>
      <c r="P119" s="57" t="s">
        <v>7718</v>
      </c>
      <c r="Q119" s="57" t="s">
        <v>7735</v>
      </c>
      <c r="R119" s="60" t="s">
        <v>86</v>
      </c>
      <c r="S119" s="60" t="s">
        <v>223</v>
      </c>
    </row>
    <row r="120" spans="1:19" ht="135" hidden="1" customHeight="1" x14ac:dyDescent="0.2">
      <c r="A120" s="55" t="s">
        <v>7734</v>
      </c>
      <c r="B120" s="61" t="s">
        <v>110</v>
      </c>
      <c r="C120" s="56">
        <v>2</v>
      </c>
      <c r="D120" s="57" t="s">
        <v>7733</v>
      </c>
      <c r="E120" s="61" t="s">
        <v>539</v>
      </c>
      <c r="F120" s="55" t="s">
        <v>7722</v>
      </c>
      <c r="G120" s="55" t="s">
        <v>2277</v>
      </c>
      <c r="H120" s="55" t="s">
        <v>7732</v>
      </c>
      <c r="I120" s="61">
        <v>25.03</v>
      </c>
      <c r="J120" s="55" t="s">
        <v>7731</v>
      </c>
      <c r="K120" s="62">
        <v>26.08</v>
      </c>
      <c r="L120" s="63">
        <v>42643</v>
      </c>
      <c r="M120" s="55" t="s">
        <v>86</v>
      </c>
      <c r="N120" s="55" t="s">
        <v>2277</v>
      </c>
      <c r="O120" s="57" t="s">
        <v>7719</v>
      </c>
      <c r="P120" s="57" t="s">
        <v>7718</v>
      </c>
      <c r="Q120" s="57" t="s">
        <v>7730</v>
      </c>
      <c r="R120" s="60" t="s">
        <v>86</v>
      </c>
      <c r="S120" s="60" t="s">
        <v>223</v>
      </c>
    </row>
    <row r="121" spans="1:19" ht="135" hidden="1" customHeight="1" x14ac:dyDescent="0.2">
      <c r="A121" s="55" t="s">
        <v>7729</v>
      </c>
      <c r="B121" s="61" t="s">
        <v>110</v>
      </c>
      <c r="C121" s="56">
        <v>2</v>
      </c>
      <c r="D121" s="57" t="s">
        <v>7728</v>
      </c>
      <c r="E121" s="61" t="s">
        <v>539</v>
      </c>
      <c r="F121" s="55" t="s">
        <v>7722</v>
      </c>
      <c r="G121" s="55" t="s">
        <v>158</v>
      </c>
      <c r="H121" s="55" t="s">
        <v>7727</v>
      </c>
      <c r="I121" s="61">
        <v>21.67</v>
      </c>
      <c r="J121" s="55" t="s">
        <v>7726</v>
      </c>
      <c r="K121" s="62">
        <v>22.42</v>
      </c>
      <c r="L121" s="63">
        <v>42643</v>
      </c>
      <c r="M121" s="55" t="s">
        <v>86</v>
      </c>
      <c r="N121" s="55" t="s">
        <v>408</v>
      </c>
      <c r="O121" s="57" t="s">
        <v>7719</v>
      </c>
      <c r="P121" s="57" t="s">
        <v>7718</v>
      </c>
      <c r="Q121" s="57" t="s">
        <v>7725</v>
      </c>
      <c r="R121" s="60" t="s">
        <v>86</v>
      </c>
      <c r="S121" s="60" t="s">
        <v>223</v>
      </c>
    </row>
    <row r="122" spans="1:19" ht="135" hidden="1" customHeight="1" x14ac:dyDescent="0.2">
      <c r="A122" s="55" t="s">
        <v>7724</v>
      </c>
      <c r="B122" s="61" t="s">
        <v>110</v>
      </c>
      <c r="C122" s="56">
        <v>2</v>
      </c>
      <c r="D122" s="57" t="s">
        <v>7723</v>
      </c>
      <c r="E122" s="61" t="s">
        <v>539</v>
      </c>
      <c r="F122" s="55" t="s">
        <v>7722</v>
      </c>
      <c r="G122" s="55" t="s">
        <v>408</v>
      </c>
      <c r="H122" s="61" t="s">
        <v>7721</v>
      </c>
      <c r="I122" s="61">
        <v>25.58</v>
      </c>
      <c r="J122" s="55" t="s">
        <v>7720</v>
      </c>
      <c r="K122" s="62">
        <v>27.33</v>
      </c>
      <c r="L122" s="63">
        <v>42643</v>
      </c>
      <c r="M122" s="55" t="s">
        <v>86</v>
      </c>
      <c r="N122" s="55" t="s">
        <v>408</v>
      </c>
      <c r="O122" s="57" t="s">
        <v>7719</v>
      </c>
      <c r="P122" s="57" t="s">
        <v>7718</v>
      </c>
      <c r="Q122" s="57" t="s">
        <v>7717</v>
      </c>
      <c r="R122" s="60" t="s">
        <v>86</v>
      </c>
      <c r="S122" s="60" t="s">
        <v>223</v>
      </c>
    </row>
    <row r="123" spans="1:19" ht="135" hidden="1" customHeight="1" x14ac:dyDescent="0.2">
      <c r="A123" s="55" t="s">
        <v>7716</v>
      </c>
      <c r="B123" s="61" t="s">
        <v>110</v>
      </c>
      <c r="C123" s="56">
        <v>2</v>
      </c>
      <c r="D123" s="57" t="s">
        <v>7715</v>
      </c>
      <c r="E123" s="55" t="s">
        <v>2180</v>
      </c>
      <c r="F123" s="55" t="s">
        <v>7714</v>
      </c>
      <c r="G123" s="55" t="s">
        <v>224</v>
      </c>
      <c r="H123" s="55" t="s">
        <v>7713</v>
      </c>
      <c r="I123" s="62">
        <v>6.98</v>
      </c>
      <c r="J123" s="58" t="s">
        <v>7712</v>
      </c>
      <c r="K123" s="62">
        <v>33.82</v>
      </c>
      <c r="L123" s="63">
        <v>42460</v>
      </c>
      <c r="M123" s="55" t="s">
        <v>86</v>
      </c>
      <c r="N123" s="55" t="s">
        <v>214</v>
      </c>
      <c r="O123" s="57" t="s">
        <v>7711</v>
      </c>
      <c r="P123" s="57" t="s">
        <v>7710</v>
      </c>
      <c r="Q123" s="57" t="s">
        <v>7709</v>
      </c>
      <c r="R123" s="60" t="s">
        <v>86</v>
      </c>
      <c r="S123" s="60" t="s">
        <v>223</v>
      </c>
    </row>
    <row r="124" spans="1:19" ht="135" hidden="1" customHeight="1" x14ac:dyDescent="0.2">
      <c r="A124" s="61" t="s">
        <v>7708</v>
      </c>
      <c r="B124" s="61" t="s">
        <v>110</v>
      </c>
      <c r="C124" s="56">
        <v>2</v>
      </c>
      <c r="D124" s="57" t="s">
        <v>7707</v>
      </c>
      <c r="E124" s="61" t="s">
        <v>7613</v>
      </c>
      <c r="F124" s="55" t="s">
        <v>7706</v>
      </c>
      <c r="G124" s="55" t="s">
        <v>102</v>
      </c>
      <c r="H124" s="61" t="s">
        <v>7705</v>
      </c>
      <c r="I124" s="62">
        <v>0</v>
      </c>
      <c r="J124" s="55" t="s">
        <v>7704</v>
      </c>
      <c r="K124" s="62">
        <v>0</v>
      </c>
      <c r="L124" s="63">
        <v>42643</v>
      </c>
      <c r="M124" s="55" t="s">
        <v>86</v>
      </c>
      <c r="N124" s="55" t="s">
        <v>102</v>
      </c>
      <c r="O124" s="57" t="s">
        <v>7703</v>
      </c>
      <c r="P124" s="57" t="s">
        <v>7702</v>
      </c>
      <c r="Q124" s="57" t="s">
        <v>7701</v>
      </c>
      <c r="R124" s="60" t="s">
        <v>86</v>
      </c>
      <c r="S124" s="60" t="s">
        <v>223</v>
      </c>
    </row>
    <row r="125" spans="1:19" ht="135" hidden="1" customHeight="1" x14ac:dyDescent="0.2">
      <c r="A125" s="55" t="s">
        <v>7700</v>
      </c>
      <c r="B125" s="61" t="s">
        <v>97</v>
      </c>
      <c r="C125" s="56">
        <v>2</v>
      </c>
      <c r="D125" s="57" t="s">
        <v>7699</v>
      </c>
      <c r="E125" s="55" t="s">
        <v>130</v>
      </c>
      <c r="F125" s="55" t="s">
        <v>5210</v>
      </c>
      <c r="G125" s="55" t="s">
        <v>224</v>
      </c>
      <c r="H125" s="55" t="s">
        <v>7698</v>
      </c>
      <c r="I125" s="62">
        <v>78.900000000000006</v>
      </c>
      <c r="J125" s="55" t="s">
        <v>7697</v>
      </c>
      <c r="K125" s="62">
        <v>67.599999999999994</v>
      </c>
      <c r="L125" s="63">
        <v>42460</v>
      </c>
      <c r="M125" s="55" t="s">
        <v>86</v>
      </c>
      <c r="N125" s="55" t="s">
        <v>224</v>
      </c>
      <c r="O125" s="57" t="s">
        <v>7696</v>
      </c>
      <c r="P125" s="57" t="s">
        <v>7695</v>
      </c>
      <c r="Q125" s="57" t="s">
        <v>5628</v>
      </c>
      <c r="R125" s="60" t="s">
        <v>86</v>
      </c>
      <c r="S125" s="60" t="s">
        <v>223</v>
      </c>
    </row>
    <row r="126" spans="1:19" ht="135" customHeight="1" x14ac:dyDescent="0.2">
      <c r="A126" s="55" t="s">
        <v>7694</v>
      </c>
      <c r="B126" s="55" t="s">
        <v>110</v>
      </c>
      <c r="C126" s="56">
        <v>2</v>
      </c>
      <c r="D126" s="57" t="s">
        <v>7693</v>
      </c>
      <c r="E126" s="55" t="s">
        <v>3789</v>
      </c>
      <c r="F126" s="55" t="s">
        <v>7692</v>
      </c>
      <c r="G126" s="55" t="s">
        <v>408</v>
      </c>
      <c r="H126" s="55" t="s">
        <v>7691</v>
      </c>
      <c r="I126" s="55">
        <v>16.21</v>
      </c>
      <c r="J126" s="55" t="s">
        <v>3810</v>
      </c>
      <c r="K126" s="58">
        <v>16.89</v>
      </c>
      <c r="L126" s="59">
        <v>42551</v>
      </c>
      <c r="M126" s="55" t="s">
        <v>86</v>
      </c>
      <c r="N126" s="55" t="s">
        <v>408</v>
      </c>
      <c r="O126" s="57" t="s">
        <v>3784</v>
      </c>
      <c r="P126" s="57" t="s">
        <v>3783</v>
      </c>
      <c r="Q126" s="57" t="s">
        <v>7690</v>
      </c>
      <c r="R126" s="60" t="s">
        <v>86</v>
      </c>
      <c r="S126" s="60" t="s">
        <v>223</v>
      </c>
    </row>
    <row r="127" spans="1:19" ht="135" hidden="1" customHeight="1" x14ac:dyDescent="0.2">
      <c r="A127" s="61" t="s">
        <v>86</v>
      </c>
      <c r="B127" s="55" t="s">
        <v>378</v>
      </c>
      <c r="C127" s="56" t="s">
        <v>96</v>
      </c>
      <c r="D127" s="57" t="s">
        <v>7689</v>
      </c>
      <c r="E127" s="61" t="s">
        <v>108</v>
      </c>
      <c r="F127" s="55" t="s">
        <v>6394</v>
      </c>
      <c r="G127" s="55" t="s">
        <v>7687</v>
      </c>
      <c r="H127" s="55" t="s">
        <v>86</v>
      </c>
      <c r="I127" s="55" t="s">
        <v>86</v>
      </c>
      <c r="J127" s="55" t="s">
        <v>7688</v>
      </c>
      <c r="K127" s="62">
        <v>100.82</v>
      </c>
      <c r="L127" s="61" t="s">
        <v>4179</v>
      </c>
      <c r="M127" s="55" t="s">
        <v>86</v>
      </c>
      <c r="N127" s="55" t="s">
        <v>7687</v>
      </c>
      <c r="O127" s="57" t="s">
        <v>4179</v>
      </c>
      <c r="P127" s="57" t="s">
        <v>4179</v>
      </c>
      <c r="Q127" s="57" t="s">
        <v>7686</v>
      </c>
      <c r="R127" s="60" t="s">
        <v>86</v>
      </c>
      <c r="S127" s="60"/>
    </row>
    <row r="128" spans="1:19" ht="135" hidden="1" customHeight="1" x14ac:dyDescent="0.2">
      <c r="A128" s="61" t="s">
        <v>86</v>
      </c>
      <c r="B128" s="55" t="s">
        <v>378</v>
      </c>
      <c r="C128" s="56" t="s">
        <v>96</v>
      </c>
      <c r="D128" s="57" t="s">
        <v>4178</v>
      </c>
      <c r="E128" s="61" t="s">
        <v>108</v>
      </c>
      <c r="F128" s="66" t="s">
        <v>4181</v>
      </c>
      <c r="G128" s="55" t="s">
        <v>375</v>
      </c>
      <c r="H128" s="55" t="s">
        <v>86</v>
      </c>
      <c r="I128" s="55" t="s">
        <v>86</v>
      </c>
      <c r="J128" s="55" t="s">
        <v>5739</v>
      </c>
      <c r="K128" s="62">
        <v>81.489999999999995</v>
      </c>
      <c r="L128" s="61" t="s">
        <v>4179</v>
      </c>
      <c r="M128" s="55" t="s">
        <v>86</v>
      </c>
      <c r="N128" s="55" t="s">
        <v>373</v>
      </c>
      <c r="O128" s="57" t="s">
        <v>4179</v>
      </c>
      <c r="P128" s="57" t="s">
        <v>4179</v>
      </c>
      <c r="Q128" s="57" t="s">
        <v>4178</v>
      </c>
      <c r="R128" s="60" t="s">
        <v>86</v>
      </c>
      <c r="S128" s="60" t="s">
        <v>223</v>
      </c>
    </row>
    <row r="129" spans="1:19" ht="135" hidden="1" customHeight="1" x14ac:dyDescent="0.2">
      <c r="A129" s="61" t="s">
        <v>7685</v>
      </c>
      <c r="B129" s="61" t="s">
        <v>97</v>
      </c>
      <c r="C129" s="56">
        <v>2</v>
      </c>
      <c r="D129" s="57" t="s">
        <v>7684</v>
      </c>
      <c r="E129" s="61" t="s">
        <v>2180</v>
      </c>
      <c r="F129" s="55" t="s">
        <v>6797</v>
      </c>
      <c r="G129" s="55" t="s">
        <v>224</v>
      </c>
      <c r="H129" s="55" t="s">
        <v>86</v>
      </c>
      <c r="I129" s="55" t="s">
        <v>86</v>
      </c>
      <c r="J129" s="55" t="s">
        <v>7683</v>
      </c>
      <c r="K129" s="62">
        <v>45.22</v>
      </c>
      <c r="L129" s="63">
        <v>42724</v>
      </c>
      <c r="M129" s="55" t="s">
        <v>86</v>
      </c>
      <c r="N129" s="55" t="s">
        <v>224</v>
      </c>
      <c r="O129" s="57" t="s">
        <v>7682</v>
      </c>
      <c r="P129" s="57" t="s">
        <v>7681</v>
      </c>
      <c r="Q129" s="57" t="s">
        <v>7538</v>
      </c>
      <c r="R129" s="60" t="s">
        <v>86</v>
      </c>
      <c r="S129" s="60" t="s">
        <v>223</v>
      </c>
    </row>
    <row r="130" spans="1:19" ht="135" hidden="1" customHeight="1" x14ac:dyDescent="0.2">
      <c r="A130" s="55" t="s">
        <v>7680</v>
      </c>
      <c r="B130" s="61" t="s">
        <v>97</v>
      </c>
      <c r="C130" s="56">
        <v>2</v>
      </c>
      <c r="D130" s="57" t="s">
        <v>7679</v>
      </c>
      <c r="E130" s="55" t="s">
        <v>2180</v>
      </c>
      <c r="F130" s="55" t="s">
        <v>6862</v>
      </c>
      <c r="G130" s="55" t="s">
        <v>224</v>
      </c>
      <c r="H130" s="55" t="s">
        <v>86</v>
      </c>
      <c r="I130" s="55" t="s">
        <v>86</v>
      </c>
      <c r="J130" s="55" t="s">
        <v>7678</v>
      </c>
      <c r="K130" s="62">
        <v>45.5</v>
      </c>
      <c r="L130" s="59">
        <v>42460</v>
      </c>
      <c r="M130" s="55" t="s">
        <v>86</v>
      </c>
      <c r="N130" s="55" t="s">
        <v>224</v>
      </c>
      <c r="O130" s="57" t="s">
        <v>6885</v>
      </c>
      <c r="P130" s="57" t="s">
        <v>3595</v>
      </c>
      <c r="Q130" s="57" t="s">
        <v>7677</v>
      </c>
      <c r="R130" s="60" t="s">
        <v>86</v>
      </c>
      <c r="S130" s="60" t="s">
        <v>223</v>
      </c>
    </row>
    <row r="131" spans="1:19" ht="135" hidden="1" customHeight="1" x14ac:dyDescent="0.2">
      <c r="A131" s="55" t="s">
        <v>7676</v>
      </c>
      <c r="B131" s="61" t="s">
        <v>97</v>
      </c>
      <c r="C131" s="56">
        <v>2</v>
      </c>
      <c r="D131" s="57" t="s">
        <v>7675</v>
      </c>
      <c r="E131" s="55" t="s">
        <v>2180</v>
      </c>
      <c r="F131" s="55" t="s">
        <v>6797</v>
      </c>
      <c r="G131" s="55" t="s">
        <v>224</v>
      </c>
      <c r="H131" s="55" t="s">
        <v>86</v>
      </c>
      <c r="I131" s="55" t="s">
        <v>86</v>
      </c>
      <c r="J131" s="55" t="s">
        <v>7674</v>
      </c>
      <c r="K131" s="58">
        <v>46.26</v>
      </c>
      <c r="L131" s="63">
        <v>42559</v>
      </c>
      <c r="M131" s="55" t="s">
        <v>86</v>
      </c>
      <c r="N131" s="55" t="s">
        <v>224</v>
      </c>
      <c r="O131" s="57" t="s">
        <v>7673</v>
      </c>
      <c r="P131" s="57" t="s">
        <v>7672</v>
      </c>
      <c r="Q131" s="57" t="s">
        <v>6806</v>
      </c>
      <c r="R131" s="60" t="s">
        <v>86</v>
      </c>
      <c r="S131" s="60" t="s">
        <v>223</v>
      </c>
    </row>
    <row r="132" spans="1:19" ht="135" hidden="1" customHeight="1" x14ac:dyDescent="0.2">
      <c r="A132" s="61" t="s">
        <v>7671</v>
      </c>
      <c r="B132" s="61" t="s">
        <v>97</v>
      </c>
      <c r="C132" s="56">
        <v>2</v>
      </c>
      <c r="D132" s="57" t="s">
        <v>7670</v>
      </c>
      <c r="E132" s="55" t="s">
        <v>2180</v>
      </c>
      <c r="F132" s="55" t="s">
        <v>6797</v>
      </c>
      <c r="G132" s="55" t="s">
        <v>224</v>
      </c>
      <c r="H132" s="55" t="s">
        <v>86</v>
      </c>
      <c r="I132" s="55" t="s">
        <v>86</v>
      </c>
      <c r="J132" s="55" t="s">
        <v>7669</v>
      </c>
      <c r="K132" s="62">
        <v>46.3</v>
      </c>
      <c r="L132" s="63">
        <v>42724</v>
      </c>
      <c r="M132" s="55" t="s">
        <v>86</v>
      </c>
      <c r="N132" s="55" t="s">
        <v>224</v>
      </c>
      <c r="O132" s="57" t="s">
        <v>7668</v>
      </c>
      <c r="P132" s="57" t="s">
        <v>7667</v>
      </c>
      <c r="Q132" s="57" t="s">
        <v>7538</v>
      </c>
      <c r="R132" s="60" t="s">
        <v>86</v>
      </c>
      <c r="S132" s="60" t="s">
        <v>223</v>
      </c>
    </row>
    <row r="133" spans="1:19" ht="135" hidden="1" customHeight="1" x14ac:dyDescent="0.2">
      <c r="A133" s="55" t="s">
        <v>7666</v>
      </c>
      <c r="B133" s="61" t="s">
        <v>97</v>
      </c>
      <c r="C133" s="56">
        <v>2</v>
      </c>
      <c r="D133" s="57" t="s">
        <v>7665</v>
      </c>
      <c r="E133" s="55" t="s">
        <v>782</v>
      </c>
      <c r="F133" s="55" t="s">
        <v>5210</v>
      </c>
      <c r="G133" s="55" t="s">
        <v>224</v>
      </c>
      <c r="H133" s="55" t="s">
        <v>7664</v>
      </c>
      <c r="I133" s="61">
        <v>82.17</v>
      </c>
      <c r="J133" s="55" t="s">
        <v>7663</v>
      </c>
      <c r="K133" s="64">
        <v>70.709999999999994</v>
      </c>
      <c r="L133" s="63">
        <v>42460</v>
      </c>
      <c r="M133" s="55" t="s">
        <v>86</v>
      </c>
      <c r="N133" s="55" t="s">
        <v>224</v>
      </c>
      <c r="O133" s="57" t="s">
        <v>4122</v>
      </c>
      <c r="P133" s="57" t="s">
        <v>4121</v>
      </c>
      <c r="Q133" s="57" t="s">
        <v>5628</v>
      </c>
      <c r="R133" s="60" t="s">
        <v>86</v>
      </c>
      <c r="S133" s="60" t="s">
        <v>223</v>
      </c>
    </row>
    <row r="134" spans="1:19" ht="135" hidden="1" customHeight="1" x14ac:dyDescent="0.2">
      <c r="A134" s="55" t="s">
        <v>5718</v>
      </c>
      <c r="B134" s="61" t="s">
        <v>97</v>
      </c>
      <c r="C134" s="56">
        <v>2</v>
      </c>
      <c r="D134" s="57" t="s">
        <v>5717</v>
      </c>
      <c r="E134" s="55" t="s">
        <v>130</v>
      </c>
      <c r="F134" s="55" t="s">
        <v>5210</v>
      </c>
      <c r="G134" s="55" t="s">
        <v>224</v>
      </c>
      <c r="H134" s="55" t="s">
        <v>86</v>
      </c>
      <c r="I134" s="55" t="s">
        <v>86</v>
      </c>
      <c r="J134" s="55" t="s">
        <v>5716</v>
      </c>
      <c r="K134" s="62">
        <v>70.790000000000006</v>
      </c>
      <c r="L134" s="63">
        <v>42460</v>
      </c>
      <c r="M134" s="55" t="s">
        <v>86</v>
      </c>
      <c r="N134" s="55" t="s">
        <v>224</v>
      </c>
      <c r="O134" s="57" t="s">
        <v>689</v>
      </c>
      <c r="P134" s="57" t="s">
        <v>1935</v>
      </c>
      <c r="Q134" s="57" t="s">
        <v>5715</v>
      </c>
      <c r="R134" s="60" t="s">
        <v>86</v>
      </c>
      <c r="S134" s="60" t="s">
        <v>223</v>
      </c>
    </row>
    <row r="135" spans="1:19" ht="135" hidden="1" customHeight="1" x14ac:dyDescent="0.2">
      <c r="A135" s="61" t="s">
        <v>7662</v>
      </c>
      <c r="B135" s="61" t="s">
        <v>97</v>
      </c>
      <c r="C135" s="56">
        <v>2</v>
      </c>
      <c r="D135" s="57" t="s">
        <v>7661</v>
      </c>
      <c r="E135" s="55" t="s">
        <v>2180</v>
      </c>
      <c r="F135" s="55" t="s">
        <v>6862</v>
      </c>
      <c r="G135" s="55" t="s">
        <v>224</v>
      </c>
      <c r="H135" s="55" t="s">
        <v>86</v>
      </c>
      <c r="I135" s="55" t="s">
        <v>86</v>
      </c>
      <c r="J135" s="55" t="s">
        <v>7660</v>
      </c>
      <c r="K135" s="62">
        <v>42.84</v>
      </c>
      <c r="L135" s="63">
        <v>42768</v>
      </c>
      <c r="M135" s="55" t="s">
        <v>86</v>
      </c>
      <c r="N135" s="55" t="s">
        <v>224</v>
      </c>
      <c r="O135" s="57" t="s">
        <v>3063</v>
      </c>
      <c r="P135" s="57" t="s">
        <v>7659</v>
      </c>
      <c r="Q135" s="57" t="s">
        <v>7453</v>
      </c>
      <c r="R135" s="60" t="s">
        <v>86</v>
      </c>
      <c r="S135" s="60" t="s">
        <v>223</v>
      </c>
    </row>
    <row r="136" spans="1:19" ht="135" hidden="1" customHeight="1" x14ac:dyDescent="0.2">
      <c r="A136" s="61" t="s">
        <v>7658</v>
      </c>
      <c r="B136" s="61" t="s">
        <v>97</v>
      </c>
      <c r="C136" s="56">
        <v>2</v>
      </c>
      <c r="D136" s="57" t="s">
        <v>7657</v>
      </c>
      <c r="E136" s="55" t="s">
        <v>2180</v>
      </c>
      <c r="F136" s="55" t="s">
        <v>6862</v>
      </c>
      <c r="G136" s="55" t="s">
        <v>224</v>
      </c>
      <c r="H136" s="55" t="s">
        <v>86</v>
      </c>
      <c r="I136" s="55" t="s">
        <v>86</v>
      </c>
      <c r="J136" s="55" t="s">
        <v>3214</v>
      </c>
      <c r="K136" s="62">
        <v>44.39</v>
      </c>
      <c r="L136" s="63">
        <v>42724</v>
      </c>
      <c r="M136" s="55" t="s">
        <v>86</v>
      </c>
      <c r="N136" s="55" t="s">
        <v>224</v>
      </c>
      <c r="O136" s="57" t="s">
        <v>3063</v>
      </c>
      <c r="P136" s="57" t="s">
        <v>3210</v>
      </c>
      <c r="Q136" s="57" t="s">
        <v>7656</v>
      </c>
      <c r="R136" s="60" t="s">
        <v>86</v>
      </c>
      <c r="S136" s="60" t="s">
        <v>223</v>
      </c>
    </row>
    <row r="137" spans="1:19" ht="135" hidden="1" customHeight="1" x14ac:dyDescent="0.2">
      <c r="A137" s="61" t="s">
        <v>7655</v>
      </c>
      <c r="B137" s="61" t="s">
        <v>97</v>
      </c>
      <c r="C137" s="56">
        <v>2</v>
      </c>
      <c r="D137" s="57" t="s">
        <v>7654</v>
      </c>
      <c r="E137" s="55" t="s">
        <v>512</v>
      </c>
      <c r="F137" s="55" t="s">
        <v>5210</v>
      </c>
      <c r="G137" s="55" t="s">
        <v>224</v>
      </c>
      <c r="H137" s="55" t="s">
        <v>86</v>
      </c>
      <c r="I137" s="55" t="s">
        <v>86</v>
      </c>
      <c r="J137" s="55" t="s">
        <v>4612</v>
      </c>
      <c r="K137" s="62">
        <v>72.319999999999993</v>
      </c>
      <c r="L137" s="63">
        <v>42768</v>
      </c>
      <c r="M137" s="55" t="s">
        <v>86</v>
      </c>
      <c r="N137" s="55" t="s">
        <v>224</v>
      </c>
      <c r="O137" s="57" t="s">
        <v>689</v>
      </c>
      <c r="P137" s="57" t="s">
        <v>6916</v>
      </c>
      <c r="Q137" s="57" t="s">
        <v>7653</v>
      </c>
      <c r="R137" s="60" t="s">
        <v>86</v>
      </c>
      <c r="S137" s="60" t="s">
        <v>223</v>
      </c>
    </row>
    <row r="138" spans="1:19" ht="135" hidden="1" customHeight="1" x14ac:dyDescent="0.2">
      <c r="A138" s="61" t="s">
        <v>7652</v>
      </c>
      <c r="B138" s="61" t="s">
        <v>97</v>
      </c>
      <c r="C138" s="56">
        <v>2</v>
      </c>
      <c r="D138" s="57" t="s">
        <v>7651</v>
      </c>
      <c r="E138" s="55" t="s">
        <v>2180</v>
      </c>
      <c r="F138" s="55" t="s">
        <v>6862</v>
      </c>
      <c r="G138" s="55" t="s">
        <v>224</v>
      </c>
      <c r="H138" s="55" t="s">
        <v>86</v>
      </c>
      <c r="I138" s="55" t="s">
        <v>86</v>
      </c>
      <c r="J138" s="55" t="s">
        <v>7650</v>
      </c>
      <c r="K138" s="62">
        <v>44.94</v>
      </c>
      <c r="L138" s="63">
        <v>42874</v>
      </c>
      <c r="M138" s="55" t="s">
        <v>86</v>
      </c>
      <c r="N138" s="55" t="s">
        <v>224</v>
      </c>
      <c r="O138" s="57" t="s">
        <v>3063</v>
      </c>
      <c r="P138" s="57" t="s">
        <v>7649</v>
      </c>
      <c r="Q138" s="57" t="s">
        <v>7648</v>
      </c>
      <c r="R138" s="60" t="s">
        <v>86</v>
      </c>
      <c r="S138" s="60" t="s">
        <v>223</v>
      </c>
    </row>
    <row r="139" spans="1:19" ht="135" hidden="1" customHeight="1" x14ac:dyDescent="0.2">
      <c r="A139" s="55" t="s">
        <v>7647</v>
      </c>
      <c r="B139" s="61" t="s">
        <v>97</v>
      </c>
      <c r="C139" s="56">
        <v>2</v>
      </c>
      <c r="D139" s="57" t="s">
        <v>7646</v>
      </c>
      <c r="E139" s="61" t="s">
        <v>2180</v>
      </c>
      <c r="F139" s="55" t="s">
        <v>6797</v>
      </c>
      <c r="G139" s="55" t="s">
        <v>224</v>
      </c>
      <c r="H139" s="55" t="s">
        <v>86</v>
      </c>
      <c r="I139" s="55" t="s">
        <v>86</v>
      </c>
      <c r="J139" s="55" t="s">
        <v>7645</v>
      </c>
      <c r="K139" s="62">
        <v>46.19</v>
      </c>
      <c r="L139" s="63">
        <v>42460</v>
      </c>
      <c r="M139" s="55" t="s">
        <v>86</v>
      </c>
      <c r="N139" s="55" t="s">
        <v>224</v>
      </c>
      <c r="O139" s="57" t="s">
        <v>6897</v>
      </c>
      <c r="P139" s="57" t="s">
        <v>7644</v>
      </c>
      <c r="Q139" s="57" t="s">
        <v>7137</v>
      </c>
      <c r="R139" s="60" t="s">
        <v>86</v>
      </c>
      <c r="S139" s="60" t="s">
        <v>223</v>
      </c>
    </row>
    <row r="140" spans="1:19" ht="135" hidden="1" customHeight="1" x14ac:dyDescent="0.2">
      <c r="A140" s="55" t="s">
        <v>7643</v>
      </c>
      <c r="B140" s="61" t="s">
        <v>97</v>
      </c>
      <c r="C140" s="56">
        <v>2</v>
      </c>
      <c r="D140" s="57" t="s">
        <v>7642</v>
      </c>
      <c r="E140" s="55" t="s">
        <v>5692</v>
      </c>
      <c r="F140" s="55" t="s">
        <v>5210</v>
      </c>
      <c r="G140" s="55" t="s">
        <v>224</v>
      </c>
      <c r="H140" s="55" t="s">
        <v>7641</v>
      </c>
      <c r="I140" s="61">
        <v>85.08</v>
      </c>
      <c r="J140" s="55" t="s">
        <v>7640</v>
      </c>
      <c r="K140" s="62">
        <v>74.3</v>
      </c>
      <c r="L140" s="63">
        <v>42460</v>
      </c>
      <c r="M140" s="55" t="s">
        <v>86</v>
      </c>
      <c r="N140" s="55" t="s">
        <v>224</v>
      </c>
      <c r="O140" s="57" t="s">
        <v>7639</v>
      </c>
      <c r="P140" s="57" t="s">
        <v>7638</v>
      </c>
      <c r="Q140" s="57" t="s">
        <v>7637</v>
      </c>
      <c r="R140" s="60" t="s">
        <v>86</v>
      </c>
      <c r="S140" s="60" t="s">
        <v>223</v>
      </c>
    </row>
    <row r="141" spans="1:19" ht="135" hidden="1" customHeight="1" x14ac:dyDescent="0.2">
      <c r="A141" s="55" t="s">
        <v>7636</v>
      </c>
      <c r="B141" s="61" t="s">
        <v>97</v>
      </c>
      <c r="C141" s="56">
        <v>2</v>
      </c>
      <c r="D141" s="57" t="s">
        <v>7635</v>
      </c>
      <c r="E141" s="55" t="s">
        <v>782</v>
      </c>
      <c r="F141" s="55" t="s">
        <v>5210</v>
      </c>
      <c r="G141" s="55" t="s">
        <v>224</v>
      </c>
      <c r="H141" s="55" t="s">
        <v>7634</v>
      </c>
      <c r="I141" s="55" t="s">
        <v>7633</v>
      </c>
      <c r="J141" s="55" t="s">
        <v>7632</v>
      </c>
      <c r="K141" s="62">
        <v>74.66</v>
      </c>
      <c r="L141" s="63">
        <v>42460</v>
      </c>
      <c r="M141" s="55" t="s">
        <v>86</v>
      </c>
      <c r="N141" s="55" t="s">
        <v>224</v>
      </c>
      <c r="O141" s="57" t="s">
        <v>391</v>
      </c>
      <c r="P141" s="57" t="s">
        <v>2340</v>
      </c>
      <c r="Q141" s="57" t="s">
        <v>7631</v>
      </c>
      <c r="R141" s="60" t="s">
        <v>86</v>
      </c>
      <c r="S141" s="60" t="s">
        <v>223</v>
      </c>
    </row>
    <row r="142" spans="1:19" ht="135" hidden="1" customHeight="1" x14ac:dyDescent="0.2">
      <c r="A142" s="55" t="s">
        <v>7630</v>
      </c>
      <c r="B142" s="61" t="s">
        <v>97</v>
      </c>
      <c r="C142" s="56">
        <v>2</v>
      </c>
      <c r="D142" s="57" t="s">
        <v>7629</v>
      </c>
      <c r="E142" s="55" t="s">
        <v>782</v>
      </c>
      <c r="F142" s="55" t="s">
        <v>5210</v>
      </c>
      <c r="G142" s="55" t="s">
        <v>224</v>
      </c>
      <c r="H142" s="55" t="s">
        <v>86</v>
      </c>
      <c r="I142" s="55" t="s">
        <v>86</v>
      </c>
      <c r="J142" s="55" t="s">
        <v>7628</v>
      </c>
      <c r="K142" s="62">
        <v>74.739999999999995</v>
      </c>
      <c r="L142" s="63">
        <v>42460</v>
      </c>
      <c r="M142" s="55" t="s">
        <v>86</v>
      </c>
      <c r="N142" s="55" t="s">
        <v>224</v>
      </c>
      <c r="O142" s="57" t="s">
        <v>4422</v>
      </c>
      <c r="P142" s="57" t="s">
        <v>4421</v>
      </c>
      <c r="Q142" s="57" t="s">
        <v>7627</v>
      </c>
      <c r="R142" s="60" t="s">
        <v>86</v>
      </c>
      <c r="S142" s="60" t="s">
        <v>223</v>
      </c>
    </row>
    <row r="143" spans="1:19" ht="135" hidden="1" customHeight="1" x14ac:dyDescent="0.2">
      <c r="A143" s="55" t="s">
        <v>7626</v>
      </c>
      <c r="B143" s="55" t="s">
        <v>97</v>
      </c>
      <c r="C143" s="56">
        <v>2</v>
      </c>
      <c r="D143" s="57" t="s">
        <v>7625</v>
      </c>
      <c r="E143" s="55" t="s">
        <v>94</v>
      </c>
      <c r="F143" s="55" t="s">
        <v>5159</v>
      </c>
      <c r="G143" s="55" t="s">
        <v>158</v>
      </c>
      <c r="H143" s="55" t="s">
        <v>86</v>
      </c>
      <c r="I143" s="55" t="s">
        <v>86</v>
      </c>
      <c r="J143" s="55" t="s">
        <v>7624</v>
      </c>
      <c r="K143" s="58">
        <v>25.67</v>
      </c>
      <c r="L143" s="59">
        <v>42552</v>
      </c>
      <c r="M143" s="55" t="s">
        <v>86</v>
      </c>
      <c r="N143" s="55" t="s">
        <v>158</v>
      </c>
      <c r="O143" s="57" t="s">
        <v>7623</v>
      </c>
      <c r="P143" s="57" t="s">
        <v>6787</v>
      </c>
      <c r="Q143" s="57" t="s">
        <v>7622</v>
      </c>
      <c r="R143" s="60" t="s">
        <v>86</v>
      </c>
      <c r="S143" s="60" t="s">
        <v>223</v>
      </c>
    </row>
    <row r="144" spans="1:19" ht="135" hidden="1" customHeight="1" x14ac:dyDescent="0.2">
      <c r="A144" s="55" t="s">
        <v>7621</v>
      </c>
      <c r="B144" s="61" t="s">
        <v>97</v>
      </c>
      <c r="C144" s="56">
        <v>2</v>
      </c>
      <c r="D144" s="57" t="s">
        <v>7620</v>
      </c>
      <c r="E144" s="55" t="s">
        <v>782</v>
      </c>
      <c r="F144" s="55" t="s">
        <v>5210</v>
      </c>
      <c r="G144" s="55" t="s">
        <v>224</v>
      </c>
      <c r="H144" s="55" t="s">
        <v>7619</v>
      </c>
      <c r="I144" s="61">
        <v>85.84</v>
      </c>
      <c r="J144" s="55" t="s">
        <v>7618</v>
      </c>
      <c r="K144" s="62">
        <v>74.84</v>
      </c>
      <c r="L144" s="63">
        <v>42460</v>
      </c>
      <c r="M144" s="55" t="s">
        <v>86</v>
      </c>
      <c r="N144" s="55" t="s">
        <v>224</v>
      </c>
      <c r="O144" s="57" t="s">
        <v>7617</v>
      </c>
      <c r="P144" s="57" t="s">
        <v>7616</v>
      </c>
      <c r="Q144" s="57" t="s">
        <v>5628</v>
      </c>
      <c r="R144" s="60" t="s">
        <v>86</v>
      </c>
      <c r="S144" s="60" t="s">
        <v>223</v>
      </c>
    </row>
    <row r="145" spans="1:19" ht="135" hidden="1" customHeight="1" x14ac:dyDescent="0.2">
      <c r="A145" s="55" t="s">
        <v>7615</v>
      </c>
      <c r="B145" s="61" t="s">
        <v>97</v>
      </c>
      <c r="C145" s="56">
        <v>2</v>
      </c>
      <c r="D145" s="57" t="s">
        <v>7614</v>
      </c>
      <c r="E145" s="55" t="s">
        <v>7613</v>
      </c>
      <c r="F145" s="55" t="s">
        <v>7504</v>
      </c>
      <c r="G145" s="55" t="s">
        <v>4850</v>
      </c>
      <c r="H145" s="55" t="s">
        <v>86</v>
      </c>
      <c r="I145" s="55" t="s">
        <v>86</v>
      </c>
      <c r="J145" s="55" t="s">
        <v>7612</v>
      </c>
      <c r="K145" s="62">
        <v>80.59</v>
      </c>
      <c r="L145" s="63">
        <v>42643</v>
      </c>
      <c r="M145" s="55" t="s">
        <v>86</v>
      </c>
      <c r="N145" s="55" t="s">
        <v>6396</v>
      </c>
      <c r="O145" s="57" t="s">
        <v>7611</v>
      </c>
      <c r="P145" s="57" t="s">
        <v>7610</v>
      </c>
      <c r="Q145" s="57" t="s">
        <v>7501</v>
      </c>
      <c r="R145" s="60" t="s">
        <v>86</v>
      </c>
      <c r="S145" s="60" t="s">
        <v>223</v>
      </c>
    </row>
    <row r="146" spans="1:19" ht="135" hidden="1" customHeight="1" x14ac:dyDescent="0.2">
      <c r="A146" s="55" t="s">
        <v>7609</v>
      </c>
      <c r="B146" s="61" t="s">
        <v>97</v>
      </c>
      <c r="C146" s="56">
        <v>2</v>
      </c>
      <c r="D146" s="57" t="s">
        <v>7608</v>
      </c>
      <c r="E146" s="55" t="s">
        <v>220</v>
      </c>
      <c r="F146" s="55" t="s">
        <v>5210</v>
      </c>
      <c r="G146" s="55" t="s">
        <v>224</v>
      </c>
      <c r="H146" s="55" t="s">
        <v>7607</v>
      </c>
      <c r="I146" s="61">
        <v>85.73</v>
      </c>
      <c r="J146" s="55" t="s">
        <v>7606</v>
      </c>
      <c r="K146" s="62">
        <v>74.87</v>
      </c>
      <c r="L146" s="63">
        <v>42460</v>
      </c>
      <c r="M146" s="55" t="s">
        <v>86</v>
      </c>
      <c r="N146" s="55" t="s">
        <v>224</v>
      </c>
      <c r="O146" s="57" t="s">
        <v>7605</v>
      </c>
      <c r="P146" s="57" t="s">
        <v>7604</v>
      </c>
      <c r="Q146" s="57" t="s">
        <v>5628</v>
      </c>
      <c r="R146" s="60" t="s">
        <v>86</v>
      </c>
      <c r="S146" s="60" t="s">
        <v>223</v>
      </c>
    </row>
    <row r="147" spans="1:19" ht="135" hidden="1" customHeight="1" x14ac:dyDescent="0.2">
      <c r="A147" s="55" t="s">
        <v>7603</v>
      </c>
      <c r="B147" s="61" t="s">
        <v>97</v>
      </c>
      <c r="C147" s="56">
        <v>2</v>
      </c>
      <c r="D147" s="57" t="s">
        <v>7602</v>
      </c>
      <c r="E147" s="55" t="s">
        <v>5692</v>
      </c>
      <c r="F147" s="55" t="s">
        <v>5210</v>
      </c>
      <c r="G147" s="55" t="s">
        <v>224</v>
      </c>
      <c r="H147" s="55" t="s">
        <v>7601</v>
      </c>
      <c r="I147" s="62">
        <v>85.9</v>
      </c>
      <c r="J147" s="55" t="s">
        <v>4119</v>
      </c>
      <c r="K147" s="62">
        <v>75.150000000000006</v>
      </c>
      <c r="L147" s="63">
        <v>42460</v>
      </c>
      <c r="M147" s="55" t="s">
        <v>86</v>
      </c>
      <c r="N147" s="55" t="s">
        <v>224</v>
      </c>
      <c r="O147" s="57" t="s">
        <v>1089</v>
      </c>
      <c r="P147" s="57" t="s">
        <v>1088</v>
      </c>
      <c r="Q147" s="57" t="s">
        <v>5628</v>
      </c>
      <c r="R147" s="60" t="s">
        <v>86</v>
      </c>
      <c r="S147" s="60" t="s">
        <v>223</v>
      </c>
    </row>
    <row r="148" spans="1:19" ht="135" hidden="1" customHeight="1" x14ac:dyDescent="0.2">
      <c r="A148" s="61" t="s">
        <v>7600</v>
      </c>
      <c r="B148" s="55" t="s">
        <v>97</v>
      </c>
      <c r="C148" s="56">
        <v>2</v>
      </c>
      <c r="D148" s="57" t="s">
        <v>7599</v>
      </c>
      <c r="E148" s="55" t="s">
        <v>7421</v>
      </c>
      <c r="F148" s="55" t="s">
        <v>7388</v>
      </c>
      <c r="G148" s="55" t="s">
        <v>158</v>
      </c>
      <c r="H148" s="55" t="s">
        <v>86</v>
      </c>
      <c r="I148" s="55" t="s">
        <v>86</v>
      </c>
      <c r="J148" s="55" t="s">
        <v>4368</v>
      </c>
      <c r="K148" s="58">
        <v>54.97</v>
      </c>
      <c r="L148" s="59">
        <v>42551</v>
      </c>
      <c r="M148" s="55" t="s">
        <v>86</v>
      </c>
      <c r="N148" s="55" t="s">
        <v>158</v>
      </c>
      <c r="O148" s="57" t="s">
        <v>4359</v>
      </c>
      <c r="P148" s="57" t="s">
        <v>4358</v>
      </c>
      <c r="Q148" s="57" t="s">
        <v>7598</v>
      </c>
      <c r="R148" s="60" t="s">
        <v>86</v>
      </c>
      <c r="S148" s="60" t="s">
        <v>223</v>
      </c>
    </row>
    <row r="149" spans="1:19" ht="135" hidden="1" customHeight="1" x14ac:dyDescent="0.2">
      <c r="A149" s="61" t="s">
        <v>7597</v>
      </c>
      <c r="B149" s="61" t="s">
        <v>97</v>
      </c>
      <c r="C149" s="56">
        <v>2</v>
      </c>
      <c r="D149" s="57" t="s">
        <v>7511</v>
      </c>
      <c r="E149" s="61" t="s">
        <v>130</v>
      </c>
      <c r="F149" s="55" t="s">
        <v>7510</v>
      </c>
      <c r="G149" s="55" t="s">
        <v>4850</v>
      </c>
      <c r="H149" s="55" t="s">
        <v>86</v>
      </c>
      <c r="I149" s="55" t="s">
        <v>86</v>
      </c>
      <c r="J149" s="55" t="s">
        <v>7596</v>
      </c>
      <c r="K149" s="62">
        <v>33.56</v>
      </c>
      <c r="L149" s="63">
        <v>42643</v>
      </c>
      <c r="M149" s="55" t="s">
        <v>86</v>
      </c>
      <c r="N149" s="55" t="s">
        <v>90</v>
      </c>
      <c r="O149" s="57" t="s">
        <v>471</v>
      </c>
      <c r="P149" s="57" t="s">
        <v>7508</v>
      </c>
      <c r="Q149" s="57" t="s">
        <v>7507</v>
      </c>
      <c r="R149" s="60" t="s">
        <v>86</v>
      </c>
      <c r="S149" s="60" t="s">
        <v>223</v>
      </c>
    </row>
    <row r="150" spans="1:19" ht="135" hidden="1" customHeight="1" x14ac:dyDescent="0.2">
      <c r="A150" s="61" t="s">
        <v>7595</v>
      </c>
      <c r="B150" s="55" t="s">
        <v>97</v>
      </c>
      <c r="C150" s="56">
        <v>2</v>
      </c>
      <c r="D150" s="57" t="s">
        <v>7594</v>
      </c>
      <c r="E150" s="55" t="s">
        <v>7421</v>
      </c>
      <c r="F150" s="55" t="s">
        <v>7593</v>
      </c>
      <c r="G150" s="55" t="s">
        <v>158</v>
      </c>
      <c r="H150" s="55" t="s">
        <v>86</v>
      </c>
      <c r="I150" s="55" t="s">
        <v>86</v>
      </c>
      <c r="J150" s="55" t="s">
        <v>7592</v>
      </c>
      <c r="K150" s="58">
        <v>29.42</v>
      </c>
      <c r="L150" s="59">
        <v>42551</v>
      </c>
      <c r="M150" s="55" t="s">
        <v>86</v>
      </c>
      <c r="N150" s="55" t="s">
        <v>158</v>
      </c>
      <c r="O150" s="57" t="s">
        <v>4359</v>
      </c>
      <c r="P150" s="57" t="s">
        <v>4358</v>
      </c>
      <c r="Q150" s="57" t="s">
        <v>7591</v>
      </c>
      <c r="R150" s="60" t="s">
        <v>86</v>
      </c>
      <c r="S150" s="60" t="s">
        <v>223</v>
      </c>
    </row>
    <row r="151" spans="1:19" ht="135" hidden="1" customHeight="1" x14ac:dyDescent="0.2">
      <c r="A151" s="61" t="s">
        <v>7590</v>
      </c>
      <c r="B151" s="55" t="s">
        <v>97</v>
      </c>
      <c r="C151" s="56">
        <v>2</v>
      </c>
      <c r="D151" s="57" t="s">
        <v>7589</v>
      </c>
      <c r="E151" s="55" t="s">
        <v>7421</v>
      </c>
      <c r="F151" s="55" t="s">
        <v>5572</v>
      </c>
      <c r="G151" s="55" t="s">
        <v>158</v>
      </c>
      <c r="H151" s="55" t="s">
        <v>86</v>
      </c>
      <c r="I151" s="55" t="s">
        <v>86</v>
      </c>
      <c r="J151" s="55" t="s">
        <v>4370</v>
      </c>
      <c r="K151" s="58">
        <v>52.45</v>
      </c>
      <c r="L151" s="59">
        <v>42551</v>
      </c>
      <c r="M151" s="55" t="s">
        <v>86</v>
      </c>
      <c r="N151" s="55" t="s">
        <v>158</v>
      </c>
      <c r="O151" s="57" t="s">
        <v>4359</v>
      </c>
      <c r="P151" s="57" t="s">
        <v>4358</v>
      </c>
      <c r="Q151" s="57" t="s">
        <v>7588</v>
      </c>
      <c r="R151" s="60" t="s">
        <v>86</v>
      </c>
      <c r="S151" s="60" t="s">
        <v>223</v>
      </c>
    </row>
    <row r="152" spans="1:19" ht="135" hidden="1" customHeight="1" x14ac:dyDescent="0.2">
      <c r="A152" s="61" t="s">
        <v>7587</v>
      </c>
      <c r="B152" s="55" t="s">
        <v>97</v>
      </c>
      <c r="C152" s="56">
        <v>2</v>
      </c>
      <c r="D152" s="57" t="s">
        <v>7586</v>
      </c>
      <c r="E152" s="55" t="s">
        <v>7421</v>
      </c>
      <c r="F152" s="55" t="s">
        <v>5557</v>
      </c>
      <c r="G152" s="55" t="s">
        <v>158</v>
      </c>
      <c r="H152" s="55" t="s">
        <v>86</v>
      </c>
      <c r="I152" s="55" t="s">
        <v>86</v>
      </c>
      <c r="J152" s="55" t="s">
        <v>4365</v>
      </c>
      <c r="K152" s="58">
        <v>32.340000000000003</v>
      </c>
      <c r="L152" s="59">
        <v>42551</v>
      </c>
      <c r="M152" s="55" t="s">
        <v>86</v>
      </c>
      <c r="N152" s="55" t="s">
        <v>158</v>
      </c>
      <c r="O152" s="57" t="s">
        <v>4359</v>
      </c>
      <c r="P152" s="57" t="s">
        <v>4358</v>
      </c>
      <c r="Q152" s="57" t="s">
        <v>7585</v>
      </c>
      <c r="R152" s="60" t="s">
        <v>86</v>
      </c>
      <c r="S152" s="60" t="s">
        <v>223</v>
      </c>
    </row>
    <row r="153" spans="1:19" ht="135" hidden="1" customHeight="1" x14ac:dyDescent="0.2">
      <c r="A153" s="61" t="s">
        <v>7584</v>
      </c>
      <c r="B153" s="55" t="s">
        <v>97</v>
      </c>
      <c r="C153" s="56">
        <v>2</v>
      </c>
      <c r="D153" s="57" t="s">
        <v>7583</v>
      </c>
      <c r="E153" s="55" t="s">
        <v>7421</v>
      </c>
      <c r="F153" s="55" t="s">
        <v>5159</v>
      </c>
      <c r="G153" s="55" t="s">
        <v>158</v>
      </c>
      <c r="H153" s="55" t="s">
        <v>86</v>
      </c>
      <c r="I153" s="55" t="s">
        <v>86</v>
      </c>
      <c r="J153" s="55" t="s">
        <v>7582</v>
      </c>
      <c r="K153" s="58">
        <v>16.309999999999999</v>
      </c>
      <c r="L153" s="59">
        <v>42551</v>
      </c>
      <c r="M153" s="55" t="s">
        <v>86</v>
      </c>
      <c r="N153" s="55" t="s">
        <v>158</v>
      </c>
      <c r="O153" s="57" t="s">
        <v>4359</v>
      </c>
      <c r="P153" s="57" t="s">
        <v>4358</v>
      </c>
      <c r="Q153" s="57" t="s">
        <v>7581</v>
      </c>
      <c r="R153" s="60" t="s">
        <v>86</v>
      </c>
      <c r="S153" s="60" t="s">
        <v>223</v>
      </c>
    </row>
    <row r="154" spans="1:19" ht="135" hidden="1" customHeight="1" x14ac:dyDescent="0.2">
      <c r="A154" s="55" t="s">
        <v>7580</v>
      </c>
      <c r="B154" s="61" t="s">
        <v>97</v>
      </c>
      <c r="C154" s="56">
        <v>2</v>
      </c>
      <c r="D154" s="57" t="s">
        <v>7579</v>
      </c>
      <c r="E154" s="61" t="s">
        <v>1438</v>
      </c>
      <c r="F154" s="55" t="s">
        <v>5210</v>
      </c>
      <c r="G154" s="55" t="s">
        <v>224</v>
      </c>
      <c r="H154" s="55" t="s">
        <v>86</v>
      </c>
      <c r="I154" s="55" t="s">
        <v>86</v>
      </c>
      <c r="J154" s="55" t="s">
        <v>5022</v>
      </c>
      <c r="K154" s="62">
        <v>75.23</v>
      </c>
      <c r="L154" s="63">
        <v>42913</v>
      </c>
      <c r="M154" s="55" t="s">
        <v>86</v>
      </c>
      <c r="N154" s="55" t="s">
        <v>224</v>
      </c>
      <c r="O154" s="57" t="s">
        <v>1433</v>
      </c>
      <c r="P154" s="57" t="s">
        <v>1432</v>
      </c>
      <c r="Q154" s="57" t="s">
        <v>7578</v>
      </c>
      <c r="R154" s="60" t="s">
        <v>86</v>
      </c>
      <c r="S154" s="60" t="s">
        <v>223</v>
      </c>
    </row>
    <row r="155" spans="1:19" ht="135" hidden="1" customHeight="1" x14ac:dyDescent="0.2">
      <c r="A155" s="61" t="s">
        <v>7577</v>
      </c>
      <c r="B155" s="61" t="s">
        <v>97</v>
      </c>
      <c r="C155" s="56">
        <v>2</v>
      </c>
      <c r="D155" s="57" t="s">
        <v>7511</v>
      </c>
      <c r="E155" s="61" t="s">
        <v>130</v>
      </c>
      <c r="F155" s="55" t="s">
        <v>7510</v>
      </c>
      <c r="G155" s="55" t="s">
        <v>4850</v>
      </c>
      <c r="H155" s="55" t="s">
        <v>86</v>
      </c>
      <c r="I155" s="55" t="s">
        <v>86</v>
      </c>
      <c r="J155" s="55" t="s">
        <v>7576</v>
      </c>
      <c r="K155" s="62">
        <v>36.17</v>
      </c>
      <c r="L155" s="63">
        <v>42643</v>
      </c>
      <c r="M155" s="55" t="s">
        <v>86</v>
      </c>
      <c r="N155" s="55" t="s">
        <v>90</v>
      </c>
      <c r="O155" s="57" t="s">
        <v>471</v>
      </c>
      <c r="P155" s="57" t="s">
        <v>7508</v>
      </c>
      <c r="Q155" s="57" t="s">
        <v>7507</v>
      </c>
      <c r="R155" s="60" t="s">
        <v>86</v>
      </c>
      <c r="S155" s="60" t="s">
        <v>223</v>
      </c>
    </row>
    <row r="156" spans="1:19" ht="135" hidden="1" customHeight="1" x14ac:dyDescent="0.2">
      <c r="A156" s="61" t="s">
        <v>7575</v>
      </c>
      <c r="B156" s="61" t="s">
        <v>97</v>
      </c>
      <c r="C156" s="56">
        <v>2</v>
      </c>
      <c r="D156" s="57" t="s">
        <v>7574</v>
      </c>
      <c r="E156" s="61" t="s">
        <v>130</v>
      </c>
      <c r="F156" s="55" t="s">
        <v>7510</v>
      </c>
      <c r="G156" s="55" t="s">
        <v>4850</v>
      </c>
      <c r="H156" s="55" t="s">
        <v>86</v>
      </c>
      <c r="I156" s="55" t="s">
        <v>86</v>
      </c>
      <c r="J156" s="55" t="s">
        <v>7573</v>
      </c>
      <c r="K156" s="62">
        <v>34.82</v>
      </c>
      <c r="L156" s="63">
        <v>42643</v>
      </c>
      <c r="M156" s="55" t="s">
        <v>86</v>
      </c>
      <c r="N156" s="55" t="s">
        <v>90</v>
      </c>
      <c r="O156" s="57" t="s">
        <v>471</v>
      </c>
      <c r="P156" s="57" t="s">
        <v>7508</v>
      </c>
      <c r="Q156" s="57" t="s">
        <v>7507</v>
      </c>
      <c r="R156" s="60" t="s">
        <v>86</v>
      </c>
      <c r="S156" s="60" t="s">
        <v>223</v>
      </c>
    </row>
    <row r="157" spans="1:19" ht="135" hidden="1" customHeight="1" x14ac:dyDescent="0.2">
      <c r="A157" s="61" t="s">
        <v>7572</v>
      </c>
      <c r="B157" s="61" t="s">
        <v>97</v>
      </c>
      <c r="C157" s="56">
        <v>2</v>
      </c>
      <c r="D157" s="57" t="s">
        <v>7571</v>
      </c>
      <c r="E157" s="61" t="s">
        <v>108</v>
      </c>
      <c r="F157" s="55" t="s">
        <v>6912</v>
      </c>
      <c r="G157" s="55" t="s">
        <v>4850</v>
      </c>
      <c r="H157" s="55" t="s">
        <v>86</v>
      </c>
      <c r="I157" s="55" t="s">
        <v>86</v>
      </c>
      <c r="J157" s="55" t="s">
        <v>7570</v>
      </c>
      <c r="K157" s="62">
        <v>80.59</v>
      </c>
      <c r="L157" s="63">
        <v>42676</v>
      </c>
      <c r="M157" s="55" t="s">
        <v>86</v>
      </c>
      <c r="N157" s="55" t="s">
        <v>6396</v>
      </c>
      <c r="O157" s="57" t="s">
        <v>7569</v>
      </c>
      <c r="P157" s="57" t="s">
        <v>7568</v>
      </c>
      <c r="Q157" s="57" t="s">
        <v>7265</v>
      </c>
      <c r="R157" s="60" t="s">
        <v>86</v>
      </c>
      <c r="S157" s="60" t="s">
        <v>223</v>
      </c>
    </row>
    <row r="158" spans="1:19" ht="135" hidden="1" customHeight="1" x14ac:dyDescent="0.2">
      <c r="A158" s="55" t="s">
        <v>7567</v>
      </c>
      <c r="B158" s="61" t="s">
        <v>97</v>
      </c>
      <c r="C158" s="56">
        <v>2</v>
      </c>
      <c r="D158" s="57" t="s">
        <v>7566</v>
      </c>
      <c r="E158" s="55" t="s">
        <v>2180</v>
      </c>
      <c r="F158" s="55" t="s">
        <v>6797</v>
      </c>
      <c r="G158" s="55" t="s">
        <v>224</v>
      </c>
      <c r="H158" s="55" t="s">
        <v>86</v>
      </c>
      <c r="I158" s="55" t="s">
        <v>86</v>
      </c>
      <c r="J158" s="55" t="s">
        <v>7565</v>
      </c>
      <c r="K158" s="62">
        <v>44.02</v>
      </c>
      <c r="L158" s="63">
        <v>42460</v>
      </c>
      <c r="M158" s="55" t="s">
        <v>86</v>
      </c>
      <c r="N158" s="55" t="s">
        <v>224</v>
      </c>
      <c r="O158" s="57" t="s">
        <v>7564</v>
      </c>
      <c r="P158" s="57" t="s">
        <v>7563</v>
      </c>
      <c r="Q158" s="57" t="s">
        <v>7562</v>
      </c>
      <c r="R158" s="60" t="s">
        <v>86</v>
      </c>
      <c r="S158" s="60" t="s">
        <v>223</v>
      </c>
    </row>
    <row r="159" spans="1:19" ht="135" hidden="1" customHeight="1" x14ac:dyDescent="0.2">
      <c r="A159" s="61" t="s">
        <v>7561</v>
      </c>
      <c r="B159" s="55" t="s">
        <v>97</v>
      </c>
      <c r="C159" s="56">
        <v>2</v>
      </c>
      <c r="D159" s="57" t="s">
        <v>7560</v>
      </c>
      <c r="E159" s="55" t="s">
        <v>165</v>
      </c>
      <c r="F159" s="55" t="s">
        <v>5557</v>
      </c>
      <c r="G159" s="55" t="s">
        <v>158</v>
      </c>
      <c r="H159" s="55" t="s">
        <v>86</v>
      </c>
      <c r="I159" s="55" t="s">
        <v>86</v>
      </c>
      <c r="J159" s="55" t="s">
        <v>7559</v>
      </c>
      <c r="K159" s="58">
        <v>40.69</v>
      </c>
      <c r="L159" s="59">
        <v>42724</v>
      </c>
      <c r="M159" s="55" t="s">
        <v>86</v>
      </c>
      <c r="N159" s="55" t="s">
        <v>158</v>
      </c>
      <c r="O159" s="57" t="s">
        <v>157</v>
      </c>
      <c r="P159" s="57" t="s">
        <v>156</v>
      </c>
      <c r="Q159" s="57" t="s">
        <v>7558</v>
      </c>
      <c r="R159" s="60" t="s">
        <v>86</v>
      </c>
      <c r="S159" s="60" t="s">
        <v>223</v>
      </c>
    </row>
    <row r="160" spans="1:19" ht="135" hidden="1" customHeight="1" x14ac:dyDescent="0.2">
      <c r="A160" s="55" t="s">
        <v>7557</v>
      </c>
      <c r="B160" s="61" t="s">
        <v>97</v>
      </c>
      <c r="C160" s="56">
        <v>2</v>
      </c>
      <c r="D160" s="57" t="s">
        <v>7556</v>
      </c>
      <c r="E160" s="55" t="s">
        <v>220</v>
      </c>
      <c r="F160" s="55" t="s">
        <v>5210</v>
      </c>
      <c r="G160" s="55" t="s">
        <v>224</v>
      </c>
      <c r="H160" s="55" t="s">
        <v>86</v>
      </c>
      <c r="I160" s="55" t="s">
        <v>86</v>
      </c>
      <c r="J160" s="55" t="s">
        <v>7555</v>
      </c>
      <c r="K160" s="62">
        <v>76.010000000000005</v>
      </c>
      <c r="L160" s="63">
        <v>42460</v>
      </c>
      <c r="M160" s="55" t="s">
        <v>86</v>
      </c>
      <c r="N160" s="55" t="s">
        <v>224</v>
      </c>
      <c r="O160" s="57" t="s">
        <v>7311</v>
      </c>
      <c r="P160" s="57" t="s">
        <v>7310</v>
      </c>
      <c r="Q160" s="57" t="s">
        <v>7554</v>
      </c>
      <c r="R160" s="60" t="s">
        <v>86</v>
      </c>
      <c r="S160" s="60" t="s">
        <v>223</v>
      </c>
    </row>
    <row r="161" spans="1:19" ht="135" hidden="1" customHeight="1" x14ac:dyDescent="0.2">
      <c r="A161" s="55" t="s">
        <v>7553</v>
      </c>
      <c r="B161" s="61" t="s">
        <v>97</v>
      </c>
      <c r="C161" s="56">
        <v>2</v>
      </c>
      <c r="D161" s="57" t="s">
        <v>7552</v>
      </c>
      <c r="E161" s="55" t="s">
        <v>2180</v>
      </c>
      <c r="F161" s="55" t="s">
        <v>6797</v>
      </c>
      <c r="G161" s="55" t="s">
        <v>224</v>
      </c>
      <c r="H161" s="55" t="s">
        <v>86</v>
      </c>
      <c r="I161" s="55" t="s">
        <v>86</v>
      </c>
      <c r="J161" s="55" t="s">
        <v>7551</v>
      </c>
      <c r="K161" s="62">
        <v>44.21</v>
      </c>
      <c r="L161" s="63">
        <v>42724</v>
      </c>
      <c r="M161" s="55" t="s">
        <v>86</v>
      </c>
      <c r="N161" s="55" t="s">
        <v>224</v>
      </c>
      <c r="O161" s="57" t="s">
        <v>7550</v>
      </c>
      <c r="P161" s="57" t="s">
        <v>7549</v>
      </c>
      <c r="Q161" s="57" t="s">
        <v>7538</v>
      </c>
      <c r="R161" s="60" t="s">
        <v>86</v>
      </c>
      <c r="S161" s="60" t="s">
        <v>223</v>
      </c>
    </row>
    <row r="162" spans="1:19" ht="135" hidden="1" customHeight="1" x14ac:dyDescent="0.2">
      <c r="A162" s="61" t="s">
        <v>7548</v>
      </c>
      <c r="B162" s="61" t="s">
        <v>97</v>
      </c>
      <c r="C162" s="56">
        <v>2</v>
      </c>
      <c r="D162" s="57" t="s">
        <v>7547</v>
      </c>
      <c r="E162" s="61" t="s">
        <v>7546</v>
      </c>
      <c r="F162" s="55" t="s">
        <v>7510</v>
      </c>
      <c r="G162" s="55" t="s">
        <v>4850</v>
      </c>
      <c r="H162" s="55" t="s">
        <v>86</v>
      </c>
      <c r="I162" s="55" t="s">
        <v>86</v>
      </c>
      <c r="J162" s="55" t="s">
        <v>7545</v>
      </c>
      <c r="K162" s="62">
        <v>37.770000000000003</v>
      </c>
      <c r="L162" s="63">
        <v>42643</v>
      </c>
      <c r="M162" s="55" t="s">
        <v>86</v>
      </c>
      <c r="N162" s="55" t="s">
        <v>90</v>
      </c>
      <c r="O162" s="57" t="s">
        <v>7339</v>
      </c>
      <c r="P162" s="57" t="s">
        <v>7338</v>
      </c>
      <c r="Q162" s="57" t="s">
        <v>7544</v>
      </c>
      <c r="R162" s="60" t="s">
        <v>86</v>
      </c>
      <c r="S162" s="60" t="s">
        <v>223</v>
      </c>
    </row>
    <row r="163" spans="1:19" ht="135" hidden="1" customHeight="1" x14ac:dyDescent="0.2">
      <c r="A163" s="55" t="s">
        <v>7543</v>
      </c>
      <c r="B163" s="61" t="s">
        <v>97</v>
      </c>
      <c r="C163" s="56">
        <v>2</v>
      </c>
      <c r="D163" s="57" t="s">
        <v>7542</v>
      </c>
      <c r="E163" s="55" t="s">
        <v>2180</v>
      </c>
      <c r="F163" s="55" t="s">
        <v>6797</v>
      </c>
      <c r="G163" s="55" t="s">
        <v>224</v>
      </c>
      <c r="H163" s="55" t="s">
        <v>86</v>
      </c>
      <c r="I163" s="55" t="s">
        <v>86</v>
      </c>
      <c r="J163" s="55" t="s">
        <v>7541</v>
      </c>
      <c r="K163" s="62">
        <v>41.91</v>
      </c>
      <c r="L163" s="63">
        <v>42724</v>
      </c>
      <c r="M163" s="55" t="s">
        <v>86</v>
      </c>
      <c r="N163" s="55" t="s">
        <v>224</v>
      </c>
      <c r="O163" s="57" t="s">
        <v>7540</v>
      </c>
      <c r="P163" s="57" t="s">
        <v>7539</v>
      </c>
      <c r="Q163" s="57" t="s">
        <v>7538</v>
      </c>
      <c r="R163" s="60" t="s">
        <v>86</v>
      </c>
      <c r="S163" s="60" t="s">
        <v>223</v>
      </c>
    </row>
    <row r="164" spans="1:19" ht="135" hidden="1" customHeight="1" x14ac:dyDescent="0.2">
      <c r="A164" s="55" t="s">
        <v>7537</v>
      </c>
      <c r="B164" s="61" t="s">
        <v>97</v>
      </c>
      <c r="C164" s="56">
        <v>2</v>
      </c>
      <c r="D164" s="57" t="s">
        <v>7536</v>
      </c>
      <c r="E164" s="55" t="s">
        <v>782</v>
      </c>
      <c r="F164" s="55" t="s">
        <v>5210</v>
      </c>
      <c r="G164" s="55" t="s">
        <v>224</v>
      </c>
      <c r="H164" s="55" t="s">
        <v>7535</v>
      </c>
      <c r="I164" s="61">
        <v>86.62</v>
      </c>
      <c r="J164" s="55" t="s">
        <v>7534</v>
      </c>
      <c r="K164" s="62">
        <v>76.14</v>
      </c>
      <c r="L164" s="63">
        <v>42460</v>
      </c>
      <c r="M164" s="55" t="s">
        <v>86</v>
      </c>
      <c r="N164" s="55" t="s">
        <v>224</v>
      </c>
      <c r="O164" s="57" t="s">
        <v>7533</v>
      </c>
      <c r="P164" s="57" t="s">
        <v>7532</v>
      </c>
      <c r="Q164" s="57" t="s">
        <v>7531</v>
      </c>
      <c r="R164" s="60" t="s">
        <v>86</v>
      </c>
      <c r="S164" s="60" t="s">
        <v>223</v>
      </c>
    </row>
    <row r="165" spans="1:19" ht="135" hidden="1" customHeight="1" x14ac:dyDescent="0.2">
      <c r="A165" s="55" t="s">
        <v>7530</v>
      </c>
      <c r="B165" s="61" t="s">
        <v>97</v>
      </c>
      <c r="C165" s="56">
        <v>2</v>
      </c>
      <c r="D165" s="57" t="s">
        <v>7529</v>
      </c>
      <c r="E165" s="61" t="s">
        <v>2319</v>
      </c>
      <c r="F165" s="55" t="s">
        <v>6760</v>
      </c>
      <c r="G165" s="55" t="s">
        <v>4850</v>
      </c>
      <c r="H165" s="55" t="s">
        <v>7528</v>
      </c>
      <c r="I165" s="61">
        <v>41.68</v>
      </c>
      <c r="J165" s="55" t="s">
        <v>7527</v>
      </c>
      <c r="K165" s="62">
        <v>80.62</v>
      </c>
      <c r="L165" s="63">
        <v>42643</v>
      </c>
      <c r="M165" s="55" t="s">
        <v>86</v>
      </c>
      <c r="N165" s="55" t="s">
        <v>90</v>
      </c>
      <c r="O165" s="57" t="s">
        <v>5120</v>
      </c>
      <c r="P165" s="57" t="s">
        <v>7526</v>
      </c>
      <c r="Q165" s="57" t="s">
        <v>7525</v>
      </c>
      <c r="R165" s="60" t="s">
        <v>86</v>
      </c>
      <c r="S165" s="60" t="s">
        <v>223</v>
      </c>
    </row>
    <row r="166" spans="1:19" ht="135" hidden="1" customHeight="1" x14ac:dyDescent="0.2">
      <c r="A166" s="55" t="s">
        <v>7524</v>
      </c>
      <c r="B166" s="61" t="s">
        <v>97</v>
      </c>
      <c r="C166" s="56">
        <v>2</v>
      </c>
      <c r="D166" s="57" t="s">
        <v>7523</v>
      </c>
      <c r="E166" s="55" t="s">
        <v>7522</v>
      </c>
      <c r="F166" s="55" t="s">
        <v>5210</v>
      </c>
      <c r="G166" s="55" t="s">
        <v>224</v>
      </c>
      <c r="H166" s="55" t="s">
        <v>7521</v>
      </c>
      <c r="I166" s="61">
        <v>86.33</v>
      </c>
      <c r="J166" s="55" t="s">
        <v>7520</v>
      </c>
      <c r="K166" s="62">
        <v>76.27</v>
      </c>
      <c r="L166" s="63">
        <v>42460</v>
      </c>
      <c r="M166" s="55" t="s">
        <v>86</v>
      </c>
      <c r="N166" s="55" t="s">
        <v>224</v>
      </c>
      <c r="O166" s="57" t="s">
        <v>6736</v>
      </c>
      <c r="P166" s="57" t="s">
        <v>6735</v>
      </c>
      <c r="Q166" s="57" t="s">
        <v>7519</v>
      </c>
      <c r="R166" s="60" t="s">
        <v>86</v>
      </c>
      <c r="S166" s="60" t="s">
        <v>223</v>
      </c>
    </row>
    <row r="167" spans="1:19" ht="135" hidden="1" customHeight="1" x14ac:dyDescent="0.2">
      <c r="A167" s="55" t="s">
        <v>7518</v>
      </c>
      <c r="B167" s="61" t="s">
        <v>97</v>
      </c>
      <c r="C167" s="56">
        <v>2</v>
      </c>
      <c r="D167" s="57" t="s">
        <v>7517</v>
      </c>
      <c r="E167" s="55" t="s">
        <v>1438</v>
      </c>
      <c r="F167" s="55" t="s">
        <v>5210</v>
      </c>
      <c r="G167" s="55" t="s">
        <v>224</v>
      </c>
      <c r="H167" s="55" t="s">
        <v>86</v>
      </c>
      <c r="I167" s="55" t="s">
        <v>86</v>
      </c>
      <c r="J167" s="55" t="s">
        <v>7516</v>
      </c>
      <c r="K167" s="62">
        <v>76.459999999999994</v>
      </c>
      <c r="L167" s="63">
        <v>42460</v>
      </c>
      <c r="M167" s="55" t="s">
        <v>86</v>
      </c>
      <c r="N167" s="55" t="s">
        <v>224</v>
      </c>
      <c r="O167" s="57" t="s">
        <v>7155</v>
      </c>
      <c r="P167" s="57" t="s">
        <v>7154</v>
      </c>
      <c r="Q167" s="57" t="s">
        <v>7515</v>
      </c>
      <c r="R167" s="60" t="s">
        <v>86</v>
      </c>
      <c r="S167" s="60" t="s">
        <v>223</v>
      </c>
    </row>
    <row r="168" spans="1:19" ht="135" hidden="1" customHeight="1" x14ac:dyDescent="0.2">
      <c r="A168" s="61" t="s">
        <v>7514</v>
      </c>
      <c r="B168" s="61" t="s">
        <v>97</v>
      </c>
      <c r="C168" s="56">
        <v>2</v>
      </c>
      <c r="D168" s="57" t="s">
        <v>7511</v>
      </c>
      <c r="E168" s="61" t="s">
        <v>130</v>
      </c>
      <c r="F168" s="55" t="s">
        <v>7510</v>
      </c>
      <c r="G168" s="55" t="s">
        <v>4850</v>
      </c>
      <c r="H168" s="55" t="s">
        <v>86</v>
      </c>
      <c r="I168" s="55" t="s">
        <v>86</v>
      </c>
      <c r="J168" s="55" t="s">
        <v>7513</v>
      </c>
      <c r="K168" s="62">
        <v>33.85</v>
      </c>
      <c r="L168" s="63">
        <v>42643</v>
      </c>
      <c r="M168" s="55" t="s">
        <v>86</v>
      </c>
      <c r="N168" s="55" t="s">
        <v>90</v>
      </c>
      <c r="O168" s="57" t="s">
        <v>471</v>
      </c>
      <c r="P168" s="57" t="s">
        <v>7508</v>
      </c>
      <c r="Q168" s="57" t="s">
        <v>7507</v>
      </c>
      <c r="R168" s="60" t="s">
        <v>86</v>
      </c>
      <c r="S168" s="60" t="s">
        <v>223</v>
      </c>
    </row>
    <row r="169" spans="1:19" ht="135" hidden="1" customHeight="1" x14ac:dyDescent="0.2">
      <c r="A169" s="61" t="s">
        <v>7512</v>
      </c>
      <c r="B169" s="61" t="s">
        <v>97</v>
      </c>
      <c r="C169" s="56">
        <v>2</v>
      </c>
      <c r="D169" s="57" t="s">
        <v>7511</v>
      </c>
      <c r="E169" s="61" t="s">
        <v>130</v>
      </c>
      <c r="F169" s="55" t="s">
        <v>7510</v>
      </c>
      <c r="G169" s="55" t="s">
        <v>4850</v>
      </c>
      <c r="H169" s="55" t="s">
        <v>86</v>
      </c>
      <c r="I169" s="55" t="s">
        <v>86</v>
      </c>
      <c r="J169" s="55" t="s">
        <v>7509</v>
      </c>
      <c r="K169" s="62">
        <v>34.380000000000003</v>
      </c>
      <c r="L169" s="63">
        <v>42643</v>
      </c>
      <c r="M169" s="55" t="s">
        <v>86</v>
      </c>
      <c r="N169" s="55" t="s">
        <v>90</v>
      </c>
      <c r="O169" s="57" t="s">
        <v>471</v>
      </c>
      <c r="P169" s="57" t="s">
        <v>7508</v>
      </c>
      <c r="Q169" s="57" t="s">
        <v>7507</v>
      </c>
      <c r="R169" s="60" t="s">
        <v>86</v>
      </c>
      <c r="S169" s="60" t="s">
        <v>223</v>
      </c>
    </row>
    <row r="170" spans="1:19" ht="135" hidden="1" customHeight="1" x14ac:dyDescent="0.2">
      <c r="A170" s="61" t="s">
        <v>7506</v>
      </c>
      <c r="B170" s="61" t="s">
        <v>97</v>
      </c>
      <c r="C170" s="56">
        <v>2</v>
      </c>
      <c r="D170" s="57" t="s">
        <v>7505</v>
      </c>
      <c r="E170" s="61" t="s">
        <v>130</v>
      </c>
      <c r="F170" s="55" t="s">
        <v>7504</v>
      </c>
      <c r="G170" s="55" t="s">
        <v>4850</v>
      </c>
      <c r="H170" s="55" t="s">
        <v>86</v>
      </c>
      <c r="I170" s="55" t="s">
        <v>86</v>
      </c>
      <c r="J170" s="55" t="s">
        <v>7503</v>
      </c>
      <c r="K170" s="62">
        <v>79.58</v>
      </c>
      <c r="L170" s="63">
        <v>42643</v>
      </c>
      <c r="M170" s="55" t="s">
        <v>86</v>
      </c>
      <c r="N170" s="55" t="s">
        <v>6396</v>
      </c>
      <c r="O170" s="57" t="s">
        <v>471</v>
      </c>
      <c r="P170" s="57" t="s">
        <v>7502</v>
      </c>
      <c r="Q170" s="57" t="s">
        <v>7501</v>
      </c>
      <c r="R170" s="60" t="s">
        <v>86</v>
      </c>
      <c r="S170" s="60" t="s">
        <v>223</v>
      </c>
    </row>
    <row r="171" spans="1:19" ht="135" hidden="1" customHeight="1" x14ac:dyDescent="0.2">
      <c r="A171" s="55" t="s">
        <v>7500</v>
      </c>
      <c r="B171" s="55" t="s">
        <v>97</v>
      </c>
      <c r="C171" s="56">
        <v>2</v>
      </c>
      <c r="D171" s="57" t="s">
        <v>7499</v>
      </c>
      <c r="E171" s="55" t="s">
        <v>7120</v>
      </c>
      <c r="F171" s="55" t="s">
        <v>5159</v>
      </c>
      <c r="G171" s="55" t="s">
        <v>158</v>
      </c>
      <c r="H171" s="55" t="s">
        <v>86</v>
      </c>
      <c r="I171" s="55" t="s">
        <v>86</v>
      </c>
      <c r="J171" s="55" t="s">
        <v>7498</v>
      </c>
      <c r="K171" s="58">
        <v>15.86</v>
      </c>
      <c r="L171" s="59">
        <v>42551</v>
      </c>
      <c r="M171" s="55" t="s">
        <v>86</v>
      </c>
      <c r="N171" s="55" t="s">
        <v>158</v>
      </c>
      <c r="O171" s="57" t="s">
        <v>2796</v>
      </c>
      <c r="P171" s="57" t="s">
        <v>2795</v>
      </c>
      <c r="Q171" s="57" t="s">
        <v>7497</v>
      </c>
      <c r="R171" s="60" t="s">
        <v>86</v>
      </c>
      <c r="S171" s="60" t="s">
        <v>223</v>
      </c>
    </row>
    <row r="172" spans="1:19" ht="135" hidden="1" customHeight="1" x14ac:dyDescent="0.2">
      <c r="A172" s="55" t="s">
        <v>7496</v>
      </c>
      <c r="B172" s="61" t="s">
        <v>97</v>
      </c>
      <c r="C172" s="56">
        <v>2</v>
      </c>
      <c r="D172" s="57" t="s">
        <v>7495</v>
      </c>
      <c r="E172" s="61" t="s">
        <v>539</v>
      </c>
      <c r="F172" s="55" t="s">
        <v>7388</v>
      </c>
      <c r="G172" s="55" t="s">
        <v>158</v>
      </c>
      <c r="H172" s="55" t="s">
        <v>86</v>
      </c>
      <c r="I172" s="55" t="s">
        <v>86</v>
      </c>
      <c r="J172" s="55" t="s">
        <v>7494</v>
      </c>
      <c r="K172" s="58">
        <v>51.33</v>
      </c>
      <c r="L172" s="59">
        <v>42551</v>
      </c>
      <c r="M172" s="55" t="s">
        <v>86</v>
      </c>
      <c r="N172" s="55" t="s">
        <v>158</v>
      </c>
      <c r="O172" s="57" t="s">
        <v>3055</v>
      </c>
      <c r="P172" s="57" t="s">
        <v>3248</v>
      </c>
      <c r="Q172" s="57" t="s">
        <v>7493</v>
      </c>
      <c r="R172" s="60" t="s">
        <v>86</v>
      </c>
      <c r="S172" s="60" t="s">
        <v>223</v>
      </c>
    </row>
    <row r="173" spans="1:19" ht="135" hidden="1" customHeight="1" x14ac:dyDescent="0.2">
      <c r="A173" s="55" t="s">
        <v>7492</v>
      </c>
      <c r="B173" s="61" t="s">
        <v>97</v>
      </c>
      <c r="C173" s="56">
        <v>2</v>
      </c>
      <c r="D173" s="57" t="s">
        <v>7491</v>
      </c>
      <c r="E173" s="61" t="s">
        <v>1438</v>
      </c>
      <c r="F173" s="55" t="s">
        <v>7388</v>
      </c>
      <c r="G173" s="55" t="s">
        <v>158</v>
      </c>
      <c r="H173" s="55" t="s">
        <v>86</v>
      </c>
      <c r="I173" s="55" t="s">
        <v>86</v>
      </c>
      <c r="J173" s="55" t="s">
        <v>7490</v>
      </c>
      <c r="K173" s="58">
        <v>52.25</v>
      </c>
      <c r="L173" s="59">
        <v>42551</v>
      </c>
      <c r="M173" s="55" t="s">
        <v>86</v>
      </c>
      <c r="N173" s="55" t="s">
        <v>158</v>
      </c>
      <c r="O173" s="57" t="s">
        <v>3055</v>
      </c>
      <c r="P173" s="57" t="s">
        <v>3054</v>
      </c>
      <c r="Q173" s="57" t="s">
        <v>7489</v>
      </c>
      <c r="R173" s="60" t="s">
        <v>86</v>
      </c>
      <c r="S173" s="60" t="s">
        <v>223</v>
      </c>
    </row>
    <row r="174" spans="1:19" ht="135" hidden="1" customHeight="1" x14ac:dyDescent="0.2">
      <c r="A174" s="55" t="s">
        <v>7488</v>
      </c>
      <c r="B174" s="61" t="s">
        <v>97</v>
      </c>
      <c r="C174" s="56">
        <v>2</v>
      </c>
      <c r="D174" s="57" t="s">
        <v>7487</v>
      </c>
      <c r="E174" s="55" t="s">
        <v>304</v>
      </c>
      <c r="F174" s="55" t="s">
        <v>5210</v>
      </c>
      <c r="G174" s="55" t="s">
        <v>224</v>
      </c>
      <c r="H174" s="55" t="s">
        <v>7486</v>
      </c>
      <c r="I174" s="55" t="s">
        <v>7485</v>
      </c>
      <c r="J174" s="55" t="s">
        <v>4722</v>
      </c>
      <c r="K174" s="64">
        <v>76.739999999999995</v>
      </c>
      <c r="L174" s="63">
        <v>42460</v>
      </c>
      <c r="M174" s="55" t="s">
        <v>86</v>
      </c>
      <c r="N174" s="55" t="s">
        <v>224</v>
      </c>
      <c r="O174" s="57" t="s">
        <v>391</v>
      </c>
      <c r="P174" s="57" t="s">
        <v>390</v>
      </c>
      <c r="Q174" s="57" t="s">
        <v>5628</v>
      </c>
      <c r="R174" s="60" t="s">
        <v>86</v>
      </c>
      <c r="S174" s="60" t="s">
        <v>223</v>
      </c>
    </row>
    <row r="175" spans="1:19" ht="135" hidden="1" customHeight="1" x14ac:dyDescent="0.2">
      <c r="A175" s="55" t="s">
        <v>7484</v>
      </c>
      <c r="B175" s="61" t="s">
        <v>97</v>
      </c>
      <c r="C175" s="56">
        <v>2</v>
      </c>
      <c r="D175" s="57" t="s">
        <v>7483</v>
      </c>
      <c r="E175" s="55" t="s">
        <v>512</v>
      </c>
      <c r="F175" s="55" t="s">
        <v>5210</v>
      </c>
      <c r="G175" s="55" t="s">
        <v>224</v>
      </c>
      <c r="H175" s="55" t="s">
        <v>86</v>
      </c>
      <c r="I175" s="55" t="s">
        <v>86</v>
      </c>
      <c r="J175" s="58" t="s">
        <v>7482</v>
      </c>
      <c r="K175" s="62">
        <v>76.84</v>
      </c>
      <c r="L175" s="63">
        <v>42460</v>
      </c>
      <c r="M175" s="55" t="s">
        <v>86</v>
      </c>
      <c r="N175" s="55" t="s">
        <v>224</v>
      </c>
      <c r="O175" s="57" t="s">
        <v>7481</v>
      </c>
      <c r="P175" s="57" t="s">
        <v>7480</v>
      </c>
      <c r="Q175" s="57" t="s">
        <v>5699</v>
      </c>
      <c r="R175" s="60" t="s">
        <v>86</v>
      </c>
      <c r="S175" s="60" t="s">
        <v>223</v>
      </c>
    </row>
    <row r="176" spans="1:19" ht="135" hidden="1" customHeight="1" x14ac:dyDescent="0.2">
      <c r="A176" s="55" t="s">
        <v>7479</v>
      </c>
      <c r="B176" s="55" t="s">
        <v>97</v>
      </c>
      <c r="C176" s="56">
        <v>2</v>
      </c>
      <c r="D176" s="57" t="s">
        <v>7478</v>
      </c>
      <c r="E176" s="55" t="s">
        <v>7477</v>
      </c>
      <c r="F176" s="55" t="s">
        <v>5572</v>
      </c>
      <c r="G176" s="55" t="s">
        <v>158</v>
      </c>
      <c r="H176" s="55" t="s">
        <v>86</v>
      </c>
      <c r="I176" s="55" t="s">
        <v>86</v>
      </c>
      <c r="J176" s="55" t="s">
        <v>7476</v>
      </c>
      <c r="K176" s="58">
        <v>50.85</v>
      </c>
      <c r="L176" s="59">
        <v>42551</v>
      </c>
      <c r="M176" s="55" t="s">
        <v>86</v>
      </c>
      <c r="N176" s="55" t="s">
        <v>158</v>
      </c>
      <c r="O176" s="57" t="s">
        <v>3055</v>
      </c>
      <c r="P176" s="57" t="s">
        <v>7470</v>
      </c>
      <c r="Q176" s="57" t="s">
        <v>7475</v>
      </c>
      <c r="R176" s="60" t="s">
        <v>86</v>
      </c>
      <c r="S176" s="60" t="s">
        <v>223</v>
      </c>
    </row>
    <row r="177" spans="1:19" ht="135" hidden="1" customHeight="1" x14ac:dyDescent="0.2">
      <c r="A177" s="55" t="s">
        <v>7474</v>
      </c>
      <c r="B177" s="61" t="s">
        <v>97</v>
      </c>
      <c r="C177" s="56">
        <v>2</v>
      </c>
      <c r="D177" s="57" t="s">
        <v>7473</v>
      </c>
      <c r="E177" s="55" t="s">
        <v>7472</v>
      </c>
      <c r="F177" s="55" t="s">
        <v>5572</v>
      </c>
      <c r="G177" s="55" t="s">
        <v>158</v>
      </c>
      <c r="H177" s="55" t="s">
        <v>86</v>
      </c>
      <c r="I177" s="55" t="s">
        <v>86</v>
      </c>
      <c r="J177" s="55" t="s">
        <v>7471</v>
      </c>
      <c r="K177" s="62">
        <v>49.16</v>
      </c>
      <c r="L177" s="59">
        <v>42551</v>
      </c>
      <c r="M177" s="55" t="s">
        <v>86</v>
      </c>
      <c r="N177" s="55" t="s">
        <v>158</v>
      </c>
      <c r="O177" s="57" t="s">
        <v>3055</v>
      </c>
      <c r="P177" s="57" t="s">
        <v>7470</v>
      </c>
      <c r="Q177" s="57" t="s">
        <v>7469</v>
      </c>
      <c r="R177" s="60" t="s">
        <v>86</v>
      </c>
      <c r="S177" s="60" t="s">
        <v>223</v>
      </c>
    </row>
    <row r="178" spans="1:19" ht="135" hidden="1" customHeight="1" x14ac:dyDescent="0.2">
      <c r="A178" s="61" t="s">
        <v>7468</v>
      </c>
      <c r="B178" s="61" t="s">
        <v>97</v>
      </c>
      <c r="C178" s="56">
        <v>2</v>
      </c>
      <c r="D178" s="57" t="s">
        <v>7467</v>
      </c>
      <c r="E178" s="55" t="s">
        <v>2180</v>
      </c>
      <c r="F178" s="55" t="s">
        <v>6797</v>
      </c>
      <c r="G178" s="55" t="s">
        <v>224</v>
      </c>
      <c r="H178" s="55" t="s">
        <v>86</v>
      </c>
      <c r="I178" s="55" t="s">
        <v>86</v>
      </c>
      <c r="J178" s="55" t="s">
        <v>7466</v>
      </c>
      <c r="K178" s="62">
        <v>45.4</v>
      </c>
      <c r="L178" s="63">
        <v>42811</v>
      </c>
      <c r="M178" s="55" t="s">
        <v>86</v>
      </c>
      <c r="N178" s="55" t="s">
        <v>224</v>
      </c>
      <c r="O178" s="57" t="s">
        <v>3001</v>
      </c>
      <c r="P178" s="57" t="s">
        <v>7461</v>
      </c>
      <c r="Q178" s="57" t="s">
        <v>7465</v>
      </c>
      <c r="R178" s="60" t="s">
        <v>86</v>
      </c>
      <c r="S178" s="60" t="s">
        <v>223</v>
      </c>
    </row>
    <row r="179" spans="1:19" ht="135" hidden="1" customHeight="1" x14ac:dyDescent="0.2">
      <c r="A179" s="61" t="s">
        <v>7464</v>
      </c>
      <c r="B179" s="61" t="s">
        <v>97</v>
      </c>
      <c r="C179" s="56">
        <v>2</v>
      </c>
      <c r="D179" s="57" t="s">
        <v>7463</v>
      </c>
      <c r="E179" s="61" t="s">
        <v>2180</v>
      </c>
      <c r="F179" s="55" t="s">
        <v>6862</v>
      </c>
      <c r="G179" s="55" t="s">
        <v>224</v>
      </c>
      <c r="H179" s="55" t="s">
        <v>86</v>
      </c>
      <c r="I179" s="55" t="s">
        <v>86</v>
      </c>
      <c r="J179" s="55" t="s">
        <v>7462</v>
      </c>
      <c r="K179" s="62">
        <v>46.06</v>
      </c>
      <c r="L179" s="63">
        <v>42811</v>
      </c>
      <c r="M179" s="55" t="s">
        <v>86</v>
      </c>
      <c r="N179" s="55" t="s">
        <v>224</v>
      </c>
      <c r="O179" s="57" t="s">
        <v>3001</v>
      </c>
      <c r="P179" s="57" t="s">
        <v>7461</v>
      </c>
      <c r="Q179" s="57" t="s">
        <v>7460</v>
      </c>
      <c r="R179" s="60" t="s">
        <v>86</v>
      </c>
      <c r="S179" s="60" t="s">
        <v>223</v>
      </c>
    </row>
    <row r="180" spans="1:19" ht="135" hidden="1" customHeight="1" x14ac:dyDescent="0.2">
      <c r="A180" s="61" t="s">
        <v>7459</v>
      </c>
      <c r="B180" s="61" t="s">
        <v>97</v>
      </c>
      <c r="C180" s="56">
        <v>2</v>
      </c>
      <c r="D180" s="57" t="s">
        <v>7458</v>
      </c>
      <c r="E180" s="61" t="s">
        <v>2180</v>
      </c>
      <c r="F180" s="55" t="s">
        <v>6797</v>
      </c>
      <c r="G180" s="55" t="s">
        <v>224</v>
      </c>
      <c r="H180" s="55" t="s">
        <v>86</v>
      </c>
      <c r="I180" s="55" t="s">
        <v>86</v>
      </c>
      <c r="J180" s="55" t="s">
        <v>3705</v>
      </c>
      <c r="K180" s="62">
        <v>43.56</v>
      </c>
      <c r="L180" s="63">
        <v>42724</v>
      </c>
      <c r="M180" s="55" t="s">
        <v>86</v>
      </c>
      <c r="N180" s="55" t="s">
        <v>224</v>
      </c>
      <c r="O180" s="57" t="s">
        <v>3001</v>
      </c>
      <c r="P180" s="57" t="s">
        <v>7454</v>
      </c>
      <c r="Q180" s="57" t="s">
        <v>7271</v>
      </c>
      <c r="R180" s="60" t="s">
        <v>86</v>
      </c>
      <c r="S180" s="60" t="s">
        <v>223</v>
      </c>
    </row>
    <row r="181" spans="1:19" ht="135" hidden="1" customHeight="1" x14ac:dyDescent="0.2">
      <c r="A181" s="61" t="s">
        <v>7457</v>
      </c>
      <c r="B181" s="61" t="s">
        <v>97</v>
      </c>
      <c r="C181" s="56">
        <v>2</v>
      </c>
      <c r="D181" s="57" t="s">
        <v>7456</v>
      </c>
      <c r="E181" s="61" t="s">
        <v>2180</v>
      </c>
      <c r="F181" s="55" t="s">
        <v>6862</v>
      </c>
      <c r="G181" s="55" t="s">
        <v>224</v>
      </c>
      <c r="H181" s="55" t="s">
        <v>86</v>
      </c>
      <c r="I181" s="55" t="s">
        <v>86</v>
      </c>
      <c r="J181" s="55" t="s">
        <v>7455</v>
      </c>
      <c r="K181" s="62">
        <v>44.77</v>
      </c>
      <c r="L181" s="63">
        <v>42724</v>
      </c>
      <c r="M181" s="55" t="s">
        <v>86</v>
      </c>
      <c r="N181" s="55" t="s">
        <v>224</v>
      </c>
      <c r="O181" s="57" t="s">
        <v>3001</v>
      </c>
      <c r="P181" s="57" t="s">
        <v>7454</v>
      </c>
      <c r="Q181" s="57" t="s">
        <v>7453</v>
      </c>
      <c r="R181" s="60" t="s">
        <v>86</v>
      </c>
      <c r="S181" s="60" t="s">
        <v>223</v>
      </c>
    </row>
    <row r="182" spans="1:19" ht="135" hidden="1" customHeight="1" x14ac:dyDescent="0.2">
      <c r="A182" s="61" t="s">
        <v>7452</v>
      </c>
      <c r="B182" s="61" t="s">
        <v>97</v>
      </c>
      <c r="C182" s="56">
        <v>2</v>
      </c>
      <c r="D182" s="57" t="s">
        <v>7451</v>
      </c>
      <c r="E182" s="61" t="s">
        <v>165</v>
      </c>
      <c r="F182" s="55" t="s">
        <v>5557</v>
      </c>
      <c r="G182" s="55" t="s">
        <v>158</v>
      </c>
      <c r="H182" s="55" t="s">
        <v>86</v>
      </c>
      <c r="I182" s="55" t="s">
        <v>86</v>
      </c>
      <c r="J182" s="55" t="s">
        <v>7450</v>
      </c>
      <c r="K182" s="62">
        <v>32.96</v>
      </c>
      <c r="L182" s="63">
        <v>42811</v>
      </c>
      <c r="M182" s="55" t="s">
        <v>86</v>
      </c>
      <c r="N182" s="55" t="s">
        <v>158</v>
      </c>
      <c r="O182" s="57" t="s">
        <v>1854</v>
      </c>
      <c r="P182" s="57" t="s">
        <v>7445</v>
      </c>
      <c r="Q182" s="57" t="s">
        <v>7449</v>
      </c>
      <c r="R182" s="60" t="s">
        <v>86</v>
      </c>
      <c r="S182" s="60" t="s">
        <v>223</v>
      </c>
    </row>
    <row r="183" spans="1:19" ht="135" hidden="1" customHeight="1" x14ac:dyDescent="0.2">
      <c r="A183" s="61" t="s">
        <v>7448</v>
      </c>
      <c r="B183" s="61" t="s">
        <v>97</v>
      </c>
      <c r="C183" s="56">
        <v>2</v>
      </c>
      <c r="D183" s="57" t="s">
        <v>7447</v>
      </c>
      <c r="E183" s="61" t="s">
        <v>165</v>
      </c>
      <c r="F183" s="55" t="s">
        <v>5572</v>
      </c>
      <c r="G183" s="55" t="s">
        <v>158</v>
      </c>
      <c r="H183" s="55" t="s">
        <v>86</v>
      </c>
      <c r="I183" s="55" t="s">
        <v>86</v>
      </c>
      <c r="J183" s="55" t="s">
        <v>7446</v>
      </c>
      <c r="K183" s="62">
        <v>51.11</v>
      </c>
      <c r="L183" s="63">
        <v>42811</v>
      </c>
      <c r="M183" s="55" t="s">
        <v>86</v>
      </c>
      <c r="N183" s="55" t="s">
        <v>158</v>
      </c>
      <c r="O183" s="57" t="s">
        <v>1854</v>
      </c>
      <c r="P183" s="57" t="s">
        <v>7445</v>
      </c>
      <c r="Q183" s="57" t="s">
        <v>7444</v>
      </c>
      <c r="R183" s="60" t="s">
        <v>86</v>
      </c>
      <c r="S183" s="60" t="s">
        <v>223</v>
      </c>
    </row>
    <row r="184" spans="1:19" ht="135" hidden="1" customHeight="1" x14ac:dyDescent="0.2">
      <c r="A184" s="55" t="s">
        <v>7443</v>
      </c>
      <c r="B184" s="61" t="s">
        <v>97</v>
      </c>
      <c r="C184" s="56">
        <v>2</v>
      </c>
      <c r="D184" s="57" t="s">
        <v>7442</v>
      </c>
      <c r="E184" s="61" t="s">
        <v>165</v>
      </c>
      <c r="F184" s="55" t="s">
        <v>3286</v>
      </c>
      <c r="G184" s="55" t="s">
        <v>158</v>
      </c>
      <c r="H184" s="55" t="s">
        <v>86</v>
      </c>
      <c r="I184" s="55" t="s">
        <v>86</v>
      </c>
      <c r="J184" s="55" t="s">
        <v>4481</v>
      </c>
      <c r="K184" s="62">
        <v>38.75</v>
      </c>
      <c r="L184" s="63">
        <v>42874</v>
      </c>
      <c r="M184" s="55" t="s">
        <v>86</v>
      </c>
      <c r="N184" s="55" t="s">
        <v>158</v>
      </c>
      <c r="O184" s="57" t="s">
        <v>157</v>
      </c>
      <c r="P184" s="57" t="s">
        <v>156</v>
      </c>
      <c r="Q184" s="57" t="s">
        <v>7441</v>
      </c>
      <c r="R184" s="60" t="s">
        <v>86</v>
      </c>
      <c r="S184" s="60" t="s">
        <v>223</v>
      </c>
    </row>
    <row r="185" spans="1:19" ht="135" hidden="1" customHeight="1" x14ac:dyDescent="0.2">
      <c r="A185" s="61" t="s">
        <v>7440</v>
      </c>
      <c r="B185" s="55" t="s">
        <v>97</v>
      </c>
      <c r="C185" s="56">
        <v>2</v>
      </c>
      <c r="D185" s="57" t="s">
        <v>7439</v>
      </c>
      <c r="E185" s="55" t="s">
        <v>539</v>
      </c>
      <c r="F185" s="55" t="s">
        <v>5159</v>
      </c>
      <c r="G185" s="55" t="s">
        <v>158</v>
      </c>
      <c r="H185" s="55" t="s">
        <v>86</v>
      </c>
      <c r="I185" s="55" t="s">
        <v>86</v>
      </c>
      <c r="J185" s="55" t="s">
        <v>7438</v>
      </c>
      <c r="K185" s="58">
        <v>27.45</v>
      </c>
      <c r="L185" s="59">
        <v>42681</v>
      </c>
      <c r="M185" s="55" t="s">
        <v>86</v>
      </c>
      <c r="N185" s="55" t="s">
        <v>158</v>
      </c>
      <c r="O185" s="57" t="s">
        <v>7426</v>
      </c>
      <c r="P185" s="57" t="s">
        <v>7425</v>
      </c>
      <c r="Q185" s="57" t="s">
        <v>7437</v>
      </c>
      <c r="R185" s="60" t="s">
        <v>86</v>
      </c>
      <c r="S185" s="60" t="s">
        <v>223</v>
      </c>
    </row>
    <row r="186" spans="1:19" ht="135" hidden="1" customHeight="1" x14ac:dyDescent="0.2">
      <c r="A186" s="55" t="s">
        <v>7436</v>
      </c>
      <c r="B186" s="61" t="s">
        <v>97</v>
      </c>
      <c r="C186" s="56">
        <v>2</v>
      </c>
      <c r="D186" s="57" t="s">
        <v>7435</v>
      </c>
      <c r="E186" s="55" t="s">
        <v>5692</v>
      </c>
      <c r="F186" s="55" t="s">
        <v>5210</v>
      </c>
      <c r="G186" s="55" t="s">
        <v>224</v>
      </c>
      <c r="H186" s="55" t="s">
        <v>7434</v>
      </c>
      <c r="I186" s="61">
        <v>88.69</v>
      </c>
      <c r="J186" s="55" t="s">
        <v>7433</v>
      </c>
      <c r="K186" s="62">
        <v>77.33</v>
      </c>
      <c r="L186" s="63">
        <v>42460</v>
      </c>
      <c r="M186" s="55" t="s">
        <v>86</v>
      </c>
      <c r="N186" s="55" t="s">
        <v>224</v>
      </c>
      <c r="O186" s="57" t="s">
        <v>7432</v>
      </c>
      <c r="P186" s="57" t="s">
        <v>7431</v>
      </c>
      <c r="Q186" s="57" t="s">
        <v>7430</v>
      </c>
      <c r="R186" s="60" t="s">
        <v>86</v>
      </c>
      <c r="S186" s="60" t="s">
        <v>223</v>
      </c>
    </row>
    <row r="187" spans="1:19" ht="135" hidden="1" customHeight="1" x14ac:dyDescent="0.2">
      <c r="A187" s="61" t="s">
        <v>7429</v>
      </c>
      <c r="B187" s="55" t="s">
        <v>97</v>
      </c>
      <c r="C187" s="56">
        <v>2</v>
      </c>
      <c r="D187" s="57" t="s">
        <v>7428</v>
      </c>
      <c r="E187" s="55" t="s">
        <v>539</v>
      </c>
      <c r="F187" s="55" t="s">
        <v>5557</v>
      </c>
      <c r="G187" s="55" t="s">
        <v>158</v>
      </c>
      <c r="H187" s="55" t="s">
        <v>86</v>
      </c>
      <c r="I187" s="55" t="s">
        <v>86</v>
      </c>
      <c r="J187" s="55" t="s">
        <v>7427</v>
      </c>
      <c r="K187" s="58">
        <v>36.15</v>
      </c>
      <c r="L187" s="59">
        <v>42681</v>
      </c>
      <c r="M187" s="55" t="s">
        <v>86</v>
      </c>
      <c r="N187" s="55" t="s">
        <v>158</v>
      </c>
      <c r="O187" s="57" t="s">
        <v>7426</v>
      </c>
      <c r="P187" s="57" t="s">
        <v>7425</v>
      </c>
      <c r="Q187" s="57" t="s">
        <v>7424</v>
      </c>
      <c r="R187" s="60" t="s">
        <v>86</v>
      </c>
      <c r="S187" s="60" t="s">
        <v>223</v>
      </c>
    </row>
    <row r="188" spans="1:19" ht="135" hidden="1" customHeight="1" x14ac:dyDescent="0.2">
      <c r="A188" s="55" t="s">
        <v>7423</v>
      </c>
      <c r="B188" s="55" t="s">
        <v>97</v>
      </c>
      <c r="C188" s="56">
        <v>2</v>
      </c>
      <c r="D188" s="57" t="s">
        <v>7422</v>
      </c>
      <c r="E188" s="55" t="s">
        <v>7421</v>
      </c>
      <c r="F188" s="55" t="s">
        <v>5557</v>
      </c>
      <c r="G188" s="55" t="s">
        <v>158</v>
      </c>
      <c r="H188" s="55" t="s">
        <v>86</v>
      </c>
      <c r="I188" s="55" t="s">
        <v>86</v>
      </c>
      <c r="J188" s="55" t="s">
        <v>4362</v>
      </c>
      <c r="K188" s="58">
        <v>28.9</v>
      </c>
      <c r="L188" s="59">
        <v>42551</v>
      </c>
      <c r="M188" s="55" t="s">
        <v>86</v>
      </c>
      <c r="N188" s="55" t="s">
        <v>158</v>
      </c>
      <c r="O188" s="57" t="s">
        <v>4359</v>
      </c>
      <c r="P188" s="57" t="s">
        <v>4358</v>
      </c>
      <c r="Q188" s="57" t="s">
        <v>7420</v>
      </c>
      <c r="R188" s="60" t="s">
        <v>86</v>
      </c>
      <c r="S188" s="60" t="s">
        <v>223</v>
      </c>
    </row>
    <row r="189" spans="1:19" ht="135" hidden="1" customHeight="1" x14ac:dyDescent="0.2">
      <c r="A189" s="55" t="s">
        <v>7419</v>
      </c>
      <c r="B189" s="61" t="s">
        <v>97</v>
      </c>
      <c r="C189" s="56">
        <v>2</v>
      </c>
      <c r="D189" s="57" t="s">
        <v>7418</v>
      </c>
      <c r="E189" s="61" t="s">
        <v>512</v>
      </c>
      <c r="F189" s="55" t="s">
        <v>4851</v>
      </c>
      <c r="G189" s="55" t="s">
        <v>4850</v>
      </c>
      <c r="H189" s="55" t="s">
        <v>7417</v>
      </c>
      <c r="I189" s="61">
        <v>26.38</v>
      </c>
      <c r="J189" s="55" t="s">
        <v>7416</v>
      </c>
      <c r="K189" s="62">
        <v>41.49</v>
      </c>
      <c r="L189" s="63">
        <v>42643</v>
      </c>
      <c r="M189" s="55" t="s">
        <v>86</v>
      </c>
      <c r="N189" s="55" t="s">
        <v>90</v>
      </c>
      <c r="O189" s="57" t="s">
        <v>1330</v>
      </c>
      <c r="P189" s="57" t="s">
        <v>7415</v>
      </c>
      <c r="Q189" s="57" t="s">
        <v>7414</v>
      </c>
      <c r="R189" s="60" t="s">
        <v>86</v>
      </c>
      <c r="S189" s="60" t="s">
        <v>223</v>
      </c>
    </row>
    <row r="190" spans="1:19" ht="135" hidden="1" customHeight="1" x14ac:dyDescent="0.2">
      <c r="A190" s="55" t="s">
        <v>7413</v>
      </c>
      <c r="B190" s="61" t="s">
        <v>97</v>
      </c>
      <c r="C190" s="56">
        <v>2</v>
      </c>
      <c r="D190" s="57" t="s">
        <v>7412</v>
      </c>
      <c r="E190" s="61" t="s">
        <v>476</v>
      </c>
      <c r="F190" s="55" t="s">
        <v>4851</v>
      </c>
      <c r="G190" s="55" t="s">
        <v>4850</v>
      </c>
      <c r="H190" s="55" t="s">
        <v>7411</v>
      </c>
      <c r="I190" s="61">
        <v>21.01</v>
      </c>
      <c r="J190" s="55" t="s">
        <v>3890</v>
      </c>
      <c r="K190" s="62">
        <v>41.61</v>
      </c>
      <c r="L190" s="63">
        <v>42643</v>
      </c>
      <c r="M190" s="55" t="s">
        <v>86</v>
      </c>
      <c r="N190" s="55" t="s">
        <v>90</v>
      </c>
      <c r="O190" s="57" t="s">
        <v>1330</v>
      </c>
      <c r="P190" s="57" t="s">
        <v>7410</v>
      </c>
      <c r="Q190" s="57" t="s">
        <v>7165</v>
      </c>
      <c r="R190" s="60" t="s">
        <v>86</v>
      </c>
      <c r="S190" s="60" t="s">
        <v>223</v>
      </c>
    </row>
    <row r="191" spans="1:19" ht="135" hidden="1" customHeight="1" x14ac:dyDescent="0.2">
      <c r="A191" s="55" t="s">
        <v>7409</v>
      </c>
      <c r="B191" s="61" t="s">
        <v>97</v>
      </c>
      <c r="C191" s="56">
        <v>2</v>
      </c>
      <c r="D191" s="57" t="s">
        <v>8339</v>
      </c>
      <c r="E191" s="61" t="s">
        <v>165</v>
      </c>
      <c r="F191" s="55" t="s">
        <v>4851</v>
      </c>
      <c r="G191" s="55" t="s">
        <v>4850</v>
      </c>
      <c r="H191" s="55" t="s">
        <v>86</v>
      </c>
      <c r="I191" s="55" t="s">
        <v>86</v>
      </c>
      <c r="J191" s="55" t="s">
        <v>7408</v>
      </c>
      <c r="K191" s="62">
        <v>42.15</v>
      </c>
      <c r="L191" s="63">
        <v>42926</v>
      </c>
      <c r="M191" s="55" t="s">
        <v>86</v>
      </c>
      <c r="N191" s="55" t="s">
        <v>90</v>
      </c>
      <c r="O191" s="57" t="s">
        <v>2430</v>
      </c>
      <c r="P191" s="57" t="s">
        <v>7048</v>
      </c>
      <c r="Q191" s="57" t="s">
        <v>7407</v>
      </c>
      <c r="R191" s="60" t="s">
        <v>86</v>
      </c>
      <c r="S191" s="60" t="s">
        <v>223</v>
      </c>
    </row>
    <row r="192" spans="1:19" ht="135" hidden="1" customHeight="1" x14ac:dyDescent="0.2">
      <c r="A192" s="55" t="s">
        <v>7406</v>
      </c>
      <c r="B192" s="61" t="s">
        <v>97</v>
      </c>
      <c r="C192" s="56">
        <v>2</v>
      </c>
      <c r="D192" s="57" t="s">
        <v>8340</v>
      </c>
      <c r="E192" s="61" t="s">
        <v>130</v>
      </c>
      <c r="F192" s="55" t="s">
        <v>4851</v>
      </c>
      <c r="G192" s="55" t="s">
        <v>4850</v>
      </c>
      <c r="H192" s="55" t="s">
        <v>86</v>
      </c>
      <c r="I192" s="55" t="s">
        <v>86</v>
      </c>
      <c r="J192" s="55" t="s">
        <v>7405</v>
      </c>
      <c r="K192" s="62">
        <v>43.26</v>
      </c>
      <c r="L192" s="63">
        <v>42913</v>
      </c>
      <c r="M192" s="55" t="s">
        <v>86</v>
      </c>
      <c r="N192" s="55" t="s">
        <v>90</v>
      </c>
      <c r="O192" s="57" t="s">
        <v>2430</v>
      </c>
      <c r="P192" s="57" t="s">
        <v>7404</v>
      </c>
      <c r="Q192" s="57" t="s">
        <v>7403</v>
      </c>
      <c r="R192" s="60" t="s">
        <v>86</v>
      </c>
      <c r="S192" s="60" t="s">
        <v>223</v>
      </c>
    </row>
    <row r="193" spans="1:19" ht="135" hidden="1" customHeight="1" x14ac:dyDescent="0.2">
      <c r="A193" s="55" t="s">
        <v>7402</v>
      </c>
      <c r="B193" s="61" t="s">
        <v>97</v>
      </c>
      <c r="C193" s="56">
        <v>2</v>
      </c>
      <c r="D193" s="57" t="s">
        <v>7401</v>
      </c>
      <c r="E193" s="61" t="s">
        <v>7400</v>
      </c>
      <c r="F193" s="55" t="s">
        <v>4851</v>
      </c>
      <c r="G193" s="55" t="s">
        <v>4850</v>
      </c>
      <c r="H193" s="55" t="s">
        <v>7399</v>
      </c>
      <c r="I193" s="61">
        <v>45.24</v>
      </c>
      <c r="J193" s="55" t="s">
        <v>7398</v>
      </c>
      <c r="K193" s="62">
        <v>46.65</v>
      </c>
      <c r="L193" s="63">
        <v>42643</v>
      </c>
      <c r="M193" s="55" t="s">
        <v>86</v>
      </c>
      <c r="N193" s="55" t="s">
        <v>90</v>
      </c>
      <c r="O193" s="57" t="s">
        <v>1330</v>
      </c>
      <c r="P193" s="57" t="s">
        <v>7397</v>
      </c>
      <c r="Q193" s="57" t="s">
        <v>7396</v>
      </c>
      <c r="R193" s="60" t="s">
        <v>86</v>
      </c>
      <c r="S193" s="60" t="s">
        <v>223</v>
      </c>
    </row>
    <row r="194" spans="1:19" ht="135" hidden="1" customHeight="1" x14ac:dyDescent="0.2">
      <c r="A194" s="55" t="s">
        <v>7395</v>
      </c>
      <c r="B194" s="61" t="s">
        <v>97</v>
      </c>
      <c r="C194" s="56">
        <v>2</v>
      </c>
      <c r="D194" s="57" t="s">
        <v>7394</v>
      </c>
      <c r="E194" s="61" t="s">
        <v>1027</v>
      </c>
      <c r="F194" s="55" t="s">
        <v>4851</v>
      </c>
      <c r="G194" s="55" t="s">
        <v>4850</v>
      </c>
      <c r="H194" s="55" t="s">
        <v>7393</v>
      </c>
      <c r="I194" s="55">
        <v>25.62</v>
      </c>
      <c r="J194" s="55" t="s">
        <v>3869</v>
      </c>
      <c r="K194" s="62">
        <v>47.4</v>
      </c>
      <c r="L194" s="63">
        <v>42643</v>
      </c>
      <c r="M194" s="55" t="s">
        <v>86</v>
      </c>
      <c r="N194" s="55" t="s">
        <v>90</v>
      </c>
      <c r="O194" s="57" t="s">
        <v>1330</v>
      </c>
      <c r="P194" s="57" t="s">
        <v>7392</v>
      </c>
      <c r="Q194" s="57" t="s">
        <v>7391</v>
      </c>
      <c r="R194" s="60" t="s">
        <v>86</v>
      </c>
      <c r="S194" s="60" t="s">
        <v>223</v>
      </c>
    </row>
    <row r="195" spans="1:19" ht="135" hidden="1" customHeight="1" x14ac:dyDescent="0.2">
      <c r="A195" s="61" t="s">
        <v>7390</v>
      </c>
      <c r="B195" s="55" t="s">
        <v>97</v>
      </c>
      <c r="C195" s="56">
        <v>2</v>
      </c>
      <c r="D195" s="57" t="s">
        <v>7389</v>
      </c>
      <c r="E195" s="55" t="s">
        <v>7384</v>
      </c>
      <c r="F195" s="55" t="s">
        <v>7388</v>
      </c>
      <c r="G195" s="55" t="s">
        <v>158</v>
      </c>
      <c r="H195" s="55" t="s">
        <v>86</v>
      </c>
      <c r="I195" s="55" t="s">
        <v>86</v>
      </c>
      <c r="J195" s="55" t="s">
        <v>1773</v>
      </c>
      <c r="K195" s="58">
        <v>52.87</v>
      </c>
      <c r="L195" s="59">
        <v>42593</v>
      </c>
      <c r="M195" s="55" t="s">
        <v>86</v>
      </c>
      <c r="N195" s="55" t="s">
        <v>158</v>
      </c>
      <c r="O195" s="57" t="s">
        <v>1764</v>
      </c>
      <c r="P195" s="57" t="s">
        <v>1763</v>
      </c>
      <c r="Q195" s="57" t="s">
        <v>7387</v>
      </c>
      <c r="R195" s="60" t="s">
        <v>86</v>
      </c>
      <c r="S195" s="60" t="s">
        <v>223</v>
      </c>
    </row>
    <row r="196" spans="1:19" ht="135" hidden="1" customHeight="1" x14ac:dyDescent="0.2">
      <c r="A196" s="61" t="s">
        <v>7386</v>
      </c>
      <c r="B196" s="55" t="s">
        <v>97</v>
      </c>
      <c r="C196" s="56">
        <v>2</v>
      </c>
      <c r="D196" s="57" t="s">
        <v>7385</v>
      </c>
      <c r="E196" s="55" t="s">
        <v>7384</v>
      </c>
      <c r="F196" s="55" t="s">
        <v>5159</v>
      </c>
      <c r="G196" s="55" t="s">
        <v>158</v>
      </c>
      <c r="H196" s="55" t="s">
        <v>86</v>
      </c>
      <c r="I196" s="55" t="s">
        <v>86</v>
      </c>
      <c r="J196" s="55" t="s">
        <v>7383</v>
      </c>
      <c r="K196" s="58">
        <v>18.62</v>
      </c>
      <c r="L196" s="59">
        <v>42607</v>
      </c>
      <c r="M196" s="55" t="s">
        <v>86</v>
      </c>
      <c r="N196" s="55" t="s">
        <v>158</v>
      </c>
      <c r="O196" s="57" t="s">
        <v>1764</v>
      </c>
      <c r="P196" s="57" t="s">
        <v>1763</v>
      </c>
      <c r="Q196" s="57" t="s">
        <v>7382</v>
      </c>
      <c r="R196" s="60" t="s">
        <v>86</v>
      </c>
      <c r="S196" s="60" t="s">
        <v>223</v>
      </c>
    </row>
    <row r="197" spans="1:19" ht="135" hidden="1" customHeight="1" x14ac:dyDescent="0.2">
      <c r="A197" s="61" t="s">
        <v>7381</v>
      </c>
      <c r="B197" s="61" t="s">
        <v>97</v>
      </c>
      <c r="C197" s="56">
        <v>2</v>
      </c>
      <c r="D197" s="57" t="s">
        <v>7380</v>
      </c>
      <c r="E197" s="61" t="s">
        <v>304</v>
      </c>
      <c r="F197" s="55" t="s">
        <v>5210</v>
      </c>
      <c r="G197" s="55" t="s">
        <v>224</v>
      </c>
      <c r="H197" s="55" t="s">
        <v>86</v>
      </c>
      <c r="I197" s="55" t="s">
        <v>86</v>
      </c>
      <c r="J197" s="55" t="s">
        <v>7379</v>
      </c>
      <c r="K197" s="62">
        <v>77.930000000000007</v>
      </c>
      <c r="L197" s="63">
        <v>42676</v>
      </c>
      <c r="M197" s="55" t="s">
        <v>86</v>
      </c>
      <c r="N197" s="55" t="s">
        <v>224</v>
      </c>
      <c r="O197" s="57" t="s">
        <v>7149</v>
      </c>
      <c r="P197" s="57" t="s">
        <v>7148</v>
      </c>
      <c r="Q197" s="57" t="s">
        <v>7378</v>
      </c>
      <c r="R197" s="60" t="s">
        <v>86</v>
      </c>
      <c r="S197" s="60" t="s">
        <v>223</v>
      </c>
    </row>
    <row r="198" spans="1:19" ht="135" hidden="1" customHeight="1" x14ac:dyDescent="0.2">
      <c r="A198" s="55" t="s">
        <v>7377</v>
      </c>
      <c r="B198" s="61" t="s">
        <v>97</v>
      </c>
      <c r="C198" s="56">
        <v>2</v>
      </c>
      <c r="D198" s="57" t="s">
        <v>7376</v>
      </c>
      <c r="E198" s="61" t="s">
        <v>220</v>
      </c>
      <c r="F198" s="55" t="s">
        <v>5210</v>
      </c>
      <c r="G198" s="55" t="s">
        <v>224</v>
      </c>
      <c r="H198" s="55" t="s">
        <v>86</v>
      </c>
      <c r="I198" s="55" t="s">
        <v>86</v>
      </c>
      <c r="J198" s="55" t="s">
        <v>4731</v>
      </c>
      <c r="K198" s="67">
        <v>78.14</v>
      </c>
      <c r="L198" s="63">
        <v>42460</v>
      </c>
      <c r="M198" s="55" t="s">
        <v>86</v>
      </c>
      <c r="N198" s="55" t="s">
        <v>224</v>
      </c>
      <c r="O198" s="57" t="s">
        <v>391</v>
      </c>
      <c r="P198" s="57" t="s">
        <v>7375</v>
      </c>
      <c r="Q198" s="57" t="s">
        <v>7374</v>
      </c>
      <c r="R198" s="60" t="s">
        <v>86</v>
      </c>
      <c r="S198" s="60" t="s">
        <v>223</v>
      </c>
    </row>
    <row r="199" spans="1:19" ht="135" hidden="1" customHeight="1" x14ac:dyDescent="0.2">
      <c r="A199" s="55" t="s">
        <v>7373</v>
      </c>
      <c r="B199" s="61" t="s">
        <v>97</v>
      </c>
      <c r="C199" s="56">
        <v>2</v>
      </c>
      <c r="D199" s="57" t="s">
        <v>7372</v>
      </c>
      <c r="E199" s="55" t="s">
        <v>304</v>
      </c>
      <c r="F199" s="55" t="s">
        <v>5210</v>
      </c>
      <c r="G199" s="55" t="s">
        <v>224</v>
      </c>
      <c r="H199" s="55" t="s">
        <v>7371</v>
      </c>
      <c r="I199" s="61">
        <v>88.59</v>
      </c>
      <c r="J199" s="55" t="s">
        <v>7370</v>
      </c>
      <c r="K199" s="62">
        <v>78.319999999999993</v>
      </c>
      <c r="L199" s="63">
        <v>42460</v>
      </c>
      <c r="M199" s="55" t="s">
        <v>86</v>
      </c>
      <c r="N199" s="55" t="s">
        <v>224</v>
      </c>
      <c r="O199" s="57" t="s">
        <v>7369</v>
      </c>
      <c r="P199" s="57" t="s">
        <v>7368</v>
      </c>
      <c r="Q199" s="57" t="s">
        <v>7367</v>
      </c>
      <c r="R199" s="60" t="s">
        <v>86</v>
      </c>
      <c r="S199" s="60" t="s">
        <v>223</v>
      </c>
    </row>
    <row r="200" spans="1:19" ht="135" hidden="1" customHeight="1" x14ac:dyDescent="0.2">
      <c r="A200" s="61" t="s">
        <v>7366</v>
      </c>
      <c r="B200" s="55" t="s">
        <v>97</v>
      </c>
      <c r="C200" s="56">
        <v>2</v>
      </c>
      <c r="D200" s="57" t="s">
        <v>7365</v>
      </c>
      <c r="E200" s="55" t="s">
        <v>220</v>
      </c>
      <c r="F200" s="55" t="s">
        <v>7364</v>
      </c>
      <c r="G200" s="55" t="s">
        <v>158</v>
      </c>
      <c r="H200" s="55" t="s">
        <v>86</v>
      </c>
      <c r="I200" s="55" t="s">
        <v>86</v>
      </c>
      <c r="J200" s="55" t="s">
        <v>7363</v>
      </c>
      <c r="K200" s="58">
        <v>61.94</v>
      </c>
      <c r="L200" s="59">
        <v>42768</v>
      </c>
      <c r="M200" s="55" t="s">
        <v>86</v>
      </c>
      <c r="N200" s="55" t="s">
        <v>158</v>
      </c>
      <c r="O200" s="57" t="s">
        <v>1838</v>
      </c>
      <c r="P200" s="57" t="s">
        <v>1837</v>
      </c>
      <c r="Q200" s="57" t="s">
        <v>7362</v>
      </c>
      <c r="R200" s="60" t="s">
        <v>86</v>
      </c>
      <c r="S200" s="60" t="s">
        <v>223</v>
      </c>
    </row>
    <row r="201" spans="1:19" ht="135" hidden="1" customHeight="1" x14ac:dyDescent="0.2">
      <c r="A201" s="61" t="s">
        <v>7361</v>
      </c>
      <c r="B201" s="55" t="s">
        <v>97</v>
      </c>
      <c r="C201" s="56">
        <v>2</v>
      </c>
      <c r="D201" s="57" t="s">
        <v>7360</v>
      </c>
      <c r="E201" s="55" t="s">
        <v>220</v>
      </c>
      <c r="F201" s="55" t="s">
        <v>3286</v>
      </c>
      <c r="G201" s="55" t="s">
        <v>158</v>
      </c>
      <c r="H201" s="55" t="s">
        <v>86</v>
      </c>
      <c r="I201" s="55" t="s">
        <v>86</v>
      </c>
      <c r="J201" s="55" t="s">
        <v>7359</v>
      </c>
      <c r="K201" s="58">
        <v>29.46</v>
      </c>
      <c r="L201" s="59">
        <v>42768</v>
      </c>
      <c r="M201" s="55" t="s">
        <v>86</v>
      </c>
      <c r="N201" s="55" t="s">
        <v>158</v>
      </c>
      <c r="O201" s="57" t="s">
        <v>1838</v>
      </c>
      <c r="P201" s="57" t="s">
        <v>1837</v>
      </c>
      <c r="Q201" s="57" t="s">
        <v>7358</v>
      </c>
      <c r="R201" s="60" t="s">
        <v>86</v>
      </c>
      <c r="S201" s="60" t="s">
        <v>223</v>
      </c>
    </row>
    <row r="202" spans="1:19" ht="135" hidden="1" customHeight="1" x14ac:dyDescent="0.2">
      <c r="A202" s="61" t="s">
        <v>7357</v>
      </c>
      <c r="B202" s="55" t="s">
        <v>97</v>
      </c>
      <c r="C202" s="56">
        <v>2</v>
      </c>
      <c r="D202" s="57" t="s">
        <v>7356</v>
      </c>
      <c r="E202" s="55" t="s">
        <v>220</v>
      </c>
      <c r="F202" s="55" t="s">
        <v>6634</v>
      </c>
      <c r="G202" s="55" t="s">
        <v>158</v>
      </c>
      <c r="H202" s="55" t="s">
        <v>86</v>
      </c>
      <c r="I202" s="55" t="s">
        <v>86</v>
      </c>
      <c r="J202" s="55" t="s">
        <v>3241</v>
      </c>
      <c r="K202" s="58">
        <v>54.5</v>
      </c>
      <c r="L202" s="59">
        <v>42768</v>
      </c>
      <c r="M202" s="55" t="s">
        <v>86</v>
      </c>
      <c r="N202" s="55" t="s">
        <v>158</v>
      </c>
      <c r="O202" s="57" t="s">
        <v>1838</v>
      </c>
      <c r="P202" s="57" t="s">
        <v>1837</v>
      </c>
      <c r="Q202" s="57" t="s">
        <v>7355</v>
      </c>
      <c r="R202" s="60" t="s">
        <v>86</v>
      </c>
      <c r="S202" s="60" t="s">
        <v>223</v>
      </c>
    </row>
    <row r="203" spans="1:19" ht="135" hidden="1" customHeight="1" x14ac:dyDescent="0.2">
      <c r="A203" s="61" t="s">
        <v>7354</v>
      </c>
      <c r="B203" s="55" t="s">
        <v>97</v>
      </c>
      <c r="C203" s="56">
        <v>2</v>
      </c>
      <c r="D203" s="57" t="s">
        <v>7353</v>
      </c>
      <c r="E203" s="55" t="s">
        <v>220</v>
      </c>
      <c r="F203" s="55" t="s">
        <v>5557</v>
      </c>
      <c r="G203" s="55" t="s">
        <v>158</v>
      </c>
      <c r="H203" s="55" t="s">
        <v>86</v>
      </c>
      <c r="I203" s="55" t="s">
        <v>86</v>
      </c>
      <c r="J203" s="55" t="s">
        <v>3245</v>
      </c>
      <c r="K203" s="58">
        <v>31.19</v>
      </c>
      <c r="L203" s="59">
        <v>42768</v>
      </c>
      <c r="M203" s="55" t="s">
        <v>86</v>
      </c>
      <c r="N203" s="55" t="s">
        <v>158</v>
      </c>
      <c r="O203" s="57" t="s">
        <v>1838</v>
      </c>
      <c r="P203" s="57" t="s">
        <v>1837</v>
      </c>
      <c r="Q203" s="57" t="s">
        <v>7352</v>
      </c>
      <c r="R203" s="60" t="s">
        <v>86</v>
      </c>
      <c r="S203" s="60" t="s">
        <v>223</v>
      </c>
    </row>
    <row r="204" spans="1:19" ht="135" hidden="1" customHeight="1" x14ac:dyDescent="0.2">
      <c r="A204" s="61" t="s">
        <v>7351</v>
      </c>
      <c r="B204" s="55" t="s">
        <v>97</v>
      </c>
      <c r="C204" s="56">
        <v>2</v>
      </c>
      <c r="D204" s="57" t="s">
        <v>7350</v>
      </c>
      <c r="E204" s="55" t="s">
        <v>220</v>
      </c>
      <c r="F204" s="55" t="s">
        <v>5572</v>
      </c>
      <c r="G204" s="55" t="s">
        <v>158</v>
      </c>
      <c r="H204" s="55" t="s">
        <v>86</v>
      </c>
      <c r="I204" s="55" t="s">
        <v>86</v>
      </c>
      <c r="J204" s="55" t="s">
        <v>7349</v>
      </c>
      <c r="K204" s="58">
        <v>52.22</v>
      </c>
      <c r="L204" s="59">
        <v>42768</v>
      </c>
      <c r="M204" s="55" t="s">
        <v>86</v>
      </c>
      <c r="N204" s="55" t="s">
        <v>158</v>
      </c>
      <c r="O204" s="57" t="s">
        <v>3348</v>
      </c>
      <c r="P204" s="57" t="s">
        <v>6691</v>
      </c>
      <c r="Q204" s="57" t="s">
        <v>7348</v>
      </c>
      <c r="R204" s="60" t="s">
        <v>86</v>
      </c>
      <c r="S204" s="60" t="s">
        <v>223</v>
      </c>
    </row>
    <row r="205" spans="1:19" ht="135" hidden="1" customHeight="1" x14ac:dyDescent="0.2">
      <c r="A205" s="55" t="s">
        <v>7347</v>
      </c>
      <c r="B205" s="61" t="s">
        <v>97</v>
      </c>
      <c r="C205" s="56">
        <v>2</v>
      </c>
      <c r="D205" s="57" t="s">
        <v>7346</v>
      </c>
      <c r="E205" s="55" t="s">
        <v>220</v>
      </c>
      <c r="F205" s="55" t="s">
        <v>5210</v>
      </c>
      <c r="G205" s="55" t="s">
        <v>224</v>
      </c>
      <c r="H205" s="55" t="s">
        <v>7345</v>
      </c>
      <c r="I205" s="55" t="s">
        <v>7344</v>
      </c>
      <c r="J205" s="55" t="s">
        <v>4716</v>
      </c>
      <c r="K205" s="64">
        <v>78.62</v>
      </c>
      <c r="L205" s="63">
        <v>42460</v>
      </c>
      <c r="M205" s="55" t="s">
        <v>86</v>
      </c>
      <c r="N205" s="55" t="s">
        <v>224</v>
      </c>
      <c r="O205" s="57" t="s">
        <v>391</v>
      </c>
      <c r="P205" s="57" t="s">
        <v>7343</v>
      </c>
      <c r="Q205" s="57" t="s">
        <v>7323</v>
      </c>
      <c r="R205" s="60" t="s">
        <v>86</v>
      </c>
      <c r="S205" s="60" t="s">
        <v>223</v>
      </c>
    </row>
    <row r="206" spans="1:19" ht="135" hidden="1" customHeight="1" x14ac:dyDescent="0.2">
      <c r="A206" s="55" t="s">
        <v>5601</v>
      </c>
      <c r="B206" s="61" t="s">
        <v>97</v>
      </c>
      <c r="C206" s="56">
        <v>2</v>
      </c>
      <c r="D206" s="57" t="s">
        <v>5600</v>
      </c>
      <c r="E206" s="55" t="s">
        <v>130</v>
      </c>
      <c r="F206" s="55" t="s">
        <v>5590</v>
      </c>
      <c r="G206" s="55" t="s">
        <v>224</v>
      </c>
      <c r="H206" s="55" t="s">
        <v>86</v>
      </c>
      <c r="I206" s="55" t="s">
        <v>86</v>
      </c>
      <c r="J206" s="55" t="s">
        <v>5599</v>
      </c>
      <c r="K206" s="62">
        <v>79.03</v>
      </c>
      <c r="L206" s="63">
        <v>42460</v>
      </c>
      <c r="M206" s="55" t="s">
        <v>86</v>
      </c>
      <c r="N206" s="55" t="s">
        <v>224</v>
      </c>
      <c r="O206" s="57" t="s">
        <v>689</v>
      </c>
      <c r="P206" s="57" t="s">
        <v>1935</v>
      </c>
      <c r="Q206" s="57" t="s">
        <v>5598</v>
      </c>
      <c r="R206" s="60" t="s">
        <v>86</v>
      </c>
      <c r="S206" s="60" t="s">
        <v>223</v>
      </c>
    </row>
    <row r="207" spans="1:19" ht="135" hidden="1" customHeight="1" x14ac:dyDescent="0.2">
      <c r="A207" s="61" t="s">
        <v>7342</v>
      </c>
      <c r="B207" s="61" t="s">
        <v>97</v>
      </c>
      <c r="C207" s="56">
        <v>2</v>
      </c>
      <c r="D207" s="57" t="s">
        <v>7341</v>
      </c>
      <c r="E207" s="55" t="s">
        <v>108</v>
      </c>
      <c r="F207" s="55" t="s">
        <v>6912</v>
      </c>
      <c r="G207" s="55" t="s">
        <v>4850</v>
      </c>
      <c r="H207" s="55" t="s">
        <v>86</v>
      </c>
      <c r="I207" s="55" t="s">
        <v>86</v>
      </c>
      <c r="J207" s="55" t="s">
        <v>7340</v>
      </c>
      <c r="K207" s="62">
        <v>78.209999999999994</v>
      </c>
      <c r="L207" s="63">
        <v>42676</v>
      </c>
      <c r="M207" s="55" t="s">
        <v>86</v>
      </c>
      <c r="N207" s="55" t="s">
        <v>6396</v>
      </c>
      <c r="O207" s="57" t="s">
        <v>7339</v>
      </c>
      <c r="P207" s="57" t="s">
        <v>7338</v>
      </c>
      <c r="Q207" s="57" t="s">
        <v>7337</v>
      </c>
      <c r="R207" s="60" t="s">
        <v>86</v>
      </c>
      <c r="S207" s="60" t="s">
        <v>223</v>
      </c>
    </row>
    <row r="208" spans="1:19" ht="135" hidden="1" customHeight="1" x14ac:dyDescent="0.2">
      <c r="A208" s="55" t="s">
        <v>7336</v>
      </c>
      <c r="B208" s="61" t="s">
        <v>97</v>
      </c>
      <c r="C208" s="56">
        <v>2</v>
      </c>
      <c r="D208" s="57" t="s">
        <v>7335</v>
      </c>
      <c r="E208" s="61" t="s">
        <v>165</v>
      </c>
      <c r="F208" s="55" t="s">
        <v>5572</v>
      </c>
      <c r="G208" s="55" t="s">
        <v>158</v>
      </c>
      <c r="H208" s="55" t="s">
        <v>86</v>
      </c>
      <c r="I208" s="55" t="s">
        <v>86</v>
      </c>
      <c r="J208" s="55" t="s">
        <v>7334</v>
      </c>
      <c r="K208" s="62">
        <v>59.53</v>
      </c>
      <c r="L208" s="63">
        <v>42874</v>
      </c>
      <c r="M208" s="55" t="s">
        <v>86</v>
      </c>
      <c r="N208" s="55" t="s">
        <v>158</v>
      </c>
      <c r="O208" s="57" t="s">
        <v>157</v>
      </c>
      <c r="P208" s="57" t="s">
        <v>156</v>
      </c>
      <c r="Q208" s="57" t="s">
        <v>7333</v>
      </c>
      <c r="R208" s="60" t="s">
        <v>86</v>
      </c>
      <c r="S208" s="60" t="s">
        <v>223</v>
      </c>
    </row>
    <row r="209" spans="1:19" ht="135" hidden="1" customHeight="1" x14ac:dyDescent="0.2">
      <c r="A209" s="61" t="s">
        <v>7332</v>
      </c>
      <c r="B209" s="55" t="s">
        <v>97</v>
      </c>
      <c r="C209" s="56">
        <v>2</v>
      </c>
      <c r="D209" s="57" t="s">
        <v>8341</v>
      </c>
      <c r="E209" s="55" t="s">
        <v>108</v>
      </c>
      <c r="F209" s="55" t="s">
        <v>5159</v>
      </c>
      <c r="G209" s="55" t="s">
        <v>158</v>
      </c>
      <c r="H209" s="55" t="s">
        <v>86</v>
      </c>
      <c r="I209" s="55" t="s">
        <v>86</v>
      </c>
      <c r="J209" s="55" t="s">
        <v>4273</v>
      </c>
      <c r="K209" s="58">
        <v>21.73</v>
      </c>
      <c r="L209" s="59">
        <v>42762</v>
      </c>
      <c r="M209" s="55" t="s">
        <v>86</v>
      </c>
      <c r="N209" s="55" t="s">
        <v>158</v>
      </c>
      <c r="O209" s="57" t="s">
        <v>1153</v>
      </c>
      <c r="P209" s="57" t="s">
        <v>1152</v>
      </c>
      <c r="Q209" s="57" t="s">
        <v>7331</v>
      </c>
      <c r="R209" s="60" t="s">
        <v>86</v>
      </c>
      <c r="S209" s="60" t="s">
        <v>223</v>
      </c>
    </row>
    <row r="210" spans="1:19" ht="135" hidden="1" customHeight="1" x14ac:dyDescent="0.2">
      <c r="A210" s="61" t="s">
        <v>7330</v>
      </c>
      <c r="B210" s="55" t="s">
        <v>97</v>
      </c>
      <c r="C210" s="56">
        <v>2</v>
      </c>
      <c r="D210" s="57" t="s">
        <v>8342</v>
      </c>
      <c r="E210" s="55" t="s">
        <v>108</v>
      </c>
      <c r="F210" s="55" t="s">
        <v>3286</v>
      </c>
      <c r="G210" s="55" t="s">
        <v>158</v>
      </c>
      <c r="H210" s="55" t="s">
        <v>86</v>
      </c>
      <c r="I210" s="55" t="s">
        <v>86</v>
      </c>
      <c r="J210" s="55" t="s">
        <v>7329</v>
      </c>
      <c r="K210" s="58">
        <v>34.659999999999997</v>
      </c>
      <c r="L210" s="59">
        <v>42762</v>
      </c>
      <c r="M210" s="55" t="s">
        <v>86</v>
      </c>
      <c r="N210" s="55" t="s">
        <v>158</v>
      </c>
      <c r="O210" s="57" t="s">
        <v>1153</v>
      </c>
      <c r="P210" s="57" t="s">
        <v>1152</v>
      </c>
      <c r="Q210" s="57" t="s">
        <v>7328</v>
      </c>
      <c r="R210" s="60" t="s">
        <v>86</v>
      </c>
      <c r="S210" s="60" t="s">
        <v>223</v>
      </c>
    </row>
    <row r="211" spans="1:19" ht="135" hidden="1" customHeight="1" x14ac:dyDescent="0.2">
      <c r="A211" s="55" t="s">
        <v>7327</v>
      </c>
      <c r="B211" s="61" t="s">
        <v>97</v>
      </c>
      <c r="C211" s="56">
        <v>2</v>
      </c>
      <c r="D211" s="57" t="s">
        <v>7326</v>
      </c>
      <c r="E211" s="55" t="s">
        <v>304</v>
      </c>
      <c r="F211" s="55" t="s">
        <v>5210</v>
      </c>
      <c r="G211" s="55" t="s">
        <v>224</v>
      </c>
      <c r="H211" s="55" t="s">
        <v>7325</v>
      </c>
      <c r="I211" s="55" t="s">
        <v>7324</v>
      </c>
      <c r="J211" s="55" t="s">
        <v>4654</v>
      </c>
      <c r="K211" s="58">
        <v>79.209999999999994</v>
      </c>
      <c r="L211" s="63">
        <v>42460</v>
      </c>
      <c r="M211" s="55" t="s">
        <v>86</v>
      </c>
      <c r="N211" s="55" t="s">
        <v>224</v>
      </c>
      <c r="O211" s="57" t="s">
        <v>1220</v>
      </c>
      <c r="P211" s="57" t="s">
        <v>4651</v>
      </c>
      <c r="Q211" s="57" t="s">
        <v>7323</v>
      </c>
      <c r="R211" s="60" t="s">
        <v>86</v>
      </c>
      <c r="S211" s="60" t="s">
        <v>223</v>
      </c>
    </row>
    <row r="212" spans="1:19" ht="135" hidden="1" customHeight="1" x14ac:dyDescent="0.2">
      <c r="A212" s="61" t="s">
        <v>7322</v>
      </c>
      <c r="B212" s="55" t="s">
        <v>97</v>
      </c>
      <c r="C212" s="56">
        <v>2</v>
      </c>
      <c r="D212" s="57" t="s">
        <v>7321</v>
      </c>
      <c r="E212" s="55" t="s">
        <v>7320</v>
      </c>
      <c r="F212" s="55" t="s">
        <v>5159</v>
      </c>
      <c r="G212" s="55" t="s">
        <v>158</v>
      </c>
      <c r="H212" s="55" t="s">
        <v>86</v>
      </c>
      <c r="I212" s="55" t="s">
        <v>86</v>
      </c>
      <c r="J212" s="55" t="s">
        <v>4985</v>
      </c>
      <c r="K212" s="58">
        <v>22.38</v>
      </c>
      <c r="L212" s="59">
        <v>42724</v>
      </c>
      <c r="M212" s="55" t="s">
        <v>86</v>
      </c>
      <c r="N212" s="55" t="s">
        <v>158</v>
      </c>
      <c r="O212" s="57" t="s">
        <v>4639</v>
      </c>
      <c r="P212" s="57" t="s">
        <v>4638</v>
      </c>
      <c r="Q212" s="57" t="s">
        <v>7319</v>
      </c>
      <c r="R212" s="60" t="s">
        <v>86</v>
      </c>
      <c r="S212" s="60" t="s">
        <v>223</v>
      </c>
    </row>
    <row r="213" spans="1:19" ht="135" hidden="1" customHeight="1" x14ac:dyDescent="0.2">
      <c r="A213" s="55" t="s">
        <v>7318</v>
      </c>
      <c r="B213" s="61" t="s">
        <v>97</v>
      </c>
      <c r="C213" s="56">
        <v>2</v>
      </c>
      <c r="D213" s="57" t="s">
        <v>7317</v>
      </c>
      <c r="E213" s="55" t="s">
        <v>782</v>
      </c>
      <c r="F213" s="55" t="s">
        <v>5210</v>
      </c>
      <c r="G213" s="55" t="s">
        <v>224</v>
      </c>
      <c r="H213" s="55" t="s">
        <v>86</v>
      </c>
      <c r="I213" s="55" t="s">
        <v>86</v>
      </c>
      <c r="J213" s="58" t="s">
        <v>7316</v>
      </c>
      <c r="K213" s="62">
        <v>79.83</v>
      </c>
      <c r="L213" s="63">
        <v>42460</v>
      </c>
      <c r="M213" s="55" t="s">
        <v>86</v>
      </c>
      <c r="N213" s="55" t="s">
        <v>224</v>
      </c>
      <c r="O213" s="57" t="s">
        <v>4422</v>
      </c>
      <c r="P213" s="57" t="s">
        <v>4421</v>
      </c>
      <c r="Q213" s="57" t="s">
        <v>7315</v>
      </c>
      <c r="R213" s="60" t="s">
        <v>86</v>
      </c>
      <c r="S213" s="60" t="s">
        <v>223</v>
      </c>
    </row>
    <row r="214" spans="1:19" ht="135" hidden="1" customHeight="1" x14ac:dyDescent="0.2">
      <c r="A214" s="55" t="s">
        <v>7314</v>
      </c>
      <c r="B214" s="61" t="s">
        <v>97</v>
      </c>
      <c r="C214" s="56">
        <v>2</v>
      </c>
      <c r="D214" s="57" t="s">
        <v>7313</v>
      </c>
      <c r="E214" s="55" t="s">
        <v>220</v>
      </c>
      <c r="F214" s="55" t="s">
        <v>5210</v>
      </c>
      <c r="G214" s="55" t="s">
        <v>224</v>
      </c>
      <c r="H214" s="55" t="s">
        <v>86</v>
      </c>
      <c r="I214" s="55" t="s">
        <v>86</v>
      </c>
      <c r="J214" s="55" t="s">
        <v>7312</v>
      </c>
      <c r="K214" s="62">
        <v>80.180000000000007</v>
      </c>
      <c r="L214" s="63">
        <v>42460</v>
      </c>
      <c r="M214" s="55" t="s">
        <v>86</v>
      </c>
      <c r="N214" s="55" t="s">
        <v>224</v>
      </c>
      <c r="O214" s="57" t="s">
        <v>7311</v>
      </c>
      <c r="P214" s="57" t="s">
        <v>7310</v>
      </c>
      <c r="Q214" s="57" t="s">
        <v>5581</v>
      </c>
      <c r="R214" s="60" t="s">
        <v>86</v>
      </c>
      <c r="S214" s="60" t="s">
        <v>223</v>
      </c>
    </row>
    <row r="215" spans="1:19" ht="135" hidden="1" customHeight="1" x14ac:dyDescent="0.2">
      <c r="A215" s="61" t="s">
        <v>7309</v>
      </c>
      <c r="B215" s="55" t="s">
        <v>97</v>
      </c>
      <c r="C215" s="56">
        <v>2</v>
      </c>
      <c r="D215" s="57" t="s">
        <v>8343</v>
      </c>
      <c r="E215" s="55" t="s">
        <v>220</v>
      </c>
      <c r="F215" s="55" t="s">
        <v>5572</v>
      </c>
      <c r="G215" s="55" t="s">
        <v>158</v>
      </c>
      <c r="H215" s="55" t="s">
        <v>86</v>
      </c>
      <c r="I215" s="55" t="s">
        <v>86</v>
      </c>
      <c r="J215" s="55" t="s">
        <v>7308</v>
      </c>
      <c r="K215" s="58">
        <v>54.81</v>
      </c>
      <c r="L215" s="59">
        <v>42724</v>
      </c>
      <c r="M215" s="55" t="s">
        <v>86</v>
      </c>
      <c r="N215" s="55" t="s">
        <v>158</v>
      </c>
      <c r="O215" s="57" t="s">
        <v>7307</v>
      </c>
      <c r="P215" s="57" t="s">
        <v>7306</v>
      </c>
      <c r="Q215" s="57" t="s">
        <v>7305</v>
      </c>
      <c r="R215" s="60" t="s">
        <v>86</v>
      </c>
      <c r="S215" s="60" t="s">
        <v>223</v>
      </c>
    </row>
    <row r="216" spans="1:19" ht="135" hidden="1" customHeight="1" x14ac:dyDescent="0.2">
      <c r="A216" s="55" t="s">
        <v>7304</v>
      </c>
      <c r="B216" s="61" t="s">
        <v>97</v>
      </c>
      <c r="C216" s="56">
        <v>2</v>
      </c>
      <c r="D216" s="57" t="s">
        <v>7303</v>
      </c>
      <c r="E216" s="61" t="s">
        <v>7302</v>
      </c>
      <c r="F216" s="55" t="s">
        <v>4851</v>
      </c>
      <c r="G216" s="55" t="s">
        <v>4850</v>
      </c>
      <c r="H216" s="55" t="s">
        <v>7301</v>
      </c>
      <c r="I216" s="62">
        <v>33.299999999999997</v>
      </c>
      <c r="J216" s="55" t="s">
        <v>7300</v>
      </c>
      <c r="K216" s="62">
        <v>49.55</v>
      </c>
      <c r="L216" s="63">
        <v>42643</v>
      </c>
      <c r="M216" s="55" t="s">
        <v>86</v>
      </c>
      <c r="N216" s="55" t="s">
        <v>90</v>
      </c>
      <c r="O216" s="57" t="s">
        <v>5215</v>
      </c>
      <c r="P216" s="57" t="s">
        <v>7299</v>
      </c>
      <c r="Q216" s="57" t="s">
        <v>7298</v>
      </c>
      <c r="R216" s="60" t="s">
        <v>86</v>
      </c>
      <c r="S216" s="60" t="s">
        <v>223</v>
      </c>
    </row>
    <row r="217" spans="1:19" ht="135" hidden="1" customHeight="1" x14ac:dyDescent="0.2">
      <c r="A217" s="55" t="s">
        <v>7297</v>
      </c>
      <c r="B217" s="61" t="s">
        <v>97</v>
      </c>
      <c r="C217" s="56">
        <v>2</v>
      </c>
      <c r="D217" s="57" t="s">
        <v>7296</v>
      </c>
      <c r="E217" s="61" t="s">
        <v>597</v>
      </c>
      <c r="F217" s="55" t="s">
        <v>4851</v>
      </c>
      <c r="G217" s="55" t="s">
        <v>4850</v>
      </c>
      <c r="H217" s="55" t="s">
        <v>86</v>
      </c>
      <c r="I217" s="55" t="s">
        <v>86</v>
      </c>
      <c r="J217" s="55" t="s">
        <v>7295</v>
      </c>
      <c r="K217" s="62">
        <v>50.37</v>
      </c>
      <c r="L217" s="63">
        <v>42676</v>
      </c>
      <c r="M217" s="55" t="s">
        <v>86</v>
      </c>
      <c r="N217" s="55" t="s">
        <v>90</v>
      </c>
      <c r="O217" s="57" t="s">
        <v>7252</v>
      </c>
      <c r="P217" s="57" t="s">
        <v>7251</v>
      </c>
      <c r="Q217" s="57" t="s">
        <v>7294</v>
      </c>
      <c r="R217" s="60" t="s">
        <v>86</v>
      </c>
      <c r="S217" s="60" t="s">
        <v>223</v>
      </c>
    </row>
    <row r="218" spans="1:19" ht="135" hidden="1" customHeight="1" x14ac:dyDescent="0.2">
      <c r="A218" s="55" t="s">
        <v>7293</v>
      </c>
      <c r="B218" s="61" t="s">
        <v>97</v>
      </c>
      <c r="C218" s="56">
        <v>2</v>
      </c>
      <c r="D218" s="57" t="s">
        <v>7292</v>
      </c>
      <c r="E218" s="61" t="s">
        <v>2180</v>
      </c>
      <c r="F218" s="55" t="s">
        <v>7040</v>
      </c>
      <c r="G218" s="55" t="s">
        <v>224</v>
      </c>
      <c r="H218" s="55" t="s">
        <v>86</v>
      </c>
      <c r="I218" s="55" t="s">
        <v>86</v>
      </c>
      <c r="J218" s="55" t="s">
        <v>7291</v>
      </c>
      <c r="K218" s="62">
        <v>46.51</v>
      </c>
      <c r="L218" s="63">
        <v>42964</v>
      </c>
      <c r="M218" s="55" t="s">
        <v>86</v>
      </c>
      <c r="N218" s="55" t="s">
        <v>224</v>
      </c>
      <c r="O218" s="57" t="s">
        <v>3001</v>
      </c>
      <c r="P218" s="57" t="s">
        <v>7094</v>
      </c>
      <c r="Q218" s="57" t="s">
        <v>6806</v>
      </c>
      <c r="R218" s="60" t="s">
        <v>86</v>
      </c>
      <c r="S218" s="60" t="s">
        <v>223</v>
      </c>
    </row>
    <row r="219" spans="1:19" ht="135" hidden="1" customHeight="1" x14ac:dyDescent="0.2">
      <c r="A219" s="55" t="s">
        <v>7290</v>
      </c>
      <c r="B219" s="61" t="s">
        <v>97</v>
      </c>
      <c r="C219" s="56">
        <v>2</v>
      </c>
      <c r="D219" s="57" t="s">
        <v>7289</v>
      </c>
      <c r="E219" s="61" t="s">
        <v>597</v>
      </c>
      <c r="F219" s="55" t="s">
        <v>4851</v>
      </c>
      <c r="G219" s="55" t="s">
        <v>4850</v>
      </c>
      <c r="H219" s="55" t="s">
        <v>7288</v>
      </c>
      <c r="I219" s="64">
        <v>27.53</v>
      </c>
      <c r="J219" s="55" t="s">
        <v>3940</v>
      </c>
      <c r="K219" s="62">
        <v>52.77</v>
      </c>
      <c r="L219" s="63">
        <v>42643</v>
      </c>
      <c r="M219" s="55" t="s">
        <v>86</v>
      </c>
      <c r="N219" s="55" t="s">
        <v>90</v>
      </c>
      <c r="O219" s="57" t="s">
        <v>1330</v>
      </c>
      <c r="P219" s="57" t="s">
        <v>7287</v>
      </c>
      <c r="Q219" s="57" t="s">
        <v>7286</v>
      </c>
      <c r="R219" s="60" t="s">
        <v>86</v>
      </c>
      <c r="S219" s="60" t="s">
        <v>223</v>
      </c>
    </row>
    <row r="220" spans="1:19" ht="135" hidden="1" customHeight="1" x14ac:dyDescent="0.2">
      <c r="A220" s="55" t="s">
        <v>7285</v>
      </c>
      <c r="B220" s="61" t="s">
        <v>97</v>
      </c>
      <c r="C220" s="56">
        <v>2</v>
      </c>
      <c r="D220" s="57" t="s">
        <v>7284</v>
      </c>
      <c r="E220" s="61" t="s">
        <v>1027</v>
      </c>
      <c r="F220" s="55" t="s">
        <v>4851</v>
      </c>
      <c r="G220" s="55" t="s">
        <v>4862</v>
      </c>
      <c r="H220" s="55" t="s">
        <v>86</v>
      </c>
      <c r="I220" s="55" t="s">
        <v>86</v>
      </c>
      <c r="J220" s="55" t="s">
        <v>7283</v>
      </c>
      <c r="K220" s="62">
        <v>64.739999999999995</v>
      </c>
      <c r="L220" s="63">
        <v>42926</v>
      </c>
      <c r="M220" s="55" t="s">
        <v>86</v>
      </c>
      <c r="N220" s="55" t="s">
        <v>360</v>
      </c>
      <c r="O220" s="57" t="s">
        <v>1330</v>
      </c>
      <c r="P220" s="57" t="s">
        <v>7079</v>
      </c>
      <c r="Q220" s="57" t="s">
        <v>7282</v>
      </c>
      <c r="R220" s="60" t="s">
        <v>86</v>
      </c>
      <c r="S220" s="60" t="s">
        <v>223</v>
      </c>
    </row>
    <row r="221" spans="1:19" ht="135" hidden="1" customHeight="1" x14ac:dyDescent="0.2">
      <c r="A221" s="55" t="s">
        <v>7281</v>
      </c>
      <c r="B221" s="61" t="s">
        <v>97</v>
      </c>
      <c r="C221" s="56">
        <v>2</v>
      </c>
      <c r="D221" s="57" t="s">
        <v>7280</v>
      </c>
      <c r="E221" s="55" t="s">
        <v>304</v>
      </c>
      <c r="F221" s="55" t="s">
        <v>5210</v>
      </c>
      <c r="G221" s="55" t="s">
        <v>224</v>
      </c>
      <c r="H221" s="55" t="s">
        <v>7279</v>
      </c>
      <c r="I221" s="55" t="s">
        <v>7278</v>
      </c>
      <c r="J221" s="55" t="s">
        <v>4827</v>
      </c>
      <c r="K221" s="58">
        <v>80.19</v>
      </c>
      <c r="L221" s="63">
        <v>42460</v>
      </c>
      <c r="M221" s="55" t="s">
        <v>86</v>
      </c>
      <c r="N221" s="55" t="s">
        <v>224</v>
      </c>
      <c r="O221" s="57" t="s">
        <v>1220</v>
      </c>
      <c r="P221" s="57" t="s">
        <v>4825</v>
      </c>
      <c r="Q221" s="57" t="s">
        <v>7277</v>
      </c>
      <c r="R221" s="60" t="s">
        <v>86</v>
      </c>
      <c r="S221" s="60" t="s">
        <v>223</v>
      </c>
    </row>
    <row r="222" spans="1:19" ht="135" hidden="1" customHeight="1" x14ac:dyDescent="0.2">
      <c r="A222" s="61" t="s">
        <v>7276</v>
      </c>
      <c r="B222" s="61" t="s">
        <v>97</v>
      </c>
      <c r="C222" s="56">
        <v>2</v>
      </c>
      <c r="D222" s="57" t="s">
        <v>7275</v>
      </c>
      <c r="E222" s="55" t="s">
        <v>2180</v>
      </c>
      <c r="F222" s="55" t="s">
        <v>6862</v>
      </c>
      <c r="G222" s="55" t="s">
        <v>224</v>
      </c>
      <c r="H222" s="55" t="s">
        <v>86</v>
      </c>
      <c r="I222" s="55" t="s">
        <v>86</v>
      </c>
      <c r="J222" s="55" t="s">
        <v>7274</v>
      </c>
      <c r="K222" s="62">
        <v>46.29</v>
      </c>
      <c r="L222" s="63">
        <v>42768</v>
      </c>
      <c r="M222" s="55" t="s">
        <v>86</v>
      </c>
      <c r="N222" s="55" t="s">
        <v>224</v>
      </c>
      <c r="O222" s="57" t="s">
        <v>7273</v>
      </c>
      <c r="P222" s="57" t="s">
        <v>7272</v>
      </c>
      <c r="Q222" s="57" t="s">
        <v>7271</v>
      </c>
      <c r="R222" s="60" t="s">
        <v>86</v>
      </c>
      <c r="S222" s="60" t="s">
        <v>223</v>
      </c>
    </row>
    <row r="223" spans="1:19" ht="135" hidden="1" customHeight="1" x14ac:dyDescent="0.2">
      <c r="A223" s="61" t="s">
        <v>7270</v>
      </c>
      <c r="B223" s="61" t="s">
        <v>97</v>
      </c>
      <c r="C223" s="56">
        <v>2</v>
      </c>
      <c r="D223" s="57" t="s">
        <v>7269</v>
      </c>
      <c r="E223" s="55" t="s">
        <v>108</v>
      </c>
      <c r="F223" s="55" t="s">
        <v>6912</v>
      </c>
      <c r="G223" s="55" t="s">
        <v>4850</v>
      </c>
      <c r="H223" s="55" t="s">
        <v>86</v>
      </c>
      <c r="I223" s="55" t="s">
        <v>86</v>
      </c>
      <c r="J223" s="55" t="s">
        <v>7268</v>
      </c>
      <c r="K223" s="58">
        <v>80.59</v>
      </c>
      <c r="L223" s="59">
        <v>42811</v>
      </c>
      <c r="M223" s="55" t="s">
        <v>86</v>
      </c>
      <c r="N223" s="55" t="s">
        <v>6396</v>
      </c>
      <c r="O223" s="57" t="s">
        <v>7267</v>
      </c>
      <c r="P223" s="57" t="s">
        <v>7266</v>
      </c>
      <c r="Q223" s="57" t="s">
        <v>7265</v>
      </c>
      <c r="R223" s="60" t="s">
        <v>86</v>
      </c>
      <c r="S223" s="60" t="s">
        <v>223</v>
      </c>
    </row>
    <row r="224" spans="1:19" ht="135" hidden="1" customHeight="1" x14ac:dyDescent="0.2">
      <c r="A224" s="55" t="s">
        <v>7264</v>
      </c>
      <c r="B224" s="61" t="s">
        <v>97</v>
      </c>
      <c r="C224" s="56">
        <v>2</v>
      </c>
      <c r="D224" s="57" t="s">
        <v>7263</v>
      </c>
      <c r="E224" s="61" t="s">
        <v>1027</v>
      </c>
      <c r="F224" s="55" t="s">
        <v>4851</v>
      </c>
      <c r="G224" s="55" t="s">
        <v>4850</v>
      </c>
      <c r="H224" s="55" t="s">
        <v>86</v>
      </c>
      <c r="I224" s="55" t="s">
        <v>86</v>
      </c>
      <c r="J224" s="55" t="s">
        <v>7262</v>
      </c>
      <c r="K224" s="62">
        <v>57.35</v>
      </c>
      <c r="L224" s="63">
        <v>42913</v>
      </c>
      <c r="M224" s="55" t="s">
        <v>86</v>
      </c>
      <c r="N224" s="55" t="s">
        <v>90</v>
      </c>
      <c r="O224" s="57" t="s">
        <v>1330</v>
      </c>
      <c r="P224" s="57" t="s">
        <v>7079</v>
      </c>
      <c r="Q224" s="57" t="s">
        <v>7261</v>
      </c>
      <c r="R224" s="60" t="s">
        <v>86</v>
      </c>
      <c r="S224" s="60" t="s">
        <v>223</v>
      </c>
    </row>
    <row r="225" spans="1:19" ht="135" hidden="1" customHeight="1" x14ac:dyDescent="0.2">
      <c r="A225" s="61" t="s">
        <v>7260</v>
      </c>
      <c r="B225" s="61" t="s">
        <v>97</v>
      </c>
      <c r="C225" s="56">
        <v>2</v>
      </c>
      <c r="D225" s="57" t="s">
        <v>8344</v>
      </c>
      <c r="E225" s="61" t="s">
        <v>108</v>
      </c>
      <c r="F225" s="55" t="s">
        <v>5159</v>
      </c>
      <c r="G225" s="55" t="s">
        <v>158</v>
      </c>
      <c r="H225" s="55" t="s">
        <v>86</v>
      </c>
      <c r="I225" s="55" t="s">
        <v>86</v>
      </c>
      <c r="J225" s="55" t="s">
        <v>7259</v>
      </c>
      <c r="K225" s="62">
        <v>18.260000000000002</v>
      </c>
      <c r="L225" s="63">
        <v>42811</v>
      </c>
      <c r="M225" s="55" t="s">
        <v>86</v>
      </c>
      <c r="N225" s="55" t="s">
        <v>158</v>
      </c>
      <c r="O225" s="57" t="s">
        <v>7258</v>
      </c>
      <c r="P225" s="57" t="s">
        <v>7257</v>
      </c>
      <c r="Q225" s="57" t="s">
        <v>7256</v>
      </c>
      <c r="R225" s="60" t="s">
        <v>86</v>
      </c>
      <c r="S225" s="60" t="s">
        <v>223</v>
      </c>
    </row>
    <row r="226" spans="1:19" ht="135" hidden="1" customHeight="1" x14ac:dyDescent="0.2">
      <c r="A226" s="55" t="s">
        <v>7255</v>
      </c>
      <c r="B226" s="61" t="s">
        <v>97</v>
      </c>
      <c r="C226" s="56">
        <v>2</v>
      </c>
      <c r="D226" s="57" t="s">
        <v>7254</v>
      </c>
      <c r="E226" s="61" t="s">
        <v>476</v>
      </c>
      <c r="F226" s="55" t="s">
        <v>4851</v>
      </c>
      <c r="G226" s="55" t="s">
        <v>4850</v>
      </c>
      <c r="H226" s="55" t="s">
        <v>86</v>
      </c>
      <c r="I226" s="55" t="s">
        <v>86</v>
      </c>
      <c r="J226" s="55" t="s">
        <v>7253</v>
      </c>
      <c r="K226" s="62">
        <v>58.21</v>
      </c>
      <c r="L226" s="63">
        <v>42676</v>
      </c>
      <c r="M226" s="55" t="s">
        <v>86</v>
      </c>
      <c r="N226" s="55" t="s">
        <v>90</v>
      </c>
      <c r="O226" s="57" t="s">
        <v>7252</v>
      </c>
      <c r="P226" s="57" t="s">
        <v>7251</v>
      </c>
      <c r="Q226" s="57" t="s">
        <v>7250</v>
      </c>
      <c r="R226" s="60" t="s">
        <v>86</v>
      </c>
      <c r="S226" s="60" t="s">
        <v>223</v>
      </c>
    </row>
    <row r="227" spans="1:19" ht="135" hidden="1" customHeight="1" x14ac:dyDescent="0.2">
      <c r="A227" s="55" t="s">
        <v>7249</v>
      </c>
      <c r="B227" s="61" t="s">
        <v>97</v>
      </c>
      <c r="C227" s="56">
        <v>2</v>
      </c>
      <c r="D227" s="57" t="s">
        <v>7248</v>
      </c>
      <c r="E227" s="61" t="s">
        <v>2319</v>
      </c>
      <c r="F227" s="55" t="s">
        <v>6912</v>
      </c>
      <c r="G227" s="55" t="s">
        <v>4862</v>
      </c>
      <c r="H227" s="55" t="s">
        <v>86</v>
      </c>
      <c r="I227" s="55" t="s">
        <v>86</v>
      </c>
      <c r="J227" s="55" t="s">
        <v>7247</v>
      </c>
      <c r="K227" s="62">
        <v>91.03</v>
      </c>
      <c r="L227" s="63">
        <v>42926</v>
      </c>
      <c r="M227" s="55" t="s">
        <v>86</v>
      </c>
      <c r="N227" s="55" t="s">
        <v>7246</v>
      </c>
      <c r="O227" s="57" t="s">
        <v>1330</v>
      </c>
      <c r="P227" s="57" t="s">
        <v>7241</v>
      </c>
      <c r="Q227" s="57" t="s">
        <v>7245</v>
      </c>
      <c r="R227" s="60" t="s">
        <v>86</v>
      </c>
      <c r="S227" s="60" t="s">
        <v>223</v>
      </c>
    </row>
    <row r="228" spans="1:19" ht="135" hidden="1" customHeight="1" x14ac:dyDescent="0.2">
      <c r="A228" s="55" t="s">
        <v>7244</v>
      </c>
      <c r="B228" s="61" t="s">
        <v>97</v>
      </c>
      <c r="C228" s="56">
        <v>2</v>
      </c>
      <c r="D228" s="57" t="s">
        <v>7243</v>
      </c>
      <c r="E228" s="61" t="s">
        <v>2319</v>
      </c>
      <c r="F228" s="55" t="s">
        <v>6912</v>
      </c>
      <c r="G228" s="55" t="s">
        <v>6983</v>
      </c>
      <c r="H228" s="55" t="s">
        <v>86</v>
      </c>
      <c r="I228" s="55" t="s">
        <v>86</v>
      </c>
      <c r="J228" s="55" t="s">
        <v>7242</v>
      </c>
      <c r="K228" s="62">
        <v>93.59</v>
      </c>
      <c r="L228" s="63">
        <v>42926</v>
      </c>
      <c r="M228" s="55" t="s">
        <v>86</v>
      </c>
      <c r="N228" s="55" t="s">
        <v>6396</v>
      </c>
      <c r="O228" s="57" t="s">
        <v>1330</v>
      </c>
      <c r="P228" s="57" t="s">
        <v>7241</v>
      </c>
      <c r="Q228" s="57" t="s">
        <v>7240</v>
      </c>
      <c r="R228" s="60" t="s">
        <v>86</v>
      </c>
      <c r="S228" s="60" t="s">
        <v>223</v>
      </c>
    </row>
    <row r="229" spans="1:19" ht="135" hidden="1" customHeight="1" x14ac:dyDescent="0.2">
      <c r="A229" s="61" t="s">
        <v>7239</v>
      </c>
      <c r="B229" s="61" t="s">
        <v>97</v>
      </c>
      <c r="C229" s="56">
        <v>2</v>
      </c>
      <c r="D229" s="57" t="s">
        <v>7238</v>
      </c>
      <c r="E229" s="61" t="s">
        <v>220</v>
      </c>
      <c r="F229" s="55" t="s">
        <v>5159</v>
      </c>
      <c r="G229" s="55" t="s">
        <v>158</v>
      </c>
      <c r="H229" s="55" t="s">
        <v>86</v>
      </c>
      <c r="I229" s="55" t="s">
        <v>86</v>
      </c>
      <c r="J229" s="55" t="s">
        <v>7237</v>
      </c>
      <c r="K229" s="62">
        <v>22.5</v>
      </c>
      <c r="L229" s="63">
        <v>42811</v>
      </c>
      <c r="M229" s="55" t="s">
        <v>86</v>
      </c>
      <c r="N229" s="55" t="s">
        <v>158</v>
      </c>
      <c r="O229" s="57" t="s">
        <v>4131</v>
      </c>
      <c r="P229" s="57" t="s">
        <v>4130</v>
      </c>
      <c r="Q229" s="57" t="s">
        <v>7236</v>
      </c>
      <c r="R229" s="60" t="s">
        <v>86</v>
      </c>
      <c r="S229" s="60" t="s">
        <v>223</v>
      </c>
    </row>
    <row r="230" spans="1:19" ht="135" hidden="1" customHeight="1" x14ac:dyDescent="0.2">
      <c r="A230" s="61" t="s">
        <v>7235</v>
      </c>
      <c r="B230" s="61" t="s">
        <v>97</v>
      </c>
      <c r="C230" s="56">
        <v>2</v>
      </c>
      <c r="D230" s="57" t="s">
        <v>7234</v>
      </c>
      <c r="E230" s="61" t="s">
        <v>220</v>
      </c>
      <c r="F230" s="55" t="s">
        <v>3286</v>
      </c>
      <c r="G230" s="55" t="s">
        <v>158</v>
      </c>
      <c r="H230" s="55" t="s">
        <v>86</v>
      </c>
      <c r="I230" s="55" t="s">
        <v>86</v>
      </c>
      <c r="J230" s="55" t="s">
        <v>4159</v>
      </c>
      <c r="K230" s="62">
        <v>34.1</v>
      </c>
      <c r="L230" s="63">
        <v>42811</v>
      </c>
      <c r="M230" s="55" t="s">
        <v>86</v>
      </c>
      <c r="N230" s="55" t="s">
        <v>158</v>
      </c>
      <c r="O230" s="57" t="s">
        <v>4131</v>
      </c>
      <c r="P230" s="57" t="s">
        <v>4130</v>
      </c>
      <c r="Q230" s="57" t="s">
        <v>7233</v>
      </c>
      <c r="R230" s="60" t="s">
        <v>86</v>
      </c>
      <c r="S230" s="60" t="s">
        <v>223</v>
      </c>
    </row>
    <row r="231" spans="1:19" ht="135" hidden="1" customHeight="1" x14ac:dyDescent="0.2">
      <c r="A231" s="61" t="s">
        <v>7232</v>
      </c>
      <c r="B231" s="55" t="s">
        <v>97</v>
      </c>
      <c r="C231" s="56">
        <v>2</v>
      </c>
      <c r="D231" s="57" t="s">
        <v>8345</v>
      </c>
      <c r="E231" s="55" t="s">
        <v>108</v>
      </c>
      <c r="F231" s="55" t="s">
        <v>5159</v>
      </c>
      <c r="G231" s="55" t="s">
        <v>158</v>
      </c>
      <c r="H231" s="55" t="s">
        <v>86</v>
      </c>
      <c r="I231" s="55" t="s">
        <v>86</v>
      </c>
      <c r="J231" s="55" t="s">
        <v>7231</v>
      </c>
      <c r="K231" s="58">
        <v>20.96</v>
      </c>
      <c r="L231" s="59">
        <v>42762</v>
      </c>
      <c r="M231" s="55" t="s">
        <v>86</v>
      </c>
      <c r="N231" s="55" t="s">
        <v>158</v>
      </c>
      <c r="O231" s="57" t="s">
        <v>1153</v>
      </c>
      <c r="P231" s="57" t="s">
        <v>1152</v>
      </c>
      <c r="Q231" s="57" t="s">
        <v>7230</v>
      </c>
      <c r="R231" s="60" t="s">
        <v>86</v>
      </c>
      <c r="S231" s="60" t="s">
        <v>223</v>
      </c>
    </row>
    <row r="232" spans="1:19" ht="135" hidden="1" customHeight="1" x14ac:dyDescent="0.2">
      <c r="A232" s="55" t="s">
        <v>7229</v>
      </c>
      <c r="B232" s="61" t="s">
        <v>97</v>
      </c>
      <c r="C232" s="56">
        <v>2</v>
      </c>
      <c r="D232" s="57" t="s">
        <v>7228</v>
      </c>
      <c r="E232" s="55" t="s">
        <v>5692</v>
      </c>
      <c r="F232" s="55" t="s">
        <v>5210</v>
      </c>
      <c r="G232" s="55" t="s">
        <v>224</v>
      </c>
      <c r="H232" s="55" t="s">
        <v>86</v>
      </c>
      <c r="I232" s="55" t="s">
        <v>86</v>
      </c>
      <c r="J232" s="58" t="s">
        <v>7227</v>
      </c>
      <c r="K232" s="62">
        <v>80.239999999999995</v>
      </c>
      <c r="L232" s="63">
        <v>42460</v>
      </c>
      <c r="M232" s="55" t="s">
        <v>86</v>
      </c>
      <c r="N232" s="55" t="s">
        <v>224</v>
      </c>
      <c r="O232" s="57" t="s">
        <v>2357</v>
      </c>
      <c r="P232" s="57" t="s">
        <v>2356</v>
      </c>
      <c r="Q232" s="57" t="s">
        <v>7226</v>
      </c>
      <c r="R232" s="60" t="s">
        <v>86</v>
      </c>
      <c r="S232" s="60" t="s">
        <v>223</v>
      </c>
    </row>
    <row r="233" spans="1:19" ht="135" hidden="1" customHeight="1" x14ac:dyDescent="0.2">
      <c r="A233" s="61" t="s">
        <v>7225</v>
      </c>
      <c r="B233" s="61" t="s">
        <v>97</v>
      </c>
      <c r="C233" s="56">
        <v>2</v>
      </c>
      <c r="D233" s="57" t="s">
        <v>7224</v>
      </c>
      <c r="E233" s="61" t="s">
        <v>7218</v>
      </c>
      <c r="F233" s="55" t="s">
        <v>6862</v>
      </c>
      <c r="G233" s="55" t="s">
        <v>224</v>
      </c>
      <c r="H233" s="55" t="s">
        <v>86</v>
      </c>
      <c r="I233" s="55" t="s">
        <v>86</v>
      </c>
      <c r="J233" s="55" t="s">
        <v>7223</v>
      </c>
      <c r="K233" s="62">
        <v>40.200000000000003</v>
      </c>
      <c r="L233" s="63">
        <v>42874</v>
      </c>
      <c r="M233" s="55" t="s">
        <v>86</v>
      </c>
      <c r="N233" s="55" t="s">
        <v>224</v>
      </c>
      <c r="O233" s="57" t="s">
        <v>7216</v>
      </c>
      <c r="P233" s="57" t="s">
        <v>7222</v>
      </c>
      <c r="Q233" s="57" t="s">
        <v>7221</v>
      </c>
      <c r="R233" s="60" t="s">
        <v>86</v>
      </c>
      <c r="S233" s="60" t="s">
        <v>223</v>
      </c>
    </row>
    <row r="234" spans="1:19" ht="135" hidden="1" customHeight="1" x14ac:dyDescent="0.2">
      <c r="A234" s="61" t="s">
        <v>7220</v>
      </c>
      <c r="B234" s="61" t="s">
        <v>97</v>
      </c>
      <c r="C234" s="56">
        <v>2</v>
      </c>
      <c r="D234" s="57" t="s">
        <v>7219</v>
      </c>
      <c r="E234" s="61" t="s">
        <v>7218</v>
      </c>
      <c r="F234" s="55" t="s">
        <v>6862</v>
      </c>
      <c r="G234" s="55" t="s">
        <v>224</v>
      </c>
      <c r="H234" s="55" t="s">
        <v>86</v>
      </c>
      <c r="I234" s="55" t="s">
        <v>86</v>
      </c>
      <c r="J234" s="55" t="s">
        <v>7217</v>
      </c>
      <c r="K234" s="62">
        <v>41.93</v>
      </c>
      <c r="L234" s="63">
        <v>42874</v>
      </c>
      <c r="M234" s="55" t="s">
        <v>86</v>
      </c>
      <c r="N234" s="55" t="s">
        <v>224</v>
      </c>
      <c r="O234" s="57" t="s">
        <v>7216</v>
      </c>
      <c r="P234" s="57" t="s">
        <v>7215</v>
      </c>
      <c r="Q234" s="57" t="s">
        <v>7214</v>
      </c>
      <c r="R234" s="60" t="s">
        <v>86</v>
      </c>
      <c r="S234" s="60" t="s">
        <v>223</v>
      </c>
    </row>
    <row r="235" spans="1:19" ht="135" hidden="1" customHeight="1" x14ac:dyDescent="0.2">
      <c r="A235" s="55" t="s">
        <v>7213</v>
      </c>
      <c r="B235" s="61" t="s">
        <v>97</v>
      </c>
      <c r="C235" s="68">
        <v>2</v>
      </c>
      <c r="D235" s="57" t="s">
        <v>7212</v>
      </c>
      <c r="E235" s="61" t="s">
        <v>130</v>
      </c>
      <c r="F235" s="55" t="s">
        <v>5234</v>
      </c>
      <c r="G235" s="55" t="s">
        <v>158</v>
      </c>
      <c r="H235" s="61" t="s">
        <v>7211</v>
      </c>
      <c r="I235" s="61" t="s">
        <v>7210</v>
      </c>
      <c r="J235" s="55" t="s">
        <v>7209</v>
      </c>
      <c r="K235" s="62">
        <v>22.45</v>
      </c>
      <c r="L235" s="63">
        <v>43432</v>
      </c>
      <c r="M235" s="55" t="s">
        <v>86</v>
      </c>
      <c r="N235" s="55" t="s">
        <v>158</v>
      </c>
      <c r="O235" s="57" t="s">
        <v>3839</v>
      </c>
      <c r="P235" s="57" t="s">
        <v>3838</v>
      </c>
      <c r="Q235" s="57" t="s">
        <v>7208</v>
      </c>
      <c r="R235" s="60" t="s">
        <v>86</v>
      </c>
      <c r="S235" s="60" t="s">
        <v>223</v>
      </c>
    </row>
    <row r="236" spans="1:19" ht="135" hidden="1" customHeight="1" x14ac:dyDescent="0.2">
      <c r="A236" s="55" t="s">
        <v>7207</v>
      </c>
      <c r="B236" s="61" t="s">
        <v>97</v>
      </c>
      <c r="C236" s="68">
        <v>2</v>
      </c>
      <c r="D236" s="57" t="s">
        <v>7206</v>
      </c>
      <c r="E236" s="61" t="s">
        <v>130</v>
      </c>
      <c r="F236" s="55" t="s">
        <v>5234</v>
      </c>
      <c r="G236" s="55" t="s">
        <v>158</v>
      </c>
      <c r="H236" s="61" t="s">
        <v>7205</v>
      </c>
      <c r="I236" s="61" t="s">
        <v>7204</v>
      </c>
      <c r="J236" s="55" t="s">
        <v>3849</v>
      </c>
      <c r="K236" s="62">
        <v>24.41</v>
      </c>
      <c r="L236" s="63">
        <v>43432</v>
      </c>
      <c r="M236" s="55" t="s">
        <v>86</v>
      </c>
      <c r="N236" s="55" t="s">
        <v>158</v>
      </c>
      <c r="O236" s="57" t="s">
        <v>3839</v>
      </c>
      <c r="P236" s="57" t="s">
        <v>3838</v>
      </c>
      <c r="Q236" s="57" t="s">
        <v>7203</v>
      </c>
      <c r="R236" s="60" t="s">
        <v>86</v>
      </c>
      <c r="S236" s="60"/>
    </row>
    <row r="237" spans="1:19" ht="135" hidden="1" customHeight="1" x14ac:dyDescent="0.2">
      <c r="A237" s="55" t="s">
        <v>7202</v>
      </c>
      <c r="B237" s="61" t="s">
        <v>97</v>
      </c>
      <c r="C237" s="68">
        <v>2</v>
      </c>
      <c r="D237" s="57" t="s">
        <v>7201</v>
      </c>
      <c r="E237" s="61" t="s">
        <v>130</v>
      </c>
      <c r="F237" s="55" t="s">
        <v>5234</v>
      </c>
      <c r="G237" s="55" t="s">
        <v>158</v>
      </c>
      <c r="H237" s="61" t="s">
        <v>7200</v>
      </c>
      <c r="I237" s="61" t="s">
        <v>7199</v>
      </c>
      <c r="J237" s="55" t="s">
        <v>7198</v>
      </c>
      <c r="K237" s="62">
        <v>30.15</v>
      </c>
      <c r="L237" s="63">
        <v>43432</v>
      </c>
      <c r="M237" s="55" t="s">
        <v>86</v>
      </c>
      <c r="N237" s="55" t="s">
        <v>158</v>
      </c>
      <c r="O237" s="57" t="s">
        <v>3839</v>
      </c>
      <c r="P237" s="57" t="s">
        <v>3838</v>
      </c>
      <c r="Q237" s="57" t="s">
        <v>7197</v>
      </c>
      <c r="R237" s="60" t="s">
        <v>86</v>
      </c>
      <c r="S237" s="60" t="s">
        <v>223</v>
      </c>
    </row>
    <row r="238" spans="1:19" ht="135" hidden="1" customHeight="1" x14ac:dyDescent="0.2">
      <c r="A238" s="55" t="s">
        <v>7196</v>
      </c>
      <c r="B238" s="61" t="s">
        <v>97</v>
      </c>
      <c r="C238" s="68">
        <v>2</v>
      </c>
      <c r="D238" s="57" t="s">
        <v>7195</v>
      </c>
      <c r="E238" s="61" t="s">
        <v>130</v>
      </c>
      <c r="F238" s="55" t="s">
        <v>6634</v>
      </c>
      <c r="G238" s="55" t="s">
        <v>158</v>
      </c>
      <c r="H238" s="61" t="s">
        <v>7194</v>
      </c>
      <c r="I238" s="61" t="s">
        <v>7193</v>
      </c>
      <c r="J238" s="55" t="s">
        <v>3843</v>
      </c>
      <c r="K238" s="62">
        <v>53.43</v>
      </c>
      <c r="L238" s="63">
        <v>43432</v>
      </c>
      <c r="M238" s="55" t="s">
        <v>86</v>
      </c>
      <c r="N238" s="55" t="s">
        <v>158</v>
      </c>
      <c r="O238" s="57" t="s">
        <v>3839</v>
      </c>
      <c r="P238" s="57" t="s">
        <v>3838</v>
      </c>
      <c r="Q238" s="57" t="s">
        <v>7192</v>
      </c>
      <c r="R238" s="60" t="s">
        <v>86</v>
      </c>
      <c r="S238" s="60" t="s">
        <v>223</v>
      </c>
    </row>
    <row r="239" spans="1:19" ht="135" hidden="1" customHeight="1" x14ac:dyDescent="0.2">
      <c r="A239" s="61" t="s">
        <v>7191</v>
      </c>
      <c r="B239" s="61" t="s">
        <v>97</v>
      </c>
      <c r="C239" s="56">
        <v>2</v>
      </c>
      <c r="D239" s="57" t="s">
        <v>7190</v>
      </c>
      <c r="E239" s="55" t="s">
        <v>512</v>
      </c>
      <c r="F239" s="55" t="s">
        <v>5590</v>
      </c>
      <c r="G239" s="55" t="s">
        <v>224</v>
      </c>
      <c r="H239" s="55" t="s">
        <v>86</v>
      </c>
      <c r="I239" s="55" t="s">
        <v>86</v>
      </c>
      <c r="J239" s="55" t="s">
        <v>4598</v>
      </c>
      <c r="K239" s="62">
        <v>80.38</v>
      </c>
      <c r="L239" s="63">
        <v>42768</v>
      </c>
      <c r="M239" s="55" t="s">
        <v>86</v>
      </c>
      <c r="N239" s="55" t="s">
        <v>224</v>
      </c>
      <c r="O239" s="57" t="s">
        <v>689</v>
      </c>
      <c r="P239" s="57" t="s">
        <v>6916</v>
      </c>
      <c r="Q239" s="57" t="s">
        <v>7189</v>
      </c>
      <c r="R239" s="60" t="s">
        <v>86</v>
      </c>
      <c r="S239" s="60" t="s">
        <v>223</v>
      </c>
    </row>
    <row r="240" spans="1:19" ht="135" hidden="1" customHeight="1" x14ac:dyDescent="0.2">
      <c r="A240" s="55" t="s">
        <v>7188</v>
      </c>
      <c r="B240" s="61" t="s">
        <v>97</v>
      </c>
      <c r="C240" s="56">
        <v>2</v>
      </c>
      <c r="D240" s="57" t="s">
        <v>8346</v>
      </c>
      <c r="E240" s="61" t="s">
        <v>193</v>
      </c>
      <c r="F240" s="55" t="s">
        <v>5572</v>
      </c>
      <c r="G240" s="55" t="s">
        <v>158</v>
      </c>
      <c r="H240" s="55" t="s">
        <v>86</v>
      </c>
      <c r="I240" s="55" t="s">
        <v>86</v>
      </c>
      <c r="J240" s="55" t="s">
        <v>7187</v>
      </c>
      <c r="K240" s="62">
        <v>56.2</v>
      </c>
      <c r="L240" s="63">
        <v>42916</v>
      </c>
      <c r="M240" s="55" t="s">
        <v>86</v>
      </c>
      <c r="N240" s="55" t="s">
        <v>158</v>
      </c>
      <c r="O240" s="57" t="s">
        <v>7186</v>
      </c>
      <c r="P240" s="57" t="s">
        <v>7185</v>
      </c>
      <c r="Q240" s="57" t="s">
        <v>7184</v>
      </c>
      <c r="R240" s="60" t="s">
        <v>86</v>
      </c>
      <c r="S240" s="60" t="s">
        <v>223</v>
      </c>
    </row>
    <row r="241" spans="1:19" ht="135" hidden="1" customHeight="1" x14ac:dyDescent="0.2">
      <c r="A241" s="61" t="s">
        <v>7183</v>
      </c>
      <c r="B241" s="61" t="s">
        <v>97</v>
      </c>
      <c r="C241" s="56">
        <v>2</v>
      </c>
      <c r="D241" s="57" t="s">
        <v>7182</v>
      </c>
      <c r="E241" s="55" t="s">
        <v>512</v>
      </c>
      <c r="F241" s="55" t="s">
        <v>5210</v>
      </c>
      <c r="G241" s="55" t="s">
        <v>224</v>
      </c>
      <c r="H241" s="55" t="s">
        <v>86</v>
      </c>
      <c r="I241" s="55" t="s">
        <v>86</v>
      </c>
      <c r="J241" s="55" t="s">
        <v>4619</v>
      </c>
      <c r="K241" s="62">
        <v>80.849999999999994</v>
      </c>
      <c r="L241" s="63">
        <v>42768</v>
      </c>
      <c r="M241" s="55" t="s">
        <v>86</v>
      </c>
      <c r="N241" s="55" t="s">
        <v>224</v>
      </c>
      <c r="O241" s="57" t="s">
        <v>689</v>
      </c>
      <c r="P241" s="57" t="s">
        <v>6916</v>
      </c>
      <c r="Q241" s="57" t="s">
        <v>7181</v>
      </c>
      <c r="R241" s="60" t="s">
        <v>86</v>
      </c>
      <c r="S241" s="60" t="s">
        <v>223</v>
      </c>
    </row>
    <row r="242" spans="1:19" ht="135" hidden="1" customHeight="1" x14ac:dyDescent="0.2">
      <c r="A242" s="55" t="s">
        <v>7180</v>
      </c>
      <c r="B242" s="61" t="s">
        <v>97</v>
      </c>
      <c r="C242" s="56">
        <v>2</v>
      </c>
      <c r="D242" s="57" t="s">
        <v>8347</v>
      </c>
      <c r="E242" s="61" t="s">
        <v>108</v>
      </c>
      <c r="F242" s="55" t="s">
        <v>5159</v>
      </c>
      <c r="G242" s="55" t="s">
        <v>158</v>
      </c>
      <c r="H242" s="55" t="s">
        <v>86</v>
      </c>
      <c r="I242" s="55" t="s">
        <v>86</v>
      </c>
      <c r="J242" s="55" t="s">
        <v>7179</v>
      </c>
      <c r="K242" s="62">
        <v>21.53</v>
      </c>
      <c r="L242" s="63">
        <v>42914</v>
      </c>
      <c r="M242" s="55" t="s">
        <v>86</v>
      </c>
      <c r="N242" s="55" t="s">
        <v>158</v>
      </c>
      <c r="O242" s="57" t="s">
        <v>7091</v>
      </c>
      <c r="P242" s="57" t="s">
        <v>7090</v>
      </c>
      <c r="Q242" s="57" t="s">
        <v>7178</v>
      </c>
      <c r="R242" s="60" t="s">
        <v>86</v>
      </c>
      <c r="S242" s="60" t="s">
        <v>223</v>
      </c>
    </row>
    <row r="243" spans="1:19" ht="135" hidden="1" customHeight="1" x14ac:dyDescent="0.2">
      <c r="A243" s="55" t="s">
        <v>7177</v>
      </c>
      <c r="B243" s="61" t="s">
        <v>97</v>
      </c>
      <c r="C243" s="56">
        <v>2</v>
      </c>
      <c r="D243" s="57" t="s">
        <v>7176</v>
      </c>
      <c r="E243" s="55" t="s">
        <v>782</v>
      </c>
      <c r="F243" s="55" t="s">
        <v>5210</v>
      </c>
      <c r="G243" s="55" t="s">
        <v>224</v>
      </c>
      <c r="H243" s="55" t="s">
        <v>7175</v>
      </c>
      <c r="I243" s="62">
        <v>91.6</v>
      </c>
      <c r="J243" s="55" t="s">
        <v>7174</v>
      </c>
      <c r="K243" s="62">
        <v>81.42</v>
      </c>
      <c r="L243" s="63">
        <v>42460</v>
      </c>
      <c r="M243" s="55" t="s">
        <v>86</v>
      </c>
      <c r="N243" s="55" t="s">
        <v>224</v>
      </c>
      <c r="O243" s="57" t="s">
        <v>7173</v>
      </c>
      <c r="P243" s="57" t="s">
        <v>7172</v>
      </c>
      <c r="Q243" s="57" t="s">
        <v>7171</v>
      </c>
      <c r="R243" s="60" t="s">
        <v>86</v>
      </c>
      <c r="S243" s="60" t="s">
        <v>223</v>
      </c>
    </row>
    <row r="244" spans="1:19" ht="135" hidden="1" customHeight="1" x14ac:dyDescent="0.2">
      <c r="A244" s="55" t="s">
        <v>7170</v>
      </c>
      <c r="B244" s="61" t="s">
        <v>97</v>
      </c>
      <c r="C244" s="56">
        <v>2</v>
      </c>
      <c r="D244" s="57" t="s">
        <v>7169</v>
      </c>
      <c r="E244" s="61" t="s">
        <v>476</v>
      </c>
      <c r="F244" s="55" t="s">
        <v>4851</v>
      </c>
      <c r="G244" s="55" t="s">
        <v>4850</v>
      </c>
      <c r="H244" s="55" t="s">
        <v>7168</v>
      </c>
      <c r="I244" s="61">
        <v>28.68</v>
      </c>
      <c r="J244" s="55" t="s">
        <v>7167</v>
      </c>
      <c r="K244" s="62">
        <v>60.92</v>
      </c>
      <c r="L244" s="63">
        <v>42643</v>
      </c>
      <c r="M244" s="55" t="s">
        <v>86</v>
      </c>
      <c r="N244" s="55" t="s">
        <v>90</v>
      </c>
      <c r="O244" s="57" t="s">
        <v>1330</v>
      </c>
      <c r="P244" s="57" t="s">
        <v>7166</v>
      </c>
      <c r="Q244" s="57" t="s">
        <v>7165</v>
      </c>
      <c r="R244" s="60" t="s">
        <v>86</v>
      </c>
      <c r="S244" s="60" t="s">
        <v>223</v>
      </c>
    </row>
    <row r="245" spans="1:19" ht="135" hidden="1" customHeight="1" x14ac:dyDescent="0.2">
      <c r="A245" s="55" t="s">
        <v>7164</v>
      </c>
      <c r="B245" s="61" t="s">
        <v>110</v>
      </c>
      <c r="C245" s="56">
        <v>2</v>
      </c>
      <c r="D245" s="57" t="s">
        <v>7163</v>
      </c>
      <c r="E245" s="55" t="s">
        <v>782</v>
      </c>
      <c r="F245" s="55" t="s">
        <v>5210</v>
      </c>
      <c r="G245" s="55" t="s">
        <v>224</v>
      </c>
      <c r="H245" s="55" t="s">
        <v>7162</v>
      </c>
      <c r="I245" s="61">
        <v>87.11</v>
      </c>
      <c r="J245" s="55" t="s">
        <v>7161</v>
      </c>
      <c r="K245" s="62">
        <v>81.47</v>
      </c>
      <c r="L245" s="63">
        <v>42460</v>
      </c>
      <c r="M245" s="55" t="s">
        <v>86</v>
      </c>
      <c r="N245" s="55" t="s">
        <v>224</v>
      </c>
      <c r="O245" s="57" t="s">
        <v>3055</v>
      </c>
      <c r="P245" s="57" t="s">
        <v>7160</v>
      </c>
      <c r="Q245" s="57" t="s">
        <v>7159</v>
      </c>
      <c r="R245" s="60" t="s">
        <v>86</v>
      </c>
      <c r="S245" s="60" t="s">
        <v>223</v>
      </c>
    </row>
    <row r="246" spans="1:19" ht="135" hidden="1" customHeight="1" x14ac:dyDescent="0.2">
      <c r="A246" s="55" t="s">
        <v>7158</v>
      </c>
      <c r="B246" s="61" t="s">
        <v>97</v>
      </c>
      <c r="C246" s="56">
        <v>2</v>
      </c>
      <c r="D246" s="57" t="s">
        <v>7157</v>
      </c>
      <c r="E246" s="55" t="s">
        <v>1438</v>
      </c>
      <c r="F246" s="55" t="s">
        <v>5210</v>
      </c>
      <c r="G246" s="55" t="s">
        <v>224</v>
      </c>
      <c r="H246" s="55" t="s">
        <v>86</v>
      </c>
      <c r="I246" s="55" t="s">
        <v>86</v>
      </c>
      <c r="J246" s="55" t="s">
        <v>7156</v>
      </c>
      <c r="K246" s="62">
        <v>82.3</v>
      </c>
      <c r="L246" s="63">
        <v>42460</v>
      </c>
      <c r="M246" s="55" t="s">
        <v>86</v>
      </c>
      <c r="N246" s="55" t="s">
        <v>224</v>
      </c>
      <c r="O246" s="57" t="s">
        <v>7155</v>
      </c>
      <c r="P246" s="57" t="s">
        <v>7154</v>
      </c>
      <c r="Q246" s="57" t="s">
        <v>7153</v>
      </c>
      <c r="R246" s="60" t="s">
        <v>86</v>
      </c>
      <c r="S246" s="60" t="s">
        <v>223</v>
      </c>
    </row>
    <row r="247" spans="1:19" ht="135" hidden="1" customHeight="1" x14ac:dyDescent="0.2">
      <c r="A247" s="61" t="s">
        <v>7152</v>
      </c>
      <c r="B247" s="61" t="s">
        <v>97</v>
      </c>
      <c r="C247" s="56">
        <v>2</v>
      </c>
      <c r="D247" s="57" t="s">
        <v>7151</v>
      </c>
      <c r="E247" s="55" t="s">
        <v>304</v>
      </c>
      <c r="F247" s="55" t="s">
        <v>5590</v>
      </c>
      <c r="G247" s="55" t="s">
        <v>224</v>
      </c>
      <c r="H247" s="55" t="s">
        <v>86</v>
      </c>
      <c r="I247" s="55" t="s">
        <v>86</v>
      </c>
      <c r="J247" s="55" t="s">
        <v>7150</v>
      </c>
      <c r="K247" s="62">
        <v>85.72</v>
      </c>
      <c r="L247" s="63">
        <v>42676</v>
      </c>
      <c r="M247" s="55" t="s">
        <v>86</v>
      </c>
      <c r="N247" s="55" t="s">
        <v>224</v>
      </c>
      <c r="O247" s="57" t="s">
        <v>7149</v>
      </c>
      <c r="P247" s="57" t="s">
        <v>7148</v>
      </c>
      <c r="Q247" s="57" t="s">
        <v>7147</v>
      </c>
      <c r="R247" s="60" t="s">
        <v>86</v>
      </c>
      <c r="S247" s="60" t="s">
        <v>223</v>
      </c>
    </row>
    <row r="248" spans="1:19" ht="135" hidden="1" customHeight="1" x14ac:dyDescent="0.2">
      <c r="A248" s="55" t="s">
        <v>7146</v>
      </c>
      <c r="B248" s="61" t="s">
        <v>97</v>
      </c>
      <c r="C248" s="56">
        <v>2</v>
      </c>
      <c r="D248" s="57" t="s">
        <v>7145</v>
      </c>
      <c r="E248" s="55" t="s">
        <v>2180</v>
      </c>
      <c r="F248" s="55" t="s">
        <v>6862</v>
      </c>
      <c r="G248" s="55" t="s">
        <v>224</v>
      </c>
      <c r="H248" s="55" t="s">
        <v>86</v>
      </c>
      <c r="I248" s="55" t="s">
        <v>86</v>
      </c>
      <c r="J248" s="55" t="s">
        <v>3221</v>
      </c>
      <c r="K248" s="58">
        <v>44.24</v>
      </c>
      <c r="L248" s="59">
        <v>42527</v>
      </c>
      <c r="M248" s="55" t="s">
        <v>86</v>
      </c>
      <c r="N248" s="55" t="s">
        <v>224</v>
      </c>
      <c r="O248" s="57" t="s">
        <v>3063</v>
      </c>
      <c r="P248" s="57" t="s">
        <v>3217</v>
      </c>
      <c r="Q248" s="57" t="s">
        <v>7144</v>
      </c>
      <c r="R248" s="60" t="s">
        <v>86</v>
      </c>
      <c r="S248" s="60" t="s">
        <v>223</v>
      </c>
    </row>
    <row r="249" spans="1:19" ht="135" hidden="1" customHeight="1" x14ac:dyDescent="0.2">
      <c r="A249" s="61" t="s">
        <v>7143</v>
      </c>
      <c r="B249" s="61" t="s">
        <v>97</v>
      </c>
      <c r="C249" s="56">
        <v>2</v>
      </c>
      <c r="D249" s="57" t="s">
        <v>7142</v>
      </c>
      <c r="E249" s="55" t="s">
        <v>512</v>
      </c>
      <c r="F249" s="55" t="s">
        <v>5590</v>
      </c>
      <c r="G249" s="55" t="s">
        <v>224</v>
      </c>
      <c r="H249" s="55" t="s">
        <v>86</v>
      </c>
      <c r="I249" s="55" t="s">
        <v>86</v>
      </c>
      <c r="J249" s="55" t="s">
        <v>4605</v>
      </c>
      <c r="K249" s="62">
        <v>88.9</v>
      </c>
      <c r="L249" s="63">
        <v>42768</v>
      </c>
      <c r="M249" s="55" t="s">
        <v>86</v>
      </c>
      <c r="N249" s="55" t="s">
        <v>224</v>
      </c>
      <c r="O249" s="57" t="s">
        <v>689</v>
      </c>
      <c r="P249" s="57" t="s">
        <v>6916</v>
      </c>
      <c r="Q249" s="57" t="s">
        <v>7141</v>
      </c>
      <c r="R249" s="60" t="s">
        <v>86</v>
      </c>
      <c r="S249" s="60" t="s">
        <v>223</v>
      </c>
    </row>
    <row r="250" spans="1:19" ht="135" hidden="1" customHeight="1" x14ac:dyDescent="0.2">
      <c r="A250" s="55" t="s">
        <v>7140</v>
      </c>
      <c r="B250" s="61" t="s">
        <v>97</v>
      </c>
      <c r="C250" s="56">
        <v>2</v>
      </c>
      <c r="D250" s="57" t="s">
        <v>7139</v>
      </c>
      <c r="E250" s="55" t="s">
        <v>2180</v>
      </c>
      <c r="F250" s="55" t="s">
        <v>6797</v>
      </c>
      <c r="G250" s="55" t="s">
        <v>224</v>
      </c>
      <c r="H250" s="55" t="s">
        <v>86</v>
      </c>
      <c r="I250" s="55" t="s">
        <v>86</v>
      </c>
      <c r="J250" s="55" t="s">
        <v>7138</v>
      </c>
      <c r="K250" s="58">
        <v>46.24</v>
      </c>
      <c r="L250" s="59">
        <v>42527</v>
      </c>
      <c r="M250" s="55" t="s">
        <v>86</v>
      </c>
      <c r="N250" s="55" t="s">
        <v>224</v>
      </c>
      <c r="O250" s="57" t="s">
        <v>6897</v>
      </c>
      <c r="P250" s="57" t="s">
        <v>6906</v>
      </c>
      <c r="Q250" s="57" t="s">
        <v>7137</v>
      </c>
      <c r="R250" s="60" t="s">
        <v>86</v>
      </c>
      <c r="S250" s="60" t="s">
        <v>223</v>
      </c>
    </row>
    <row r="251" spans="1:19" ht="135" hidden="1" customHeight="1" x14ac:dyDescent="0.2">
      <c r="A251" s="55" t="s">
        <v>7136</v>
      </c>
      <c r="B251" s="61" t="s">
        <v>97</v>
      </c>
      <c r="C251" s="56">
        <v>2</v>
      </c>
      <c r="D251" s="57" t="s">
        <v>7135</v>
      </c>
      <c r="E251" s="61" t="s">
        <v>130</v>
      </c>
      <c r="F251" s="55" t="s">
        <v>5557</v>
      </c>
      <c r="G251" s="55" t="s">
        <v>158</v>
      </c>
      <c r="H251" s="55" t="s">
        <v>86</v>
      </c>
      <c r="I251" s="55" t="s">
        <v>86</v>
      </c>
      <c r="J251" s="55" t="s">
        <v>3584</v>
      </c>
      <c r="K251" s="62">
        <v>38.270000000000003</v>
      </c>
      <c r="L251" s="63">
        <v>42816</v>
      </c>
      <c r="M251" s="55" t="s">
        <v>86</v>
      </c>
      <c r="N251" s="55" t="s">
        <v>158</v>
      </c>
      <c r="O251" s="57" t="s">
        <v>1854</v>
      </c>
      <c r="P251" s="57" t="s">
        <v>1853</v>
      </c>
      <c r="Q251" s="57" t="s">
        <v>7134</v>
      </c>
      <c r="R251" s="60" t="s">
        <v>86</v>
      </c>
      <c r="S251" s="60" t="s">
        <v>223</v>
      </c>
    </row>
    <row r="252" spans="1:19" ht="135" hidden="1" customHeight="1" x14ac:dyDescent="0.2">
      <c r="A252" s="55" t="s">
        <v>7133</v>
      </c>
      <c r="B252" s="61" t="s">
        <v>97</v>
      </c>
      <c r="C252" s="56">
        <v>2</v>
      </c>
      <c r="D252" s="57" t="s">
        <v>7132</v>
      </c>
      <c r="E252" s="61" t="s">
        <v>130</v>
      </c>
      <c r="F252" s="55" t="s">
        <v>5572</v>
      </c>
      <c r="G252" s="55" t="s">
        <v>158</v>
      </c>
      <c r="H252" s="55" t="s">
        <v>86</v>
      </c>
      <c r="I252" s="55" t="s">
        <v>86</v>
      </c>
      <c r="J252" s="55" t="s">
        <v>7131</v>
      </c>
      <c r="K252" s="62">
        <v>58.55</v>
      </c>
      <c r="L252" s="63">
        <v>42816</v>
      </c>
      <c r="M252" s="55" t="s">
        <v>86</v>
      </c>
      <c r="N252" s="55" t="s">
        <v>158</v>
      </c>
      <c r="O252" s="57" t="s">
        <v>1854</v>
      </c>
      <c r="P252" s="57" t="s">
        <v>1853</v>
      </c>
      <c r="Q252" s="57" t="s">
        <v>7130</v>
      </c>
      <c r="R252" s="60" t="s">
        <v>86</v>
      </c>
      <c r="S252" s="60" t="s">
        <v>223</v>
      </c>
    </row>
    <row r="253" spans="1:19" ht="135" hidden="1" customHeight="1" x14ac:dyDescent="0.2">
      <c r="A253" s="55" t="s">
        <v>7129</v>
      </c>
      <c r="B253" s="61" t="s">
        <v>97</v>
      </c>
      <c r="C253" s="56">
        <v>2</v>
      </c>
      <c r="D253" s="57" t="s">
        <v>7128</v>
      </c>
      <c r="E253" s="61" t="s">
        <v>130</v>
      </c>
      <c r="F253" s="55" t="s">
        <v>5159</v>
      </c>
      <c r="G253" s="55" t="s">
        <v>158</v>
      </c>
      <c r="H253" s="55" t="s">
        <v>86</v>
      </c>
      <c r="I253" s="55" t="s">
        <v>86</v>
      </c>
      <c r="J253" s="55" t="s">
        <v>7127</v>
      </c>
      <c r="K253" s="62">
        <v>28.4</v>
      </c>
      <c r="L253" s="63">
        <v>42816</v>
      </c>
      <c r="M253" s="55" t="s">
        <v>86</v>
      </c>
      <c r="N253" s="55" t="s">
        <v>158</v>
      </c>
      <c r="O253" s="57" t="s">
        <v>1854</v>
      </c>
      <c r="P253" s="57" t="s">
        <v>1853</v>
      </c>
      <c r="Q253" s="57" t="s">
        <v>7126</v>
      </c>
      <c r="R253" s="60" t="s">
        <v>86</v>
      </c>
      <c r="S253" s="60" t="s">
        <v>223</v>
      </c>
    </row>
    <row r="254" spans="1:19" ht="135" hidden="1" customHeight="1" x14ac:dyDescent="0.2">
      <c r="A254" s="61" t="s">
        <v>7125</v>
      </c>
      <c r="B254" s="55" t="s">
        <v>97</v>
      </c>
      <c r="C254" s="56">
        <v>2</v>
      </c>
      <c r="D254" s="57" t="s">
        <v>7124</v>
      </c>
      <c r="E254" s="55" t="s">
        <v>220</v>
      </c>
      <c r="F254" s="55" t="s">
        <v>5557</v>
      </c>
      <c r="G254" s="55" t="s">
        <v>158</v>
      </c>
      <c r="H254" s="55" t="s">
        <v>86</v>
      </c>
      <c r="I254" s="55" t="s">
        <v>86</v>
      </c>
      <c r="J254" s="55" t="s">
        <v>7123</v>
      </c>
      <c r="K254" s="58">
        <v>35.94</v>
      </c>
      <c r="L254" s="59">
        <v>42768</v>
      </c>
      <c r="M254" s="55" t="s">
        <v>86</v>
      </c>
      <c r="N254" s="55" t="s">
        <v>158</v>
      </c>
      <c r="O254" s="57" t="s">
        <v>4131</v>
      </c>
      <c r="P254" s="57" t="s">
        <v>4130</v>
      </c>
      <c r="Q254" s="57" t="s">
        <v>7122</v>
      </c>
      <c r="R254" s="60" t="s">
        <v>86</v>
      </c>
      <c r="S254" s="60" t="s">
        <v>223</v>
      </c>
    </row>
    <row r="255" spans="1:19" ht="135" hidden="1" customHeight="1" x14ac:dyDescent="0.2">
      <c r="A255" s="61" t="s">
        <v>7121</v>
      </c>
      <c r="B255" s="55" t="s">
        <v>110</v>
      </c>
      <c r="C255" s="56">
        <v>2</v>
      </c>
      <c r="D255" s="57" t="s">
        <v>8348</v>
      </c>
      <c r="E255" s="55" t="s">
        <v>7120</v>
      </c>
      <c r="F255" s="55" t="s">
        <v>5159</v>
      </c>
      <c r="G255" s="55" t="s">
        <v>158</v>
      </c>
      <c r="H255" s="55" t="s">
        <v>86</v>
      </c>
      <c r="I255" s="55" t="s">
        <v>86</v>
      </c>
      <c r="J255" s="55" t="s">
        <v>7119</v>
      </c>
      <c r="K255" s="58">
        <v>8.6300000000000008</v>
      </c>
      <c r="L255" s="59">
        <v>42461</v>
      </c>
      <c r="M255" s="55" t="s">
        <v>86</v>
      </c>
      <c r="N255" s="55" t="s">
        <v>158</v>
      </c>
      <c r="O255" s="57" t="s">
        <v>2796</v>
      </c>
      <c r="P255" s="57" t="s">
        <v>2795</v>
      </c>
      <c r="Q255" s="57" t="s">
        <v>7118</v>
      </c>
      <c r="R255" s="60" t="s">
        <v>86</v>
      </c>
      <c r="S255" s="60" t="s">
        <v>223</v>
      </c>
    </row>
    <row r="256" spans="1:19" ht="135" hidden="1" customHeight="1" x14ac:dyDescent="0.2">
      <c r="A256" s="61" t="s">
        <v>5236</v>
      </c>
      <c r="B256" s="61" t="s">
        <v>110</v>
      </c>
      <c r="C256" s="56">
        <v>2</v>
      </c>
      <c r="D256" s="57" t="s">
        <v>8349</v>
      </c>
      <c r="E256" s="61" t="s">
        <v>108</v>
      </c>
      <c r="F256" s="55" t="s">
        <v>5159</v>
      </c>
      <c r="G256" s="55" t="s">
        <v>158</v>
      </c>
      <c r="H256" s="55" t="s">
        <v>86</v>
      </c>
      <c r="I256" s="55" t="s">
        <v>86</v>
      </c>
      <c r="J256" s="55" t="s">
        <v>5233</v>
      </c>
      <c r="K256" s="62">
        <v>14.97</v>
      </c>
      <c r="L256" s="63">
        <v>42887</v>
      </c>
      <c r="M256" s="65" t="s">
        <v>5547</v>
      </c>
      <c r="N256" s="55" t="s">
        <v>158</v>
      </c>
      <c r="O256" s="57" t="s">
        <v>5230</v>
      </c>
      <c r="P256" s="57" t="s">
        <v>5229</v>
      </c>
      <c r="Q256" s="57" t="s">
        <v>7117</v>
      </c>
      <c r="R256" s="60" t="s">
        <v>86</v>
      </c>
      <c r="S256" s="60" t="s">
        <v>223</v>
      </c>
    </row>
    <row r="257" spans="1:19" ht="135" hidden="1" customHeight="1" x14ac:dyDescent="0.2">
      <c r="A257" s="61" t="s">
        <v>7116</v>
      </c>
      <c r="B257" s="61" t="s">
        <v>110</v>
      </c>
      <c r="C257" s="56">
        <v>2</v>
      </c>
      <c r="D257" s="57" t="s">
        <v>7115</v>
      </c>
      <c r="E257" s="55" t="s">
        <v>108</v>
      </c>
      <c r="F257" s="55" t="s">
        <v>4851</v>
      </c>
      <c r="G257" s="55" t="s">
        <v>4862</v>
      </c>
      <c r="H257" s="55" t="s">
        <v>86</v>
      </c>
      <c r="I257" s="55" t="s">
        <v>86</v>
      </c>
      <c r="J257" s="55" t="s">
        <v>7114</v>
      </c>
      <c r="K257" s="62">
        <v>7.39</v>
      </c>
      <c r="L257" s="63">
        <v>42908</v>
      </c>
      <c r="M257" s="65" t="s">
        <v>5547</v>
      </c>
      <c r="N257" s="55" t="s">
        <v>360</v>
      </c>
      <c r="O257" s="57" t="s">
        <v>7101</v>
      </c>
      <c r="P257" s="57" t="s">
        <v>7100</v>
      </c>
      <c r="Q257" s="57" t="s">
        <v>7113</v>
      </c>
      <c r="R257" s="60" t="s">
        <v>86</v>
      </c>
      <c r="S257" s="60" t="s">
        <v>223</v>
      </c>
    </row>
    <row r="258" spans="1:19" ht="135" hidden="1" customHeight="1" x14ac:dyDescent="0.2">
      <c r="A258" s="61" t="s">
        <v>7112</v>
      </c>
      <c r="B258" s="61" t="s">
        <v>110</v>
      </c>
      <c r="C258" s="56">
        <v>2</v>
      </c>
      <c r="D258" s="57" t="s">
        <v>7111</v>
      </c>
      <c r="E258" s="55" t="s">
        <v>108</v>
      </c>
      <c r="F258" s="55" t="s">
        <v>4851</v>
      </c>
      <c r="G258" s="55" t="s">
        <v>4862</v>
      </c>
      <c r="H258" s="55" t="s">
        <v>86</v>
      </c>
      <c r="I258" s="55" t="s">
        <v>86</v>
      </c>
      <c r="J258" s="55" t="s">
        <v>7110</v>
      </c>
      <c r="K258" s="62">
        <v>7.74</v>
      </c>
      <c r="L258" s="63">
        <v>42908</v>
      </c>
      <c r="M258" s="65" t="s">
        <v>5547</v>
      </c>
      <c r="N258" s="55" t="s">
        <v>360</v>
      </c>
      <c r="O258" s="57" t="s">
        <v>7101</v>
      </c>
      <c r="P258" s="57" t="s">
        <v>7100</v>
      </c>
      <c r="Q258" s="57" t="s">
        <v>7109</v>
      </c>
      <c r="R258" s="60" t="s">
        <v>86</v>
      </c>
      <c r="S258" s="60" t="s">
        <v>223</v>
      </c>
    </row>
    <row r="259" spans="1:19" ht="135" hidden="1" customHeight="1" x14ac:dyDescent="0.2">
      <c r="A259" s="55" t="s">
        <v>7108</v>
      </c>
      <c r="B259" s="61" t="s">
        <v>97</v>
      </c>
      <c r="C259" s="56">
        <v>2</v>
      </c>
      <c r="D259" s="57" t="s">
        <v>7107</v>
      </c>
      <c r="E259" s="61" t="s">
        <v>1027</v>
      </c>
      <c r="F259" s="55" t="s">
        <v>4851</v>
      </c>
      <c r="G259" s="55" t="s">
        <v>6983</v>
      </c>
      <c r="H259" s="55" t="s">
        <v>86</v>
      </c>
      <c r="I259" s="55" t="s">
        <v>86</v>
      </c>
      <c r="J259" s="55" t="s">
        <v>7106</v>
      </c>
      <c r="K259" s="62">
        <v>67.290000000000006</v>
      </c>
      <c r="L259" s="63">
        <v>42926</v>
      </c>
      <c r="M259" s="55" t="s">
        <v>86</v>
      </c>
      <c r="N259" s="55" t="s">
        <v>90</v>
      </c>
      <c r="O259" s="57" t="s">
        <v>1330</v>
      </c>
      <c r="P259" s="57" t="s">
        <v>7079</v>
      </c>
      <c r="Q259" s="57" t="s">
        <v>7105</v>
      </c>
      <c r="R259" s="60" t="s">
        <v>86</v>
      </c>
      <c r="S259" s="60" t="s">
        <v>223</v>
      </c>
    </row>
    <row r="260" spans="1:19" ht="135" hidden="1" customHeight="1" x14ac:dyDescent="0.2">
      <c r="A260" s="61" t="s">
        <v>7104</v>
      </c>
      <c r="B260" s="61" t="s">
        <v>110</v>
      </c>
      <c r="C260" s="56">
        <v>2</v>
      </c>
      <c r="D260" s="57" t="s">
        <v>7103</v>
      </c>
      <c r="E260" s="55" t="s">
        <v>108</v>
      </c>
      <c r="F260" s="55" t="s">
        <v>4851</v>
      </c>
      <c r="G260" s="55" t="s">
        <v>4862</v>
      </c>
      <c r="H260" s="55" t="s">
        <v>86</v>
      </c>
      <c r="I260" s="55" t="s">
        <v>86</v>
      </c>
      <c r="J260" s="55" t="s">
        <v>7102</v>
      </c>
      <c r="K260" s="62">
        <v>10.71</v>
      </c>
      <c r="L260" s="63">
        <v>42908</v>
      </c>
      <c r="M260" s="65" t="s">
        <v>5547</v>
      </c>
      <c r="N260" s="55" t="s">
        <v>360</v>
      </c>
      <c r="O260" s="57" t="s">
        <v>7101</v>
      </c>
      <c r="P260" s="57" t="s">
        <v>7100</v>
      </c>
      <c r="Q260" s="57" t="s">
        <v>7099</v>
      </c>
      <c r="R260" s="60" t="s">
        <v>86</v>
      </c>
      <c r="S260" s="60" t="s">
        <v>223</v>
      </c>
    </row>
    <row r="261" spans="1:19" ht="135" hidden="1" customHeight="1" x14ac:dyDescent="0.2">
      <c r="A261" s="55" t="s">
        <v>7098</v>
      </c>
      <c r="B261" s="61" t="s">
        <v>97</v>
      </c>
      <c r="C261" s="56">
        <v>2</v>
      </c>
      <c r="D261" s="57" t="s">
        <v>7097</v>
      </c>
      <c r="E261" s="61" t="s">
        <v>2180</v>
      </c>
      <c r="F261" s="55" t="s">
        <v>7096</v>
      </c>
      <c r="G261" s="55" t="s">
        <v>224</v>
      </c>
      <c r="H261" s="55" t="s">
        <v>86</v>
      </c>
      <c r="I261" s="55" t="s">
        <v>86</v>
      </c>
      <c r="J261" s="55" t="s">
        <v>7095</v>
      </c>
      <c r="K261" s="62">
        <v>47.56</v>
      </c>
      <c r="L261" s="63">
        <v>42964</v>
      </c>
      <c r="M261" s="55" t="s">
        <v>86</v>
      </c>
      <c r="N261" s="55" t="s">
        <v>224</v>
      </c>
      <c r="O261" s="57" t="s">
        <v>3001</v>
      </c>
      <c r="P261" s="57" t="s">
        <v>7094</v>
      </c>
      <c r="Q261" s="57" t="s">
        <v>6858</v>
      </c>
      <c r="R261" s="60" t="s">
        <v>86</v>
      </c>
      <c r="S261" s="60" t="s">
        <v>223</v>
      </c>
    </row>
    <row r="262" spans="1:19" ht="135" hidden="1" customHeight="1" x14ac:dyDescent="0.2">
      <c r="A262" s="55" t="s">
        <v>7093</v>
      </c>
      <c r="B262" s="61" t="s">
        <v>110</v>
      </c>
      <c r="C262" s="56">
        <v>2</v>
      </c>
      <c r="D262" s="57" t="s">
        <v>8350</v>
      </c>
      <c r="E262" s="61" t="s">
        <v>108</v>
      </c>
      <c r="F262" s="55" t="s">
        <v>5159</v>
      </c>
      <c r="G262" s="55" t="s">
        <v>158</v>
      </c>
      <c r="H262" s="55" t="s">
        <v>86</v>
      </c>
      <c r="I262" s="55" t="s">
        <v>86</v>
      </c>
      <c r="J262" s="55" t="s">
        <v>7092</v>
      </c>
      <c r="K262" s="62">
        <v>16.899999999999999</v>
      </c>
      <c r="L262" s="63">
        <v>42926</v>
      </c>
      <c r="M262" s="65" t="s">
        <v>5547</v>
      </c>
      <c r="N262" s="55" t="s">
        <v>158</v>
      </c>
      <c r="O262" s="57" t="s">
        <v>7091</v>
      </c>
      <c r="P262" s="57" t="s">
        <v>7090</v>
      </c>
      <c r="Q262" s="57" t="s">
        <v>7089</v>
      </c>
      <c r="R262" s="60" t="s">
        <v>86</v>
      </c>
      <c r="S262" s="60" t="s">
        <v>223</v>
      </c>
    </row>
    <row r="263" spans="1:19" ht="135" hidden="1" customHeight="1" x14ac:dyDescent="0.2">
      <c r="A263" s="55" t="s">
        <v>7088</v>
      </c>
      <c r="B263" s="61" t="s">
        <v>97</v>
      </c>
      <c r="C263" s="56">
        <v>2</v>
      </c>
      <c r="D263" s="57" t="s">
        <v>7087</v>
      </c>
      <c r="E263" s="61" t="s">
        <v>1027</v>
      </c>
      <c r="F263" s="55" t="s">
        <v>4851</v>
      </c>
      <c r="G263" s="55" t="s">
        <v>4862</v>
      </c>
      <c r="H263" s="61" t="s">
        <v>7086</v>
      </c>
      <c r="I263" s="61">
        <v>66.930000000000007</v>
      </c>
      <c r="J263" s="55" t="s">
        <v>7085</v>
      </c>
      <c r="K263" s="62">
        <v>72.42</v>
      </c>
      <c r="L263" s="63">
        <v>42963</v>
      </c>
      <c r="M263" s="55" t="s">
        <v>86</v>
      </c>
      <c r="N263" s="55" t="s">
        <v>360</v>
      </c>
      <c r="O263" s="57" t="s">
        <v>1330</v>
      </c>
      <c r="P263" s="57" t="s">
        <v>7079</v>
      </c>
      <c r="Q263" s="57" t="s">
        <v>7084</v>
      </c>
      <c r="R263" s="60" t="s">
        <v>86</v>
      </c>
      <c r="S263" s="60" t="s">
        <v>223</v>
      </c>
    </row>
    <row r="264" spans="1:19" ht="135" hidden="1" customHeight="1" x14ac:dyDescent="0.2">
      <c r="A264" s="55" t="s">
        <v>7083</v>
      </c>
      <c r="B264" s="61" t="s">
        <v>97</v>
      </c>
      <c r="C264" s="56">
        <v>2</v>
      </c>
      <c r="D264" s="57" t="s">
        <v>7082</v>
      </c>
      <c r="E264" s="61" t="s">
        <v>1027</v>
      </c>
      <c r="F264" s="55" t="s">
        <v>4851</v>
      </c>
      <c r="G264" s="55" t="s">
        <v>6983</v>
      </c>
      <c r="H264" s="61" t="s">
        <v>7081</v>
      </c>
      <c r="I264" s="61">
        <v>69.48</v>
      </c>
      <c r="J264" s="55" t="s">
        <v>7080</v>
      </c>
      <c r="K264" s="62">
        <v>74.97</v>
      </c>
      <c r="L264" s="63">
        <v>42963</v>
      </c>
      <c r="M264" s="55" t="s">
        <v>86</v>
      </c>
      <c r="N264" s="55" t="s">
        <v>90</v>
      </c>
      <c r="O264" s="57" t="s">
        <v>1330</v>
      </c>
      <c r="P264" s="57" t="s">
        <v>7079</v>
      </c>
      <c r="Q264" s="57" t="s">
        <v>7078</v>
      </c>
      <c r="R264" s="60" t="s">
        <v>86</v>
      </c>
      <c r="S264" s="60" t="s">
        <v>223</v>
      </c>
    </row>
    <row r="265" spans="1:19" ht="135" hidden="1" customHeight="1" x14ac:dyDescent="0.2">
      <c r="A265" s="55" t="s">
        <v>7077</v>
      </c>
      <c r="B265" s="61" t="s">
        <v>97</v>
      </c>
      <c r="C265" s="56">
        <v>2</v>
      </c>
      <c r="D265" s="57" t="s">
        <v>7076</v>
      </c>
      <c r="E265" s="61" t="s">
        <v>414</v>
      </c>
      <c r="F265" s="55" t="s">
        <v>4851</v>
      </c>
      <c r="G265" s="55" t="s">
        <v>4850</v>
      </c>
      <c r="H265" s="55" t="s">
        <v>86</v>
      </c>
      <c r="I265" s="55" t="s">
        <v>86</v>
      </c>
      <c r="J265" s="55" t="s">
        <v>7075</v>
      </c>
      <c r="K265" s="62">
        <v>39.31</v>
      </c>
      <c r="L265" s="63">
        <v>42971</v>
      </c>
      <c r="M265" s="55" t="s">
        <v>86</v>
      </c>
      <c r="N265" s="55" t="s">
        <v>90</v>
      </c>
      <c r="O265" s="57" t="s">
        <v>2430</v>
      </c>
      <c r="P265" s="57" t="s">
        <v>7066</v>
      </c>
      <c r="Q265" s="57" t="s">
        <v>7074</v>
      </c>
      <c r="R265" s="60" t="s">
        <v>86</v>
      </c>
      <c r="S265" s="60" t="s">
        <v>223</v>
      </c>
    </row>
    <row r="266" spans="1:19" ht="135" hidden="1" customHeight="1" x14ac:dyDescent="0.2">
      <c r="A266" s="55" t="s">
        <v>7073</v>
      </c>
      <c r="B266" s="61" t="s">
        <v>97</v>
      </c>
      <c r="C266" s="56">
        <v>2</v>
      </c>
      <c r="D266" s="57" t="s">
        <v>7072</v>
      </c>
      <c r="E266" s="61" t="s">
        <v>414</v>
      </c>
      <c r="F266" s="55" t="s">
        <v>4851</v>
      </c>
      <c r="G266" s="55" t="s">
        <v>4862</v>
      </c>
      <c r="H266" s="55" t="s">
        <v>86</v>
      </c>
      <c r="I266" s="55" t="s">
        <v>86</v>
      </c>
      <c r="J266" s="55" t="s">
        <v>7071</v>
      </c>
      <c r="K266" s="62">
        <v>47.28</v>
      </c>
      <c r="L266" s="63">
        <v>42971</v>
      </c>
      <c r="M266" s="55" t="s">
        <v>86</v>
      </c>
      <c r="N266" s="55" t="s">
        <v>360</v>
      </c>
      <c r="O266" s="57" t="s">
        <v>2430</v>
      </c>
      <c r="P266" s="57" t="s">
        <v>7066</v>
      </c>
      <c r="Q266" s="57" t="s">
        <v>7070</v>
      </c>
      <c r="R266" s="60" t="s">
        <v>86</v>
      </c>
      <c r="S266" s="60" t="s">
        <v>223</v>
      </c>
    </row>
    <row r="267" spans="1:19" ht="135" hidden="1" customHeight="1" x14ac:dyDescent="0.2">
      <c r="A267" s="55" t="s">
        <v>7069</v>
      </c>
      <c r="B267" s="61" t="s">
        <v>97</v>
      </c>
      <c r="C267" s="56">
        <v>2</v>
      </c>
      <c r="D267" s="57" t="s">
        <v>7068</v>
      </c>
      <c r="E267" s="61" t="s">
        <v>414</v>
      </c>
      <c r="F267" s="55" t="s">
        <v>4851</v>
      </c>
      <c r="G267" s="55" t="s">
        <v>6983</v>
      </c>
      <c r="H267" s="55" t="s">
        <v>86</v>
      </c>
      <c r="I267" s="55" t="s">
        <v>86</v>
      </c>
      <c r="J267" s="55" t="s">
        <v>7067</v>
      </c>
      <c r="K267" s="62">
        <v>49.82</v>
      </c>
      <c r="L267" s="63">
        <v>42971</v>
      </c>
      <c r="M267" s="55" t="s">
        <v>86</v>
      </c>
      <c r="N267" s="55" t="s">
        <v>90</v>
      </c>
      <c r="O267" s="57" t="s">
        <v>2430</v>
      </c>
      <c r="P267" s="57" t="s">
        <v>7066</v>
      </c>
      <c r="Q267" s="57" t="s">
        <v>7065</v>
      </c>
      <c r="R267" s="60" t="s">
        <v>86</v>
      </c>
      <c r="S267" s="60" t="s">
        <v>223</v>
      </c>
    </row>
    <row r="268" spans="1:19" ht="135" hidden="1" customHeight="1" x14ac:dyDescent="0.2">
      <c r="A268" s="55" t="s">
        <v>7064</v>
      </c>
      <c r="B268" s="61" t="s">
        <v>97</v>
      </c>
      <c r="C268" s="56">
        <v>2</v>
      </c>
      <c r="D268" s="57" t="s">
        <v>7063</v>
      </c>
      <c r="E268" s="61" t="s">
        <v>130</v>
      </c>
      <c r="F268" s="55" t="s">
        <v>4851</v>
      </c>
      <c r="G268" s="55" t="s">
        <v>4862</v>
      </c>
      <c r="H268" s="55" t="s">
        <v>86</v>
      </c>
      <c r="I268" s="55" t="s">
        <v>86</v>
      </c>
      <c r="J268" s="55" t="s">
        <v>7062</v>
      </c>
      <c r="K268" s="62">
        <v>46.6</v>
      </c>
      <c r="L268" s="63">
        <v>42971</v>
      </c>
      <c r="M268" s="55" t="s">
        <v>86</v>
      </c>
      <c r="N268" s="55" t="s">
        <v>360</v>
      </c>
      <c r="O268" s="57" t="s">
        <v>2430</v>
      </c>
      <c r="P268" s="57" t="s">
        <v>7057</v>
      </c>
      <c r="Q268" s="57" t="s">
        <v>7061</v>
      </c>
      <c r="R268" s="60" t="s">
        <v>86</v>
      </c>
      <c r="S268" s="60" t="s">
        <v>223</v>
      </c>
    </row>
    <row r="269" spans="1:19" ht="135" hidden="1" customHeight="1" x14ac:dyDescent="0.2">
      <c r="A269" s="55" t="s">
        <v>7060</v>
      </c>
      <c r="B269" s="61" t="s">
        <v>97</v>
      </c>
      <c r="C269" s="56">
        <v>2</v>
      </c>
      <c r="D269" s="57" t="s">
        <v>7059</v>
      </c>
      <c r="E269" s="61" t="s">
        <v>130</v>
      </c>
      <c r="F269" s="55" t="s">
        <v>4851</v>
      </c>
      <c r="G269" s="55" t="s">
        <v>6983</v>
      </c>
      <c r="H269" s="55" t="s">
        <v>86</v>
      </c>
      <c r="I269" s="55" t="s">
        <v>86</v>
      </c>
      <c r="J269" s="55" t="s">
        <v>7058</v>
      </c>
      <c r="K269" s="62">
        <v>49.15</v>
      </c>
      <c r="L269" s="63">
        <v>42971</v>
      </c>
      <c r="M269" s="55" t="s">
        <v>86</v>
      </c>
      <c r="N269" s="55" t="s">
        <v>360</v>
      </c>
      <c r="O269" s="57" t="s">
        <v>2430</v>
      </c>
      <c r="P269" s="57" t="s">
        <v>7057</v>
      </c>
      <c r="Q269" s="57" t="s">
        <v>7056</v>
      </c>
      <c r="R269" s="60" t="s">
        <v>86</v>
      </c>
      <c r="S269" s="60" t="s">
        <v>223</v>
      </c>
    </row>
    <row r="270" spans="1:19" ht="135" hidden="1" customHeight="1" x14ac:dyDescent="0.2">
      <c r="A270" s="55" t="s">
        <v>7055</v>
      </c>
      <c r="B270" s="61" t="s">
        <v>97</v>
      </c>
      <c r="C270" s="56">
        <v>2</v>
      </c>
      <c r="D270" s="57" t="s">
        <v>7054</v>
      </c>
      <c r="E270" s="61" t="s">
        <v>165</v>
      </c>
      <c r="F270" s="55" t="s">
        <v>4851</v>
      </c>
      <c r="G270" s="55" t="s">
        <v>4862</v>
      </c>
      <c r="H270" s="55" t="s">
        <v>86</v>
      </c>
      <c r="I270" s="55" t="s">
        <v>86</v>
      </c>
      <c r="J270" s="55" t="s">
        <v>7053</v>
      </c>
      <c r="K270" s="62">
        <v>50.15</v>
      </c>
      <c r="L270" s="63">
        <v>42971</v>
      </c>
      <c r="M270" s="55" t="s">
        <v>86</v>
      </c>
      <c r="N270" s="55" t="s">
        <v>360</v>
      </c>
      <c r="O270" s="57" t="s">
        <v>2430</v>
      </c>
      <c r="P270" s="57" t="s">
        <v>7048</v>
      </c>
      <c r="Q270" s="57" t="s">
        <v>7052</v>
      </c>
      <c r="R270" s="60" t="s">
        <v>86</v>
      </c>
      <c r="S270" s="60" t="s">
        <v>223</v>
      </c>
    </row>
    <row r="271" spans="1:19" ht="135" hidden="1" customHeight="1" x14ac:dyDescent="0.2">
      <c r="A271" s="55" t="s">
        <v>7051</v>
      </c>
      <c r="B271" s="61" t="s">
        <v>97</v>
      </c>
      <c r="C271" s="56">
        <v>2</v>
      </c>
      <c r="D271" s="57" t="s">
        <v>7050</v>
      </c>
      <c r="E271" s="61" t="s">
        <v>165</v>
      </c>
      <c r="F271" s="55" t="s">
        <v>4851</v>
      </c>
      <c r="G271" s="55" t="s">
        <v>6983</v>
      </c>
      <c r="H271" s="55" t="s">
        <v>86</v>
      </c>
      <c r="I271" s="55" t="s">
        <v>86</v>
      </c>
      <c r="J271" s="55" t="s">
        <v>7049</v>
      </c>
      <c r="K271" s="62">
        <v>52.7</v>
      </c>
      <c r="L271" s="63">
        <v>42971</v>
      </c>
      <c r="M271" s="55" t="s">
        <v>86</v>
      </c>
      <c r="N271" s="55" t="s">
        <v>90</v>
      </c>
      <c r="O271" s="57" t="s">
        <v>2430</v>
      </c>
      <c r="P271" s="57" t="s">
        <v>7048</v>
      </c>
      <c r="Q271" s="57" t="s">
        <v>7047</v>
      </c>
      <c r="R271" s="60" t="s">
        <v>86</v>
      </c>
      <c r="S271" s="60" t="s">
        <v>223</v>
      </c>
    </row>
    <row r="272" spans="1:19" ht="135" hidden="1" customHeight="1" x14ac:dyDescent="0.2">
      <c r="A272" s="55" t="s">
        <v>7046</v>
      </c>
      <c r="B272" s="61" t="s">
        <v>97</v>
      </c>
      <c r="C272" s="56">
        <v>2</v>
      </c>
      <c r="D272" s="57" t="s">
        <v>7045</v>
      </c>
      <c r="E272" s="61" t="s">
        <v>2180</v>
      </c>
      <c r="F272" s="55" t="s">
        <v>7040</v>
      </c>
      <c r="G272" s="55" t="s">
        <v>224</v>
      </c>
      <c r="H272" s="55" t="s">
        <v>86</v>
      </c>
      <c r="I272" s="55" t="s">
        <v>86</v>
      </c>
      <c r="J272" s="55" t="s">
        <v>7044</v>
      </c>
      <c r="K272" s="62">
        <v>48.71</v>
      </c>
      <c r="L272" s="63">
        <v>42964</v>
      </c>
      <c r="M272" s="55" t="s">
        <v>86</v>
      </c>
      <c r="N272" s="55" t="s">
        <v>224</v>
      </c>
      <c r="O272" s="57" t="s">
        <v>7038</v>
      </c>
      <c r="P272" s="57" t="s">
        <v>7043</v>
      </c>
      <c r="Q272" s="57" t="s">
        <v>7036</v>
      </c>
      <c r="R272" s="60" t="s">
        <v>86</v>
      </c>
      <c r="S272" s="60" t="s">
        <v>223</v>
      </c>
    </row>
    <row r="273" spans="1:19" ht="135" hidden="1" customHeight="1" x14ac:dyDescent="0.2">
      <c r="A273" s="55" t="s">
        <v>7042</v>
      </c>
      <c r="B273" s="61" t="s">
        <v>97</v>
      </c>
      <c r="C273" s="56">
        <v>2</v>
      </c>
      <c r="D273" s="57" t="s">
        <v>7041</v>
      </c>
      <c r="E273" s="61" t="s">
        <v>2180</v>
      </c>
      <c r="F273" s="55" t="s">
        <v>7040</v>
      </c>
      <c r="G273" s="55" t="s">
        <v>224</v>
      </c>
      <c r="H273" s="55" t="s">
        <v>86</v>
      </c>
      <c r="I273" s="55" t="s">
        <v>86</v>
      </c>
      <c r="J273" s="55" t="s">
        <v>7039</v>
      </c>
      <c r="K273" s="62">
        <v>47.53</v>
      </c>
      <c r="L273" s="63">
        <v>42964</v>
      </c>
      <c r="M273" s="55" t="s">
        <v>86</v>
      </c>
      <c r="N273" s="55" t="s">
        <v>224</v>
      </c>
      <c r="O273" s="57" t="s">
        <v>7038</v>
      </c>
      <c r="P273" s="57" t="s">
        <v>7037</v>
      </c>
      <c r="Q273" s="57" t="s">
        <v>7036</v>
      </c>
      <c r="R273" s="60" t="s">
        <v>86</v>
      </c>
      <c r="S273" s="60" t="s">
        <v>223</v>
      </c>
    </row>
    <row r="274" spans="1:19" ht="135" hidden="1" customHeight="1" x14ac:dyDescent="0.2">
      <c r="A274" s="55" t="s">
        <v>7035</v>
      </c>
      <c r="B274" s="61" t="s">
        <v>97</v>
      </c>
      <c r="C274" s="56">
        <v>2</v>
      </c>
      <c r="D274" s="57" t="s">
        <v>7034</v>
      </c>
      <c r="E274" s="61" t="s">
        <v>2180</v>
      </c>
      <c r="F274" s="55" t="s">
        <v>6862</v>
      </c>
      <c r="G274" s="55" t="s">
        <v>224</v>
      </c>
      <c r="H274" s="55" t="s">
        <v>7033</v>
      </c>
      <c r="I274" s="61">
        <v>44.19</v>
      </c>
      <c r="J274" s="55" t="s">
        <v>7032</v>
      </c>
      <c r="K274" s="62">
        <v>47.02</v>
      </c>
      <c r="L274" s="63">
        <v>42956</v>
      </c>
      <c r="M274" s="55" t="s">
        <v>7031</v>
      </c>
      <c r="N274" s="55" t="s">
        <v>224</v>
      </c>
      <c r="O274" s="57" t="s">
        <v>3063</v>
      </c>
      <c r="P274" s="57" t="s">
        <v>7030</v>
      </c>
      <c r="Q274" s="57" t="s">
        <v>7029</v>
      </c>
      <c r="R274" s="60" t="s">
        <v>86</v>
      </c>
      <c r="S274" s="60" t="s">
        <v>223</v>
      </c>
    </row>
    <row r="275" spans="1:19" ht="135" hidden="1" customHeight="1" x14ac:dyDescent="0.2">
      <c r="A275" s="55" t="s">
        <v>7028</v>
      </c>
      <c r="B275" s="61" t="s">
        <v>97</v>
      </c>
      <c r="C275" s="56">
        <v>2</v>
      </c>
      <c r="D275" s="57" t="s">
        <v>7027</v>
      </c>
      <c r="E275" s="61" t="s">
        <v>2180</v>
      </c>
      <c r="F275" s="55" t="s">
        <v>6797</v>
      </c>
      <c r="G275" s="55" t="s">
        <v>224</v>
      </c>
      <c r="H275" s="55" t="s">
        <v>6796</v>
      </c>
      <c r="I275" s="61">
        <v>46.07</v>
      </c>
      <c r="J275" s="55" t="s">
        <v>3189</v>
      </c>
      <c r="K275" s="62">
        <v>46.91</v>
      </c>
      <c r="L275" s="63">
        <v>42956</v>
      </c>
      <c r="M275" s="55" t="s">
        <v>7026</v>
      </c>
      <c r="N275" s="55" t="s">
        <v>224</v>
      </c>
      <c r="O275" s="57" t="s">
        <v>3063</v>
      </c>
      <c r="P275" s="57" t="s">
        <v>3187</v>
      </c>
      <c r="Q275" s="57" t="s">
        <v>7025</v>
      </c>
      <c r="R275" s="60" t="s">
        <v>86</v>
      </c>
      <c r="S275" s="60" t="s">
        <v>223</v>
      </c>
    </row>
    <row r="276" spans="1:19" ht="135" hidden="1" customHeight="1" x14ac:dyDescent="0.2">
      <c r="A276" s="55" t="s">
        <v>7024</v>
      </c>
      <c r="B276" s="61" t="s">
        <v>97</v>
      </c>
      <c r="C276" s="56">
        <v>2</v>
      </c>
      <c r="D276" s="57" t="s">
        <v>7023</v>
      </c>
      <c r="E276" s="61" t="s">
        <v>2180</v>
      </c>
      <c r="F276" s="55" t="s">
        <v>6862</v>
      </c>
      <c r="G276" s="55" t="s">
        <v>224</v>
      </c>
      <c r="H276" s="55" t="s">
        <v>7022</v>
      </c>
      <c r="I276" s="61">
        <v>47.17</v>
      </c>
      <c r="J276" s="55" t="s">
        <v>3200</v>
      </c>
      <c r="K276" s="62">
        <v>48.76</v>
      </c>
      <c r="L276" s="63">
        <v>42956</v>
      </c>
      <c r="M276" s="55" t="s">
        <v>7021</v>
      </c>
      <c r="N276" s="55" t="s">
        <v>224</v>
      </c>
      <c r="O276" s="57" t="s">
        <v>3063</v>
      </c>
      <c r="P276" s="57" t="s">
        <v>3196</v>
      </c>
      <c r="Q276" s="57" t="s">
        <v>7020</v>
      </c>
      <c r="R276" s="60" t="s">
        <v>86</v>
      </c>
      <c r="S276" s="60" t="s">
        <v>223</v>
      </c>
    </row>
    <row r="277" spans="1:19" ht="135" hidden="1" customHeight="1" x14ac:dyDescent="0.2">
      <c r="A277" s="55" t="s">
        <v>7019</v>
      </c>
      <c r="B277" s="61" t="s">
        <v>97</v>
      </c>
      <c r="C277" s="56">
        <v>2</v>
      </c>
      <c r="D277" s="57" t="s">
        <v>7018</v>
      </c>
      <c r="E277" s="61" t="s">
        <v>2180</v>
      </c>
      <c r="F277" s="55" t="s">
        <v>6862</v>
      </c>
      <c r="G277" s="55" t="s">
        <v>224</v>
      </c>
      <c r="H277" s="55" t="s">
        <v>3207</v>
      </c>
      <c r="I277" s="61">
        <v>46.71</v>
      </c>
      <c r="J277" s="55" t="s">
        <v>7017</v>
      </c>
      <c r="K277" s="62">
        <v>49.32</v>
      </c>
      <c r="L277" s="63">
        <v>42956</v>
      </c>
      <c r="M277" s="55" t="s">
        <v>7016</v>
      </c>
      <c r="N277" s="55" t="s">
        <v>224</v>
      </c>
      <c r="O277" s="57" t="s">
        <v>3063</v>
      </c>
      <c r="P277" s="57" t="s">
        <v>3203</v>
      </c>
      <c r="Q277" s="57" t="s">
        <v>7015</v>
      </c>
      <c r="R277" s="60" t="s">
        <v>86</v>
      </c>
      <c r="S277" s="60" t="s">
        <v>223</v>
      </c>
    </row>
    <row r="278" spans="1:19" ht="135" hidden="1" customHeight="1" x14ac:dyDescent="0.2">
      <c r="A278" s="55" t="s">
        <v>7014</v>
      </c>
      <c r="B278" s="61" t="s">
        <v>97</v>
      </c>
      <c r="C278" s="56">
        <v>2</v>
      </c>
      <c r="D278" s="57" t="s">
        <v>7013</v>
      </c>
      <c r="E278" s="61" t="s">
        <v>597</v>
      </c>
      <c r="F278" s="55" t="s">
        <v>4851</v>
      </c>
      <c r="G278" s="55" t="s">
        <v>4850</v>
      </c>
      <c r="H278" s="55" t="s">
        <v>86</v>
      </c>
      <c r="I278" s="55" t="s">
        <v>86</v>
      </c>
      <c r="J278" s="55" t="s">
        <v>7012</v>
      </c>
      <c r="K278" s="62">
        <v>37.130000000000003</v>
      </c>
      <c r="L278" s="63">
        <v>42976</v>
      </c>
      <c r="M278" s="55" t="s">
        <v>86</v>
      </c>
      <c r="N278" s="55" t="s">
        <v>90</v>
      </c>
      <c r="O278" s="57" t="s">
        <v>7011</v>
      </c>
      <c r="P278" s="57" t="s">
        <v>7010</v>
      </c>
      <c r="Q278" s="57" t="s">
        <v>7009</v>
      </c>
      <c r="R278" s="60" t="s">
        <v>86</v>
      </c>
      <c r="S278" s="60" t="s">
        <v>223</v>
      </c>
    </row>
    <row r="279" spans="1:19" ht="135" hidden="1" customHeight="1" x14ac:dyDescent="0.2">
      <c r="A279" s="55" t="s">
        <v>7008</v>
      </c>
      <c r="B279" s="61" t="s">
        <v>97</v>
      </c>
      <c r="C279" s="68">
        <v>2</v>
      </c>
      <c r="D279" s="57" t="s">
        <v>8351</v>
      </c>
      <c r="E279" s="61" t="s">
        <v>883</v>
      </c>
      <c r="F279" s="55" t="s">
        <v>4851</v>
      </c>
      <c r="G279" s="55" t="s">
        <v>5219</v>
      </c>
      <c r="H279" s="55" t="s">
        <v>7007</v>
      </c>
      <c r="I279" s="61" t="s">
        <v>7006</v>
      </c>
      <c r="J279" s="55" t="s">
        <v>4336</v>
      </c>
      <c r="K279" s="62">
        <v>52.14</v>
      </c>
      <c r="L279" s="63">
        <v>43231</v>
      </c>
      <c r="M279" s="55" t="s">
        <v>86</v>
      </c>
      <c r="N279" s="55" t="s">
        <v>90</v>
      </c>
      <c r="O279" s="57" t="s">
        <v>2248</v>
      </c>
      <c r="P279" s="57" t="s">
        <v>4332</v>
      </c>
      <c r="Q279" s="57" t="s">
        <v>7005</v>
      </c>
      <c r="R279" s="60" t="s">
        <v>86</v>
      </c>
      <c r="S279" s="60" t="s">
        <v>223</v>
      </c>
    </row>
    <row r="280" spans="1:19" ht="135" hidden="1" customHeight="1" x14ac:dyDescent="0.2">
      <c r="A280" s="55" t="s">
        <v>7004</v>
      </c>
      <c r="B280" s="61" t="s">
        <v>97</v>
      </c>
      <c r="C280" s="56">
        <v>2</v>
      </c>
      <c r="D280" s="57" t="s">
        <v>7003</v>
      </c>
      <c r="E280" s="61" t="s">
        <v>130</v>
      </c>
      <c r="F280" s="55" t="s">
        <v>5159</v>
      </c>
      <c r="G280" s="55" t="s">
        <v>158</v>
      </c>
      <c r="H280" s="55" t="s">
        <v>86</v>
      </c>
      <c r="I280" s="55" t="s">
        <v>86</v>
      </c>
      <c r="J280" s="55" t="s">
        <v>7002</v>
      </c>
      <c r="K280" s="62">
        <v>20.23</v>
      </c>
      <c r="L280" s="63">
        <v>42978</v>
      </c>
      <c r="M280" s="55" t="s">
        <v>86</v>
      </c>
      <c r="N280" s="55" t="s">
        <v>158</v>
      </c>
      <c r="O280" s="57" t="s">
        <v>6841</v>
      </c>
      <c r="P280" s="57" t="s">
        <v>6840</v>
      </c>
      <c r="Q280" s="57" t="s">
        <v>7001</v>
      </c>
      <c r="R280" s="60" t="s">
        <v>86</v>
      </c>
      <c r="S280" s="60" t="s">
        <v>223</v>
      </c>
    </row>
    <row r="281" spans="1:19" ht="135" hidden="1" customHeight="1" x14ac:dyDescent="0.2">
      <c r="A281" s="55" t="s">
        <v>7000</v>
      </c>
      <c r="B281" s="61" t="s">
        <v>110</v>
      </c>
      <c r="C281" s="56">
        <v>2</v>
      </c>
      <c r="D281" s="57" t="s">
        <v>6999</v>
      </c>
      <c r="E281" s="61" t="s">
        <v>108</v>
      </c>
      <c r="F281" s="55" t="s">
        <v>6998</v>
      </c>
      <c r="G281" s="55" t="s">
        <v>224</v>
      </c>
      <c r="H281" s="55" t="s">
        <v>86</v>
      </c>
      <c r="I281" s="55" t="s">
        <v>86</v>
      </c>
      <c r="J281" s="55" t="s">
        <v>6997</v>
      </c>
      <c r="K281" s="62">
        <v>69.819999999999993</v>
      </c>
      <c r="L281" s="63">
        <v>42979</v>
      </c>
      <c r="M281" s="65" t="s">
        <v>103</v>
      </c>
      <c r="N281" s="55" t="s">
        <v>224</v>
      </c>
      <c r="O281" s="57" t="s">
        <v>6996</v>
      </c>
      <c r="P281" s="57" t="s">
        <v>6995</v>
      </c>
      <c r="Q281" s="57" t="s">
        <v>6994</v>
      </c>
      <c r="R281" s="60" t="s">
        <v>86</v>
      </c>
      <c r="S281" s="60" t="s">
        <v>223</v>
      </c>
    </row>
    <row r="282" spans="1:19" ht="135" hidden="1" customHeight="1" x14ac:dyDescent="0.2">
      <c r="A282" s="55" t="s">
        <v>6993</v>
      </c>
      <c r="B282" s="61" t="s">
        <v>97</v>
      </c>
      <c r="C282" s="56">
        <v>2</v>
      </c>
      <c r="D282" s="57" t="s">
        <v>6992</v>
      </c>
      <c r="E282" s="61" t="s">
        <v>2180</v>
      </c>
      <c r="F282" s="55" t="s">
        <v>6797</v>
      </c>
      <c r="G282" s="55" t="s">
        <v>224</v>
      </c>
      <c r="H282" s="55" t="s">
        <v>86</v>
      </c>
      <c r="I282" s="55" t="s">
        <v>86</v>
      </c>
      <c r="J282" s="55" t="s">
        <v>6991</v>
      </c>
      <c r="K282" s="62">
        <v>46.88</v>
      </c>
      <c r="L282" s="63">
        <v>42979</v>
      </c>
      <c r="M282" s="55" t="s">
        <v>86</v>
      </c>
      <c r="N282" s="55" t="s">
        <v>224</v>
      </c>
      <c r="O282" s="57" t="s">
        <v>3001</v>
      </c>
      <c r="P282" s="57" t="s">
        <v>6990</v>
      </c>
      <c r="Q282" s="57" t="s">
        <v>6989</v>
      </c>
      <c r="R282" s="60" t="s">
        <v>86</v>
      </c>
      <c r="S282" s="60" t="s">
        <v>223</v>
      </c>
    </row>
    <row r="283" spans="1:19" ht="135" hidden="1" customHeight="1" x14ac:dyDescent="0.2">
      <c r="A283" s="55" t="s">
        <v>6988</v>
      </c>
      <c r="B283" s="61" t="s">
        <v>97</v>
      </c>
      <c r="C283" s="56">
        <v>2</v>
      </c>
      <c r="D283" s="57" t="s">
        <v>6987</v>
      </c>
      <c r="E283" s="61" t="s">
        <v>476</v>
      </c>
      <c r="F283" s="55" t="s">
        <v>4851</v>
      </c>
      <c r="G283" s="55" t="s">
        <v>4850</v>
      </c>
      <c r="H283" s="55" t="s">
        <v>86</v>
      </c>
      <c r="I283" s="55" t="s">
        <v>86</v>
      </c>
      <c r="J283" s="55" t="s">
        <v>5058</v>
      </c>
      <c r="K283" s="62">
        <v>43.97</v>
      </c>
      <c r="L283" s="63">
        <v>42983</v>
      </c>
      <c r="M283" s="55" t="s">
        <v>86</v>
      </c>
      <c r="N283" s="55" t="s">
        <v>90</v>
      </c>
      <c r="O283" s="57" t="s">
        <v>1576</v>
      </c>
      <c r="P283" s="57" t="s">
        <v>6973</v>
      </c>
      <c r="Q283" s="57" t="s">
        <v>6986</v>
      </c>
      <c r="R283" s="60" t="s">
        <v>86</v>
      </c>
      <c r="S283" s="60" t="s">
        <v>223</v>
      </c>
    </row>
    <row r="284" spans="1:19" ht="135" hidden="1" customHeight="1" x14ac:dyDescent="0.2">
      <c r="A284" s="55" t="s">
        <v>6985</v>
      </c>
      <c r="B284" s="61" t="s">
        <v>97</v>
      </c>
      <c r="C284" s="56">
        <v>2</v>
      </c>
      <c r="D284" s="57" t="s">
        <v>6984</v>
      </c>
      <c r="E284" s="61" t="s">
        <v>476</v>
      </c>
      <c r="F284" s="55" t="s">
        <v>4851</v>
      </c>
      <c r="G284" s="55" t="s">
        <v>6983</v>
      </c>
      <c r="H284" s="55" t="s">
        <v>86</v>
      </c>
      <c r="I284" s="55" t="s">
        <v>86</v>
      </c>
      <c r="J284" s="55" t="s">
        <v>6982</v>
      </c>
      <c r="K284" s="62">
        <v>59.12</v>
      </c>
      <c r="L284" s="63">
        <v>42983</v>
      </c>
      <c r="M284" s="55" t="s">
        <v>86</v>
      </c>
      <c r="N284" s="55" t="s">
        <v>90</v>
      </c>
      <c r="O284" s="57" t="s">
        <v>1576</v>
      </c>
      <c r="P284" s="57" t="s">
        <v>6973</v>
      </c>
      <c r="Q284" s="57" t="s">
        <v>6981</v>
      </c>
      <c r="R284" s="60" t="s">
        <v>86</v>
      </c>
      <c r="S284" s="60" t="s">
        <v>223</v>
      </c>
    </row>
    <row r="285" spans="1:19" ht="135" hidden="1" customHeight="1" x14ac:dyDescent="0.2">
      <c r="A285" s="55" t="s">
        <v>6980</v>
      </c>
      <c r="B285" s="61" t="s">
        <v>97</v>
      </c>
      <c r="C285" s="56">
        <v>2</v>
      </c>
      <c r="D285" s="57" t="s">
        <v>6979</v>
      </c>
      <c r="E285" s="61" t="s">
        <v>2180</v>
      </c>
      <c r="F285" s="55" t="s">
        <v>6862</v>
      </c>
      <c r="G285" s="55" t="s">
        <v>224</v>
      </c>
      <c r="H285" s="55" t="s">
        <v>6978</v>
      </c>
      <c r="I285" s="61" t="s">
        <v>6977</v>
      </c>
      <c r="J285" s="55" t="s">
        <v>6976</v>
      </c>
      <c r="K285" s="62">
        <v>48.9</v>
      </c>
      <c r="L285" s="63">
        <v>42983</v>
      </c>
      <c r="M285" s="55" t="s">
        <v>86</v>
      </c>
      <c r="N285" s="55" t="s">
        <v>224</v>
      </c>
      <c r="O285" s="57" t="s">
        <v>3001</v>
      </c>
      <c r="P285" s="57" t="s">
        <v>6807</v>
      </c>
      <c r="Q285" s="57" t="s">
        <v>6975</v>
      </c>
      <c r="R285" s="60" t="s">
        <v>86</v>
      </c>
      <c r="S285" s="60" t="s">
        <v>223</v>
      </c>
    </row>
    <row r="286" spans="1:19" ht="135" hidden="1" customHeight="1" x14ac:dyDescent="0.2">
      <c r="A286" s="55" t="s">
        <v>5969</v>
      </c>
      <c r="B286" s="61" t="s">
        <v>97</v>
      </c>
      <c r="C286" s="56">
        <v>2</v>
      </c>
      <c r="D286" s="57" t="s">
        <v>6974</v>
      </c>
      <c r="E286" s="61" t="s">
        <v>476</v>
      </c>
      <c r="F286" s="55" t="s">
        <v>4851</v>
      </c>
      <c r="G286" s="55" t="s">
        <v>4862</v>
      </c>
      <c r="H286" s="55" t="s">
        <v>86</v>
      </c>
      <c r="I286" s="55" t="s">
        <v>86</v>
      </c>
      <c r="J286" s="55" t="s">
        <v>5967</v>
      </c>
      <c r="K286" s="62">
        <v>56.57</v>
      </c>
      <c r="L286" s="63">
        <v>42983</v>
      </c>
      <c r="M286" s="55" t="s">
        <v>86</v>
      </c>
      <c r="N286" s="55" t="s">
        <v>360</v>
      </c>
      <c r="O286" s="57" t="s">
        <v>1576</v>
      </c>
      <c r="P286" s="57" t="s">
        <v>6973</v>
      </c>
      <c r="Q286" s="57" t="s">
        <v>6972</v>
      </c>
      <c r="R286" s="60" t="s">
        <v>86</v>
      </c>
      <c r="S286" s="60" t="s">
        <v>223</v>
      </c>
    </row>
    <row r="287" spans="1:19" ht="135" hidden="1" customHeight="1" x14ac:dyDescent="0.2">
      <c r="A287" s="55" t="s">
        <v>6971</v>
      </c>
      <c r="B287" s="61" t="s">
        <v>110</v>
      </c>
      <c r="C287" s="56">
        <v>2</v>
      </c>
      <c r="D287" s="57" t="s">
        <v>6970</v>
      </c>
      <c r="E287" s="61" t="s">
        <v>414</v>
      </c>
      <c r="F287" s="55" t="s">
        <v>5159</v>
      </c>
      <c r="G287" s="55" t="s">
        <v>408</v>
      </c>
      <c r="H287" s="55" t="s">
        <v>86</v>
      </c>
      <c r="I287" s="55" t="s">
        <v>86</v>
      </c>
      <c r="J287" s="55" t="s">
        <v>6969</v>
      </c>
      <c r="K287" s="62">
        <v>24.35</v>
      </c>
      <c r="L287" s="63">
        <v>42989</v>
      </c>
      <c r="M287" s="69" t="s">
        <v>103</v>
      </c>
      <c r="N287" s="55" t="s">
        <v>408</v>
      </c>
      <c r="O287" s="57" t="s">
        <v>4184</v>
      </c>
      <c r="P287" s="57" t="s">
        <v>4183</v>
      </c>
      <c r="Q287" s="57" t="s">
        <v>6968</v>
      </c>
      <c r="R287" s="60" t="s">
        <v>86</v>
      </c>
      <c r="S287" s="60" t="s">
        <v>223</v>
      </c>
    </row>
    <row r="288" spans="1:19" ht="135" hidden="1" customHeight="1" x14ac:dyDescent="0.2">
      <c r="A288" s="55" t="s">
        <v>6967</v>
      </c>
      <c r="B288" s="61" t="s">
        <v>110</v>
      </c>
      <c r="C288" s="56">
        <v>2</v>
      </c>
      <c r="D288" s="57" t="s">
        <v>6966</v>
      </c>
      <c r="E288" s="61" t="s">
        <v>414</v>
      </c>
      <c r="F288" s="55" t="s">
        <v>5159</v>
      </c>
      <c r="G288" s="55" t="s">
        <v>408</v>
      </c>
      <c r="H288" s="55" t="s">
        <v>86</v>
      </c>
      <c r="I288" s="55" t="s">
        <v>86</v>
      </c>
      <c r="J288" s="55" t="s">
        <v>6965</v>
      </c>
      <c r="K288" s="62">
        <v>18.989999999999998</v>
      </c>
      <c r="L288" s="63">
        <v>42989</v>
      </c>
      <c r="M288" s="69" t="s">
        <v>103</v>
      </c>
      <c r="N288" s="55" t="s">
        <v>408</v>
      </c>
      <c r="O288" s="57" t="s">
        <v>4184</v>
      </c>
      <c r="P288" s="57" t="s">
        <v>4183</v>
      </c>
      <c r="Q288" s="57" t="s">
        <v>6964</v>
      </c>
      <c r="R288" s="60" t="s">
        <v>86</v>
      </c>
      <c r="S288" s="60" t="s">
        <v>223</v>
      </c>
    </row>
    <row r="289" spans="1:19" ht="135" hidden="1" customHeight="1" x14ac:dyDescent="0.2">
      <c r="A289" s="55" t="s">
        <v>6963</v>
      </c>
      <c r="B289" s="61" t="s">
        <v>110</v>
      </c>
      <c r="C289" s="56">
        <v>2</v>
      </c>
      <c r="D289" s="57" t="s">
        <v>6962</v>
      </c>
      <c r="E289" s="61" t="s">
        <v>414</v>
      </c>
      <c r="F289" s="55" t="s">
        <v>3286</v>
      </c>
      <c r="G289" s="55" t="s">
        <v>408</v>
      </c>
      <c r="H289" s="55" t="s">
        <v>86</v>
      </c>
      <c r="I289" s="55" t="s">
        <v>86</v>
      </c>
      <c r="J289" s="55" t="s">
        <v>6961</v>
      </c>
      <c r="K289" s="62">
        <v>34.32</v>
      </c>
      <c r="L289" s="63">
        <v>42989</v>
      </c>
      <c r="M289" s="69" t="s">
        <v>103</v>
      </c>
      <c r="N289" s="55" t="s">
        <v>408</v>
      </c>
      <c r="O289" s="57" t="s">
        <v>4184</v>
      </c>
      <c r="P289" s="57" t="s">
        <v>4183</v>
      </c>
      <c r="Q289" s="57" t="s">
        <v>6960</v>
      </c>
      <c r="R289" s="60" t="s">
        <v>86</v>
      </c>
      <c r="S289" s="60" t="s">
        <v>223</v>
      </c>
    </row>
    <row r="290" spans="1:19" ht="135" hidden="1" customHeight="1" x14ac:dyDescent="0.2">
      <c r="A290" s="55" t="s">
        <v>6959</v>
      </c>
      <c r="B290" s="61" t="s">
        <v>110</v>
      </c>
      <c r="C290" s="56">
        <v>2</v>
      </c>
      <c r="D290" s="57" t="s">
        <v>6958</v>
      </c>
      <c r="E290" s="61" t="s">
        <v>414</v>
      </c>
      <c r="F290" s="55" t="s">
        <v>5557</v>
      </c>
      <c r="G290" s="55" t="s">
        <v>408</v>
      </c>
      <c r="H290" s="55" t="s">
        <v>86</v>
      </c>
      <c r="I290" s="55" t="s">
        <v>86</v>
      </c>
      <c r="J290" s="55" t="s">
        <v>6957</v>
      </c>
      <c r="K290" s="62">
        <v>35.71</v>
      </c>
      <c r="L290" s="63">
        <v>42989</v>
      </c>
      <c r="M290" s="69" t="s">
        <v>103</v>
      </c>
      <c r="N290" s="55" t="s">
        <v>408</v>
      </c>
      <c r="O290" s="57" t="s">
        <v>4184</v>
      </c>
      <c r="P290" s="57" t="s">
        <v>4183</v>
      </c>
      <c r="Q290" s="57" t="s">
        <v>6956</v>
      </c>
      <c r="R290" s="60" t="s">
        <v>86</v>
      </c>
      <c r="S290" s="60" t="s">
        <v>223</v>
      </c>
    </row>
    <row r="291" spans="1:19" ht="135" hidden="1" customHeight="1" x14ac:dyDescent="0.2">
      <c r="A291" s="55" t="s">
        <v>6955</v>
      </c>
      <c r="B291" s="61" t="s">
        <v>110</v>
      </c>
      <c r="C291" s="56">
        <v>2</v>
      </c>
      <c r="D291" s="57" t="s">
        <v>6954</v>
      </c>
      <c r="E291" s="61" t="s">
        <v>414</v>
      </c>
      <c r="F291" s="55" t="s">
        <v>6634</v>
      </c>
      <c r="G291" s="55" t="s">
        <v>408</v>
      </c>
      <c r="H291" s="55" t="s">
        <v>86</v>
      </c>
      <c r="I291" s="55" t="s">
        <v>86</v>
      </c>
      <c r="J291" s="55" t="s">
        <v>6953</v>
      </c>
      <c r="K291" s="62">
        <v>56.57</v>
      </c>
      <c r="L291" s="63">
        <v>42989</v>
      </c>
      <c r="M291" s="69" t="s">
        <v>103</v>
      </c>
      <c r="N291" s="55" t="s">
        <v>408</v>
      </c>
      <c r="O291" s="57" t="s">
        <v>4184</v>
      </c>
      <c r="P291" s="57" t="s">
        <v>4183</v>
      </c>
      <c r="Q291" s="57" t="s">
        <v>6952</v>
      </c>
      <c r="R291" s="60" t="s">
        <v>86</v>
      </c>
      <c r="S291" s="60" t="s">
        <v>223</v>
      </c>
    </row>
    <row r="292" spans="1:19" ht="135" hidden="1" customHeight="1" x14ac:dyDescent="0.2">
      <c r="A292" s="55" t="s">
        <v>6951</v>
      </c>
      <c r="B292" s="61" t="s">
        <v>97</v>
      </c>
      <c r="C292" s="56">
        <v>2</v>
      </c>
      <c r="D292" s="57" t="s">
        <v>6950</v>
      </c>
      <c r="E292" s="61" t="s">
        <v>2180</v>
      </c>
      <c r="F292" s="55" t="s">
        <v>6797</v>
      </c>
      <c r="G292" s="55" t="s">
        <v>224</v>
      </c>
      <c r="H292" s="55" t="s">
        <v>86</v>
      </c>
      <c r="I292" s="55" t="s">
        <v>86</v>
      </c>
      <c r="J292" s="55" t="s">
        <v>6949</v>
      </c>
      <c r="K292" s="62">
        <v>48.86</v>
      </c>
      <c r="L292" s="63">
        <v>42997</v>
      </c>
      <c r="M292" s="55" t="s">
        <v>86</v>
      </c>
      <c r="N292" s="55" t="s">
        <v>224</v>
      </c>
      <c r="O292" s="57" t="s">
        <v>3001</v>
      </c>
      <c r="P292" s="57" t="s">
        <v>6944</v>
      </c>
      <c r="Q292" s="57" t="s">
        <v>6806</v>
      </c>
      <c r="R292" s="60" t="s">
        <v>86</v>
      </c>
      <c r="S292" s="60" t="s">
        <v>223</v>
      </c>
    </row>
    <row r="293" spans="1:19" ht="135" hidden="1" customHeight="1" x14ac:dyDescent="0.2">
      <c r="A293" s="55" t="s">
        <v>6948</v>
      </c>
      <c r="B293" s="61" t="s">
        <v>97</v>
      </c>
      <c r="C293" s="56">
        <v>2</v>
      </c>
      <c r="D293" s="57" t="s">
        <v>6947</v>
      </c>
      <c r="E293" s="61" t="s">
        <v>2180</v>
      </c>
      <c r="F293" s="55" t="s">
        <v>6862</v>
      </c>
      <c r="G293" s="55" t="s">
        <v>224</v>
      </c>
      <c r="H293" s="55" t="s">
        <v>6946</v>
      </c>
      <c r="I293" s="61">
        <v>45.97</v>
      </c>
      <c r="J293" s="55" t="s">
        <v>6945</v>
      </c>
      <c r="K293" s="62">
        <v>50.69</v>
      </c>
      <c r="L293" s="63">
        <v>42997</v>
      </c>
      <c r="M293" s="55" t="s">
        <v>86</v>
      </c>
      <c r="N293" s="55" t="s">
        <v>224</v>
      </c>
      <c r="O293" s="57" t="s">
        <v>3001</v>
      </c>
      <c r="P293" s="57" t="s">
        <v>6944</v>
      </c>
      <c r="Q293" s="57" t="s">
        <v>6858</v>
      </c>
      <c r="R293" s="60" t="s">
        <v>86</v>
      </c>
      <c r="S293" s="60" t="s">
        <v>223</v>
      </c>
    </row>
    <row r="294" spans="1:19" ht="135" hidden="1" customHeight="1" x14ac:dyDescent="0.2">
      <c r="A294" s="55" t="s">
        <v>6943</v>
      </c>
      <c r="B294" s="61" t="s">
        <v>97</v>
      </c>
      <c r="C294" s="56">
        <v>2</v>
      </c>
      <c r="D294" s="57" t="s">
        <v>6942</v>
      </c>
      <c r="E294" s="61" t="s">
        <v>2180</v>
      </c>
      <c r="F294" s="55" t="s">
        <v>6797</v>
      </c>
      <c r="G294" s="55" t="s">
        <v>224</v>
      </c>
      <c r="H294" s="55" t="s">
        <v>86</v>
      </c>
      <c r="I294" s="55" t="s">
        <v>86</v>
      </c>
      <c r="J294" s="55" t="s">
        <v>6941</v>
      </c>
      <c r="K294" s="62">
        <v>47.53</v>
      </c>
      <c r="L294" s="63">
        <v>43003</v>
      </c>
      <c r="M294" s="55" t="s">
        <v>86</v>
      </c>
      <c r="N294" s="55" t="s">
        <v>224</v>
      </c>
      <c r="O294" s="57" t="s">
        <v>3001</v>
      </c>
      <c r="P294" s="57" t="s">
        <v>6936</v>
      </c>
      <c r="Q294" s="57" t="s">
        <v>6806</v>
      </c>
      <c r="R294" s="60" t="s">
        <v>86</v>
      </c>
      <c r="S294" s="60" t="s">
        <v>223</v>
      </c>
    </row>
    <row r="295" spans="1:19" ht="135" hidden="1" customHeight="1" x14ac:dyDescent="0.2">
      <c r="A295" s="55" t="s">
        <v>6940</v>
      </c>
      <c r="B295" s="61" t="s">
        <v>97</v>
      </c>
      <c r="C295" s="56">
        <v>2</v>
      </c>
      <c r="D295" s="57" t="s">
        <v>6939</v>
      </c>
      <c r="E295" s="61" t="s">
        <v>2180</v>
      </c>
      <c r="F295" s="55" t="s">
        <v>6862</v>
      </c>
      <c r="G295" s="55" t="s">
        <v>224</v>
      </c>
      <c r="H295" s="55" t="s">
        <v>6938</v>
      </c>
      <c r="I295" s="61">
        <v>44.6</v>
      </c>
      <c r="J295" s="55" t="s">
        <v>6937</v>
      </c>
      <c r="K295" s="62">
        <v>48.8</v>
      </c>
      <c r="L295" s="63">
        <v>43003</v>
      </c>
      <c r="M295" s="55" t="s">
        <v>86</v>
      </c>
      <c r="N295" s="55" t="s">
        <v>224</v>
      </c>
      <c r="O295" s="57" t="s">
        <v>3001</v>
      </c>
      <c r="P295" s="57" t="s">
        <v>6936</v>
      </c>
      <c r="Q295" s="57" t="s">
        <v>6858</v>
      </c>
      <c r="R295" s="60" t="s">
        <v>86</v>
      </c>
      <c r="S295" s="60" t="s">
        <v>223</v>
      </c>
    </row>
    <row r="296" spans="1:19" ht="135" hidden="1" customHeight="1" x14ac:dyDescent="0.2">
      <c r="A296" s="55" t="s">
        <v>6935</v>
      </c>
      <c r="B296" s="61" t="s">
        <v>97</v>
      </c>
      <c r="C296" s="56">
        <v>2</v>
      </c>
      <c r="D296" s="57" t="s">
        <v>6934</v>
      </c>
      <c r="E296" s="61" t="s">
        <v>2180</v>
      </c>
      <c r="F296" s="55" t="s">
        <v>6797</v>
      </c>
      <c r="G296" s="55" t="s">
        <v>224</v>
      </c>
      <c r="H296" s="55" t="s">
        <v>6933</v>
      </c>
      <c r="I296" s="61">
        <v>45.21</v>
      </c>
      <c r="J296" s="55" t="s">
        <v>6932</v>
      </c>
      <c r="K296" s="62">
        <v>45.07</v>
      </c>
      <c r="L296" s="63">
        <v>43003</v>
      </c>
      <c r="M296" s="55" t="s">
        <v>86</v>
      </c>
      <c r="N296" s="55" t="s">
        <v>224</v>
      </c>
      <c r="O296" s="57" t="s">
        <v>3001</v>
      </c>
      <c r="P296" s="57" t="s">
        <v>6927</v>
      </c>
      <c r="Q296" s="57" t="s">
        <v>6806</v>
      </c>
      <c r="R296" s="60" t="s">
        <v>86</v>
      </c>
      <c r="S296" s="60" t="s">
        <v>223</v>
      </c>
    </row>
    <row r="297" spans="1:19" ht="135" hidden="1" customHeight="1" x14ac:dyDescent="0.2">
      <c r="A297" s="55" t="s">
        <v>6931</v>
      </c>
      <c r="B297" s="61" t="s">
        <v>97</v>
      </c>
      <c r="C297" s="56">
        <v>2</v>
      </c>
      <c r="D297" s="57" t="s">
        <v>6930</v>
      </c>
      <c r="E297" s="61" t="s">
        <v>2180</v>
      </c>
      <c r="F297" s="55" t="s">
        <v>6862</v>
      </c>
      <c r="G297" s="55" t="s">
        <v>224</v>
      </c>
      <c r="H297" s="55" t="s">
        <v>6929</v>
      </c>
      <c r="I297" s="61">
        <v>46.32</v>
      </c>
      <c r="J297" s="55" t="s">
        <v>6928</v>
      </c>
      <c r="K297" s="62">
        <v>46.26</v>
      </c>
      <c r="L297" s="63">
        <v>43003</v>
      </c>
      <c r="M297" s="55" t="s">
        <v>86</v>
      </c>
      <c r="N297" s="55" t="s">
        <v>224</v>
      </c>
      <c r="O297" s="57" t="s">
        <v>3001</v>
      </c>
      <c r="P297" s="57" t="s">
        <v>6927</v>
      </c>
      <c r="Q297" s="57" t="s">
        <v>6858</v>
      </c>
      <c r="R297" s="60" t="s">
        <v>86</v>
      </c>
      <c r="S297" s="60" t="s">
        <v>223</v>
      </c>
    </row>
    <row r="298" spans="1:19" ht="135" hidden="1" customHeight="1" x14ac:dyDescent="0.2">
      <c r="A298" s="55" t="s">
        <v>6926</v>
      </c>
      <c r="B298" s="61" t="s">
        <v>97</v>
      </c>
      <c r="C298" s="56">
        <v>2</v>
      </c>
      <c r="D298" s="57" t="s">
        <v>6925</v>
      </c>
      <c r="E298" s="61" t="s">
        <v>130</v>
      </c>
      <c r="F298" s="55" t="s">
        <v>5557</v>
      </c>
      <c r="G298" s="55" t="s">
        <v>158</v>
      </c>
      <c r="H298" s="55" t="s">
        <v>86</v>
      </c>
      <c r="I298" s="55" t="s">
        <v>86</v>
      </c>
      <c r="J298" s="55" t="s">
        <v>6924</v>
      </c>
      <c r="K298" s="62">
        <v>34.270000000000003</v>
      </c>
      <c r="L298" s="63">
        <v>43003</v>
      </c>
      <c r="M298" s="55" t="s">
        <v>86</v>
      </c>
      <c r="N298" s="55" t="s">
        <v>158</v>
      </c>
      <c r="O298" s="57" t="s">
        <v>6841</v>
      </c>
      <c r="P298" s="57" t="s">
        <v>6840</v>
      </c>
      <c r="Q298" s="57" t="s">
        <v>6923</v>
      </c>
      <c r="R298" s="60" t="s">
        <v>86</v>
      </c>
      <c r="S298" s="60" t="s">
        <v>223</v>
      </c>
    </row>
    <row r="299" spans="1:19" ht="135" hidden="1" customHeight="1" x14ac:dyDescent="0.2">
      <c r="A299" s="55" t="s">
        <v>6922</v>
      </c>
      <c r="B299" s="61" t="s">
        <v>110</v>
      </c>
      <c r="C299" s="56">
        <v>2</v>
      </c>
      <c r="D299" s="57" t="s">
        <v>6921</v>
      </c>
      <c r="E299" s="61" t="s">
        <v>512</v>
      </c>
      <c r="F299" s="55" t="s">
        <v>6917</v>
      </c>
      <c r="G299" s="55" t="s">
        <v>224</v>
      </c>
      <c r="H299" s="55" t="s">
        <v>86</v>
      </c>
      <c r="I299" s="55" t="s">
        <v>86</v>
      </c>
      <c r="J299" s="55" t="s">
        <v>4584</v>
      </c>
      <c r="K299" s="62">
        <v>45.2</v>
      </c>
      <c r="L299" s="63">
        <v>43019</v>
      </c>
      <c r="M299" s="69" t="s">
        <v>103</v>
      </c>
      <c r="N299" s="55" t="s">
        <v>224</v>
      </c>
      <c r="O299" s="57" t="s">
        <v>689</v>
      </c>
      <c r="P299" s="57" t="s">
        <v>6916</v>
      </c>
      <c r="Q299" s="57" t="s">
        <v>6920</v>
      </c>
      <c r="R299" s="60" t="s">
        <v>86</v>
      </c>
      <c r="S299" s="60" t="s">
        <v>223</v>
      </c>
    </row>
    <row r="300" spans="1:19" ht="135" hidden="1" customHeight="1" x14ac:dyDescent="0.2">
      <c r="A300" s="55" t="s">
        <v>6919</v>
      </c>
      <c r="B300" s="61" t="s">
        <v>110</v>
      </c>
      <c r="C300" s="56">
        <v>2</v>
      </c>
      <c r="D300" s="57" t="s">
        <v>6918</v>
      </c>
      <c r="E300" s="61" t="s">
        <v>512</v>
      </c>
      <c r="F300" s="55" t="s">
        <v>6917</v>
      </c>
      <c r="G300" s="55" t="s">
        <v>224</v>
      </c>
      <c r="H300" s="55" t="s">
        <v>86</v>
      </c>
      <c r="I300" s="55" t="s">
        <v>86</v>
      </c>
      <c r="J300" s="55" t="s">
        <v>4591</v>
      </c>
      <c r="K300" s="62">
        <v>53.73</v>
      </c>
      <c r="L300" s="63">
        <v>43019</v>
      </c>
      <c r="M300" s="69" t="s">
        <v>103</v>
      </c>
      <c r="N300" s="55" t="s">
        <v>224</v>
      </c>
      <c r="O300" s="57" t="s">
        <v>689</v>
      </c>
      <c r="P300" s="57" t="s">
        <v>6916</v>
      </c>
      <c r="Q300" s="57" t="s">
        <v>6915</v>
      </c>
      <c r="R300" s="60" t="s">
        <v>86</v>
      </c>
      <c r="S300" s="60" t="s">
        <v>223</v>
      </c>
    </row>
    <row r="301" spans="1:19" ht="135" hidden="1" customHeight="1" x14ac:dyDescent="0.2">
      <c r="A301" s="55" t="s">
        <v>6914</v>
      </c>
      <c r="B301" s="61" t="s">
        <v>110</v>
      </c>
      <c r="C301" s="56">
        <v>2</v>
      </c>
      <c r="D301" s="57" t="s">
        <v>6913</v>
      </c>
      <c r="E301" s="61" t="s">
        <v>108</v>
      </c>
      <c r="F301" s="55" t="s">
        <v>6912</v>
      </c>
      <c r="G301" s="55" t="s">
        <v>102</v>
      </c>
      <c r="H301" s="55" t="s">
        <v>86</v>
      </c>
      <c r="I301" s="55" t="s">
        <v>86</v>
      </c>
      <c r="J301" s="55" t="s">
        <v>6911</v>
      </c>
      <c r="K301" s="62">
        <v>165.88</v>
      </c>
      <c r="L301" s="63">
        <v>43021</v>
      </c>
      <c r="M301" s="69" t="s">
        <v>103</v>
      </c>
      <c r="N301" s="55" t="s">
        <v>102</v>
      </c>
      <c r="O301" s="57" t="s">
        <v>2152</v>
      </c>
      <c r="P301" s="57" t="s">
        <v>6715</v>
      </c>
      <c r="Q301" s="57" t="s">
        <v>6910</v>
      </c>
      <c r="R301" s="60" t="s">
        <v>86</v>
      </c>
      <c r="S301" s="60" t="s">
        <v>223</v>
      </c>
    </row>
    <row r="302" spans="1:19" ht="135" hidden="1" customHeight="1" x14ac:dyDescent="0.2">
      <c r="A302" s="55" t="s">
        <v>6909</v>
      </c>
      <c r="B302" s="61" t="s">
        <v>97</v>
      </c>
      <c r="C302" s="56">
        <v>2</v>
      </c>
      <c r="D302" s="57" t="s">
        <v>6908</v>
      </c>
      <c r="E302" s="61" t="s">
        <v>2180</v>
      </c>
      <c r="F302" s="55" t="s">
        <v>6862</v>
      </c>
      <c r="G302" s="55" t="s">
        <v>224</v>
      </c>
      <c r="H302" s="55" t="s">
        <v>86</v>
      </c>
      <c r="I302" s="55" t="s">
        <v>86</v>
      </c>
      <c r="J302" s="55" t="s">
        <v>6907</v>
      </c>
      <c r="K302" s="62">
        <v>46.78</v>
      </c>
      <c r="L302" s="63">
        <v>43045</v>
      </c>
      <c r="M302" s="55" t="s">
        <v>86</v>
      </c>
      <c r="N302" s="55" t="s">
        <v>224</v>
      </c>
      <c r="O302" s="57" t="s">
        <v>6897</v>
      </c>
      <c r="P302" s="57" t="s">
        <v>6906</v>
      </c>
      <c r="Q302" s="57" t="s">
        <v>6905</v>
      </c>
      <c r="R302" s="60" t="s">
        <v>86</v>
      </c>
      <c r="S302" s="60" t="s">
        <v>223</v>
      </c>
    </row>
    <row r="303" spans="1:19" ht="135" hidden="1" customHeight="1" x14ac:dyDescent="0.2">
      <c r="A303" s="55" t="s">
        <v>6904</v>
      </c>
      <c r="B303" s="61" t="s">
        <v>97</v>
      </c>
      <c r="C303" s="56">
        <v>2</v>
      </c>
      <c r="D303" s="57" t="s">
        <v>6903</v>
      </c>
      <c r="E303" s="61" t="s">
        <v>2180</v>
      </c>
      <c r="F303" s="55" t="s">
        <v>6862</v>
      </c>
      <c r="G303" s="55" t="s">
        <v>224</v>
      </c>
      <c r="H303" s="55" t="s">
        <v>86</v>
      </c>
      <c r="I303" s="55" t="s">
        <v>86</v>
      </c>
      <c r="J303" s="55" t="s">
        <v>6902</v>
      </c>
      <c r="K303" s="62">
        <v>48.32</v>
      </c>
      <c r="L303" s="63">
        <v>43045</v>
      </c>
      <c r="M303" s="55" t="s">
        <v>86</v>
      </c>
      <c r="N303" s="55" t="s">
        <v>224</v>
      </c>
      <c r="O303" s="57" t="s">
        <v>6897</v>
      </c>
      <c r="P303" s="57" t="s">
        <v>6901</v>
      </c>
      <c r="Q303" s="57" t="s">
        <v>6896</v>
      </c>
      <c r="R303" s="60" t="s">
        <v>86</v>
      </c>
      <c r="S303" s="60" t="s">
        <v>223</v>
      </c>
    </row>
    <row r="304" spans="1:19" ht="135" hidden="1" customHeight="1" x14ac:dyDescent="0.2">
      <c r="A304" s="55" t="s">
        <v>6900</v>
      </c>
      <c r="B304" s="61" t="s">
        <v>97</v>
      </c>
      <c r="C304" s="56">
        <v>2</v>
      </c>
      <c r="D304" s="57" t="s">
        <v>6899</v>
      </c>
      <c r="E304" s="61" t="s">
        <v>2180</v>
      </c>
      <c r="F304" s="55" t="s">
        <v>6862</v>
      </c>
      <c r="G304" s="55" t="s">
        <v>224</v>
      </c>
      <c r="H304" s="55" t="s">
        <v>86</v>
      </c>
      <c r="I304" s="55" t="s">
        <v>86</v>
      </c>
      <c r="J304" s="55" t="s">
        <v>6898</v>
      </c>
      <c r="K304" s="62">
        <v>48.6</v>
      </c>
      <c r="L304" s="63">
        <v>43045</v>
      </c>
      <c r="M304" s="55" t="s">
        <v>86</v>
      </c>
      <c r="N304" s="55" t="s">
        <v>224</v>
      </c>
      <c r="O304" s="57" t="s">
        <v>6897</v>
      </c>
      <c r="P304" s="57" t="s">
        <v>6897</v>
      </c>
      <c r="Q304" s="57" t="s">
        <v>6896</v>
      </c>
      <c r="R304" s="60" t="s">
        <v>86</v>
      </c>
      <c r="S304" s="60" t="s">
        <v>223</v>
      </c>
    </row>
    <row r="305" spans="1:19" ht="135" hidden="1" customHeight="1" x14ac:dyDescent="0.2">
      <c r="A305" s="55" t="s">
        <v>6895</v>
      </c>
      <c r="B305" s="61" t="s">
        <v>97</v>
      </c>
      <c r="C305" s="56">
        <v>2</v>
      </c>
      <c r="D305" s="57" t="s">
        <v>6894</v>
      </c>
      <c r="E305" s="61" t="s">
        <v>2180</v>
      </c>
      <c r="F305" s="55" t="s">
        <v>6797</v>
      </c>
      <c r="G305" s="55" t="s">
        <v>224</v>
      </c>
      <c r="H305" s="55" t="s">
        <v>86</v>
      </c>
      <c r="I305" s="55" t="s">
        <v>86</v>
      </c>
      <c r="J305" s="55" t="s">
        <v>6893</v>
      </c>
      <c r="K305" s="62">
        <v>47.72</v>
      </c>
      <c r="L305" s="63">
        <v>43045</v>
      </c>
      <c r="M305" s="55" t="s">
        <v>86</v>
      </c>
      <c r="N305" s="55" t="s">
        <v>224</v>
      </c>
      <c r="O305" s="57" t="s">
        <v>6885</v>
      </c>
      <c r="P305" s="57" t="s">
        <v>3721</v>
      </c>
      <c r="Q305" s="57" t="s">
        <v>6892</v>
      </c>
      <c r="R305" s="60" t="s">
        <v>86</v>
      </c>
      <c r="S305" s="60" t="s">
        <v>223</v>
      </c>
    </row>
    <row r="306" spans="1:19" ht="135" hidden="1" customHeight="1" x14ac:dyDescent="0.2">
      <c r="A306" s="55" t="s">
        <v>6891</v>
      </c>
      <c r="B306" s="61" t="s">
        <v>97</v>
      </c>
      <c r="C306" s="56">
        <v>2</v>
      </c>
      <c r="D306" s="57" t="s">
        <v>6890</v>
      </c>
      <c r="E306" s="61" t="s">
        <v>2180</v>
      </c>
      <c r="F306" s="55" t="s">
        <v>6797</v>
      </c>
      <c r="G306" s="55" t="s">
        <v>224</v>
      </c>
      <c r="H306" s="55" t="s">
        <v>86</v>
      </c>
      <c r="I306" s="55" t="s">
        <v>86</v>
      </c>
      <c r="J306" s="55" t="s">
        <v>6889</v>
      </c>
      <c r="K306" s="62">
        <v>50.16</v>
      </c>
      <c r="L306" s="63">
        <v>43045</v>
      </c>
      <c r="M306" s="55" t="s">
        <v>86</v>
      </c>
      <c r="N306" s="55" t="s">
        <v>224</v>
      </c>
      <c r="O306" s="57" t="s">
        <v>6885</v>
      </c>
      <c r="P306" s="57" t="s">
        <v>3595</v>
      </c>
      <c r="Q306" s="57" t="s">
        <v>6883</v>
      </c>
      <c r="R306" s="60" t="s">
        <v>86</v>
      </c>
      <c r="S306" s="60" t="s">
        <v>223</v>
      </c>
    </row>
    <row r="307" spans="1:19" ht="135" hidden="1" customHeight="1" x14ac:dyDescent="0.2">
      <c r="A307" s="55" t="s">
        <v>6888</v>
      </c>
      <c r="B307" s="61" t="s">
        <v>97</v>
      </c>
      <c r="C307" s="56">
        <v>2</v>
      </c>
      <c r="D307" s="57" t="s">
        <v>6887</v>
      </c>
      <c r="E307" s="61" t="s">
        <v>2180</v>
      </c>
      <c r="F307" s="55" t="s">
        <v>6797</v>
      </c>
      <c r="G307" s="55" t="s">
        <v>224</v>
      </c>
      <c r="H307" s="55" t="s">
        <v>86</v>
      </c>
      <c r="I307" s="55" t="s">
        <v>86</v>
      </c>
      <c r="J307" s="55" t="s">
        <v>6886</v>
      </c>
      <c r="K307" s="62">
        <v>52.07</v>
      </c>
      <c r="L307" s="63">
        <v>43045</v>
      </c>
      <c r="M307" s="55" t="s">
        <v>86</v>
      </c>
      <c r="N307" s="55" t="s">
        <v>224</v>
      </c>
      <c r="O307" s="57" t="s">
        <v>6885</v>
      </c>
      <c r="P307" s="57" t="s">
        <v>6884</v>
      </c>
      <c r="Q307" s="57" t="s">
        <v>6883</v>
      </c>
      <c r="R307" s="60" t="s">
        <v>86</v>
      </c>
      <c r="S307" s="60" t="s">
        <v>223</v>
      </c>
    </row>
    <row r="308" spans="1:19" ht="135" hidden="1" customHeight="1" x14ac:dyDescent="0.2">
      <c r="A308" s="55" t="s">
        <v>6882</v>
      </c>
      <c r="B308" s="61" t="s">
        <v>97</v>
      </c>
      <c r="C308" s="56">
        <v>2</v>
      </c>
      <c r="D308" s="57" t="s">
        <v>6881</v>
      </c>
      <c r="E308" s="61" t="s">
        <v>2180</v>
      </c>
      <c r="F308" s="55" t="s">
        <v>6797</v>
      </c>
      <c r="G308" s="55" t="s">
        <v>224</v>
      </c>
      <c r="H308" s="55" t="s">
        <v>86</v>
      </c>
      <c r="I308" s="55" t="s">
        <v>86</v>
      </c>
      <c r="J308" s="55" t="s">
        <v>6880</v>
      </c>
      <c r="K308" s="62">
        <v>46.16</v>
      </c>
      <c r="L308" s="63">
        <v>43045</v>
      </c>
      <c r="M308" s="55" t="s">
        <v>86</v>
      </c>
      <c r="N308" s="55" t="s">
        <v>224</v>
      </c>
      <c r="O308" s="57" t="s">
        <v>3063</v>
      </c>
      <c r="P308" s="57" t="s">
        <v>6875</v>
      </c>
      <c r="Q308" s="57" t="s">
        <v>6879</v>
      </c>
      <c r="R308" s="60" t="s">
        <v>86</v>
      </c>
      <c r="S308" s="60" t="s">
        <v>223</v>
      </c>
    </row>
    <row r="309" spans="1:19" ht="135" hidden="1" customHeight="1" x14ac:dyDescent="0.2">
      <c r="A309" s="55" t="s">
        <v>6878</v>
      </c>
      <c r="B309" s="61" t="s">
        <v>97</v>
      </c>
      <c r="C309" s="56">
        <v>2</v>
      </c>
      <c r="D309" s="57" t="s">
        <v>6877</v>
      </c>
      <c r="E309" s="61" t="s">
        <v>2180</v>
      </c>
      <c r="F309" s="55" t="s">
        <v>6862</v>
      </c>
      <c r="G309" s="55" t="s">
        <v>224</v>
      </c>
      <c r="H309" s="55" t="s">
        <v>86</v>
      </c>
      <c r="I309" s="55" t="s">
        <v>86</v>
      </c>
      <c r="J309" s="55" t="s">
        <v>6876</v>
      </c>
      <c r="K309" s="62">
        <v>47.63</v>
      </c>
      <c r="L309" s="63">
        <v>43045</v>
      </c>
      <c r="M309" s="55" t="s">
        <v>86</v>
      </c>
      <c r="N309" s="55" t="s">
        <v>224</v>
      </c>
      <c r="O309" s="57" t="s">
        <v>3063</v>
      </c>
      <c r="P309" s="57" t="s">
        <v>6875</v>
      </c>
      <c r="Q309" s="57" t="s">
        <v>6858</v>
      </c>
      <c r="R309" s="60" t="s">
        <v>86</v>
      </c>
      <c r="S309" s="60" t="s">
        <v>223</v>
      </c>
    </row>
    <row r="310" spans="1:19" ht="135" hidden="1" customHeight="1" x14ac:dyDescent="0.2">
      <c r="A310" s="70" t="s">
        <v>6874</v>
      </c>
      <c r="B310" s="70" t="s">
        <v>97</v>
      </c>
      <c r="C310" s="56">
        <v>2</v>
      </c>
      <c r="D310" s="71" t="s">
        <v>6873</v>
      </c>
      <c r="E310" s="70" t="s">
        <v>193</v>
      </c>
      <c r="F310" s="70" t="s">
        <v>5210</v>
      </c>
      <c r="G310" s="70" t="s">
        <v>224</v>
      </c>
      <c r="H310" s="55" t="s">
        <v>86</v>
      </c>
      <c r="I310" s="55" t="s">
        <v>86</v>
      </c>
      <c r="J310" s="70" t="s">
        <v>6872</v>
      </c>
      <c r="K310" s="72">
        <v>77.260000000000005</v>
      </c>
      <c r="L310" s="73">
        <v>43090</v>
      </c>
      <c r="M310" s="55" t="s">
        <v>86</v>
      </c>
      <c r="N310" s="55" t="s">
        <v>224</v>
      </c>
      <c r="O310" s="57" t="s">
        <v>6871</v>
      </c>
      <c r="P310" s="57" t="s">
        <v>6870</v>
      </c>
      <c r="Q310" s="57" t="s">
        <v>6869</v>
      </c>
      <c r="R310" s="60" t="s">
        <v>86</v>
      </c>
      <c r="S310" s="60" t="s">
        <v>223</v>
      </c>
    </row>
    <row r="311" spans="1:19" ht="135" hidden="1" customHeight="1" x14ac:dyDescent="0.2">
      <c r="A311" s="70" t="s">
        <v>5424</v>
      </c>
      <c r="B311" s="70" t="s">
        <v>97</v>
      </c>
      <c r="C311" s="56">
        <v>2</v>
      </c>
      <c r="D311" s="71" t="s">
        <v>8352</v>
      </c>
      <c r="E311" s="70" t="s">
        <v>220</v>
      </c>
      <c r="F311" s="70" t="s">
        <v>5210</v>
      </c>
      <c r="G311" s="70" t="s">
        <v>224</v>
      </c>
      <c r="H311" s="55" t="s">
        <v>86</v>
      </c>
      <c r="I311" s="55" t="s">
        <v>86</v>
      </c>
      <c r="J311" s="70" t="s">
        <v>5961</v>
      </c>
      <c r="K311" s="72">
        <v>73.11</v>
      </c>
      <c r="L311" s="73">
        <v>43090</v>
      </c>
      <c r="M311" s="55" t="s">
        <v>86</v>
      </c>
      <c r="N311" s="55" t="s">
        <v>224</v>
      </c>
      <c r="O311" s="57" t="s">
        <v>705</v>
      </c>
      <c r="P311" s="57" t="s">
        <v>704</v>
      </c>
      <c r="Q311" s="57" t="s">
        <v>6868</v>
      </c>
      <c r="R311" s="60" t="s">
        <v>86</v>
      </c>
      <c r="S311" s="60" t="s">
        <v>223</v>
      </c>
    </row>
    <row r="312" spans="1:19" ht="135" hidden="1" customHeight="1" x14ac:dyDescent="0.2">
      <c r="A312" s="70" t="s">
        <v>6867</v>
      </c>
      <c r="B312" s="70" t="s">
        <v>97</v>
      </c>
      <c r="C312" s="56">
        <v>2</v>
      </c>
      <c r="D312" s="71" t="s">
        <v>6866</v>
      </c>
      <c r="E312" s="70" t="s">
        <v>2180</v>
      </c>
      <c r="F312" s="70" t="s">
        <v>6797</v>
      </c>
      <c r="G312" s="70" t="s">
        <v>224</v>
      </c>
      <c r="H312" s="55" t="s">
        <v>86</v>
      </c>
      <c r="I312" s="55" t="s">
        <v>86</v>
      </c>
      <c r="J312" s="70" t="s">
        <v>6865</v>
      </c>
      <c r="K312" s="72">
        <v>47.66</v>
      </c>
      <c r="L312" s="73">
        <v>43068</v>
      </c>
      <c r="M312" s="55" t="s">
        <v>86</v>
      </c>
      <c r="N312" s="55" t="s">
        <v>224</v>
      </c>
      <c r="O312" s="57" t="s">
        <v>3001</v>
      </c>
      <c r="P312" s="57" t="s">
        <v>6859</v>
      </c>
      <c r="Q312" s="57" t="s">
        <v>6806</v>
      </c>
      <c r="R312" s="60" t="s">
        <v>86</v>
      </c>
      <c r="S312" s="60" t="s">
        <v>223</v>
      </c>
    </row>
    <row r="313" spans="1:19" ht="135" hidden="1" customHeight="1" x14ac:dyDescent="0.2">
      <c r="A313" s="70" t="s">
        <v>6864</v>
      </c>
      <c r="B313" s="70" t="s">
        <v>97</v>
      </c>
      <c r="C313" s="56">
        <v>2</v>
      </c>
      <c r="D313" s="71" t="s">
        <v>6863</v>
      </c>
      <c r="E313" s="70" t="s">
        <v>2180</v>
      </c>
      <c r="F313" s="70" t="s">
        <v>6862</v>
      </c>
      <c r="G313" s="70" t="s">
        <v>224</v>
      </c>
      <c r="H313" s="70" t="s">
        <v>6861</v>
      </c>
      <c r="I313" s="70">
        <v>46.04</v>
      </c>
      <c r="J313" s="70" t="s">
        <v>6860</v>
      </c>
      <c r="K313" s="72">
        <v>48.41</v>
      </c>
      <c r="L313" s="73">
        <v>43068</v>
      </c>
      <c r="M313" s="55" t="s">
        <v>86</v>
      </c>
      <c r="N313" s="55" t="s">
        <v>224</v>
      </c>
      <c r="O313" s="57" t="s">
        <v>3001</v>
      </c>
      <c r="P313" s="57" t="s">
        <v>6859</v>
      </c>
      <c r="Q313" s="57" t="s">
        <v>6858</v>
      </c>
      <c r="R313" s="60" t="s">
        <v>86</v>
      </c>
      <c r="S313" s="60" t="s">
        <v>223</v>
      </c>
    </row>
    <row r="314" spans="1:19" ht="135" hidden="1" customHeight="1" x14ac:dyDescent="0.2">
      <c r="A314" s="70" t="s">
        <v>6857</v>
      </c>
      <c r="B314" s="70" t="s">
        <v>97</v>
      </c>
      <c r="C314" s="56">
        <v>2</v>
      </c>
      <c r="D314" s="71" t="s">
        <v>6856</v>
      </c>
      <c r="E314" s="70" t="s">
        <v>476</v>
      </c>
      <c r="F314" s="70" t="s">
        <v>4851</v>
      </c>
      <c r="G314" s="70" t="s">
        <v>4862</v>
      </c>
      <c r="H314" s="55" t="s">
        <v>86</v>
      </c>
      <c r="I314" s="55" t="s">
        <v>86</v>
      </c>
      <c r="J314" s="70" t="s">
        <v>6855</v>
      </c>
      <c r="K314" s="72">
        <v>64.62</v>
      </c>
      <c r="L314" s="73">
        <v>43090</v>
      </c>
      <c r="M314" s="55" t="s">
        <v>86</v>
      </c>
      <c r="N314" s="55" t="s">
        <v>360</v>
      </c>
      <c r="O314" s="57" t="s">
        <v>1576</v>
      </c>
      <c r="P314" s="57" t="s">
        <v>6846</v>
      </c>
      <c r="Q314" s="57" t="s">
        <v>6854</v>
      </c>
      <c r="R314" s="60" t="s">
        <v>86</v>
      </c>
      <c r="S314" s="60" t="s">
        <v>223</v>
      </c>
    </row>
    <row r="315" spans="1:19" ht="135" hidden="1" customHeight="1" x14ac:dyDescent="0.2">
      <c r="A315" s="70" t="s">
        <v>6853</v>
      </c>
      <c r="B315" s="70" t="s">
        <v>97</v>
      </c>
      <c r="C315" s="56">
        <v>2</v>
      </c>
      <c r="D315" s="71" t="s">
        <v>6852</v>
      </c>
      <c r="E315" s="70" t="s">
        <v>476</v>
      </c>
      <c r="F315" s="70" t="s">
        <v>4851</v>
      </c>
      <c r="G315" s="55" t="s">
        <v>4850</v>
      </c>
      <c r="H315" s="55" t="s">
        <v>86</v>
      </c>
      <c r="I315" s="55" t="s">
        <v>86</v>
      </c>
      <c r="J315" s="70" t="s">
        <v>6851</v>
      </c>
      <c r="K315" s="72">
        <v>67.17</v>
      </c>
      <c r="L315" s="73">
        <v>43090</v>
      </c>
      <c r="M315" s="55" t="s">
        <v>86</v>
      </c>
      <c r="N315" s="55" t="s">
        <v>90</v>
      </c>
      <c r="O315" s="57" t="s">
        <v>1576</v>
      </c>
      <c r="P315" s="57" t="s">
        <v>6846</v>
      </c>
      <c r="Q315" s="57" t="s">
        <v>6850</v>
      </c>
      <c r="R315" s="60" t="s">
        <v>86</v>
      </c>
      <c r="S315" s="60" t="s">
        <v>223</v>
      </c>
    </row>
    <row r="316" spans="1:19" ht="135" hidden="1" customHeight="1" x14ac:dyDescent="0.2">
      <c r="A316" s="70" t="s">
        <v>6849</v>
      </c>
      <c r="B316" s="70" t="s">
        <v>97</v>
      </c>
      <c r="C316" s="56">
        <v>2</v>
      </c>
      <c r="D316" s="71" t="s">
        <v>6848</v>
      </c>
      <c r="E316" s="70" t="s">
        <v>476</v>
      </c>
      <c r="F316" s="70" t="s">
        <v>4851</v>
      </c>
      <c r="G316" s="55" t="s">
        <v>4850</v>
      </c>
      <c r="H316" s="55" t="s">
        <v>86</v>
      </c>
      <c r="I316" s="55" t="s">
        <v>86</v>
      </c>
      <c r="J316" s="70" t="s">
        <v>6847</v>
      </c>
      <c r="K316" s="72">
        <v>52.32</v>
      </c>
      <c r="L316" s="73">
        <v>43070</v>
      </c>
      <c r="M316" s="55" t="s">
        <v>86</v>
      </c>
      <c r="N316" s="55" t="s">
        <v>90</v>
      </c>
      <c r="O316" s="57" t="s">
        <v>1576</v>
      </c>
      <c r="P316" s="57" t="s">
        <v>6846</v>
      </c>
      <c r="Q316" s="57" t="s">
        <v>6845</v>
      </c>
      <c r="R316" s="60" t="s">
        <v>86</v>
      </c>
      <c r="S316" s="60" t="s">
        <v>223</v>
      </c>
    </row>
    <row r="317" spans="1:19" ht="135" hidden="1" customHeight="1" x14ac:dyDescent="0.2">
      <c r="A317" s="70" t="s">
        <v>6844</v>
      </c>
      <c r="B317" s="70" t="s">
        <v>110</v>
      </c>
      <c r="C317" s="68">
        <v>2</v>
      </c>
      <c r="D317" s="71" t="s">
        <v>6843</v>
      </c>
      <c r="E317" s="70" t="s">
        <v>130</v>
      </c>
      <c r="F317" s="70" t="s">
        <v>5159</v>
      </c>
      <c r="G317" s="70" t="s">
        <v>158</v>
      </c>
      <c r="H317" s="55" t="s">
        <v>86</v>
      </c>
      <c r="I317" s="55" t="s">
        <v>86</v>
      </c>
      <c r="J317" s="70" t="s">
        <v>6842</v>
      </c>
      <c r="K317" s="72">
        <v>14.75</v>
      </c>
      <c r="L317" s="73">
        <v>43108</v>
      </c>
      <c r="M317" s="74" t="s">
        <v>103</v>
      </c>
      <c r="N317" s="55" t="s">
        <v>158</v>
      </c>
      <c r="O317" s="57" t="s">
        <v>6841</v>
      </c>
      <c r="P317" s="57" t="s">
        <v>6840</v>
      </c>
      <c r="Q317" s="57" t="s">
        <v>6839</v>
      </c>
      <c r="R317" s="60" t="s">
        <v>86</v>
      </c>
      <c r="S317" s="60" t="s">
        <v>223</v>
      </c>
    </row>
    <row r="318" spans="1:19" ht="135" hidden="1" customHeight="1" x14ac:dyDescent="0.2">
      <c r="A318" s="70" t="s">
        <v>6838</v>
      </c>
      <c r="B318" s="70" t="s">
        <v>110</v>
      </c>
      <c r="C318" s="68">
        <v>2</v>
      </c>
      <c r="D318" s="71" t="s">
        <v>6837</v>
      </c>
      <c r="E318" s="70" t="s">
        <v>108</v>
      </c>
      <c r="F318" s="70" t="s">
        <v>6646</v>
      </c>
      <c r="G318" s="70" t="s">
        <v>373</v>
      </c>
      <c r="H318" s="55" t="s">
        <v>86</v>
      </c>
      <c r="I318" s="55" t="s">
        <v>86</v>
      </c>
      <c r="J318" s="70" t="s">
        <v>6836</v>
      </c>
      <c r="K318" s="62">
        <v>0</v>
      </c>
      <c r="L318" s="73">
        <v>43126</v>
      </c>
      <c r="M318" s="74" t="s">
        <v>103</v>
      </c>
      <c r="N318" s="55" t="s">
        <v>373</v>
      </c>
      <c r="O318" s="57" t="s">
        <v>6835</v>
      </c>
      <c r="P318" s="57" t="s">
        <v>6834</v>
      </c>
      <c r="Q318" s="57" t="s">
        <v>6833</v>
      </c>
      <c r="R318" s="60" t="s">
        <v>86</v>
      </c>
      <c r="S318" s="60" t="s">
        <v>223</v>
      </c>
    </row>
    <row r="319" spans="1:19" ht="135" hidden="1" customHeight="1" x14ac:dyDescent="0.2">
      <c r="A319" s="70" t="s">
        <v>6832</v>
      </c>
      <c r="B319" s="70" t="s">
        <v>110</v>
      </c>
      <c r="C319" s="68">
        <v>2</v>
      </c>
      <c r="D319" s="71" t="s">
        <v>6831</v>
      </c>
      <c r="E319" s="70" t="s">
        <v>220</v>
      </c>
      <c r="F319" s="70" t="s">
        <v>5159</v>
      </c>
      <c r="G319" s="70" t="s">
        <v>158</v>
      </c>
      <c r="H319" s="55" t="s">
        <v>86</v>
      </c>
      <c r="I319" s="55" t="s">
        <v>86</v>
      </c>
      <c r="J319" s="70" t="s">
        <v>6830</v>
      </c>
      <c r="K319" s="72">
        <v>15.49</v>
      </c>
      <c r="L319" s="73">
        <v>43108</v>
      </c>
      <c r="M319" s="74" t="s">
        <v>103</v>
      </c>
      <c r="N319" s="55" t="s">
        <v>158</v>
      </c>
      <c r="O319" s="57" t="s">
        <v>6829</v>
      </c>
      <c r="P319" s="57" t="s">
        <v>4130</v>
      </c>
      <c r="Q319" s="57" t="s">
        <v>6828</v>
      </c>
      <c r="R319" s="60" t="s">
        <v>86</v>
      </c>
      <c r="S319" s="60" t="s">
        <v>223</v>
      </c>
    </row>
    <row r="320" spans="1:19" ht="135" hidden="1" customHeight="1" x14ac:dyDescent="0.2">
      <c r="A320" s="70" t="s">
        <v>6827</v>
      </c>
      <c r="B320" s="70" t="s">
        <v>110</v>
      </c>
      <c r="C320" s="56">
        <v>2</v>
      </c>
      <c r="D320" s="71" t="s">
        <v>6826</v>
      </c>
      <c r="E320" s="70" t="s">
        <v>108</v>
      </c>
      <c r="F320" s="70" t="s">
        <v>6825</v>
      </c>
      <c r="G320" s="70" t="s">
        <v>102</v>
      </c>
      <c r="H320" s="55" t="s">
        <v>86</v>
      </c>
      <c r="I320" s="55" t="s">
        <v>86</v>
      </c>
      <c r="J320" s="70" t="s">
        <v>6824</v>
      </c>
      <c r="K320" s="72">
        <v>151.01</v>
      </c>
      <c r="L320" s="73">
        <v>42830</v>
      </c>
      <c r="M320" s="55" t="s">
        <v>86</v>
      </c>
      <c r="N320" s="55" t="s">
        <v>102</v>
      </c>
      <c r="O320" s="57" t="s">
        <v>2209</v>
      </c>
      <c r="P320" s="57" t="s">
        <v>6823</v>
      </c>
      <c r="Q320" s="57" t="s">
        <v>6822</v>
      </c>
      <c r="R320" s="60" t="s">
        <v>86</v>
      </c>
      <c r="S320" s="60" t="s">
        <v>223</v>
      </c>
    </row>
    <row r="321" spans="1:19" ht="135" hidden="1" customHeight="1" x14ac:dyDescent="0.2">
      <c r="A321" s="70" t="s">
        <v>6821</v>
      </c>
      <c r="B321" s="70" t="s">
        <v>110</v>
      </c>
      <c r="C321" s="68">
        <v>2</v>
      </c>
      <c r="D321" s="71" t="s">
        <v>6820</v>
      </c>
      <c r="E321" s="70" t="s">
        <v>6819</v>
      </c>
      <c r="F321" s="70" t="s">
        <v>5159</v>
      </c>
      <c r="G321" s="70" t="s">
        <v>158</v>
      </c>
      <c r="H321" s="55" t="s">
        <v>86</v>
      </c>
      <c r="I321" s="55" t="s">
        <v>86</v>
      </c>
      <c r="J321" s="70" t="s">
        <v>3651</v>
      </c>
      <c r="K321" s="72">
        <v>20.149999999999999</v>
      </c>
      <c r="L321" s="73">
        <v>43160</v>
      </c>
      <c r="M321" s="74" t="s">
        <v>103</v>
      </c>
      <c r="N321" s="55" t="s">
        <v>158</v>
      </c>
      <c r="O321" s="57" t="s">
        <v>6818</v>
      </c>
      <c r="P321" s="57" t="s">
        <v>6817</v>
      </c>
      <c r="Q321" s="57" t="s">
        <v>6816</v>
      </c>
      <c r="R321" s="60" t="s">
        <v>86</v>
      </c>
      <c r="S321" s="60" t="s">
        <v>223</v>
      </c>
    </row>
    <row r="322" spans="1:19" ht="135" hidden="1" customHeight="1" x14ac:dyDescent="0.2">
      <c r="A322" s="70" t="s">
        <v>6815</v>
      </c>
      <c r="B322" s="70" t="s">
        <v>110</v>
      </c>
      <c r="C322" s="68">
        <v>2</v>
      </c>
      <c r="D322" s="71" t="s">
        <v>6814</v>
      </c>
      <c r="E322" s="70" t="s">
        <v>589</v>
      </c>
      <c r="F322" s="70" t="s">
        <v>5159</v>
      </c>
      <c r="G322" s="70" t="s">
        <v>158</v>
      </c>
      <c r="H322" s="55" t="s">
        <v>86</v>
      </c>
      <c r="I322" s="55" t="s">
        <v>86</v>
      </c>
      <c r="J322" s="70" t="s">
        <v>6813</v>
      </c>
      <c r="K322" s="72">
        <v>28.81</v>
      </c>
      <c r="L322" s="73">
        <v>43166</v>
      </c>
      <c r="M322" s="74" t="s">
        <v>103</v>
      </c>
      <c r="N322" s="55" t="s">
        <v>158</v>
      </c>
      <c r="O322" s="57" t="s">
        <v>6812</v>
      </c>
      <c r="P322" s="57" t="s">
        <v>6811</v>
      </c>
      <c r="Q322" s="57" t="s">
        <v>6810</v>
      </c>
      <c r="R322" s="60" t="s">
        <v>86</v>
      </c>
      <c r="S322" s="60" t="s">
        <v>223</v>
      </c>
    </row>
    <row r="323" spans="1:19" ht="135" hidden="1" customHeight="1" x14ac:dyDescent="0.2">
      <c r="A323" s="70" t="s">
        <v>6809</v>
      </c>
      <c r="B323" s="70" t="s">
        <v>97</v>
      </c>
      <c r="C323" s="68">
        <v>2</v>
      </c>
      <c r="D323" s="71" t="s">
        <v>6808</v>
      </c>
      <c r="E323" s="70" t="s">
        <v>2180</v>
      </c>
      <c r="F323" s="70" t="s">
        <v>6797</v>
      </c>
      <c r="G323" s="70" t="s">
        <v>224</v>
      </c>
      <c r="H323" s="55" t="s">
        <v>86</v>
      </c>
      <c r="I323" s="55" t="s">
        <v>86</v>
      </c>
      <c r="J323" s="70" t="s">
        <v>3043</v>
      </c>
      <c r="K323" s="72">
        <v>47.71</v>
      </c>
      <c r="L323" s="73">
        <v>43172</v>
      </c>
      <c r="M323" s="55" t="s">
        <v>86</v>
      </c>
      <c r="N323" s="55" t="s">
        <v>224</v>
      </c>
      <c r="O323" s="57" t="s">
        <v>3001</v>
      </c>
      <c r="P323" s="57" t="s">
        <v>6807</v>
      </c>
      <c r="Q323" s="57" t="s">
        <v>6806</v>
      </c>
      <c r="R323" s="60" t="s">
        <v>86</v>
      </c>
      <c r="S323" s="60" t="s">
        <v>223</v>
      </c>
    </row>
    <row r="324" spans="1:19" ht="135" hidden="1" customHeight="1" x14ac:dyDescent="0.2">
      <c r="A324" s="70" t="s">
        <v>6805</v>
      </c>
      <c r="B324" s="70" t="s">
        <v>97</v>
      </c>
      <c r="C324" s="56">
        <v>2</v>
      </c>
      <c r="D324" s="71" t="s">
        <v>6804</v>
      </c>
      <c r="E324" s="70" t="s">
        <v>1438</v>
      </c>
      <c r="F324" s="70" t="s">
        <v>5210</v>
      </c>
      <c r="G324" s="70" t="s">
        <v>224</v>
      </c>
      <c r="H324" s="55" t="s">
        <v>86</v>
      </c>
      <c r="I324" s="55" t="s">
        <v>86</v>
      </c>
      <c r="J324" s="70" t="s">
        <v>6803</v>
      </c>
      <c r="K324" s="72">
        <v>69.47</v>
      </c>
      <c r="L324" s="73">
        <v>42921</v>
      </c>
      <c r="M324" s="55" t="s">
        <v>86</v>
      </c>
      <c r="N324" s="55" t="s">
        <v>224</v>
      </c>
      <c r="O324" s="57" t="s">
        <v>6802</v>
      </c>
      <c r="P324" s="57" t="s">
        <v>6801</v>
      </c>
      <c r="Q324" s="57" t="s">
        <v>6800</v>
      </c>
      <c r="R324" s="60" t="s">
        <v>86</v>
      </c>
      <c r="S324" s="60" t="s">
        <v>223</v>
      </c>
    </row>
    <row r="325" spans="1:19" ht="135" hidden="1" customHeight="1" x14ac:dyDescent="0.2">
      <c r="A325" s="70" t="s">
        <v>6799</v>
      </c>
      <c r="B325" s="70" t="s">
        <v>97</v>
      </c>
      <c r="C325" s="56">
        <v>2</v>
      </c>
      <c r="D325" s="71" t="s">
        <v>6798</v>
      </c>
      <c r="E325" s="70" t="s">
        <v>2180</v>
      </c>
      <c r="F325" s="70" t="s">
        <v>6797</v>
      </c>
      <c r="G325" s="70" t="s">
        <v>224</v>
      </c>
      <c r="H325" s="55" t="s">
        <v>86</v>
      </c>
      <c r="I325" s="55" t="s">
        <v>86</v>
      </c>
      <c r="J325" s="70" t="s">
        <v>6796</v>
      </c>
      <c r="K325" s="72">
        <v>46.07</v>
      </c>
      <c r="L325" s="73">
        <v>42724</v>
      </c>
      <c r="M325" s="55" t="s">
        <v>86</v>
      </c>
      <c r="N325" s="55" t="s">
        <v>224</v>
      </c>
      <c r="O325" s="57" t="s">
        <v>3063</v>
      </c>
      <c r="P325" s="57" t="s">
        <v>3187</v>
      </c>
      <c r="Q325" s="57" t="s">
        <v>6795</v>
      </c>
      <c r="R325" s="60" t="s">
        <v>86</v>
      </c>
      <c r="S325" s="60" t="s">
        <v>223</v>
      </c>
    </row>
    <row r="326" spans="1:19" ht="135" customHeight="1" x14ac:dyDescent="0.2">
      <c r="A326" s="70" t="s">
        <v>6794</v>
      </c>
      <c r="B326" s="70" t="s">
        <v>97</v>
      </c>
      <c r="C326" s="56">
        <v>2</v>
      </c>
      <c r="D326" s="71" t="s">
        <v>6793</v>
      </c>
      <c r="E326" s="70" t="s">
        <v>3789</v>
      </c>
      <c r="F326" s="70" t="s">
        <v>5557</v>
      </c>
      <c r="G326" s="70" t="s">
        <v>408</v>
      </c>
      <c r="H326" s="55" t="s">
        <v>86</v>
      </c>
      <c r="I326" s="55" t="s">
        <v>86</v>
      </c>
      <c r="J326" s="70" t="s">
        <v>3788</v>
      </c>
      <c r="K326" s="72">
        <v>39.06</v>
      </c>
      <c r="L326" s="73">
        <v>42552</v>
      </c>
      <c r="M326" s="55" t="s">
        <v>86</v>
      </c>
      <c r="N326" s="55" t="s">
        <v>408</v>
      </c>
      <c r="O326" s="57" t="s">
        <v>3784</v>
      </c>
      <c r="P326" s="57" t="s">
        <v>3783</v>
      </c>
      <c r="Q326" s="57" t="s">
        <v>6792</v>
      </c>
      <c r="R326" s="60" t="s">
        <v>86</v>
      </c>
      <c r="S326" s="60" t="s">
        <v>223</v>
      </c>
    </row>
    <row r="327" spans="1:19" ht="135" hidden="1" customHeight="1" x14ac:dyDescent="0.2">
      <c r="A327" s="75" t="s">
        <v>6791</v>
      </c>
      <c r="B327" s="75" t="s">
        <v>110</v>
      </c>
      <c r="C327" s="68">
        <v>2</v>
      </c>
      <c r="D327" s="76" t="s">
        <v>6790</v>
      </c>
      <c r="E327" s="75" t="s">
        <v>108</v>
      </c>
      <c r="F327" s="66" t="s">
        <v>5234</v>
      </c>
      <c r="G327" s="66" t="s">
        <v>158</v>
      </c>
      <c r="H327" s="55" t="s">
        <v>86</v>
      </c>
      <c r="I327" s="55" t="s">
        <v>86</v>
      </c>
      <c r="J327" s="66" t="s">
        <v>4271</v>
      </c>
      <c r="K327" s="62">
        <v>19</v>
      </c>
      <c r="L327" s="63">
        <v>43188</v>
      </c>
      <c r="M327" s="77" t="s">
        <v>103</v>
      </c>
      <c r="N327" s="75" t="s">
        <v>158</v>
      </c>
      <c r="O327" s="57" t="s">
        <v>1153</v>
      </c>
      <c r="P327" s="57" t="s">
        <v>1152</v>
      </c>
      <c r="Q327" s="57" t="s">
        <v>6789</v>
      </c>
      <c r="R327" s="60" t="s">
        <v>86</v>
      </c>
      <c r="S327" s="60" t="s">
        <v>223</v>
      </c>
    </row>
    <row r="328" spans="1:19" ht="135" hidden="1" customHeight="1" x14ac:dyDescent="0.2">
      <c r="A328" s="75" t="s">
        <v>5959</v>
      </c>
      <c r="B328" s="75" t="s">
        <v>110</v>
      </c>
      <c r="C328" s="68">
        <v>2</v>
      </c>
      <c r="D328" s="76" t="s">
        <v>6788</v>
      </c>
      <c r="E328" s="75" t="s">
        <v>94</v>
      </c>
      <c r="F328" s="66" t="s">
        <v>5234</v>
      </c>
      <c r="G328" s="66" t="s">
        <v>158</v>
      </c>
      <c r="H328" s="55" t="s">
        <v>86</v>
      </c>
      <c r="I328" s="55" t="s">
        <v>86</v>
      </c>
      <c r="J328" s="66" t="s">
        <v>5957</v>
      </c>
      <c r="K328" s="62">
        <v>18.43</v>
      </c>
      <c r="L328" s="63">
        <v>43188</v>
      </c>
      <c r="M328" s="77" t="s">
        <v>103</v>
      </c>
      <c r="N328" s="75" t="s">
        <v>158</v>
      </c>
      <c r="O328" s="57" t="s">
        <v>5954</v>
      </c>
      <c r="P328" s="57" t="s">
        <v>6787</v>
      </c>
      <c r="Q328" s="57" t="s">
        <v>6786</v>
      </c>
      <c r="R328" s="60" t="s">
        <v>86</v>
      </c>
      <c r="S328" s="60" t="s">
        <v>223</v>
      </c>
    </row>
    <row r="329" spans="1:19" ht="135" hidden="1" customHeight="1" x14ac:dyDescent="0.2">
      <c r="A329" s="75" t="s">
        <v>6785</v>
      </c>
      <c r="B329" s="75" t="s">
        <v>97</v>
      </c>
      <c r="C329" s="68">
        <v>2</v>
      </c>
      <c r="D329" s="76" t="s">
        <v>6784</v>
      </c>
      <c r="E329" s="75" t="s">
        <v>859</v>
      </c>
      <c r="F329" s="66" t="s">
        <v>5234</v>
      </c>
      <c r="G329" s="66" t="s">
        <v>158</v>
      </c>
      <c r="H329" s="55" t="s">
        <v>86</v>
      </c>
      <c r="I329" s="55" t="s">
        <v>86</v>
      </c>
      <c r="J329" s="66" t="s">
        <v>4018</v>
      </c>
      <c r="K329" s="62">
        <v>21.84</v>
      </c>
      <c r="L329" s="63">
        <v>43192</v>
      </c>
      <c r="M329" s="55" t="s">
        <v>86</v>
      </c>
      <c r="N329" s="75" t="s">
        <v>158</v>
      </c>
      <c r="O329" s="57" t="s">
        <v>854</v>
      </c>
      <c r="P329" s="57" t="s">
        <v>853</v>
      </c>
      <c r="Q329" s="57" t="s">
        <v>6783</v>
      </c>
      <c r="R329" s="60" t="s">
        <v>86</v>
      </c>
      <c r="S329" s="60" t="s">
        <v>223</v>
      </c>
    </row>
    <row r="330" spans="1:19" ht="135" hidden="1" customHeight="1" x14ac:dyDescent="0.2">
      <c r="A330" s="75" t="s">
        <v>6782</v>
      </c>
      <c r="B330" s="75" t="s">
        <v>97</v>
      </c>
      <c r="C330" s="68">
        <v>2</v>
      </c>
      <c r="D330" s="76" t="s">
        <v>6781</v>
      </c>
      <c r="E330" s="75" t="s">
        <v>859</v>
      </c>
      <c r="F330" s="66" t="s">
        <v>5195</v>
      </c>
      <c r="G330" s="66" t="s">
        <v>158</v>
      </c>
      <c r="H330" s="55" t="s">
        <v>86</v>
      </c>
      <c r="I330" s="55" t="s">
        <v>86</v>
      </c>
      <c r="J330" s="66" t="s">
        <v>4002</v>
      </c>
      <c r="K330" s="62">
        <v>35.79</v>
      </c>
      <c r="L330" s="63">
        <v>43192</v>
      </c>
      <c r="M330" s="55" t="s">
        <v>86</v>
      </c>
      <c r="N330" s="75" t="s">
        <v>158</v>
      </c>
      <c r="O330" s="57" t="s">
        <v>854</v>
      </c>
      <c r="P330" s="57" t="s">
        <v>853</v>
      </c>
      <c r="Q330" s="57" t="s">
        <v>6780</v>
      </c>
      <c r="R330" s="60" t="s">
        <v>86</v>
      </c>
      <c r="S330" s="60" t="s">
        <v>223</v>
      </c>
    </row>
    <row r="331" spans="1:19" ht="135" hidden="1" customHeight="1" x14ac:dyDescent="0.2">
      <c r="A331" s="75" t="s">
        <v>6779</v>
      </c>
      <c r="B331" s="75" t="s">
        <v>110</v>
      </c>
      <c r="C331" s="68">
        <v>2</v>
      </c>
      <c r="D331" s="76" t="s">
        <v>6778</v>
      </c>
      <c r="E331" s="75" t="s">
        <v>2140</v>
      </c>
      <c r="F331" s="66" t="s">
        <v>5234</v>
      </c>
      <c r="G331" s="66" t="s">
        <v>158</v>
      </c>
      <c r="H331" s="55" t="s">
        <v>86</v>
      </c>
      <c r="I331" s="55" t="s">
        <v>86</v>
      </c>
      <c r="J331" s="66" t="s">
        <v>6777</v>
      </c>
      <c r="K331" s="62">
        <v>27</v>
      </c>
      <c r="L331" s="63">
        <v>43199</v>
      </c>
      <c r="M331" s="77" t="s">
        <v>103</v>
      </c>
      <c r="N331" s="75" t="s">
        <v>158</v>
      </c>
      <c r="O331" s="57" t="s">
        <v>6776</v>
      </c>
      <c r="P331" s="57" t="s">
        <v>6775</v>
      </c>
      <c r="Q331" s="57" t="s">
        <v>6774</v>
      </c>
      <c r="R331" s="60" t="s">
        <v>86</v>
      </c>
      <c r="S331" s="60" t="s">
        <v>223</v>
      </c>
    </row>
    <row r="332" spans="1:19" ht="135" hidden="1" customHeight="1" x14ac:dyDescent="0.2">
      <c r="A332" s="75" t="s">
        <v>6773</v>
      </c>
      <c r="B332" s="75" t="s">
        <v>97</v>
      </c>
      <c r="C332" s="68">
        <v>2</v>
      </c>
      <c r="D332" s="76" t="s">
        <v>6772</v>
      </c>
      <c r="E332" s="75" t="s">
        <v>883</v>
      </c>
      <c r="F332" s="66" t="s">
        <v>4851</v>
      </c>
      <c r="G332" s="66" t="s">
        <v>5219</v>
      </c>
      <c r="H332" s="75" t="s">
        <v>4795</v>
      </c>
      <c r="I332" s="75" t="s">
        <v>6771</v>
      </c>
      <c r="J332" s="66" t="s">
        <v>6770</v>
      </c>
      <c r="K332" s="62">
        <v>55</v>
      </c>
      <c r="L332" s="63">
        <v>43215</v>
      </c>
      <c r="M332" s="55" t="s">
        <v>86</v>
      </c>
      <c r="N332" s="75" t="s">
        <v>90</v>
      </c>
      <c r="O332" s="57" t="s">
        <v>1330</v>
      </c>
      <c r="P332" s="57" t="s">
        <v>6756</v>
      </c>
      <c r="Q332" s="57" t="s">
        <v>6769</v>
      </c>
      <c r="R332" s="60" t="s">
        <v>86</v>
      </c>
      <c r="S332" s="60" t="s">
        <v>223</v>
      </c>
    </row>
    <row r="333" spans="1:19" ht="135" hidden="1" customHeight="1" x14ac:dyDescent="0.2">
      <c r="A333" s="75" t="s">
        <v>6768</v>
      </c>
      <c r="B333" s="75" t="s">
        <v>97</v>
      </c>
      <c r="C333" s="68">
        <v>2</v>
      </c>
      <c r="D333" s="76" t="s">
        <v>6767</v>
      </c>
      <c r="E333" s="75" t="s">
        <v>108</v>
      </c>
      <c r="F333" s="66" t="s">
        <v>4851</v>
      </c>
      <c r="G333" s="66" t="s">
        <v>5246</v>
      </c>
      <c r="H333" s="75" t="s">
        <v>6766</v>
      </c>
      <c r="I333" s="75" t="s">
        <v>1001</v>
      </c>
      <c r="J333" s="66" t="s">
        <v>6765</v>
      </c>
      <c r="K333" s="62">
        <v>62.3</v>
      </c>
      <c r="L333" s="63">
        <v>43215</v>
      </c>
      <c r="M333" s="55" t="s">
        <v>86</v>
      </c>
      <c r="N333" s="75" t="s">
        <v>360</v>
      </c>
      <c r="O333" s="57" t="s">
        <v>1330</v>
      </c>
      <c r="P333" s="57" t="s">
        <v>6764</v>
      </c>
      <c r="Q333" s="57" t="s">
        <v>6763</v>
      </c>
      <c r="R333" s="60" t="s">
        <v>86</v>
      </c>
      <c r="S333" s="60" t="s">
        <v>223</v>
      </c>
    </row>
    <row r="334" spans="1:19" ht="135" hidden="1" customHeight="1" x14ac:dyDescent="0.2">
      <c r="A334" s="75" t="s">
        <v>6762</v>
      </c>
      <c r="B334" s="75" t="s">
        <v>97</v>
      </c>
      <c r="C334" s="68">
        <v>2</v>
      </c>
      <c r="D334" s="76" t="s">
        <v>6761</v>
      </c>
      <c r="E334" s="75" t="s">
        <v>108</v>
      </c>
      <c r="F334" s="66" t="s">
        <v>6760</v>
      </c>
      <c r="G334" s="66" t="s">
        <v>5219</v>
      </c>
      <c r="H334" s="75" t="s">
        <v>6759</v>
      </c>
      <c r="I334" s="75" t="s">
        <v>6758</v>
      </c>
      <c r="J334" s="66" t="s">
        <v>6757</v>
      </c>
      <c r="K334" s="62">
        <v>64.849999999999994</v>
      </c>
      <c r="L334" s="63">
        <v>43215</v>
      </c>
      <c r="M334" s="55" t="s">
        <v>86</v>
      </c>
      <c r="N334" s="75" t="s">
        <v>90</v>
      </c>
      <c r="O334" s="57" t="s">
        <v>1330</v>
      </c>
      <c r="P334" s="57" t="s">
        <v>6756</v>
      </c>
      <c r="Q334" s="57" t="s">
        <v>6755</v>
      </c>
      <c r="R334" s="60" t="s">
        <v>86</v>
      </c>
      <c r="S334" s="60" t="s">
        <v>223</v>
      </c>
    </row>
    <row r="335" spans="1:19" ht="135" hidden="1" customHeight="1" x14ac:dyDescent="0.2">
      <c r="A335" s="75" t="s">
        <v>6754</v>
      </c>
      <c r="B335" s="75" t="s">
        <v>97</v>
      </c>
      <c r="C335" s="56">
        <v>2</v>
      </c>
      <c r="D335" s="76" t="s">
        <v>8353</v>
      </c>
      <c r="E335" s="75" t="s">
        <v>130</v>
      </c>
      <c r="F335" s="66" t="s">
        <v>4851</v>
      </c>
      <c r="G335" s="66" t="s">
        <v>5219</v>
      </c>
      <c r="H335" s="75" t="s">
        <v>6753</v>
      </c>
      <c r="I335" s="75" t="s">
        <v>6752</v>
      </c>
      <c r="J335" s="55" t="s">
        <v>6751</v>
      </c>
      <c r="K335" s="62">
        <v>44.33</v>
      </c>
      <c r="L335" s="63">
        <v>43502</v>
      </c>
      <c r="M335" s="55" t="s">
        <v>86</v>
      </c>
      <c r="N335" s="75" t="s">
        <v>90</v>
      </c>
      <c r="O335" s="57" t="s">
        <v>6750</v>
      </c>
      <c r="P335" s="57" t="s">
        <v>6749</v>
      </c>
      <c r="Q335" s="57" t="s">
        <v>6748</v>
      </c>
      <c r="R335" s="60" t="s">
        <v>86</v>
      </c>
      <c r="S335" s="60" t="s">
        <v>223</v>
      </c>
    </row>
    <row r="336" spans="1:19" ht="135" hidden="1" customHeight="1" x14ac:dyDescent="0.2">
      <c r="A336" s="75" t="s">
        <v>6747</v>
      </c>
      <c r="B336" s="75" t="s">
        <v>110</v>
      </c>
      <c r="C336" s="68">
        <v>2</v>
      </c>
      <c r="D336" s="76" t="s">
        <v>8354</v>
      </c>
      <c r="E336" s="75" t="s">
        <v>108</v>
      </c>
      <c r="F336" s="66" t="s">
        <v>6646</v>
      </c>
      <c r="G336" s="66" t="s">
        <v>373</v>
      </c>
      <c r="H336" s="55" t="s">
        <v>86</v>
      </c>
      <c r="I336" s="55" t="s">
        <v>86</v>
      </c>
      <c r="J336" s="66" t="s">
        <v>6746</v>
      </c>
      <c r="K336" s="62">
        <v>0</v>
      </c>
      <c r="L336" s="63">
        <v>43224</v>
      </c>
      <c r="M336" s="77" t="s">
        <v>103</v>
      </c>
      <c r="N336" s="75" t="s">
        <v>373</v>
      </c>
      <c r="O336" s="57" t="s">
        <v>2374</v>
      </c>
      <c r="P336" s="57" t="s">
        <v>2373</v>
      </c>
      <c r="Q336" s="57" t="s">
        <v>6745</v>
      </c>
      <c r="R336" s="60" t="s">
        <v>86</v>
      </c>
      <c r="S336" s="60" t="s">
        <v>223</v>
      </c>
    </row>
    <row r="337" spans="1:19" ht="135" hidden="1" customHeight="1" x14ac:dyDescent="0.2">
      <c r="A337" s="75" t="s">
        <v>6744</v>
      </c>
      <c r="B337" s="75" t="s">
        <v>110</v>
      </c>
      <c r="C337" s="68">
        <v>2</v>
      </c>
      <c r="D337" s="76" t="s">
        <v>8355</v>
      </c>
      <c r="E337" s="75" t="s">
        <v>108</v>
      </c>
      <c r="F337" s="66" t="s">
        <v>6646</v>
      </c>
      <c r="G337" s="66" t="s">
        <v>373</v>
      </c>
      <c r="H337" s="55" t="s">
        <v>86</v>
      </c>
      <c r="I337" s="55" t="s">
        <v>86</v>
      </c>
      <c r="J337" s="66" t="s">
        <v>6743</v>
      </c>
      <c r="K337" s="62">
        <v>0</v>
      </c>
      <c r="L337" s="63">
        <v>43224</v>
      </c>
      <c r="M337" s="77" t="s">
        <v>103</v>
      </c>
      <c r="N337" s="75" t="s">
        <v>373</v>
      </c>
      <c r="O337" s="57" t="s">
        <v>2374</v>
      </c>
      <c r="P337" s="57" t="s">
        <v>6742</v>
      </c>
      <c r="Q337" s="57" t="s">
        <v>6741</v>
      </c>
      <c r="R337" s="60" t="s">
        <v>86</v>
      </c>
      <c r="S337" s="60" t="s">
        <v>223</v>
      </c>
    </row>
    <row r="338" spans="1:19" ht="135" hidden="1" customHeight="1" x14ac:dyDescent="0.2">
      <c r="A338" s="75" t="s">
        <v>6740</v>
      </c>
      <c r="B338" s="75" t="s">
        <v>97</v>
      </c>
      <c r="C338" s="68">
        <v>2</v>
      </c>
      <c r="D338" s="76" t="s">
        <v>8356</v>
      </c>
      <c r="E338" s="75" t="s">
        <v>130</v>
      </c>
      <c r="F338" s="66" t="s">
        <v>4851</v>
      </c>
      <c r="G338" s="66" t="s">
        <v>5219</v>
      </c>
      <c r="H338" s="55" t="s">
        <v>86</v>
      </c>
      <c r="I338" s="55" t="s">
        <v>86</v>
      </c>
      <c r="J338" s="66" t="s">
        <v>3898</v>
      </c>
      <c r="K338" s="62">
        <v>39.83</v>
      </c>
      <c r="L338" s="63">
        <v>43258</v>
      </c>
      <c r="M338" s="55" t="s">
        <v>86</v>
      </c>
      <c r="N338" s="75" t="s">
        <v>90</v>
      </c>
      <c r="O338" s="57" t="s">
        <v>2430</v>
      </c>
      <c r="P338" s="57" t="s">
        <v>3894</v>
      </c>
      <c r="Q338" s="57" t="s">
        <v>6739</v>
      </c>
      <c r="R338" s="60" t="s">
        <v>86</v>
      </c>
      <c r="S338" s="60" t="s">
        <v>223</v>
      </c>
    </row>
    <row r="339" spans="1:19" ht="135" hidden="1" customHeight="1" x14ac:dyDescent="0.2">
      <c r="A339" s="75" t="s">
        <v>6738</v>
      </c>
      <c r="B339" s="75" t="s">
        <v>110</v>
      </c>
      <c r="C339" s="68">
        <v>2</v>
      </c>
      <c r="D339" s="76" t="s">
        <v>8357</v>
      </c>
      <c r="E339" s="75" t="s">
        <v>859</v>
      </c>
      <c r="F339" s="66" t="s">
        <v>3286</v>
      </c>
      <c r="G339" s="66" t="s">
        <v>158</v>
      </c>
      <c r="H339" s="55" t="s">
        <v>86</v>
      </c>
      <c r="I339" s="55" t="s">
        <v>86</v>
      </c>
      <c r="J339" s="66" t="s">
        <v>6737</v>
      </c>
      <c r="K339" s="62">
        <v>37.31</v>
      </c>
      <c r="L339" s="63">
        <v>43266</v>
      </c>
      <c r="M339" s="77" t="s">
        <v>103</v>
      </c>
      <c r="N339" s="75" t="s">
        <v>158</v>
      </c>
      <c r="O339" s="57" t="s">
        <v>6736</v>
      </c>
      <c r="P339" s="57" t="s">
        <v>6735</v>
      </c>
      <c r="Q339" s="57" t="s">
        <v>6734</v>
      </c>
      <c r="R339" s="60" t="s">
        <v>86</v>
      </c>
      <c r="S339" s="60" t="s">
        <v>223</v>
      </c>
    </row>
    <row r="340" spans="1:19" ht="135" hidden="1" customHeight="1" x14ac:dyDescent="0.2">
      <c r="A340" s="75" t="s">
        <v>6733</v>
      </c>
      <c r="B340" s="75" t="s">
        <v>110</v>
      </c>
      <c r="C340" s="68">
        <v>2</v>
      </c>
      <c r="D340" s="76" t="s">
        <v>6732</v>
      </c>
      <c r="E340" s="75" t="s">
        <v>6731</v>
      </c>
      <c r="F340" s="66" t="s">
        <v>5234</v>
      </c>
      <c r="G340" s="66" t="s">
        <v>158</v>
      </c>
      <c r="H340" s="55" t="s">
        <v>86</v>
      </c>
      <c r="I340" s="55" t="s">
        <v>86</v>
      </c>
      <c r="J340" s="66" t="s">
        <v>6730</v>
      </c>
      <c r="K340" s="62">
        <v>27.8</v>
      </c>
      <c r="L340" s="63">
        <v>43272</v>
      </c>
      <c r="M340" s="77" t="s">
        <v>103</v>
      </c>
      <c r="N340" s="75" t="s">
        <v>158</v>
      </c>
      <c r="O340" s="57" t="s">
        <v>6729</v>
      </c>
      <c r="P340" s="57" t="s">
        <v>6728</v>
      </c>
      <c r="Q340" s="57" t="s">
        <v>6727</v>
      </c>
      <c r="R340" s="60" t="s">
        <v>86</v>
      </c>
      <c r="S340" s="60" t="s">
        <v>223</v>
      </c>
    </row>
    <row r="341" spans="1:19" ht="135" hidden="1" customHeight="1" x14ac:dyDescent="0.2">
      <c r="A341" s="75" t="s">
        <v>6726</v>
      </c>
      <c r="B341" s="75" t="s">
        <v>110</v>
      </c>
      <c r="C341" s="68">
        <v>2</v>
      </c>
      <c r="D341" s="76" t="s">
        <v>6725</v>
      </c>
      <c r="E341" s="75" t="s">
        <v>859</v>
      </c>
      <c r="F341" s="66" t="s">
        <v>5234</v>
      </c>
      <c r="G341" s="66" t="s">
        <v>158</v>
      </c>
      <c r="H341" s="55" t="s">
        <v>86</v>
      </c>
      <c r="I341" s="55" t="s">
        <v>86</v>
      </c>
      <c r="J341" s="66" t="s">
        <v>4011</v>
      </c>
      <c r="K341" s="62">
        <v>16.57</v>
      </c>
      <c r="L341" s="63">
        <v>43272</v>
      </c>
      <c r="M341" s="77" t="s">
        <v>103</v>
      </c>
      <c r="N341" s="75" t="s">
        <v>158</v>
      </c>
      <c r="O341" s="57" t="s">
        <v>854</v>
      </c>
      <c r="P341" s="57" t="s">
        <v>853</v>
      </c>
      <c r="Q341" s="57" t="s">
        <v>6724</v>
      </c>
      <c r="R341" s="60" t="s">
        <v>86</v>
      </c>
      <c r="S341" s="60" t="s">
        <v>223</v>
      </c>
    </row>
    <row r="342" spans="1:19" ht="135" hidden="1" customHeight="1" x14ac:dyDescent="0.2">
      <c r="A342" s="75" t="s">
        <v>6723</v>
      </c>
      <c r="B342" s="75" t="s">
        <v>110</v>
      </c>
      <c r="C342" s="68">
        <v>2</v>
      </c>
      <c r="D342" s="76" t="s">
        <v>8358</v>
      </c>
      <c r="E342" s="75" t="s">
        <v>108</v>
      </c>
      <c r="F342" s="66" t="s">
        <v>6646</v>
      </c>
      <c r="G342" s="66" t="s">
        <v>373</v>
      </c>
      <c r="H342" s="55" t="s">
        <v>86</v>
      </c>
      <c r="I342" s="55" t="s">
        <v>86</v>
      </c>
      <c r="J342" s="66" t="s">
        <v>6722</v>
      </c>
      <c r="K342" s="62">
        <v>0</v>
      </c>
      <c r="L342" s="63">
        <v>43272</v>
      </c>
      <c r="M342" s="77" t="s">
        <v>103</v>
      </c>
      <c r="N342" s="75" t="s">
        <v>373</v>
      </c>
      <c r="O342" s="57" t="s">
        <v>6721</v>
      </c>
      <c r="P342" s="57" t="s">
        <v>6720</v>
      </c>
      <c r="Q342" s="57" t="s">
        <v>6719</v>
      </c>
      <c r="R342" s="60" t="s">
        <v>86</v>
      </c>
      <c r="S342" s="60" t="s">
        <v>223</v>
      </c>
    </row>
    <row r="343" spans="1:19" ht="135" hidden="1" customHeight="1" x14ac:dyDescent="0.2">
      <c r="A343" s="75" t="s">
        <v>6718</v>
      </c>
      <c r="B343" s="75" t="s">
        <v>110</v>
      </c>
      <c r="C343" s="68">
        <v>2</v>
      </c>
      <c r="D343" s="76" t="s">
        <v>8359</v>
      </c>
      <c r="E343" s="75" t="s">
        <v>539</v>
      </c>
      <c r="F343" s="66" t="s">
        <v>6717</v>
      </c>
      <c r="G343" s="66" t="s">
        <v>102</v>
      </c>
      <c r="H343" s="55" t="s">
        <v>86</v>
      </c>
      <c r="I343" s="55" t="s">
        <v>86</v>
      </c>
      <c r="J343" s="66" t="s">
        <v>6716</v>
      </c>
      <c r="K343" s="62">
        <v>56.06</v>
      </c>
      <c r="L343" s="63">
        <v>43277</v>
      </c>
      <c r="M343" s="77" t="s">
        <v>103</v>
      </c>
      <c r="N343" s="75" t="s">
        <v>102</v>
      </c>
      <c r="O343" s="57" t="s">
        <v>2152</v>
      </c>
      <c r="P343" s="57" t="s">
        <v>6715</v>
      </c>
      <c r="Q343" s="57" t="s">
        <v>6714</v>
      </c>
      <c r="R343" s="60" t="s">
        <v>86</v>
      </c>
      <c r="S343" s="60" t="s">
        <v>223</v>
      </c>
    </row>
    <row r="344" spans="1:19" ht="135" hidden="1" customHeight="1" x14ac:dyDescent="0.2">
      <c r="A344" s="75" t="s">
        <v>5951</v>
      </c>
      <c r="B344" s="75" t="s">
        <v>97</v>
      </c>
      <c r="C344" s="68">
        <v>2</v>
      </c>
      <c r="D344" s="76" t="s">
        <v>8360</v>
      </c>
      <c r="E344" s="75" t="s">
        <v>719</v>
      </c>
      <c r="F344" s="66" t="s">
        <v>4851</v>
      </c>
      <c r="G344" s="66" t="s">
        <v>5219</v>
      </c>
      <c r="H344" s="55" t="s">
        <v>86</v>
      </c>
      <c r="I344" s="55" t="s">
        <v>86</v>
      </c>
      <c r="J344" s="66" t="s">
        <v>5949</v>
      </c>
      <c r="K344" s="62">
        <v>49.77</v>
      </c>
      <c r="L344" s="63">
        <v>43278</v>
      </c>
      <c r="M344" s="55" t="s">
        <v>86</v>
      </c>
      <c r="N344" s="75" t="s">
        <v>90</v>
      </c>
      <c r="O344" s="57" t="s">
        <v>2248</v>
      </c>
      <c r="P344" s="57" t="s">
        <v>6713</v>
      </c>
      <c r="Q344" s="57" t="s">
        <v>6712</v>
      </c>
      <c r="R344" s="60" t="s">
        <v>86</v>
      </c>
      <c r="S344" s="60" t="s">
        <v>223</v>
      </c>
    </row>
    <row r="345" spans="1:19" ht="135" hidden="1" customHeight="1" x14ac:dyDescent="0.2">
      <c r="A345" s="75" t="s">
        <v>6711</v>
      </c>
      <c r="B345" s="75" t="s">
        <v>97</v>
      </c>
      <c r="C345" s="68">
        <v>2</v>
      </c>
      <c r="D345" s="76" t="s">
        <v>8361</v>
      </c>
      <c r="E345" s="75" t="s">
        <v>719</v>
      </c>
      <c r="F345" s="66" t="s">
        <v>4851</v>
      </c>
      <c r="G345" s="66" t="s">
        <v>5219</v>
      </c>
      <c r="H345" s="55" t="s">
        <v>86</v>
      </c>
      <c r="I345" s="55" t="s">
        <v>86</v>
      </c>
      <c r="J345" s="66" t="s">
        <v>4431</v>
      </c>
      <c r="K345" s="62">
        <v>58.84</v>
      </c>
      <c r="L345" s="63">
        <v>43278</v>
      </c>
      <c r="M345" s="55" t="s">
        <v>86</v>
      </c>
      <c r="N345" s="75" t="s">
        <v>90</v>
      </c>
      <c r="O345" s="57" t="s">
        <v>2248</v>
      </c>
      <c r="P345" s="57" t="s">
        <v>6710</v>
      </c>
      <c r="Q345" s="57" t="s">
        <v>6709</v>
      </c>
      <c r="R345" s="60" t="s">
        <v>86</v>
      </c>
      <c r="S345" s="60" t="s">
        <v>223</v>
      </c>
    </row>
    <row r="346" spans="1:19" ht="135" hidden="1" customHeight="1" x14ac:dyDescent="0.2">
      <c r="A346" s="75" t="s">
        <v>6708</v>
      </c>
      <c r="B346" s="75" t="s">
        <v>97</v>
      </c>
      <c r="C346" s="68">
        <v>2</v>
      </c>
      <c r="D346" s="76" t="s">
        <v>8362</v>
      </c>
      <c r="E346" s="75" t="s">
        <v>719</v>
      </c>
      <c r="F346" s="66" t="s">
        <v>4851</v>
      </c>
      <c r="G346" s="66" t="s">
        <v>5219</v>
      </c>
      <c r="H346" s="55" t="s">
        <v>86</v>
      </c>
      <c r="I346" s="55" t="s">
        <v>86</v>
      </c>
      <c r="J346" s="66" t="s">
        <v>4462</v>
      </c>
      <c r="K346" s="62">
        <v>42.86</v>
      </c>
      <c r="L346" s="63">
        <v>43278</v>
      </c>
      <c r="M346" s="55" t="s">
        <v>86</v>
      </c>
      <c r="N346" s="75" t="s">
        <v>90</v>
      </c>
      <c r="O346" s="57" t="s">
        <v>2248</v>
      </c>
      <c r="P346" s="57" t="s">
        <v>6707</v>
      </c>
      <c r="Q346" s="57" t="s">
        <v>6706</v>
      </c>
      <c r="R346" s="60" t="s">
        <v>86</v>
      </c>
      <c r="S346" s="60" t="s">
        <v>223</v>
      </c>
    </row>
    <row r="347" spans="1:19" ht="135" hidden="1" customHeight="1" x14ac:dyDescent="0.2">
      <c r="A347" s="75" t="s">
        <v>6705</v>
      </c>
      <c r="B347" s="75" t="s">
        <v>110</v>
      </c>
      <c r="C347" s="68">
        <v>2</v>
      </c>
      <c r="D347" s="76" t="s">
        <v>6704</v>
      </c>
      <c r="E347" s="75" t="s">
        <v>859</v>
      </c>
      <c r="F347" s="66" t="s">
        <v>5234</v>
      </c>
      <c r="G347" s="66" t="s">
        <v>158</v>
      </c>
      <c r="H347" s="55" t="s">
        <v>86</v>
      </c>
      <c r="I347" s="55" t="s">
        <v>86</v>
      </c>
      <c r="J347" s="66" t="s">
        <v>4006</v>
      </c>
      <c r="K347" s="62">
        <v>23.18</v>
      </c>
      <c r="L347" s="63">
        <v>43308</v>
      </c>
      <c r="M347" s="77" t="s">
        <v>103</v>
      </c>
      <c r="N347" s="75" t="s">
        <v>158</v>
      </c>
      <c r="O347" s="57" t="s">
        <v>854</v>
      </c>
      <c r="P347" s="57" t="s">
        <v>853</v>
      </c>
      <c r="Q347" s="57" t="s">
        <v>6703</v>
      </c>
      <c r="R347" s="60" t="s">
        <v>86</v>
      </c>
      <c r="S347" s="60" t="s">
        <v>223</v>
      </c>
    </row>
    <row r="348" spans="1:19" ht="135" hidden="1" customHeight="1" x14ac:dyDescent="0.2">
      <c r="A348" s="75" t="s">
        <v>6702</v>
      </c>
      <c r="B348" s="75" t="s">
        <v>110</v>
      </c>
      <c r="C348" s="68">
        <v>2</v>
      </c>
      <c r="D348" s="76" t="s">
        <v>6701</v>
      </c>
      <c r="E348" s="75" t="s">
        <v>220</v>
      </c>
      <c r="F348" s="66" t="s">
        <v>5210</v>
      </c>
      <c r="G348" s="66" t="s">
        <v>224</v>
      </c>
      <c r="H348" s="55" t="s">
        <v>86</v>
      </c>
      <c r="I348" s="55" t="s">
        <v>86</v>
      </c>
      <c r="J348" s="66" t="s">
        <v>6700</v>
      </c>
      <c r="K348" s="62">
        <v>79.790000000000006</v>
      </c>
      <c r="L348" s="63">
        <v>43314</v>
      </c>
      <c r="M348" s="77" t="s">
        <v>103</v>
      </c>
      <c r="N348" s="75" t="s">
        <v>224</v>
      </c>
      <c r="O348" s="57" t="s">
        <v>6699</v>
      </c>
      <c r="P348" s="57" t="s">
        <v>2323</v>
      </c>
      <c r="Q348" s="57" t="s">
        <v>6698</v>
      </c>
      <c r="R348" s="60" t="s">
        <v>86</v>
      </c>
      <c r="S348" s="60" t="s">
        <v>223</v>
      </c>
    </row>
    <row r="349" spans="1:19" ht="135" hidden="1" customHeight="1" x14ac:dyDescent="0.2">
      <c r="A349" s="75" t="s">
        <v>6697</v>
      </c>
      <c r="B349" s="75" t="s">
        <v>97</v>
      </c>
      <c r="C349" s="68">
        <v>2</v>
      </c>
      <c r="D349" s="76" t="s">
        <v>6696</v>
      </c>
      <c r="E349" s="75" t="s">
        <v>193</v>
      </c>
      <c r="F349" s="66" t="s">
        <v>6634</v>
      </c>
      <c r="G349" s="66" t="s">
        <v>158</v>
      </c>
      <c r="H349" s="55" t="s">
        <v>86</v>
      </c>
      <c r="I349" s="55" t="s">
        <v>86</v>
      </c>
      <c r="J349" s="66" t="s">
        <v>3642</v>
      </c>
      <c r="K349" s="62">
        <v>50.48</v>
      </c>
      <c r="L349" s="63">
        <v>43339</v>
      </c>
      <c r="M349" s="55" t="s">
        <v>86</v>
      </c>
      <c r="N349" s="75" t="s">
        <v>158</v>
      </c>
      <c r="O349" s="57" t="s">
        <v>3348</v>
      </c>
      <c r="P349" s="57" t="s">
        <v>6695</v>
      </c>
      <c r="Q349" s="57" t="s">
        <v>6694</v>
      </c>
      <c r="R349" s="60" t="s">
        <v>86</v>
      </c>
      <c r="S349" s="60" t="s">
        <v>223</v>
      </c>
    </row>
    <row r="350" spans="1:19" ht="135" hidden="1" customHeight="1" x14ac:dyDescent="0.2">
      <c r="A350" s="75" t="s">
        <v>6693</v>
      </c>
      <c r="B350" s="75" t="s">
        <v>97</v>
      </c>
      <c r="C350" s="68">
        <v>2</v>
      </c>
      <c r="D350" s="76" t="s">
        <v>6692</v>
      </c>
      <c r="E350" s="75" t="s">
        <v>220</v>
      </c>
      <c r="F350" s="66" t="s">
        <v>6634</v>
      </c>
      <c r="G350" s="66" t="s">
        <v>158</v>
      </c>
      <c r="H350" s="55" t="s">
        <v>86</v>
      </c>
      <c r="I350" s="55" t="s">
        <v>86</v>
      </c>
      <c r="J350" s="66" t="s">
        <v>3352</v>
      </c>
      <c r="K350" s="62">
        <v>50.03</v>
      </c>
      <c r="L350" s="63">
        <v>43339</v>
      </c>
      <c r="M350" s="55" t="s">
        <v>86</v>
      </c>
      <c r="N350" s="75" t="s">
        <v>158</v>
      </c>
      <c r="O350" s="57" t="s">
        <v>3348</v>
      </c>
      <c r="P350" s="57" t="s">
        <v>6691</v>
      </c>
      <c r="Q350" s="57" t="s">
        <v>6690</v>
      </c>
      <c r="R350" s="60" t="s">
        <v>86</v>
      </c>
      <c r="S350" s="60" t="s">
        <v>223</v>
      </c>
    </row>
    <row r="351" spans="1:19" ht="135" hidden="1" customHeight="1" x14ac:dyDescent="0.2">
      <c r="A351" s="75" t="s">
        <v>6689</v>
      </c>
      <c r="B351" s="75" t="s">
        <v>110</v>
      </c>
      <c r="C351" s="68">
        <v>2</v>
      </c>
      <c r="D351" s="76" t="s">
        <v>6688</v>
      </c>
      <c r="E351" s="75" t="s">
        <v>1027</v>
      </c>
      <c r="F351" s="66" t="s">
        <v>5234</v>
      </c>
      <c r="G351" s="66" t="s">
        <v>158</v>
      </c>
      <c r="H351" s="55" t="s">
        <v>86</v>
      </c>
      <c r="I351" s="55" t="s">
        <v>86</v>
      </c>
      <c r="J351" s="66" t="s">
        <v>6687</v>
      </c>
      <c r="K351" s="62">
        <v>20.9</v>
      </c>
      <c r="L351" s="63">
        <v>43363</v>
      </c>
      <c r="M351" s="77" t="s">
        <v>103</v>
      </c>
      <c r="N351" s="75" t="s">
        <v>158</v>
      </c>
      <c r="O351" s="57" t="s">
        <v>4838</v>
      </c>
      <c r="P351" s="57" t="s">
        <v>4837</v>
      </c>
      <c r="Q351" s="57" t="s">
        <v>6686</v>
      </c>
      <c r="R351" s="60" t="s">
        <v>86</v>
      </c>
      <c r="S351" s="60" t="s">
        <v>223</v>
      </c>
    </row>
    <row r="352" spans="1:19" ht="135" hidden="1" customHeight="1" x14ac:dyDescent="0.2">
      <c r="A352" s="75" t="s">
        <v>6685</v>
      </c>
      <c r="B352" s="75" t="s">
        <v>97</v>
      </c>
      <c r="C352" s="68">
        <v>2</v>
      </c>
      <c r="D352" s="76" t="s">
        <v>8363</v>
      </c>
      <c r="E352" s="75" t="s">
        <v>165</v>
      </c>
      <c r="F352" s="66" t="s">
        <v>6634</v>
      </c>
      <c r="G352" s="66" t="s">
        <v>158</v>
      </c>
      <c r="H352" s="55" t="s">
        <v>86</v>
      </c>
      <c r="I352" s="55" t="s">
        <v>86</v>
      </c>
      <c r="J352" s="66" t="s">
        <v>6684</v>
      </c>
      <c r="K352" s="62">
        <v>55.1</v>
      </c>
      <c r="L352" s="63">
        <v>43363</v>
      </c>
      <c r="M352" s="55" t="s">
        <v>86</v>
      </c>
      <c r="N352" s="75" t="s">
        <v>158</v>
      </c>
      <c r="O352" s="57" t="s">
        <v>6683</v>
      </c>
      <c r="P352" s="57" t="s">
        <v>6682</v>
      </c>
      <c r="Q352" s="57" t="s">
        <v>6681</v>
      </c>
      <c r="R352" s="60" t="s">
        <v>86</v>
      </c>
      <c r="S352" s="60" t="s">
        <v>223</v>
      </c>
    </row>
    <row r="353" spans="1:19" ht="135" hidden="1" customHeight="1" x14ac:dyDescent="0.2">
      <c r="A353" s="75" t="s">
        <v>6680</v>
      </c>
      <c r="B353" s="75" t="s">
        <v>97</v>
      </c>
      <c r="C353" s="68">
        <v>2</v>
      </c>
      <c r="D353" s="76" t="s">
        <v>8364</v>
      </c>
      <c r="E353" s="75" t="s">
        <v>859</v>
      </c>
      <c r="F353" s="66" t="s">
        <v>5195</v>
      </c>
      <c r="G353" s="66" t="s">
        <v>158</v>
      </c>
      <c r="H353" s="55" t="s">
        <v>86</v>
      </c>
      <c r="I353" s="55" t="s">
        <v>86</v>
      </c>
      <c r="J353" s="66" t="s">
        <v>4068</v>
      </c>
      <c r="K353" s="62">
        <v>36.799999999999997</v>
      </c>
      <c r="L353" s="63">
        <v>43363</v>
      </c>
      <c r="M353" s="55" t="s">
        <v>86</v>
      </c>
      <c r="N353" s="75" t="s">
        <v>158</v>
      </c>
      <c r="O353" s="57" t="s">
        <v>4041</v>
      </c>
      <c r="P353" s="57" t="s">
        <v>4040</v>
      </c>
      <c r="Q353" s="57" t="s">
        <v>6679</v>
      </c>
      <c r="R353" s="60" t="s">
        <v>86</v>
      </c>
      <c r="S353" s="60" t="s">
        <v>223</v>
      </c>
    </row>
    <row r="354" spans="1:19" ht="135" hidden="1" customHeight="1" x14ac:dyDescent="0.2">
      <c r="A354" s="75" t="s">
        <v>6678</v>
      </c>
      <c r="B354" s="75" t="s">
        <v>97</v>
      </c>
      <c r="C354" s="68">
        <v>2</v>
      </c>
      <c r="D354" s="76" t="s">
        <v>8365</v>
      </c>
      <c r="E354" s="75" t="s">
        <v>859</v>
      </c>
      <c r="F354" s="66" t="s">
        <v>5234</v>
      </c>
      <c r="G354" s="66" t="s">
        <v>158</v>
      </c>
      <c r="H354" s="55" t="s">
        <v>86</v>
      </c>
      <c r="I354" s="55" t="s">
        <v>86</v>
      </c>
      <c r="J354" s="66" t="s">
        <v>4052</v>
      </c>
      <c r="K354" s="62">
        <v>22.58</v>
      </c>
      <c r="L354" s="63">
        <v>43363</v>
      </c>
      <c r="M354" s="55" t="s">
        <v>86</v>
      </c>
      <c r="N354" s="75" t="s">
        <v>158</v>
      </c>
      <c r="O354" s="57" t="s">
        <v>4041</v>
      </c>
      <c r="P354" s="57" t="s">
        <v>4040</v>
      </c>
      <c r="Q354" s="57" t="s">
        <v>6677</v>
      </c>
      <c r="R354" s="60" t="s">
        <v>86</v>
      </c>
      <c r="S354" s="60" t="s">
        <v>223</v>
      </c>
    </row>
    <row r="355" spans="1:19" ht="135" hidden="1" customHeight="1" x14ac:dyDescent="0.2">
      <c r="A355" s="75" t="s">
        <v>6676</v>
      </c>
      <c r="B355" s="75" t="s">
        <v>97</v>
      </c>
      <c r="C355" s="68">
        <v>2</v>
      </c>
      <c r="D355" s="76" t="s">
        <v>8366</v>
      </c>
      <c r="E355" s="75" t="s">
        <v>859</v>
      </c>
      <c r="F355" s="66" t="s">
        <v>3286</v>
      </c>
      <c r="G355" s="66" t="s">
        <v>158</v>
      </c>
      <c r="H355" s="55" t="s">
        <v>86</v>
      </c>
      <c r="I355" s="55" t="s">
        <v>86</v>
      </c>
      <c r="J355" s="66" t="s">
        <v>4074</v>
      </c>
      <c r="K355" s="62">
        <v>35.130000000000003</v>
      </c>
      <c r="L355" s="63">
        <v>43363</v>
      </c>
      <c r="M355" s="55" t="s">
        <v>86</v>
      </c>
      <c r="N355" s="75" t="s">
        <v>158</v>
      </c>
      <c r="O355" s="57" t="s">
        <v>4041</v>
      </c>
      <c r="P355" s="57" t="s">
        <v>4040</v>
      </c>
      <c r="Q355" s="57" t="s">
        <v>6675</v>
      </c>
      <c r="R355" s="60" t="s">
        <v>86</v>
      </c>
      <c r="S355" s="60" t="s">
        <v>223</v>
      </c>
    </row>
    <row r="356" spans="1:19" ht="135" hidden="1" customHeight="1" x14ac:dyDescent="0.2">
      <c r="A356" s="75" t="s">
        <v>6674</v>
      </c>
      <c r="B356" s="75" t="s">
        <v>97</v>
      </c>
      <c r="C356" s="68">
        <v>2</v>
      </c>
      <c r="D356" s="76" t="s">
        <v>8367</v>
      </c>
      <c r="E356" s="75" t="s">
        <v>130</v>
      </c>
      <c r="F356" s="66" t="s">
        <v>4851</v>
      </c>
      <c r="G356" s="55" t="s">
        <v>4850</v>
      </c>
      <c r="H356" s="55" t="s">
        <v>86</v>
      </c>
      <c r="I356" s="55" t="s">
        <v>86</v>
      </c>
      <c r="J356" s="66" t="s">
        <v>3906</v>
      </c>
      <c r="K356" s="62">
        <v>40.630000000000003</v>
      </c>
      <c r="L356" s="63">
        <v>43367</v>
      </c>
      <c r="M356" s="55" t="s">
        <v>86</v>
      </c>
      <c r="N356" s="75" t="s">
        <v>90</v>
      </c>
      <c r="O356" s="57" t="s">
        <v>2430</v>
      </c>
      <c r="P356" s="57" t="s">
        <v>3902</v>
      </c>
      <c r="Q356" s="57" t="s">
        <v>6673</v>
      </c>
      <c r="R356" s="60" t="s">
        <v>86</v>
      </c>
      <c r="S356" s="60" t="s">
        <v>223</v>
      </c>
    </row>
    <row r="357" spans="1:19" ht="135" hidden="1" customHeight="1" x14ac:dyDescent="0.2">
      <c r="A357" s="61" t="s">
        <v>5221</v>
      </c>
      <c r="B357" s="61" t="s">
        <v>97</v>
      </c>
      <c r="C357" s="68">
        <v>2</v>
      </c>
      <c r="D357" s="57" t="s">
        <v>8368</v>
      </c>
      <c r="E357" s="61" t="s">
        <v>108</v>
      </c>
      <c r="F357" s="55" t="s">
        <v>4851</v>
      </c>
      <c r="G357" s="55" t="s">
        <v>5219</v>
      </c>
      <c r="H357" s="55" t="s">
        <v>86</v>
      </c>
      <c r="I357" s="55" t="s">
        <v>86</v>
      </c>
      <c r="J357" s="55" t="s">
        <v>5218</v>
      </c>
      <c r="K357" s="62">
        <v>32.28</v>
      </c>
      <c r="L357" s="63">
        <v>43376</v>
      </c>
      <c r="M357" s="55" t="s">
        <v>86</v>
      </c>
      <c r="N357" s="55" t="s">
        <v>90</v>
      </c>
      <c r="O357" s="57" t="s">
        <v>5215</v>
      </c>
      <c r="P357" s="57" t="s">
        <v>5214</v>
      </c>
      <c r="Q357" s="57" t="s">
        <v>6672</v>
      </c>
      <c r="R357" s="60" t="s">
        <v>86</v>
      </c>
      <c r="S357" s="60" t="s">
        <v>223</v>
      </c>
    </row>
    <row r="358" spans="1:19" ht="135" hidden="1" customHeight="1" x14ac:dyDescent="0.2">
      <c r="A358" s="61" t="s">
        <v>6671</v>
      </c>
      <c r="B358" s="61" t="s">
        <v>97</v>
      </c>
      <c r="C358" s="68">
        <v>2</v>
      </c>
      <c r="D358" s="57" t="s">
        <v>8369</v>
      </c>
      <c r="E358" s="61" t="s">
        <v>6670</v>
      </c>
      <c r="F358" s="55" t="s">
        <v>4851</v>
      </c>
      <c r="G358" s="55" t="s">
        <v>5219</v>
      </c>
      <c r="H358" s="55" t="s">
        <v>86</v>
      </c>
      <c r="I358" s="55" t="s">
        <v>86</v>
      </c>
      <c r="J358" s="55" t="s">
        <v>6669</v>
      </c>
      <c r="K358" s="62">
        <v>66.55</v>
      </c>
      <c r="L358" s="63">
        <v>43382</v>
      </c>
      <c r="M358" s="55" t="s">
        <v>86</v>
      </c>
      <c r="N358" s="55" t="s">
        <v>90</v>
      </c>
      <c r="O358" s="57" t="s">
        <v>2248</v>
      </c>
      <c r="P358" s="57" t="s">
        <v>6668</v>
      </c>
      <c r="Q358" s="57" t="s">
        <v>6667</v>
      </c>
      <c r="R358" s="60" t="s">
        <v>86</v>
      </c>
      <c r="S358" s="60" t="s">
        <v>223</v>
      </c>
    </row>
    <row r="359" spans="1:19" ht="135" hidden="1" customHeight="1" x14ac:dyDescent="0.2">
      <c r="A359" s="61" t="s">
        <v>6666</v>
      </c>
      <c r="B359" s="61" t="s">
        <v>97</v>
      </c>
      <c r="C359" s="68">
        <v>2</v>
      </c>
      <c r="D359" s="57" t="s">
        <v>8370</v>
      </c>
      <c r="E359" s="61" t="s">
        <v>108</v>
      </c>
      <c r="F359" s="55" t="s">
        <v>5195</v>
      </c>
      <c r="G359" s="55" t="s">
        <v>158</v>
      </c>
      <c r="H359" s="55" t="s">
        <v>86</v>
      </c>
      <c r="I359" s="55" t="s">
        <v>86</v>
      </c>
      <c r="J359" s="55" t="s">
        <v>6665</v>
      </c>
      <c r="K359" s="62">
        <v>38.36</v>
      </c>
      <c r="L359" s="63">
        <v>43388</v>
      </c>
      <c r="M359" s="55" t="s">
        <v>86</v>
      </c>
      <c r="N359" s="55" t="s">
        <v>158</v>
      </c>
      <c r="O359" s="57" t="s">
        <v>1153</v>
      </c>
      <c r="P359" s="57" t="s">
        <v>1152</v>
      </c>
      <c r="Q359" s="57" t="s">
        <v>6664</v>
      </c>
      <c r="R359" s="60" t="s">
        <v>86</v>
      </c>
      <c r="S359" s="60" t="s">
        <v>223</v>
      </c>
    </row>
    <row r="360" spans="1:19" ht="135" hidden="1" customHeight="1" x14ac:dyDescent="0.2">
      <c r="A360" s="61" t="s">
        <v>6663</v>
      </c>
      <c r="B360" s="61" t="s">
        <v>110</v>
      </c>
      <c r="C360" s="68">
        <v>2</v>
      </c>
      <c r="D360" s="57" t="s">
        <v>8371</v>
      </c>
      <c r="E360" s="61" t="s">
        <v>859</v>
      </c>
      <c r="F360" s="55" t="s">
        <v>5234</v>
      </c>
      <c r="G360" s="55" t="s">
        <v>158</v>
      </c>
      <c r="H360" s="55" t="s">
        <v>86</v>
      </c>
      <c r="I360" s="55" t="s">
        <v>86</v>
      </c>
      <c r="J360" s="55" t="s">
        <v>4045</v>
      </c>
      <c r="K360" s="62">
        <v>17.329999999999998</v>
      </c>
      <c r="L360" s="63">
        <v>43396</v>
      </c>
      <c r="M360" s="65" t="s">
        <v>103</v>
      </c>
      <c r="N360" s="55" t="s">
        <v>158</v>
      </c>
      <c r="O360" s="57" t="s">
        <v>4041</v>
      </c>
      <c r="P360" s="57" t="s">
        <v>4040</v>
      </c>
      <c r="Q360" s="57" t="s">
        <v>6662</v>
      </c>
      <c r="R360" s="60" t="s">
        <v>86</v>
      </c>
      <c r="S360" s="60" t="s">
        <v>223</v>
      </c>
    </row>
    <row r="361" spans="1:19" ht="135" hidden="1" customHeight="1" x14ac:dyDescent="0.2">
      <c r="A361" s="61" t="s">
        <v>6661</v>
      </c>
      <c r="B361" s="61" t="s">
        <v>97</v>
      </c>
      <c r="C361" s="68">
        <v>2</v>
      </c>
      <c r="D361" s="57" t="s">
        <v>6660</v>
      </c>
      <c r="E361" s="61" t="s">
        <v>304</v>
      </c>
      <c r="F361" s="55" t="s">
        <v>5210</v>
      </c>
      <c r="G361" s="55" t="s">
        <v>224</v>
      </c>
      <c r="H361" s="55" t="s">
        <v>86</v>
      </c>
      <c r="I361" s="55" t="s">
        <v>86</v>
      </c>
      <c r="J361" s="55" t="s">
        <v>3471</v>
      </c>
      <c r="K361" s="62">
        <v>81.86</v>
      </c>
      <c r="L361" s="63">
        <v>43438</v>
      </c>
      <c r="M361" s="55" t="s">
        <v>86</v>
      </c>
      <c r="N361" s="55" t="s">
        <v>224</v>
      </c>
      <c r="O361" s="57" t="s">
        <v>6656</v>
      </c>
      <c r="P361" s="57" t="s">
        <v>6655</v>
      </c>
      <c r="Q361" s="57" t="s">
        <v>6659</v>
      </c>
      <c r="R361" s="60" t="s">
        <v>86</v>
      </c>
      <c r="S361" s="60" t="s">
        <v>223</v>
      </c>
    </row>
    <row r="362" spans="1:19" ht="135" hidden="1" customHeight="1" x14ac:dyDescent="0.2">
      <c r="A362" s="61" t="s">
        <v>6658</v>
      </c>
      <c r="B362" s="61" t="s">
        <v>110</v>
      </c>
      <c r="C362" s="68">
        <v>2</v>
      </c>
      <c r="D362" s="57" t="s">
        <v>6657</v>
      </c>
      <c r="E362" s="61" t="s">
        <v>304</v>
      </c>
      <c r="F362" s="55" t="s">
        <v>5485</v>
      </c>
      <c r="G362" s="55" t="s">
        <v>224</v>
      </c>
      <c r="H362" s="55" t="s">
        <v>86</v>
      </c>
      <c r="I362" s="55" t="s">
        <v>86</v>
      </c>
      <c r="J362" s="55" t="s">
        <v>3469</v>
      </c>
      <c r="K362" s="62">
        <v>38.58</v>
      </c>
      <c r="L362" s="63">
        <v>43438</v>
      </c>
      <c r="M362" s="65" t="s">
        <v>103</v>
      </c>
      <c r="N362" s="55" t="s">
        <v>214</v>
      </c>
      <c r="O362" s="57" t="s">
        <v>6656</v>
      </c>
      <c r="P362" s="57" t="s">
        <v>6655</v>
      </c>
      <c r="Q362" s="57" t="s">
        <v>6654</v>
      </c>
      <c r="R362" s="60" t="s">
        <v>86</v>
      </c>
      <c r="S362" s="60" t="s">
        <v>223</v>
      </c>
    </row>
    <row r="363" spans="1:19" ht="135" hidden="1" customHeight="1" x14ac:dyDescent="0.2">
      <c r="A363" s="61" t="s">
        <v>6653</v>
      </c>
      <c r="B363" s="61" t="s">
        <v>110</v>
      </c>
      <c r="C363" s="68">
        <v>2</v>
      </c>
      <c r="D363" s="57" t="s">
        <v>6652</v>
      </c>
      <c r="E363" s="61" t="s">
        <v>108</v>
      </c>
      <c r="F363" s="55" t="s">
        <v>6646</v>
      </c>
      <c r="G363" s="55" t="s">
        <v>373</v>
      </c>
      <c r="H363" s="55" t="s">
        <v>86</v>
      </c>
      <c r="I363" s="55" t="s">
        <v>86</v>
      </c>
      <c r="J363" s="55" t="s">
        <v>6651</v>
      </c>
      <c r="K363" s="62">
        <v>0</v>
      </c>
      <c r="L363" s="63">
        <v>43445</v>
      </c>
      <c r="M363" s="65" t="s">
        <v>103</v>
      </c>
      <c r="N363" s="55" t="s">
        <v>373</v>
      </c>
      <c r="O363" s="57" t="s">
        <v>4924</v>
      </c>
      <c r="P363" s="57" t="s">
        <v>6650</v>
      </c>
      <c r="Q363" s="57" t="s">
        <v>6649</v>
      </c>
      <c r="R363" s="60" t="s">
        <v>86</v>
      </c>
      <c r="S363" s="60" t="s">
        <v>223</v>
      </c>
    </row>
    <row r="364" spans="1:19" ht="135" hidden="1" customHeight="1" x14ac:dyDescent="0.2">
      <c r="A364" s="61" t="s">
        <v>6648</v>
      </c>
      <c r="B364" s="61" t="s">
        <v>110</v>
      </c>
      <c r="C364" s="68">
        <v>2</v>
      </c>
      <c r="D364" s="57" t="s">
        <v>6647</v>
      </c>
      <c r="E364" s="61" t="s">
        <v>108</v>
      </c>
      <c r="F364" s="55" t="s">
        <v>6646</v>
      </c>
      <c r="G364" s="55" t="s">
        <v>373</v>
      </c>
      <c r="H364" s="55" t="s">
        <v>86</v>
      </c>
      <c r="I364" s="55" t="s">
        <v>86</v>
      </c>
      <c r="J364" s="55" t="s">
        <v>6645</v>
      </c>
      <c r="K364" s="62">
        <v>0</v>
      </c>
      <c r="L364" s="63">
        <v>43445</v>
      </c>
      <c r="M364" s="65" t="s">
        <v>103</v>
      </c>
      <c r="N364" s="55" t="s">
        <v>373</v>
      </c>
      <c r="O364" s="57" t="s">
        <v>4924</v>
      </c>
      <c r="P364" s="57" t="s">
        <v>6644</v>
      </c>
      <c r="Q364" s="57" t="s">
        <v>6643</v>
      </c>
      <c r="R364" s="60" t="s">
        <v>86</v>
      </c>
      <c r="S364" s="60" t="s">
        <v>223</v>
      </c>
    </row>
    <row r="365" spans="1:19" ht="135" hidden="1" customHeight="1" x14ac:dyDescent="0.2">
      <c r="A365" s="61" t="s">
        <v>6642</v>
      </c>
      <c r="B365" s="61" t="s">
        <v>110</v>
      </c>
      <c r="C365" s="68">
        <v>2</v>
      </c>
      <c r="D365" s="57" t="s">
        <v>8372</v>
      </c>
      <c r="E365" s="61" t="s">
        <v>2319</v>
      </c>
      <c r="F365" s="55" t="s">
        <v>5210</v>
      </c>
      <c r="G365" s="55" t="s">
        <v>224</v>
      </c>
      <c r="H365" s="55" t="s">
        <v>86</v>
      </c>
      <c r="I365" s="55" t="s">
        <v>86</v>
      </c>
      <c r="J365" s="55" t="s">
        <v>6641</v>
      </c>
      <c r="K365" s="62">
        <v>38.06</v>
      </c>
      <c r="L365" s="63">
        <v>43452</v>
      </c>
      <c r="M365" s="65" t="s">
        <v>103</v>
      </c>
      <c r="N365" s="55" t="s">
        <v>224</v>
      </c>
      <c r="O365" s="57" t="s">
        <v>5455</v>
      </c>
      <c r="P365" s="57" t="s">
        <v>5454</v>
      </c>
      <c r="Q365" s="57" t="s">
        <v>6640</v>
      </c>
      <c r="R365" s="60" t="s">
        <v>86</v>
      </c>
      <c r="S365" s="60" t="s">
        <v>223</v>
      </c>
    </row>
    <row r="366" spans="1:19" ht="135" hidden="1" customHeight="1" x14ac:dyDescent="0.2">
      <c r="A366" s="61" t="s">
        <v>6639</v>
      </c>
      <c r="B366" s="61" t="s">
        <v>110</v>
      </c>
      <c r="C366" s="68">
        <v>2</v>
      </c>
      <c r="D366" s="57" t="s">
        <v>8373</v>
      </c>
      <c r="E366" s="61" t="s">
        <v>108</v>
      </c>
      <c r="F366" s="55" t="s">
        <v>6003</v>
      </c>
      <c r="G366" s="55" t="s">
        <v>5219</v>
      </c>
      <c r="H366" s="55" t="s">
        <v>86</v>
      </c>
      <c r="I366" s="55" t="s">
        <v>86</v>
      </c>
      <c r="J366" s="55" t="s">
        <v>6638</v>
      </c>
      <c r="K366" s="62">
        <v>0.34</v>
      </c>
      <c r="L366" s="63">
        <v>43454</v>
      </c>
      <c r="M366" s="65" t="s">
        <v>103</v>
      </c>
      <c r="N366" s="55" t="s">
        <v>90</v>
      </c>
      <c r="O366" s="57" t="s">
        <v>6637</v>
      </c>
      <c r="P366" s="57" t="s">
        <v>979</v>
      </c>
      <c r="Q366" s="57" t="s">
        <v>6636</v>
      </c>
      <c r="R366" s="60" t="s">
        <v>86</v>
      </c>
      <c r="S366" s="60" t="s">
        <v>223</v>
      </c>
    </row>
    <row r="367" spans="1:19" ht="135" hidden="1" customHeight="1" x14ac:dyDescent="0.2">
      <c r="A367" s="61" t="s">
        <v>6635</v>
      </c>
      <c r="B367" s="61" t="s">
        <v>97</v>
      </c>
      <c r="C367" s="68">
        <v>2</v>
      </c>
      <c r="D367" s="57" t="s">
        <v>8374</v>
      </c>
      <c r="E367" s="61" t="s">
        <v>1027</v>
      </c>
      <c r="F367" s="55" t="s">
        <v>6634</v>
      </c>
      <c r="G367" s="55" t="s">
        <v>158</v>
      </c>
      <c r="H367" s="55" t="s">
        <v>86</v>
      </c>
      <c r="I367" s="55" t="s">
        <v>86</v>
      </c>
      <c r="J367" s="55" t="s">
        <v>6633</v>
      </c>
      <c r="K367" s="62">
        <v>55.74</v>
      </c>
      <c r="L367" s="63">
        <v>43455</v>
      </c>
      <c r="M367" s="55" t="s">
        <v>86</v>
      </c>
      <c r="N367" s="55" t="s">
        <v>158</v>
      </c>
      <c r="O367" s="57" t="s">
        <v>6632</v>
      </c>
      <c r="P367" s="57" t="s">
        <v>6631</v>
      </c>
      <c r="Q367" s="57" t="s">
        <v>6630</v>
      </c>
      <c r="R367" s="60" t="s">
        <v>86</v>
      </c>
      <c r="S367" s="60" t="s">
        <v>223</v>
      </c>
    </row>
    <row r="368" spans="1:19" ht="135" hidden="1" customHeight="1" x14ac:dyDescent="0.2">
      <c r="A368" s="61" t="s">
        <v>6629</v>
      </c>
      <c r="B368" s="61" t="s">
        <v>97</v>
      </c>
      <c r="C368" s="68">
        <v>2</v>
      </c>
      <c r="D368" s="57" t="s">
        <v>8375</v>
      </c>
      <c r="E368" s="61" t="s">
        <v>165</v>
      </c>
      <c r="F368" s="55" t="s">
        <v>4851</v>
      </c>
      <c r="G368" s="55" t="s">
        <v>5219</v>
      </c>
      <c r="H368" s="55" t="s">
        <v>86</v>
      </c>
      <c r="I368" s="55" t="s">
        <v>86</v>
      </c>
      <c r="J368" s="55" t="s">
        <v>6628</v>
      </c>
      <c r="K368" s="62">
        <v>44.51</v>
      </c>
      <c r="L368" s="63">
        <v>43465</v>
      </c>
      <c r="M368" s="55" t="s">
        <v>86</v>
      </c>
      <c r="N368" s="55" t="s">
        <v>90</v>
      </c>
      <c r="O368" s="57" t="s">
        <v>2248</v>
      </c>
      <c r="P368" s="57" t="s">
        <v>6627</v>
      </c>
      <c r="Q368" s="57" t="s">
        <v>6626</v>
      </c>
      <c r="R368" s="60" t="s">
        <v>86</v>
      </c>
      <c r="S368" s="60" t="s">
        <v>223</v>
      </c>
    </row>
    <row r="369" spans="1:19" ht="135" hidden="1" customHeight="1" x14ac:dyDescent="0.2">
      <c r="A369" s="61" t="s">
        <v>6625</v>
      </c>
      <c r="B369" s="61" t="s">
        <v>110</v>
      </c>
      <c r="C369" s="56">
        <v>2</v>
      </c>
      <c r="D369" s="57" t="s">
        <v>6624</v>
      </c>
      <c r="E369" s="61" t="s">
        <v>6617</v>
      </c>
      <c r="F369" s="55" t="s">
        <v>5195</v>
      </c>
      <c r="G369" s="55" t="s">
        <v>408</v>
      </c>
      <c r="H369" s="55" t="s">
        <v>86</v>
      </c>
      <c r="I369" s="55" t="s">
        <v>86</v>
      </c>
      <c r="J369" s="55" t="s">
        <v>6623</v>
      </c>
      <c r="K369" s="62">
        <v>45.08</v>
      </c>
      <c r="L369" s="63">
        <v>43481</v>
      </c>
      <c r="M369" s="65" t="s">
        <v>103</v>
      </c>
      <c r="N369" s="55" t="s">
        <v>408</v>
      </c>
      <c r="O369" s="57" t="s">
        <v>6615</v>
      </c>
      <c r="P369" s="57" t="s">
        <v>6614</v>
      </c>
      <c r="Q369" s="57" t="s">
        <v>6622</v>
      </c>
      <c r="R369" s="60" t="s">
        <v>86</v>
      </c>
      <c r="S369" s="60" t="s">
        <v>223</v>
      </c>
    </row>
    <row r="370" spans="1:19" ht="135" hidden="1" customHeight="1" x14ac:dyDescent="0.2">
      <c r="A370" s="61" t="s">
        <v>6621</v>
      </c>
      <c r="B370" s="61" t="s">
        <v>110</v>
      </c>
      <c r="C370" s="56">
        <v>2</v>
      </c>
      <c r="D370" s="57" t="s">
        <v>8376</v>
      </c>
      <c r="E370" s="61" t="s">
        <v>6617</v>
      </c>
      <c r="F370" s="55" t="s">
        <v>5195</v>
      </c>
      <c r="G370" s="55" t="s">
        <v>408</v>
      </c>
      <c r="H370" s="55" t="s">
        <v>86</v>
      </c>
      <c r="I370" s="55" t="s">
        <v>86</v>
      </c>
      <c r="J370" s="55" t="s">
        <v>6620</v>
      </c>
      <c r="K370" s="62">
        <v>51.9</v>
      </c>
      <c r="L370" s="63">
        <v>43481</v>
      </c>
      <c r="M370" s="65" t="s">
        <v>103</v>
      </c>
      <c r="N370" s="55" t="s">
        <v>408</v>
      </c>
      <c r="O370" s="57" t="s">
        <v>6615</v>
      </c>
      <c r="P370" s="57" t="s">
        <v>6614</v>
      </c>
      <c r="Q370" s="57" t="s">
        <v>6619</v>
      </c>
      <c r="R370" s="60" t="s">
        <v>86</v>
      </c>
      <c r="S370" s="60" t="s">
        <v>223</v>
      </c>
    </row>
    <row r="371" spans="1:19" ht="135" hidden="1" customHeight="1" x14ac:dyDescent="0.2">
      <c r="A371" s="61" t="s">
        <v>6618</v>
      </c>
      <c r="B371" s="61" t="s">
        <v>110</v>
      </c>
      <c r="C371" s="56">
        <v>2</v>
      </c>
      <c r="D371" s="57" t="s">
        <v>8377</v>
      </c>
      <c r="E371" s="61" t="s">
        <v>6617</v>
      </c>
      <c r="F371" s="55" t="s">
        <v>5234</v>
      </c>
      <c r="G371" s="55" t="s">
        <v>408</v>
      </c>
      <c r="H371" s="55" t="s">
        <v>86</v>
      </c>
      <c r="I371" s="55" t="s">
        <v>86</v>
      </c>
      <c r="J371" s="55" t="s">
        <v>6616</v>
      </c>
      <c r="K371" s="62">
        <v>30.97</v>
      </c>
      <c r="L371" s="63">
        <v>43481</v>
      </c>
      <c r="M371" s="65" t="s">
        <v>103</v>
      </c>
      <c r="N371" s="55" t="s">
        <v>408</v>
      </c>
      <c r="O371" s="57" t="s">
        <v>6615</v>
      </c>
      <c r="P371" s="57" t="s">
        <v>6614</v>
      </c>
      <c r="Q371" s="57" t="s">
        <v>6613</v>
      </c>
      <c r="R371" s="60" t="s">
        <v>86</v>
      </c>
      <c r="S371" s="60" t="s">
        <v>223</v>
      </c>
    </row>
    <row r="372" spans="1:19" ht="135" hidden="1" customHeight="1" x14ac:dyDescent="0.2">
      <c r="A372" s="61" t="s">
        <v>6612</v>
      </c>
      <c r="B372" s="61" t="s">
        <v>110</v>
      </c>
      <c r="C372" s="56">
        <v>2</v>
      </c>
      <c r="D372" s="57" t="s">
        <v>8378</v>
      </c>
      <c r="E372" s="61" t="s">
        <v>2140</v>
      </c>
      <c r="F372" s="55" t="s">
        <v>5234</v>
      </c>
      <c r="G372" s="55" t="s">
        <v>158</v>
      </c>
      <c r="H372" s="55" t="s">
        <v>86</v>
      </c>
      <c r="I372" s="55" t="s">
        <v>86</v>
      </c>
      <c r="J372" s="55" t="s">
        <v>6611</v>
      </c>
      <c r="K372" s="62">
        <v>22.31</v>
      </c>
      <c r="L372" s="63">
        <v>43542</v>
      </c>
      <c r="M372" s="65" t="s">
        <v>103</v>
      </c>
      <c r="N372" s="55" t="s">
        <v>158</v>
      </c>
      <c r="O372" s="57" t="s">
        <v>6610</v>
      </c>
      <c r="P372" s="57" t="s">
        <v>6609</v>
      </c>
      <c r="Q372" s="57" t="s">
        <v>6608</v>
      </c>
      <c r="R372" s="60" t="s">
        <v>86</v>
      </c>
      <c r="S372" s="60" t="s">
        <v>223</v>
      </c>
    </row>
    <row r="373" spans="1:19" ht="135" hidden="1" customHeight="1" x14ac:dyDescent="0.2">
      <c r="A373" s="61" t="s">
        <v>6607</v>
      </c>
      <c r="B373" s="61" t="s">
        <v>110</v>
      </c>
      <c r="C373" s="56" t="s">
        <v>96</v>
      </c>
      <c r="D373" s="57" t="s">
        <v>6606</v>
      </c>
      <c r="E373" s="61" t="s">
        <v>193</v>
      </c>
      <c r="F373" s="55" t="s">
        <v>145</v>
      </c>
      <c r="G373" s="55" t="s">
        <v>92</v>
      </c>
      <c r="H373" s="55" t="s">
        <v>86</v>
      </c>
      <c r="I373" s="55" t="s">
        <v>86</v>
      </c>
      <c r="J373" s="55" t="s">
        <v>3759</v>
      </c>
      <c r="K373" s="62">
        <v>-372.35</v>
      </c>
      <c r="L373" s="63">
        <v>43565</v>
      </c>
      <c r="M373" s="78" t="s">
        <v>103</v>
      </c>
      <c r="N373" s="55" t="s">
        <v>90</v>
      </c>
      <c r="O373" s="57" t="s">
        <v>2248</v>
      </c>
      <c r="P373" s="57" t="s">
        <v>3755</v>
      </c>
      <c r="Q373" s="57" t="s">
        <v>6605</v>
      </c>
      <c r="R373" s="60" t="s">
        <v>86</v>
      </c>
      <c r="S373" s="60" t="s">
        <v>223</v>
      </c>
    </row>
    <row r="374" spans="1:19" ht="135" hidden="1" customHeight="1" x14ac:dyDescent="0.2">
      <c r="A374" s="61" t="s">
        <v>6604</v>
      </c>
      <c r="B374" s="61" t="s">
        <v>110</v>
      </c>
      <c r="C374" s="56" t="s">
        <v>96</v>
      </c>
      <c r="D374" s="57" t="s">
        <v>6603</v>
      </c>
      <c r="E374" s="61" t="s">
        <v>193</v>
      </c>
      <c r="F374" s="55" t="s">
        <v>145</v>
      </c>
      <c r="G374" s="55" t="s">
        <v>362</v>
      </c>
      <c r="H374" s="55" t="s">
        <v>86</v>
      </c>
      <c r="I374" s="55" t="s">
        <v>86</v>
      </c>
      <c r="J374" s="55" t="s">
        <v>6602</v>
      </c>
      <c r="K374" s="62">
        <v>-360.37</v>
      </c>
      <c r="L374" s="63">
        <v>43565</v>
      </c>
      <c r="M374" s="65" t="s">
        <v>103</v>
      </c>
      <c r="N374" s="55" t="s">
        <v>360</v>
      </c>
      <c r="O374" s="57" t="s">
        <v>2248</v>
      </c>
      <c r="P374" s="57" t="s">
        <v>3755</v>
      </c>
      <c r="Q374" s="57" t="s">
        <v>6601</v>
      </c>
      <c r="R374" s="60" t="s">
        <v>86</v>
      </c>
      <c r="S374" s="60" t="s">
        <v>223</v>
      </c>
    </row>
    <row r="375" spans="1:19" ht="135" hidden="1" customHeight="1" x14ac:dyDescent="0.2">
      <c r="A375" s="61" t="s">
        <v>6600</v>
      </c>
      <c r="B375" s="61" t="s">
        <v>110</v>
      </c>
      <c r="C375" s="56" t="s">
        <v>96</v>
      </c>
      <c r="D375" s="57" t="s">
        <v>6599</v>
      </c>
      <c r="E375" s="61" t="s">
        <v>193</v>
      </c>
      <c r="F375" s="55" t="s">
        <v>145</v>
      </c>
      <c r="G375" s="55" t="s">
        <v>367</v>
      </c>
      <c r="H375" s="55" t="s">
        <v>86</v>
      </c>
      <c r="I375" s="55" t="s">
        <v>86</v>
      </c>
      <c r="J375" s="55" t="s">
        <v>6598</v>
      </c>
      <c r="K375" s="62">
        <v>-356.83</v>
      </c>
      <c r="L375" s="63">
        <v>43565</v>
      </c>
      <c r="M375" s="65" t="s">
        <v>103</v>
      </c>
      <c r="N375" s="55" t="s">
        <v>90</v>
      </c>
      <c r="O375" s="57" t="s">
        <v>2248</v>
      </c>
      <c r="P375" s="57" t="s">
        <v>3755</v>
      </c>
      <c r="Q375" s="57" t="s">
        <v>6597</v>
      </c>
      <c r="R375" s="60" t="s">
        <v>86</v>
      </c>
      <c r="S375" s="60" t="s">
        <v>223</v>
      </c>
    </row>
    <row r="376" spans="1:19" ht="135" hidden="1" customHeight="1" x14ac:dyDescent="0.2">
      <c r="A376" s="61" t="s">
        <v>6596</v>
      </c>
      <c r="B376" s="61" t="s">
        <v>97</v>
      </c>
      <c r="C376" s="56" t="s">
        <v>96</v>
      </c>
      <c r="D376" s="57" t="s">
        <v>8379</v>
      </c>
      <c r="E376" s="61" t="s">
        <v>220</v>
      </c>
      <c r="F376" s="55" t="s">
        <v>228</v>
      </c>
      <c r="G376" s="55" t="s">
        <v>218</v>
      </c>
      <c r="H376" s="55" t="s">
        <v>86</v>
      </c>
      <c r="I376" s="55" t="s">
        <v>86</v>
      </c>
      <c r="J376" s="55" t="s">
        <v>6595</v>
      </c>
      <c r="K376" s="62">
        <v>70.34</v>
      </c>
      <c r="L376" s="63">
        <v>43570</v>
      </c>
      <c r="M376" s="55" t="s">
        <v>86</v>
      </c>
      <c r="N376" s="55" t="s">
        <v>224</v>
      </c>
      <c r="O376" s="57" t="s">
        <v>2633</v>
      </c>
      <c r="P376" s="57" t="s">
        <v>2632</v>
      </c>
      <c r="Q376" s="57" t="s">
        <v>6594</v>
      </c>
      <c r="R376" s="60" t="s">
        <v>86</v>
      </c>
      <c r="S376" s="60" t="s">
        <v>223</v>
      </c>
    </row>
    <row r="377" spans="1:19" ht="135" hidden="1" customHeight="1" x14ac:dyDescent="0.2">
      <c r="A377" s="61" t="s">
        <v>6593</v>
      </c>
      <c r="B377" s="61" t="s">
        <v>97</v>
      </c>
      <c r="C377" s="56" t="s">
        <v>96</v>
      </c>
      <c r="D377" s="57" t="s">
        <v>6592</v>
      </c>
      <c r="E377" s="61" t="s">
        <v>782</v>
      </c>
      <c r="F377" s="55" t="s">
        <v>228</v>
      </c>
      <c r="G377" s="55" t="s">
        <v>218</v>
      </c>
      <c r="H377" s="61" t="s">
        <v>4785</v>
      </c>
      <c r="I377" s="62" t="s">
        <v>1633</v>
      </c>
      <c r="J377" s="55" t="s">
        <v>6591</v>
      </c>
      <c r="K377" s="62">
        <v>66.19</v>
      </c>
      <c r="L377" s="63">
        <v>43570</v>
      </c>
      <c r="M377" s="55" t="s">
        <v>86</v>
      </c>
      <c r="N377" s="55" t="s">
        <v>224</v>
      </c>
      <c r="O377" s="57" t="s">
        <v>1709</v>
      </c>
      <c r="P377" s="57" t="s">
        <v>1708</v>
      </c>
      <c r="Q377" s="57" t="s">
        <v>6590</v>
      </c>
      <c r="R377" s="60" t="s">
        <v>86</v>
      </c>
      <c r="S377" s="60" t="s">
        <v>223</v>
      </c>
    </row>
    <row r="378" spans="1:19" ht="135" hidden="1" customHeight="1" x14ac:dyDescent="0.2">
      <c r="A378" s="61" t="s">
        <v>6589</v>
      </c>
      <c r="B378" s="61" t="s">
        <v>97</v>
      </c>
      <c r="C378" s="56" t="s">
        <v>96</v>
      </c>
      <c r="D378" s="57" t="s">
        <v>8380</v>
      </c>
      <c r="E378" s="61" t="s">
        <v>512</v>
      </c>
      <c r="F378" s="55" t="s">
        <v>228</v>
      </c>
      <c r="G378" s="55" t="s">
        <v>218</v>
      </c>
      <c r="H378" s="61" t="s">
        <v>5209</v>
      </c>
      <c r="I378" s="62" t="s">
        <v>5208</v>
      </c>
      <c r="J378" s="55" t="s">
        <v>6588</v>
      </c>
      <c r="K378" s="62">
        <v>62.79</v>
      </c>
      <c r="L378" s="63">
        <v>43570</v>
      </c>
      <c r="M378" s="55" t="s">
        <v>86</v>
      </c>
      <c r="N378" s="55" t="s">
        <v>224</v>
      </c>
      <c r="O378" s="57" t="s">
        <v>5527</v>
      </c>
      <c r="P378" s="57" t="s">
        <v>5205</v>
      </c>
      <c r="Q378" s="57" t="s">
        <v>6587</v>
      </c>
      <c r="R378" s="60" t="s">
        <v>86</v>
      </c>
      <c r="S378" s="60" t="s">
        <v>223</v>
      </c>
    </row>
    <row r="379" spans="1:19" ht="135" hidden="1" customHeight="1" x14ac:dyDescent="0.2">
      <c r="A379" s="61" t="s">
        <v>6586</v>
      </c>
      <c r="B379" s="61" t="s">
        <v>97</v>
      </c>
      <c r="C379" s="56" t="s">
        <v>96</v>
      </c>
      <c r="D379" s="57" t="s">
        <v>6585</v>
      </c>
      <c r="E379" s="61" t="s">
        <v>512</v>
      </c>
      <c r="F379" s="55" t="s">
        <v>511</v>
      </c>
      <c r="G379" s="55" t="s">
        <v>218</v>
      </c>
      <c r="H379" s="55" t="s">
        <v>86</v>
      </c>
      <c r="I379" s="55" t="s">
        <v>86</v>
      </c>
      <c r="J379" s="55" t="s">
        <v>6584</v>
      </c>
      <c r="K379" s="62">
        <v>67.59</v>
      </c>
      <c r="L379" s="63">
        <v>43570</v>
      </c>
      <c r="M379" s="55" t="s">
        <v>86</v>
      </c>
      <c r="N379" s="55" t="s">
        <v>224</v>
      </c>
      <c r="O379" s="57" t="s">
        <v>5527</v>
      </c>
      <c r="P379" s="57" t="s">
        <v>5205</v>
      </c>
      <c r="Q379" s="57" t="s">
        <v>6583</v>
      </c>
      <c r="R379" s="60" t="s">
        <v>86</v>
      </c>
      <c r="S379" s="60" t="s">
        <v>223</v>
      </c>
    </row>
    <row r="380" spans="1:19" ht="135" hidden="1" customHeight="1" x14ac:dyDescent="0.2">
      <c r="A380" s="61" t="s">
        <v>6582</v>
      </c>
      <c r="B380" s="61" t="s">
        <v>97</v>
      </c>
      <c r="C380" s="56" t="s">
        <v>96</v>
      </c>
      <c r="D380" s="57" t="s">
        <v>6581</v>
      </c>
      <c r="E380" s="61" t="s">
        <v>512</v>
      </c>
      <c r="F380" s="55" t="s">
        <v>228</v>
      </c>
      <c r="G380" s="55" t="s">
        <v>218</v>
      </c>
      <c r="H380" s="61" t="s">
        <v>5720</v>
      </c>
      <c r="I380" s="62" t="s">
        <v>6580</v>
      </c>
      <c r="J380" s="55" t="s">
        <v>6579</v>
      </c>
      <c r="K380" s="62">
        <v>62.91</v>
      </c>
      <c r="L380" s="63">
        <v>43570</v>
      </c>
      <c r="M380" s="55" t="s">
        <v>86</v>
      </c>
      <c r="N380" s="55" t="s">
        <v>224</v>
      </c>
      <c r="O380" s="57" t="s">
        <v>616</v>
      </c>
      <c r="P380" s="57" t="s">
        <v>615</v>
      </c>
      <c r="Q380" s="57" t="s">
        <v>6574</v>
      </c>
      <c r="R380" s="60" t="s">
        <v>86</v>
      </c>
      <c r="S380" s="60"/>
    </row>
    <row r="381" spans="1:19" ht="135" hidden="1" customHeight="1" x14ac:dyDescent="0.2">
      <c r="A381" s="61" t="s">
        <v>6578</v>
      </c>
      <c r="B381" s="61" t="s">
        <v>97</v>
      </c>
      <c r="C381" s="56" t="s">
        <v>96</v>
      </c>
      <c r="D381" s="57" t="s">
        <v>6577</v>
      </c>
      <c r="E381" s="61" t="s">
        <v>512</v>
      </c>
      <c r="F381" s="55" t="s">
        <v>511</v>
      </c>
      <c r="G381" s="55" t="s">
        <v>218</v>
      </c>
      <c r="H381" s="61" t="s">
        <v>5603</v>
      </c>
      <c r="I381" s="62" t="s">
        <v>6576</v>
      </c>
      <c r="J381" s="55" t="s">
        <v>6575</v>
      </c>
      <c r="K381" s="62">
        <v>66.64</v>
      </c>
      <c r="L381" s="63">
        <v>43570</v>
      </c>
      <c r="M381" s="55" t="s">
        <v>86</v>
      </c>
      <c r="N381" s="55" t="s">
        <v>224</v>
      </c>
      <c r="O381" s="57" t="s">
        <v>616</v>
      </c>
      <c r="P381" s="57" t="s">
        <v>615</v>
      </c>
      <c r="Q381" s="57" t="s">
        <v>6574</v>
      </c>
      <c r="R381" s="60" t="s">
        <v>86</v>
      </c>
      <c r="S381" s="60"/>
    </row>
    <row r="382" spans="1:19" ht="135" hidden="1" customHeight="1" x14ac:dyDescent="0.2">
      <c r="A382" s="61" t="s">
        <v>6573</v>
      </c>
      <c r="B382" s="61" t="s">
        <v>97</v>
      </c>
      <c r="C382" s="56" t="s">
        <v>96</v>
      </c>
      <c r="D382" s="57" t="s">
        <v>6572</v>
      </c>
      <c r="E382" s="61" t="s">
        <v>782</v>
      </c>
      <c r="F382" s="55" t="s">
        <v>228</v>
      </c>
      <c r="G382" s="55" t="s">
        <v>218</v>
      </c>
      <c r="H382" s="61" t="s">
        <v>5723</v>
      </c>
      <c r="I382" s="62" t="s">
        <v>6571</v>
      </c>
      <c r="J382" s="55" t="s">
        <v>3324</v>
      </c>
      <c r="K382" s="62">
        <v>65.13</v>
      </c>
      <c r="L382" s="63">
        <v>43571</v>
      </c>
      <c r="M382" s="55" t="s">
        <v>86</v>
      </c>
      <c r="N382" s="55" t="s">
        <v>224</v>
      </c>
      <c r="O382" s="57" t="s">
        <v>2300</v>
      </c>
      <c r="P382" s="57" t="s">
        <v>6570</v>
      </c>
      <c r="Q382" s="57" t="s">
        <v>6569</v>
      </c>
      <c r="R382" s="60" t="s">
        <v>86</v>
      </c>
      <c r="S382" s="60" t="s">
        <v>223</v>
      </c>
    </row>
    <row r="383" spans="1:19" ht="135" hidden="1" customHeight="1" x14ac:dyDescent="0.2">
      <c r="A383" s="61" t="s">
        <v>1912</v>
      </c>
      <c r="B383" s="61" t="s">
        <v>97</v>
      </c>
      <c r="C383" s="56" t="s">
        <v>96</v>
      </c>
      <c r="D383" s="57" t="s">
        <v>1911</v>
      </c>
      <c r="E383" s="61" t="s">
        <v>782</v>
      </c>
      <c r="F383" s="55" t="s">
        <v>228</v>
      </c>
      <c r="G383" s="55" t="s">
        <v>218</v>
      </c>
      <c r="H383" s="61" t="s">
        <v>5748</v>
      </c>
      <c r="I383" s="62" t="s">
        <v>6568</v>
      </c>
      <c r="J383" s="55" t="s">
        <v>1910</v>
      </c>
      <c r="K383" s="62">
        <v>62.37</v>
      </c>
      <c r="L383" s="63">
        <v>43571</v>
      </c>
      <c r="M383" s="55" t="s">
        <v>86</v>
      </c>
      <c r="N383" s="55" t="s">
        <v>224</v>
      </c>
      <c r="O383" s="57" t="s">
        <v>6567</v>
      </c>
      <c r="P383" s="57" t="s">
        <v>5746</v>
      </c>
      <c r="Q383" s="57" t="s">
        <v>1905</v>
      </c>
      <c r="R383" s="60" t="s">
        <v>86</v>
      </c>
      <c r="S383" s="60" t="s">
        <v>223</v>
      </c>
    </row>
    <row r="384" spans="1:19" ht="135" hidden="1" customHeight="1" x14ac:dyDescent="0.2">
      <c r="A384" s="61" t="s">
        <v>6566</v>
      </c>
      <c r="B384" s="61" t="s">
        <v>97</v>
      </c>
      <c r="C384" s="56" t="s">
        <v>96</v>
      </c>
      <c r="D384" s="57" t="s">
        <v>6564</v>
      </c>
      <c r="E384" s="61" t="s">
        <v>304</v>
      </c>
      <c r="F384" s="55" t="s">
        <v>228</v>
      </c>
      <c r="G384" s="55" t="s">
        <v>218</v>
      </c>
      <c r="H384" s="61" t="s">
        <v>5446</v>
      </c>
      <c r="I384" s="62" t="s">
        <v>1737</v>
      </c>
      <c r="J384" s="55" t="s">
        <v>5100</v>
      </c>
      <c r="K384" s="62">
        <v>65.209999999999994</v>
      </c>
      <c r="L384" s="63">
        <v>43591</v>
      </c>
      <c r="M384" s="55" t="s">
        <v>86</v>
      </c>
      <c r="N384" s="55" t="s">
        <v>224</v>
      </c>
      <c r="O384" s="57" t="s">
        <v>5518</v>
      </c>
      <c r="P384" s="57" t="s">
        <v>5517</v>
      </c>
      <c r="Q384" s="57" t="s">
        <v>6563</v>
      </c>
      <c r="R384" s="60" t="s">
        <v>86</v>
      </c>
      <c r="S384" s="60" t="s">
        <v>223</v>
      </c>
    </row>
    <row r="385" spans="1:19" ht="135" hidden="1" customHeight="1" x14ac:dyDescent="0.2">
      <c r="A385" s="61" t="s">
        <v>6565</v>
      </c>
      <c r="B385" s="61" t="s">
        <v>97</v>
      </c>
      <c r="C385" s="56" t="s">
        <v>96</v>
      </c>
      <c r="D385" s="57" t="s">
        <v>6564</v>
      </c>
      <c r="E385" s="61" t="s">
        <v>304</v>
      </c>
      <c r="F385" s="55" t="s">
        <v>219</v>
      </c>
      <c r="G385" s="55" t="s">
        <v>218</v>
      </c>
      <c r="H385" s="61" t="s">
        <v>5519</v>
      </c>
      <c r="I385" s="62" t="s">
        <v>2102</v>
      </c>
      <c r="J385" s="55" t="s">
        <v>5096</v>
      </c>
      <c r="K385" s="62">
        <v>25.06</v>
      </c>
      <c r="L385" s="63">
        <v>43591</v>
      </c>
      <c r="M385" s="55" t="s">
        <v>86</v>
      </c>
      <c r="N385" s="55" t="s">
        <v>214</v>
      </c>
      <c r="O385" s="57" t="s">
        <v>5518</v>
      </c>
      <c r="P385" s="57" t="s">
        <v>5517</v>
      </c>
      <c r="Q385" s="57" t="s">
        <v>6563</v>
      </c>
      <c r="R385" s="60" t="s">
        <v>86</v>
      </c>
      <c r="S385" s="60" t="s">
        <v>223</v>
      </c>
    </row>
    <row r="386" spans="1:19" ht="135" hidden="1" customHeight="1" x14ac:dyDescent="0.2">
      <c r="A386" s="61" t="s">
        <v>6562</v>
      </c>
      <c r="B386" s="61" t="s">
        <v>97</v>
      </c>
      <c r="C386" s="56" t="s">
        <v>96</v>
      </c>
      <c r="D386" s="57" t="s">
        <v>6561</v>
      </c>
      <c r="E386" s="61" t="s">
        <v>782</v>
      </c>
      <c r="F386" s="55" t="s">
        <v>228</v>
      </c>
      <c r="G386" s="55" t="s">
        <v>218</v>
      </c>
      <c r="H386" s="61" t="s">
        <v>6560</v>
      </c>
      <c r="I386" s="62" t="s">
        <v>6559</v>
      </c>
      <c r="J386" s="55" t="s">
        <v>3376</v>
      </c>
      <c r="K386" s="62">
        <v>66.23</v>
      </c>
      <c r="L386" s="63">
        <v>43591</v>
      </c>
      <c r="M386" s="55" t="s">
        <v>86</v>
      </c>
      <c r="N386" s="55" t="s">
        <v>224</v>
      </c>
      <c r="O386" s="57" t="s">
        <v>777</v>
      </c>
      <c r="P386" s="57" t="s">
        <v>776</v>
      </c>
      <c r="Q386" s="57" t="s">
        <v>6556</v>
      </c>
      <c r="R386" s="60" t="s">
        <v>86</v>
      </c>
      <c r="S386" s="60" t="s">
        <v>223</v>
      </c>
    </row>
    <row r="387" spans="1:19" ht="135" hidden="1" customHeight="1" x14ac:dyDescent="0.2">
      <c r="A387" s="61" t="s">
        <v>6558</v>
      </c>
      <c r="B387" s="61" t="s">
        <v>97</v>
      </c>
      <c r="C387" s="56" t="s">
        <v>96</v>
      </c>
      <c r="D387" s="57" t="s">
        <v>6557</v>
      </c>
      <c r="E387" s="61" t="s">
        <v>782</v>
      </c>
      <c r="F387" s="55" t="s">
        <v>219</v>
      </c>
      <c r="G387" s="55" t="s">
        <v>218</v>
      </c>
      <c r="H387" s="55" t="s">
        <v>86</v>
      </c>
      <c r="I387" s="55" t="s">
        <v>86</v>
      </c>
      <c r="J387" s="55" t="s">
        <v>3373</v>
      </c>
      <c r="K387" s="62">
        <v>26.67</v>
      </c>
      <c r="L387" s="63">
        <v>43591</v>
      </c>
      <c r="M387" s="55" t="s">
        <v>86</v>
      </c>
      <c r="N387" s="55" t="s">
        <v>214</v>
      </c>
      <c r="O387" s="57" t="s">
        <v>777</v>
      </c>
      <c r="P387" s="57" t="s">
        <v>776</v>
      </c>
      <c r="Q387" s="57" t="s">
        <v>6556</v>
      </c>
      <c r="R387" s="60" t="s">
        <v>86</v>
      </c>
      <c r="S387" s="60" t="s">
        <v>223</v>
      </c>
    </row>
    <row r="388" spans="1:19" ht="135" hidden="1" customHeight="1" x14ac:dyDescent="0.2">
      <c r="A388" s="61" t="s">
        <v>6555</v>
      </c>
      <c r="B388" s="61" t="s">
        <v>97</v>
      </c>
      <c r="C388" s="56" t="s">
        <v>96</v>
      </c>
      <c r="D388" s="57" t="s">
        <v>6551</v>
      </c>
      <c r="E388" s="61" t="s">
        <v>782</v>
      </c>
      <c r="F388" s="55" t="s">
        <v>228</v>
      </c>
      <c r="G388" s="55" t="s">
        <v>218</v>
      </c>
      <c r="H388" s="61" t="s">
        <v>6554</v>
      </c>
      <c r="I388" s="62" t="s">
        <v>6553</v>
      </c>
      <c r="J388" s="55" t="s">
        <v>3381</v>
      </c>
      <c r="K388" s="62">
        <v>67.09</v>
      </c>
      <c r="L388" s="63">
        <v>43591</v>
      </c>
      <c r="M388" s="55" t="s">
        <v>86</v>
      </c>
      <c r="N388" s="55" t="s">
        <v>224</v>
      </c>
      <c r="O388" s="57" t="s">
        <v>5478</v>
      </c>
      <c r="P388" s="57" t="s">
        <v>801</v>
      </c>
      <c r="Q388" s="57" t="s">
        <v>6549</v>
      </c>
      <c r="R388" s="60" t="s">
        <v>86</v>
      </c>
      <c r="S388" s="60" t="s">
        <v>223</v>
      </c>
    </row>
    <row r="389" spans="1:19" ht="135" hidden="1" customHeight="1" x14ac:dyDescent="0.2">
      <c r="A389" s="61" t="s">
        <v>6552</v>
      </c>
      <c r="B389" s="61" t="s">
        <v>97</v>
      </c>
      <c r="C389" s="56" t="s">
        <v>96</v>
      </c>
      <c r="D389" s="57" t="s">
        <v>6551</v>
      </c>
      <c r="E389" s="61" t="s">
        <v>782</v>
      </c>
      <c r="F389" s="55" t="s">
        <v>219</v>
      </c>
      <c r="G389" s="55" t="s">
        <v>218</v>
      </c>
      <c r="H389" s="61" t="s">
        <v>5479</v>
      </c>
      <c r="I389" s="62" t="s">
        <v>6550</v>
      </c>
      <c r="J389" s="55" t="s">
        <v>3378</v>
      </c>
      <c r="K389" s="62">
        <v>32.4</v>
      </c>
      <c r="L389" s="63">
        <v>43591</v>
      </c>
      <c r="M389" s="55" t="s">
        <v>86</v>
      </c>
      <c r="N389" s="55" t="s">
        <v>214</v>
      </c>
      <c r="O389" s="57" t="s">
        <v>5478</v>
      </c>
      <c r="P389" s="57" t="s">
        <v>801</v>
      </c>
      <c r="Q389" s="57" t="s">
        <v>6549</v>
      </c>
      <c r="R389" s="60" t="s">
        <v>86</v>
      </c>
      <c r="S389" s="60" t="s">
        <v>223</v>
      </c>
    </row>
    <row r="390" spans="1:19" ht="135" hidden="1" customHeight="1" x14ac:dyDescent="0.2">
      <c r="A390" s="61" t="s">
        <v>6548</v>
      </c>
      <c r="B390" s="61" t="s">
        <v>97</v>
      </c>
      <c r="C390" s="56" t="s">
        <v>96</v>
      </c>
      <c r="D390" s="57" t="s">
        <v>6547</v>
      </c>
      <c r="E390" s="61" t="s">
        <v>782</v>
      </c>
      <c r="F390" s="55" t="s">
        <v>228</v>
      </c>
      <c r="G390" s="55" t="s">
        <v>218</v>
      </c>
      <c r="H390" s="61" t="s">
        <v>5441</v>
      </c>
      <c r="I390" s="62" t="s">
        <v>5440</v>
      </c>
      <c r="J390" s="55" t="s">
        <v>4078</v>
      </c>
      <c r="K390" s="62">
        <v>66.53</v>
      </c>
      <c r="L390" s="63">
        <v>43553</v>
      </c>
      <c r="M390" s="55" t="s">
        <v>86</v>
      </c>
      <c r="N390" s="55" t="s">
        <v>224</v>
      </c>
      <c r="O390" s="57" t="s">
        <v>1014</v>
      </c>
      <c r="P390" s="57" t="s">
        <v>1013</v>
      </c>
      <c r="Q390" s="57" t="s">
        <v>6546</v>
      </c>
      <c r="R390" s="60" t="s">
        <v>86</v>
      </c>
      <c r="S390" s="60" t="s">
        <v>223</v>
      </c>
    </row>
    <row r="391" spans="1:19" ht="135" hidden="1" customHeight="1" x14ac:dyDescent="0.2">
      <c r="A391" s="61" t="s">
        <v>6545</v>
      </c>
      <c r="B391" s="61" t="s">
        <v>97</v>
      </c>
      <c r="C391" s="56" t="s">
        <v>96</v>
      </c>
      <c r="D391" s="57" t="s">
        <v>6544</v>
      </c>
      <c r="E391" s="61" t="s">
        <v>118</v>
      </c>
      <c r="F391" s="55" t="s">
        <v>228</v>
      </c>
      <c r="G391" s="55" t="s">
        <v>218</v>
      </c>
      <c r="H391" s="55" t="s">
        <v>86</v>
      </c>
      <c r="I391" s="55" t="s">
        <v>86</v>
      </c>
      <c r="J391" s="55" t="s">
        <v>6543</v>
      </c>
      <c r="K391" s="62">
        <v>72.25</v>
      </c>
      <c r="L391" s="63">
        <v>43592</v>
      </c>
      <c r="M391" s="55" t="s">
        <v>86</v>
      </c>
      <c r="N391" s="55" t="s">
        <v>224</v>
      </c>
      <c r="O391" s="57" t="s">
        <v>6542</v>
      </c>
      <c r="P391" s="57" t="s">
        <v>6541</v>
      </c>
      <c r="Q391" s="57" t="s">
        <v>6540</v>
      </c>
      <c r="R391" s="60" t="s">
        <v>86</v>
      </c>
      <c r="S391" s="60" t="s">
        <v>223</v>
      </c>
    </row>
    <row r="392" spans="1:19" ht="135" hidden="1" customHeight="1" x14ac:dyDescent="0.2">
      <c r="A392" s="61" t="s">
        <v>6539</v>
      </c>
      <c r="B392" s="61" t="s">
        <v>97</v>
      </c>
      <c r="C392" s="56" t="s">
        <v>96</v>
      </c>
      <c r="D392" s="57" t="s">
        <v>6538</v>
      </c>
      <c r="E392" s="61" t="s">
        <v>108</v>
      </c>
      <c r="F392" s="55" t="s">
        <v>228</v>
      </c>
      <c r="G392" s="55" t="s">
        <v>218</v>
      </c>
      <c r="H392" s="61" t="s">
        <v>5673</v>
      </c>
      <c r="I392" s="62" t="s">
        <v>6537</v>
      </c>
      <c r="J392" s="55" t="s">
        <v>6536</v>
      </c>
      <c r="K392" s="62">
        <v>66.760000000000005</v>
      </c>
      <c r="L392" s="63">
        <v>43553</v>
      </c>
      <c r="M392" s="55" t="s">
        <v>86</v>
      </c>
      <c r="N392" s="55" t="s">
        <v>224</v>
      </c>
      <c r="O392" s="57" t="s">
        <v>5586</v>
      </c>
      <c r="P392" s="57" t="s">
        <v>5462</v>
      </c>
      <c r="Q392" s="57" t="s">
        <v>6535</v>
      </c>
      <c r="R392" s="60" t="s">
        <v>86</v>
      </c>
      <c r="S392" s="60" t="s">
        <v>223</v>
      </c>
    </row>
    <row r="393" spans="1:19" ht="135" hidden="1" customHeight="1" x14ac:dyDescent="0.2">
      <c r="A393" s="61" t="s">
        <v>504</v>
      </c>
      <c r="B393" s="61" t="s">
        <v>97</v>
      </c>
      <c r="C393" s="56" t="s">
        <v>96</v>
      </c>
      <c r="D393" s="57" t="s">
        <v>6533</v>
      </c>
      <c r="E393" s="61" t="s">
        <v>220</v>
      </c>
      <c r="F393" s="55" t="s">
        <v>228</v>
      </c>
      <c r="G393" s="55" t="s">
        <v>218</v>
      </c>
      <c r="H393" s="55" t="s">
        <v>86</v>
      </c>
      <c r="I393" s="55" t="s">
        <v>86</v>
      </c>
      <c r="J393" s="55" t="s">
        <v>6534</v>
      </c>
      <c r="K393" s="62">
        <v>69.86</v>
      </c>
      <c r="L393" s="63">
        <v>43592</v>
      </c>
      <c r="M393" s="55" t="s">
        <v>86</v>
      </c>
      <c r="N393" s="55" t="s">
        <v>224</v>
      </c>
      <c r="O393" s="57" t="s">
        <v>6532</v>
      </c>
      <c r="P393" s="57" t="s">
        <v>492</v>
      </c>
      <c r="Q393" s="57" t="s">
        <v>6531</v>
      </c>
      <c r="R393" s="60" t="s">
        <v>86</v>
      </c>
      <c r="S393" s="60" t="s">
        <v>223</v>
      </c>
    </row>
    <row r="394" spans="1:19" ht="135" hidden="1" customHeight="1" x14ac:dyDescent="0.2">
      <c r="A394" s="61" t="s">
        <v>499</v>
      </c>
      <c r="B394" s="61" t="s">
        <v>97</v>
      </c>
      <c r="C394" s="56" t="s">
        <v>96</v>
      </c>
      <c r="D394" s="57" t="s">
        <v>6533</v>
      </c>
      <c r="E394" s="61" t="s">
        <v>220</v>
      </c>
      <c r="F394" s="55" t="s">
        <v>219</v>
      </c>
      <c r="G394" s="55" t="s">
        <v>218</v>
      </c>
      <c r="H394" s="55" t="s">
        <v>86</v>
      </c>
      <c r="I394" s="55" t="s">
        <v>86</v>
      </c>
      <c r="J394" s="55" t="s">
        <v>497</v>
      </c>
      <c r="K394" s="62">
        <v>30.32</v>
      </c>
      <c r="L394" s="63">
        <v>43592</v>
      </c>
      <c r="M394" s="55" t="s">
        <v>86</v>
      </c>
      <c r="N394" s="55" t="s">
        <v>214</v>
      </c>
      <c r="O394" s="57" t="s">
        <v>6532</v>
      </c>
      <c r="P394" s="57" t="s">
        <v>492</v>
      </c>
      <c r="Q394" s="57" t="s">
        <v>6531</v>
      </c>
      <c r="R394" s="60" t="s">
        <v>86</v>
      </c>
      <c r="S394" s="60" t="s">
        <v>223</v>
      </c>
    </row>
    <row r="395" spans="1:19" ht="135" hidden="1" customHeight="1" x14ac:dyDescent="0.2">
      <c r="A395" s="61" t="s">
        <v>356</v>
      </c>
      <c r="B395" s="61" t="s">
        <v>97</v>
      </c>
      <c r="C395" s="56" t="s">
        <v>96</v>
      </c>
      <c r="D395" s="57" t="s">
        <v>6530</v>
      </c>
      <c r="E395" s="61" t="s">
        <v>220</v>
      </c>
      <c r="F395" s="55" t="s">
        <v>228</v>
      </c>
      <c r="G395" s="55" t="s">
        <v>218</v>
      </c>
      <c r="H395" s="55" t="s">
        <v>86</v>
      </c>
      <c r="I395" s="55" t="s">
        <v>86</v>
      </c>
      <c r="J395" s="55" t="s">
        <v>354</v>
      </c>
      <c r="K395" s="62">
        <v>73.81</v>
      </c>
      <c r="L395" s="63">
        <v>43591</v>
      </c>
      <c r="M395" s="55" t="s">
        <v>86</v>
      </c>
      <c r="N395" s="55" t="s">
        <v>224</v>
      </c>
      <c r="O395" s="57" t="s">
        <v>350</v>
      </c>
      <c r="P395" s="57" t="s">
        <v>337</v>
      </c>
      <c r="Q395" s="57" t="s">
        <v>6528</v>
      </c>
      <c r="R395" s="60" t="s">
        <v>86</v>
      </c>
      <c r="S395" s="60" t="s">
        <v>223</v>
      </c>
    </row>
    <row r="396" spans="1:19" ht="135" hidden="1" customHeight="1" x14ac:dyDescent="0.2">
      <c r="A396" s="61" t="s">
        <v>349</v>
      </c>
      <c r="B396" s="61" t="s">
        <v>97</v>
      </c>
      <c r="C396" s="56" t="s">
        <v>96</v>
      </c>
      <c r="D396" s="57" t="s">
        <v>6529</v>
      </c>
      <c r="E396" s="61" t="s">
        <v>220</v>
      </c>
      <c r="F396" s="55" t="s">
        <v>228</v>
      </c>
      <c r="G396" s="55" t="s">
        <v>218</v>
      </c>
      <c r="H396" s="55" t="s">
        <v>86</v>
      </c>
      <c r="I396" s="55" t="s">
        <v>86</v>
      </c>
      <c r="J396" s="55" t="s">
        <v>348</v>
      </c>
      <c r="K396" s="62">
        <v>66.94</v>
      </c>
      <c r="L396" s="63">
        <v>43591</v>
      </c>
      <c r="M396" s="55" t="s">
        <v>86</v>
      </c>
      <c r="N396" s="55" t="s">
        <v>224</v>
      </c>
      <c r="O396" s="57" t="s">
        <v>350</v>
      </c>
      <c r="P396" s="57" t="s">
        <v>337</v>
      </c>
      <c r="Q396" s="57" t="s">
        <v>6528</v>
      </c>
      <c r="R396" s="60" t="s">
        <v>86</v>
      </c>
      <c r="S396" s="60" t="s">
        <v>223</v>
      </c>
    </row>
    <row r="397" spans="1:19" ht="135" hidden="1" customHeight="1" x14ac:dyDescent="0.2">
      <c r="A397" s="61" t="s">
        <v>344</v>
      </c>
      <c r="B397" s="61" t="s">
        <v>97</v>
      </c>
      <c r="C397" s="56" t="s">
        <v>96</v>
      </c>
      <c r="D397" s="57" t="s">
        <v>6529</v>
      </c>
      <c r="E397" s="61" t="s">
        <v>220</v>
      </c>
      <c r="F397" s="55" t="s">
        <v>219</v>
      </c>
      <c r="G397" s="55" t="s">
        <v>218</v>
      </c>
      <c r="H397" s="55" t="s">
        <v>86</v>
      </c>
      <c r="I397" s="55" t="s">
        <v>86</v>
      </c>
      <c r="J397" s="55" t="s">
        <v>342</v>
      </c>
      <c r="K397" s="62">
        <v>26.95</v>
      </c>
      <c r="L397" s="63">
        <v>43591</v>
      </c>
      <c r="M397" s="55" t="s">
        <v>86</v>
      </c>
      <c r="N397" s="55" t="s">
        <v>214</v>
      </c>
      <c r="O397" s="57" t="s">
        <v>350</v>
      </c>
      <c r="P397" s="57" t="s">
        <v>337</v>
      </c>
      <c r="Q397" s="57" t="s">
        <v>6528</v>
      </c>
      <c r="R397" s="60" t="s">
        <v>86</v>
      </c>
      <c r="S397" s="60" t="s">
        <v>223</v>
      </c>
    </row>
    <row r="398" spans="1:19" ht="135" hidden="1" customHeight="1" x14ac:dyDescent="0.2">
      <c r="A398" s="61" t="s">
        <v>335</v>
      </c>
      <c r="B398" s="61" t="s">
        <v>97</v>
      </c>
      <c r="C398" s="56" t="s">
        <v>96</v>
      </c>
      <c r="D398" s="57" t="s">
        <v>6527</v>
      </c>
      <c r="E398" s="61" t="s">
        <v>220</v>
      </c>
      <c r="F398" s="55" t="s">
        <v>228</v>
      </c>
      <c r="G398" s="55" t="s">
        <v>218</v>
      </c>
      <c r="H398" s="55" t="s">
        <v>86</v>
      </c>
      <c r="I398" s="55" t="s">
        <v>86</v>
      </c>
      <c r="J398" s="55" t="s">
        <v>334</v>
      </c>
      <c r="K398" s="62">
        <v>75.97</v>
      </c>
      <c r="L398" s="63">
        <v>43591</v>
      </c>
      <c r="M398" s="55" t="s">
        <v>86</v>
      </c>
      <c r="N398" s="55" t="s">
        <v>224</v>
      </c>
      <c r="O398" s="57" t="s">
        <v>6526</v>
      </c>
      <c r="P398" s="57" t="s">
        <v>318</v>
      </c>
      <c r="Q398" s="57" t="s">
        <v>6525</v>
      </c>
      <c r="R398" s="60" t="s">
        <v>86</v>
      </c>
      <c r="S398" s="60" t="s">
        <v>223</v>
      </c>
    </row>
    <row r="399" spans="1:19" ht="135" hidden="1" customHeight="1" x14ac:dyDescent="0.2">
      <c r="A399" s="61" t="s">
        <v>330</v>
      </c>
      <c r="B399" s="61" t="s">
        <v>97</v>
      </c>
      <c r="C399" s="56" t="s">
        <v>96</v>
      </c>
      <c r="D399" s="57" t="s">
        <v>6527</v>
      </c>
      <c r="E399" s="61" t="s">
        <v>220</v>
      </c>
      <c r="F399" s="55" t="s">
        <v>228</v>
      </c>
      <c r="G399" s="55" t="s">
        <v>218</v>
      </c>
      <c r="H399" s="55" t="s">
        <v>86</v>
      </c>
      <c r="I399" s="55" t="s">
        <v>86</v>
      </c>
      <c r="J399" s="55" t="s">
        <v>329</v>
      </c>
      <c r="K399" s="62">
        <v>68.75</v>
      </c>
      <c r="L399" s="63">
        <v>43591</v>
      </c>
      <c r="M399" s="55" t="s">
        <v>86</v>
      </c>
      <c r="N399" s="55" t="s">
        <v>224</v>
      </c>
      <c r="O399" s="57" t="s">
        <v>6526</v>
      </c>
      <c r="P399" s="57" t="s">
        <v>318</v>
      </c>
      <c r="Q399" s="57" t="s">
        <v>6525</v>
      </c>
      <c r="R399" s="60" t="s">
        <v>86</v>
      </c>
      <c r="S399" s="60" t="s">
        <v>223</v>
      </c>
    </row>
    <row r="400" spans="1:19" ht="135" hidden="1" customHeight="1" x14ac:dyDescent="0.2">
      <c r="A400" s="61" t="s">
        <v>325</v>
      </c>
      <c r="B400" s="61" t="s">
        <v>97</v>
      </c>
      <c r="C400" s="56" t="s">
        <v>96</v>
      </c>
      <c r="D400" s="57" t="s">
        <v>6527</v>
      </c>
      <c r="E400" s="61" t="s">
        <v>220</v>
      </c>
      <c r="F400" s="55" t="s">
        <v>219</v>
      </c>
      <c r="G400" s="55" t="s">
        <v>218</v>
      </c>
      <c r="H400" s="55" t="s">
        <v>86</v>
      </c>
      <c r="I400" s="55" t="s">
        <v>86</v>
      </c>
      <c r="J400" s="55" t="s">
        <v>323</v>
      </c>
      <c r="K400" s="62">
        <v>28.78</v>
      </c>
      <c r="L400" s="63">
        <v>43591</v>
      </c>
      <c r="M400" s="55" t="s">
        <v>86</v>
      </c>
      <c r="N400" s="55" t="s">
        <v>214</v>
      </c>
      <c r="O400" s="57" t="s">
        <v>6526</v>
      </c>
      <c r="P400" s="57" t="s">
        <v>318</v>
      </c>
      <c r="Q400" s="57" t="s">
        <v>6525</v>
      </c>
      <c r="R400" s="60" t="s">
        <v>86</v>
      </c>
      <c r="S400" s="60" t="s">
        <v>223</v>
      </c>
    </row>
    <row r="401" spans="1:19" ht="135" hidden="1" customHeight="1" x14ac:dyDescent="0.2">
      <c r="A401" s="61" t="s">
        <v>6524</v>
      </c>
      <c r="B401" s="61" t="s">
        <v>97</v>
      </c>
      <c r="C401" s="56" t="s">
        <v>96</v>
      </c>
      <c r="D401" s="57" t="s">
        <v>6521</v>
      </c>
      <c r="E401" s="61" t="s">
        <v>220</v>
      </c>
      <c r="F401" s="55" t="s">
        <v>228</v>
      </c>
      <c r="G401" s="55" t="s">
        <v>218</v>
      </c>
      <c r="H401" s="55" t="s">
        <v>86</v>
      </c>
      <c r="I401" s="55" t="s">
        <v>86</v>
      </c>
      <c r="J401" s="55" t="s">
        <v>4680</v>
      </c>
      <c r="K401" s="62">
        <v>76.25</v>
      </c>
      <c r="L401" s="63">
        <v>43591</v>
      </c>
      <c r="M401" s="55" t="s">
        <v>86</v>
      </c>
      <c r="N401" s="55" t="s">
        <v>224</v>
      </c>
      <c r="O401" s="57" t="s">
        <v>6520</v>
      </c>
      <c r="P401" s="57" t="s">
        <v>6519</v>
      </c>
      <c r="Q401" s="57" t="s">
        <v>6518</v>
      </c>
      <c r="R401" s="60" t="s">
        <v>86</v>
      </c>
      <c r="S401" s="60" t="s">
        <v>223</v>
      </c>
    </row>
    <row r="402" spans="1:19" ht="135" hidden="1" customHeight="1" x14ac:dyDescent="0.2">
      <c r="A402" s="61" t="s">
        <v>6523</v>
      </c>
      <c r="B402" s="61" t="s">
        <v>97</v>
      </c>
      <c r="C402" s="56" t="s">
        <v>96</v>
      </c>
      <c r="D402" s="57" t="s">
        <v>6521</v>
      </c>
      <c r="E402" s="61" t="s">
        <v>220</v>
      </c>
      <c r="F402" s="55" t="s">
        <v>228</v>
      </c>
      <c r="G402" s="55" t="s">
        <v>218</v>
      </c>
      <c r="H402" s="55" t="s">
        <v>86</v>
      </c>
      <c r="I402" s="55" t="s">
        <v>86</v>
      </c>
      <c r="J402" s="55" t="s">
        <v>4676</v>
      </c>
      <c r="K402" s="62">
        <v>67.069999999999993</v>
      </c>
      <c r="L402" s="63">
        <v>43591</v>
      </c>
      <c r="M402" s="55" t="s">
        <v>86</v>
      </c>
      <c r="N402" s="55" t="s">
        <v>224</v>
      </c>
      <c r="O402" s="57" t="s">
        <v>6520</v>
      </c>
      <c r="P402" s="57" t="s">
        <v>6519</v>
      </c>
      <c r="Q402" s="57" t="s">
        <v>6518</v>
      </c>
      <c r="R402" s="60" t="s">
        <v>86</v>
      </c>
      <c r="S402" s="60" t="s">
        <v>223</v>
      </c>
    </row>
    <row r="403" spans="1:19" ht="135" hidden="1" customHeight="1" x14ac:dyDescent="0.2">
      <c r="A403" s="61" t="s">
        <v>6522</v>
      </c>
      <c r="B403" s="61" t="s">
        <v>97</v>
      </c>
      <c r="C403" s="56" t="s">
        <v>96</v>
      </c>
      <c r="D403" s="57" t="s">
        <v>6521</v>
      </c>
      <c r="E403" s="61" t="s">
        <v>220</v>
      </c>
      <c r="F403" s="55" t="s">
        <v>219</v>
      </c>
      <c r="G403" s="55" t="s">
        <v>218</v>
      </c>
      <c r="H403" s="55" t="s">
        <v>86</v>
      </c>
      <c r="I403" s="55" t="s">
        <v>86</v>
      </c>
      <c r="J403" s="55" t="s">
        <v>4672</v>
      </c>
      <c r="K403" s="62">
        <v>28.39</v>
      </c>
      <c r="L403" s="63">
        <v>43591</v>
      </c>
      <c r="M403" s="55" t="s">
        <v>86</v>
      </c>
      <c r="N403" s="55" t="s">
        <v>214</v>
      </c>
      <c r="O403" s="57" t="s">
        <v>6520</v>
      </c>
      <c r="P403" s="57" t="s">
        <v>6519</v>
      </c>
      <c r="Q403" s="57" t="s">
        <v>6518</v>
      </c>
      <c r="R403" s="60" t="s">
        <v>86</v>
      </c>
      <c r="S403" s="60" t="s">
        <v>223</v>
      </c>
    </row>
    <row r="404" spans="1:19" ht="135" hidden="1" customHeight="1" x14ac:dyDescent="0.2">
      <c r="A404" s="61" t="s">
        <v>254</v>
      </c>
      <c r="B404" s="61" t="s">
        <v>97</v>
      </c>
      <c r="C404" s="56" t="s">
        <v>96</v>
      </c>
      <c r="D404" s="57" t="s">
        <v>6517</v>
      </c>
      <c r="E404" s="61" t="s">
        <v>242</v>
      </c>
      <c r="F404" s="55" t="s">
        <v>228</v>
      </c>
      <c r="G404" s="55" t="s">
        <v>218</v>
      </c>
      <c r="H404" s="55" t="s">
        <v>86</v>
      </c>
      <c r="I404" s="55" t="s">
        <v>86</v>
      </c>
      <c r="J404" s="55" t="s">
        <v>253</v>
      </c>
      <c r="K404" s="62">
        <v>81.17</v>
      </c>
      <c r="L404" s="63">
        <v>43592</v>
      </c>
      <c r="M404" s="55" t="s">
        <v>86</v>
      </c>
      <c r="N404" s="55" t="s">
        <v>224</v>
      </c>
      <c r="O404" s="57" t="s">
        <v>6516</v>
      </c>
      <c r="P404" s="57" t="s">
        <v>6515</v>
      </c>
      <c r="Q404" s="57" t="s">
        <v>6514</v>
      </c>
      <c r="R404" s="60" t="s">
        <v>86</v>
      </c>
      <c r="S404" s="60" t="s">
        <v>223</v>
      </c>
    </row>
    <row r="405" spans="1:19" ht="135" hidden="1" customHeight="1" x14ac:dyDescent="0.2">
      <c r="A405" s="61" t="s">
        <v>249</v>
      </c>
      <c r="B405" s="61" t="s">
        <v>97</v>
      </c>
      <c r="C405" s="56" t="s">
        <v>96</v>
      </c>
      <c r="D405" s="57" t="s">
        <v>6517</v>
      </c>
      <c r="E405" s="61" t="s">
        <v>242</v>
      </c>
      <c r="F405" s="55" t="s">
        <v>228</v>
      </c>
      <c r="G405" s="55" t="s">
        <v>218</v>
      </c>
      <c r="H405" s="55" t="s">
        <v>86</v>
      </c>
      <c r="I405" s="55" t="s">
        <v>86</v>
      </c>
      <c r="J405" s="55" t="s">
        <v>248</v>
      </c>
      <c r="K405" s="62">
        <v>71.819999999999993</v>
      </c>
      <c r="L405" s="63">
        <v>43592</v>
      </c>
      <c r="M405" s="55" t="s">
        <v>86</v>
      </c>
      <c r="N405" s="55" t="s">
        <v>224</v>
      </c>
      <c r="O405" s="57" t="s">
        <v>6516</v>
      </c>
      <c r="P405" s="57" t="s">
        <v>6515</v>
      </c>
      <c r="Q405" s="57" t="s">
        <v>6514</v>
      </c>
      <c r="R405" s="60" t="s">
        <v>86</v>
      </c>
      <c r="S405" s="60" t="s">
        <v>223</v>
      </c>
    </row>
    <row r="406" spans="1:19" ht="135" hidden="1" customHeight="1" x14ac:dyDescent="0.2">
      <c r="A406" s="61" t="s">
        <v>244</v>
      </c>
      <c r="B406" s="61" t="s">
        <v>97</v>
      </c>
      <c r="C406" s="56" t="s">
        <v>96</v>
      </c>
      <c r="D406" s="57" t="s">
        <v>6517</v>
      </c>
      <c r="E406" s="61" t="s">
        <v>242</v>
      </c>
      <c r="F406" s="55" t="s">
        <v>219</v>
      </c>
      <c r="G406" s="55" t="s">
        <v>218</v>
      </c>
      <c r="H406" s="55" t="s">
        <v>86</v>
      </c>
      <c r="I406" s="55" t="s">
        <v>86</v>
      </c>
      <c r="J406" s="55" t="s">
        <v>241</v>
      </c>
      <c r="K406" s="62">
        <v>31.75</v>
      </c>
      <c r="L406" s="63">
        <v>43592</v>
      </c>
      <c r="M406" s="55" t="s">
        <v>86</v>
      </c>
      <c r="N406" s="55" t="s">
        <v>214</v>
      </c>
      <c r="O406" s="57" t="s">
        <v>6516</v>
      </c>
      <c r="P406" s="57" t="s">
        <v>6515</v>
      </c>
      <c r="Q406" s="57" t="s">
        <v>6514</v>
      </c>
      <c r="R406" s="60" t="s">
        <v>86</v>
      </c>
      <c r="S406" s="60" t="s">
        <v>223</v>
      </c>
    </row>
    <row r="407" spans="1:19" ht="135" hidden="1" customHeight="1" x14ac:dyDescent="0.2">
      <c r="A407" s="61" t="s">
        <v>6513</v>
      </c>
      <c r="B407" s="61" t="s">
        <v>97</v>
      </c>
      <c r="C407" s="56" t="s">
        <v>96</v>
      </c>
      <c r="D407" s="57" t="s">
        <v>6504</v>
      </c>
      <c r="E407" s="61" t="s">
        <v>304</v>
      </c>
      <c r="F407" s="55" t="s">
        <v>228</v>
      </c>
      <c r="G407" s="55" t="s">
        <v>218</v>
      </c>
      <c r="H407" s="61" t="s">
        <v>6508</v>
      </c>
      <c r="I407" s="62" t="s">
        <v>6512</v>
      </c>
      <c r="J407" s="55" t="s">
        <v>6511</v>
      </c>
      <c r="K407" s="62">
        <v>75.239999999999995</v>
      </c>
      <c r="L407" s="63">
        <v>43592</v>
      </c>
      <c r="M407" s="55" t="s">
        <v>86</v>
      </c>
      <c r="N407" s="55" t="s">
        <v>224</v>
      </c>
      <c r="O407" s="57" t="s">
        <v>6500</v>
      </c>
      <c r="P407" s="57" t="s">
        <v>5482</v>
      </c>
      <c r="Q407" s="57" t="s">
        <v>6499</v>
      </c>
      <c r="R407" s="60" t="s">
        <v>86</v>
      </c>
      <c r="S407" s="60" t="s">
        <v>223</v>
      </c>
    </row>
    <row r="408" spans="1:19" ht="135" hidden="1" customHeight="1" x14ac:dyDescent="0.2">
      <c r="A408" s="61" t="s">
        <v>6510</v>
      </c>
      <c r="B408" s="61" t="s">
        <v>97</v>
      </c>
      <c r="C408" s="56" t="s">
        <v>96</v>
      </c>
      <c r="D408" s="57" t="s">
        <v>6509</v>
      </c>
      <c r="E408" s="61" t="s">
        <v>304</v>
      </c>
      <c r="F408" s="55" t="s">
        <v>228</v>
      </c>
      <c r="G408" s="55" t="s">
        <v>218</v>
      </c>
      <c r="H408" s="61" t="s">
        <v>6508</v>
      </c>
      <c r="I408" s="62" t="s">
        <v>6507</v>
      </c>
      <c r="J408" s="55" t="s">
        <v>6506</v>
      </c>
      <c r="K408" s="62">
        <v>67.72</v>
      </c>
      <c r="L408" s="63">
        <v>43592</v>
      </c>
      <c r="M408" s="55" t="s">
        <v>86</v>
      </c>
      <c r="N408" s="55" t="s">
        <v>224</v>
      </c>
      <c r="O408" s="57" t="s">
        <v>6500</v>
      </c>
      <c r="P408" s="57" t="s">
        <v>5482</v>
      </c>
      <c r="Q408" s="57" t="s">
        <v>6499</v>
      </c>
      <c r="R408" s="60" t="s">
        <v>86</v>
      </c>
      <c r="S408" s="60" t="s">
        <v>223</v>
      </c>
    </row>
    <row r="409" spans="1:19" ht="135" hidden="1" customHeight="1" x14ac:dyDescent="0.2">
      <c r="A409" s="61" t="s">
        <v>6505</v>
      </c>
      <c r="B409" s="61" t="s">
        <v>97</v>
      </c>
      <c r="C409" s="56" t="s">
        <v>96</v>
      </c>
      <c r="D409" s="57" t="s">
        <v>6504</v>
      </c>
      <c r="E409" s="61" t="s">
        <v>304</v>
      </c>
      <c r="F409" s="55" t="s">
        <v>219</v>
      </c>
      <c r="G409" s="55" t="s">
        <v>218</v>
      </c>
      <c r="H409" s="61" t="s">
        <v>6503</v>
      </c>
      <c r="I409" s="62" t="s">
        <v>6502</v>
      </c>
      <c r="J409" s="55" t="s">
        <v>6501</v>
      </c>
      <c r="K409" s="62">
        <v>27.36</v>
      </c>
      <c r="L409" s="63">
        <v>43592</v>
      </c>
      <c r="M409" s="55" t="s">
        <v>86</v>
      </c>
      <c r="N409" s="55" t="s">
        <v>214</v>
      </c>
      <c r="O409" s="57" t="s">
        <v>6500</v>
      </c>
      <c r="P409" s="57" t="s">
        <v>5482</v>
      </c>
      <c r="Q409" s="57" t="s">
        <v>6499</v>
      </c>
      <c r="R409" s="60" t="s">
        <v>86</v>
      </c>
      <c r="S409" s="60" t="s">
        <v>223</v>
      </c>
    </row>
    <row r="410" spans="1:19" ht="135" hidden="1" customHeight="1" x14ac:dyDescent="0.2">
      <c r="A410" s="61" t="s">
        <v>6498</v>
      </c>
      <c r="B410" s="61" t="s">
        <v>97</v>
      </c>
      <c r="C410" s="56" t="s">
        <v>96</v>
      </c>
      <c r="D410" s="57" t="s">
        <v>6497</v>
      </c>
      <c r="E410" s="61" t="s">
        <v>304</v>
      </c>
      <c r="F410" s="55" t="s">
        <v>228</v>
      </c>
      <c r="G410" s="55" t="s">
        <v>218</v>
      </c>
      <c r="H410" s="61" t="s">
        <v>6494</v>
      </c>
      <c r="I410" s="62" t="s">
        <v>6493</v>
      </c>
      <c r="J410" s="55" t="s">
        <v>6496</v>
      </c>
      <c r="K410" s="62">
        <v>75.150000000000006</v>
      </c>
      <c r="L410" s="63">
        <v>43592</v>
      </c>
      <c r="M410" s="55" t="s">
        <v>86</v>
      </c>
      <c r="N410" s="55" t="s">
        <v>224</v>
      </c>
      <c r="O410" s="57" t="s">
        <v>5490</v>
      </c>
      <c r="P410" s="57" t="s">
        <v>5489</v>
      </c>
      <c r="Q410" s="57" t="s">
        <v>6486</v>
      </c>
      <c r="R410" s="60" t="s">
        <v>86</v>
      </c>
      <c r="S410" s="60" t="s">
        <v>223</v>
      </c>
    </row>
    <row r="411" spans="1:19" ht="135" hidden="1" customHeight="1" x14ac:dyDescent="0.2">
      <c r="A411" s="61" t="s">
        <v>6495</v>
      </c>
      <c r="B411" s="61" t="s">
        <v>97</v>
      </c>
      <c r="C411" s="56" t="s">
        <v>96</v>
      </c>
      <c r="D411" s="57" t="s">
        <v>6490</v>
      </c>
      <c r="E411" s="61" t="s">
        <v>304</v>
      </c>
      <c r="F411" s="55" t="s">
        <v>228</v>
      </c>
      <c r="G411" s="55" t="s">
        <v>218</v>
      </c>
      <c r="H411" s="61" t="s">
        <v>6494</v>
      </c>
      <c r="I411" s="62" t="s">
        <v>6493</v>
      </c>
      <c r="J411" s="55" t="s">
        <v>6492</v>
      </c>
      <c r="K411" s="62">
        <v>67.599999999999994</v>
      </c>
      <c r="L411" s="63">
        <v>43592</v>
      </c>
      <c r="M411" s="55" t="s">
        <v>86</v>
      </c>
      <c r="N411" s="55" t="s">
        <v>224</v>
      </c>
      <c r="O411" s="57" t="s">
        <v>5490</v>
      </c>
      <c r="P411" s="57" t="s">
        <v>5489</v>
      </c>
      <c r="Q411" s="57" t="s">
        <v>6486</v>
      </c>
      <c r="R411" s="60" t="s">
        <v>86</v>
      </c>
      <c r="S411" s="60" t="s">
        <v>223</v>
      </c>
    </row>
    <row r="412" spans="1:19" ht="135" hidden="1" customHeight="1" x14ac:dyDescent="0.2">
      <c r="A412" s="61" t="s">
        <v>6491</v>
      </c>
      <c r="B412" s="61" t="s">
        <v>97</v>
      </c>
      <c r="C412" s="56" t="s">
        <v>96</v>
      </c>
      <c r="D412" s="57" t="s">
        <v>6490</v>
      </c>
      <c r="E412" s="61" t="s">
        <v>304</v>
      </c>
      <c r="F412" s="55" t="s">
        <v>219</v>
      </c>
      <c r="G412" s="55" t="s">
        <v>218</v>
      </c>
      <c r="H412" s="61" t="s">
        <v>6489</v>
      </c>
      <c r="I412" s="62" t="s">
        <v>6488</v>
      </c>
      <c r="J412" s="55" t="s">
        <v>6487</v>
      </c>
      <c r="K412" s="62">
        <v>27.48</v>
      </c>
      <c r="L412" s="63">
        <v>43592</v>
      </c>
      <c r="M412" s="55" t="s">
        <v>86</v>
      </c>
      <c r="N412" s="55" t="s">
        <v>214</v>
      </c>
      <c r="O412" s="57" t="s">
        <v>5490</v>
      </c>
      <c r="P412" s="57" t="s">
        <v>5489</v>
      </c>
      <c r="Q412" s="57" t="s">
        <v>6486</v>
      </c>
      <c r="R412" s="60" t="s">
        <v>86</v>
      </c>
      <c r="S412" s="60" t="s">
        <v>223</v>
      </c>
    </row>
    <row r="413" spans="1:19" ht="135" hidden="1" customHeight="1" x14ac:dyDescent="0.2">
      <c r="A413" s="61" t="s">
        <v>234</v>
      </c>
      <c r="B413" s="61" t="s">
        <v>97</v>
      </c>
      <c r="C413" s="56" t="s">
        <v>96</v>
      </c>
      <c r="D413" s="57" t="s">
        <v>6482</v>
      </c>
      <c r="E413" s="61" t="s">
        <v>220</v>
      </c>
      <c r="F413" s="55" t="s">
        <v>228</v>
      </c>
      <c r="G413" s="55" t="s">
        <v>218</v>
      </c>
      <c r="H413" s="61" t="s">
        <v>6485</v>
      </c>
      <c r="I413" s="62" t="s">
        <v>6484</v>
      </c>
      <c r="J413" s="55" t="s">
        <v>233</v>
      </c>
      <c r="K413" s="62">
        <v>75.040000000000006</v>
      </c>
      <c r="L413" s="63">
        <v>43592</v>
      </c>
      <c r="M413" s="57" t="s">
        <v>6483</v>
      </c>
      <c r="N413" s="55" t="s">
        <v>224</v>
      </c>
      <c r="O413" s="57" t="s">
        <v>5496</v>
      </c>
      <c r="P413" s="57" t="s">
        <v>5495</v>
      </c>
      <c r="Q413" s="57" t="s">
        <v>6480</v>
      </c>
      <c r="R413" s="60" t="s">
        <v>86</v>
      </c>
      <c r="S413" s="60" t="s">
        <v>223</v>
      </c>
    </row>
    <row r="414" spans="1:19" ht="135" hidden="1" customHeight="1" x14ac:dyDescent="0.2">
      <c r="A414" s="61" t="s">
        <v>229</v>
      </c>
      <c r="B414" s="61" t="s">
        <v>97</v>
      </c>
      <c r="C414" s="56" t="s">
        <v>96</v>
      </c>
      <c r="D414" s="57" t="s">
        <v>6482</v>
      </c>
      <c r="E414" s="61" t="s">
        <v>220</v>
      </c>
      <c r="F414" s="55" t="s">
        <v>228</v>
      </c>
      <c r="G414" s="55" t="s">
        <v>218</v>
      </c>
      <c r="H414" s="61" t="s">
        <v>6485</v>
      </c>
      <c r="I414" s="62" t="s">
        <v>6484</v>
      </c>
      <c r="J414" s="55" t="s">
        <v>226</v>
      </c>
      <c r="K414" s="62">
        <v>68.040000000000006</v>
      </c>
      <c r="L414" s="63">
        <v>43592</v>
      </c>
      <c r="M414" s="57" t="s">
        <v>6483</v>
      </c>
      <c r="N414" s="55" t="s">
        <v>224</v>
      </c>
      <c r="O414" s="57" t="s">
        <v>5496</v>
      </c>
      <c r="P414" s="57" t="s">
        <v>5495</v>
      </c>
      <c r="Q414" s="57" t="s">
        <v>6480</v>
      </c>
      <c r="R414" s="60" t="s">
        <v>86</v>
      </c>
      <c r="S414" s="60" t="s">
        <v>223</v>
      </c>
    </row>
    <row r="415" spans="1:19" ht="135" hidden="1" customHeight="1" x14ac:dyDescent="0.2">
      <c r="A415" s="61" t="s">
        <v>222</v>
      </c>
      <c r="B415" s="61" t="s">
        <v>97</v>
      </c>
      <c r="C415" s="56" t="s">
        <v>96</v>
      </c>
      <c r="D415" s="57" t="s">
        <v>6482</v>
      </c>
      <c r="E415" s="61" t="s">
        <v>220</v>
      </c>
      <c r="F415" s="55" t="s">
        <v>219</v>
      </c>
      <c r="G415" s="55" t="s">
        <v>218</v>
      </c>
      <c r="H415" s="61" t="s">
        <v>5497</v>
      </c>
      <c r="I415" s="62" t="s">
        <v>6481</v>
      </c>
      <c r="J415" s="55" t="s">
        <v>217</v>
      </c>
      <c r="K415" s="62">
        <v>27.72</v>
      </c>
      <c r="L415" s="63">
        <v>43592</v>
      </c>
      <c r="M415" s="55" t="s">
        <v>86</v>
      </c>
      <c r="N415" s="55" t="s">
        <v>214</v>
      </c>
      <c r="O415" s="57" t="s">
        <v>5496</v>
      </c>
      <c r="P415" s="57" t="s">
        <v>5495</v>
      </c>
      <c r="Q415" s="57" t="s">
        <v>6480</v>
      </c>
      <c r="R415" s="60" t="s">
        <v>86</v>
      </c>
      <c r="S415" s="60" t="s">
        <v>223</v>
      </c>
    </row>
    <row r="416" spans="1:19" ht="135" hidden="1" customHeight="1" x14ac:dyDescent="0.2">
      <c r="A416" s="61" t="s">
        <v>6479</v>
      </c>
      <c r="B416" s="61" t="s">
        <v>97</v>
      </c>
      <c r="C416" s="56" t="s">
        <v>96</v>
      </c>
      <c r="D416" s="57" t="s">
        <v>6478</v>
      </c>
      <c r="E416" s="61" t="s">
        <v>108</v>
      </c>
      <c r="F416" s="55" t="s">
        <v>228</v>
      </c>
      <c r="G416" s="55" t="s">
        <v>218</v>
      </c>
      <c r="H416" s="61" t="s">
        <v>5731</v>
      </c>
      <c r="I416" s="62" t="s">
        <v>6477</v>
      </c>
      <c r="J416" s="55" t="s">
        <v>6476</v>
      </c>
      <c r="K416" s="62">
        <v>65.77</v>
      </c>
      <c r="L416" s="63">
        <v>43553</v>
      </c>
      <c r="M416" s="55" t="s">
        <v>86</v>
      </c>
      <c r="N416" s="55" t="s">
        <v>224</v>
      </c>
      <c r="O416" s="57" t="s">
        <v>5586</v>
      </c>
      <c r="P416" s="57" t="s">
        <v>5522</v>
      </c>
      <c r="Q416" s="57" t="s">
        <v>6468</v>
      </c>
      <c r="R416" s="60" t="s">
        <v>86</v>
      </c>
      <c r="S416" s="60" t="s">
        <v>223</v>
      </c>
    </row>
    <row r="417" spans="1:19" ht="135" hidden="1" customHeight="1" x14ac:dyDescent="0.2">
      <c r="A417" s="61" t="s">
        <v>6475</v>
      </c>
      <c r="B417" s="61" t="s">
        <v>97</v>
      </c>
      <c r="C417" s="56" t="s">
        <v>96</v>
      </c>
      <c r="D417" s="57" t="s">
        <v>6471</v>
      </c>
      <c r="E417" s="61" t="s">
        <v>108</v>
      </c>
      <c r="F417" s="55" t="s">
        <v>228</v>
      </c>
      <c r="G417" s="55" t="s">
        <v>218</v>
      </c>
      <c r="H417" s="61" t="s">
        <v>5757</v>
      </c>
      <c r="I417" s="62" t="s">
        <v>6474</v>
      </c>
      <c r="J417" s="55" t="s">
        <v>6473</v>
      </c>
      <c r="K417" s="62">
        <v>61.54</v>
      </c>
      <c r="L417" s="63">
        <v>43553</v>
      </c>
      <c r="M417" s="55" t="s">
        <v>86</v>
      </c>
      <c r="N417" s="55" t="s">
        <v>224</v>
      </c>
      <c r="O417" s="57" t="s">
        <v>5586</v>
      </c>
      <c r="P417" s="57" t="s">
        <v>5522</v>
      </c>
      <c r="Q417" s="57" t="s">
        <v>6468</v>
      </c>
      <c r="R417" s="60" t="s">
        <v>86</v>
      </c>
      <c r="S417" s="60" t="s">
        <v>223</v>
      </c>
    </row>
    <row r="418" spans="1:19" ht="135" hidden="1" customHeight="1" x14ac:dyDescent="0.2">
      <c r="A418" s="61" t="s">
        <v>6472</v>
      </c>
      <c r="B418" s="61" t="s">
        <v>97</v>
      </c>
      <c r="C418" s="56" t="s">
        <v>96</v>
      </c>
      <c r="D418" s="57" t="s">
        <v>6471</v>
      </c>
      <c r="E418" s="61" t="s">
        <v>108</v>
      </c>
      <c r="F418" s="55" t="s">
        <v>219</v>
      </c>
      <c r="G418" s="55" t="s">
        <v>218</v>
      </c>
      <c r="H418" s="61" t="s">
        <v>5524</v>
      </c>
      <c r="I418" s="62" t="s">
        <v>6470</v>
      </c>
      <c r="J418" s="55" t="s">
        <v>6469</v>
      </c>
      <c r="K418" s="62">
        <v>32.619999999999997</v>
      </c>
      <c r="L418" s="63">
        <v>43553</v>
      </c>
      <c r="M418" s="55" t="s">
        <v>86</v>
      </c>
      <c r="N418" s="55" t="s">
        <v>214</v>
      </c>
      <c r="O418" s="57" t="s">
        <v>5586</v>
      </c>
      <c r="P418" s="57" t="s">
        <v>5522</v>
      </c>
      <c r="Q418" s="57" t="s">
        <v>6468</v>
      </c>
      <c r="R418" s="60" t="s">
        <v>86</v>
      </c>
      <c r="S418" s="60" t="s">
        <v>223</v>
      </c>
    </row>
    <row r="419" spans="1:19" ht="135" hidden="1" customHeight="1" x14ac:dyDescent="0.2">
      <c r="A419" s="61" t="s">
        <v>961</v>
      </c>
      <c r="B419" s="61" t="s">
        <v>97</v>
      </c>
      <c r="C419" s="56" t="s">
        <v>96</v>
      </c>
      <c r="D419" s="57" t="s">
        <v>960</v>
      </c>
      <c r="E419" s="61" t="s">
        <v>959</v>
      </c>
      <c r="F419" s="55" t="s">
        <v>228</v>
      </c>
      <c r="G419" s="55" t="s">
        <v>218</v>
      </c>
      <c r="H419" s="61" t="s">
        <v>6467</v>
      </c>
      <c r="I419" s="62" t="s">
        <v>6466</v>
      </c>
      <c r="J419" s="55" t="s">
        <v>958</v>
      </c>
      <c r="K419" s="62">
        <v>64.61</v>
      </c>
      <c r="L419" s="63">
        <v>43602</v>
      </c>
      <c r="M419" s="55" t="s">
        <v>86</v>
      </c>
      <c r="N419" s="55" t="s">
        <v>224</v>
      </c>
      <c r="O419" s="57" t="s">
        <v>6465</v>
      </c>
      <c r="P419" s="57" t="s">
        <v>953</v>
      </c>
      <c r="Q419" s="57" t="s">
        <v>952</v>
      </c>
      <c r="R419" s="60" t="s">
        <v>86</v>
      </c>
      <c r="S419" s="60" t="s">
        <v>223</v>
      </c>
    </row>
    <row r="420" spans="1:19" ht="135" hidden="1" customHeight="1" x14ac:dyDescent="0.2">
      <c r="A420" s="61" t="s">
        <v>6464</v>
      </c>
      <c r="B420" s="61" t="s">
        <v>97</v>
      </c>
      <c r="C420" s="56" t="s">
        <v>96</v>
      </c>
      <c r="D420" s="57" t="s">
        <v>6463</v>
      </c>
      <c r="E420" s="61" t="s">
        <v>959</v>
      </c>
      <c r="F420" s="55" t="s">
        <v>228</v>
      </c>
      <c r="G420" s="55" t="s">
        <v>218</v>
      </c>
      <c r="H420" s="61" t="s">
        <v>6462</v>
      </c>
      <c r="I420" s="62" t="s">
        <v>6461</v>
      </c>
      <c r="J420" s="55" t="s">
        <v>6460</v>
      </c>
      <c r="K420" s="62">
        <v>64.099999999999994</v>
      </c>
      <c r="L420" s="63">
        <v>43602</v>
      </c>
      <c r="M420" s="55" t="s">
        <v>86</v>
      </c>
      <c r="N420" s="55" t="s">
        <v>224</v>
      </c>
      <c r="O420" s="57" t="s">
        <v>6459</v>
      </c>
      <c r="P420" s="57" t="s">
        <v>6458</v>
      </c>
      <c r="Q420" s="57" t="s">
        <v>6457</v>
      </c>
      <c r="R420" s="60" t="s">
        <v>86</v>
      </c>
      <c r="S420" s="60" t="s">
        <v>223</v>
      </c>
    </row>
    <row r="421" spans="1:19" ht="135" hidden="1" customHeight="1" x14ac:dyDescent="0.2">
      <c r="A421" s="61" t="s">
        <v>6456</v>
      </c>
      <c r="B421" s="61" t="s">
        <v>97</v>
      </c>
      <c r="C421" s="56" t="s">
        <v>96</v>
      </c>
      <c r="D421" s="57" t="s">
        <v>6455</v>
      </c>
      <c r="E421" s="61" t="s">
        <v>782</v>
      </c>
      <c r="F421" s="55" t="s">
        <v>228</v>
      </c>
      <c r="G421" s="55" t="s">
        <v>218</v>
      </c>
      <c r="H421" s="61" t="s">
        <v>5450</v>
      </c>
      <c r="I421" s="62" t="s">
        <v>5449</v>
      </c>
      <c r="J421" s="55" t="s">
        <v>4497</v>
      </c>
      <c r="K421" s="62">
        <v>73.790000000000006</v>
      </c>
      <c r="L421" s="63">
        <v>43602</v>
      </c>
      <c r="M421" s="55" t="s">
        <v>86</v>
      </c>
      <c r="N421" s="55" t="s">
        <v>224</v>
      </c>
      <c r="O421" s="57" t="s">
        <v>931</v>
      </c>
      <c r="P421" s="57" t="s">
        <v>5409</v>
      </c>
      <c r="Q421" s="57" t="s">
        <v>6452</v>
      </c>
      <c r="R421" s="60" t="s">
        <v>86</v>
      </c>
      <c r="S421" s="60" t="s">
        <v>223</v>
      </c>
    </row>
    <row r="422" spans="1:19" ht="135" hidden="1" customHeight="1" x14ac:dyDescent="0.2">
      <c r="A422" s="61" t="s">
        <v>6454</v>
      </c>
      <c r="B422" s="61" t="s">
        <v>97</v>
      </c>
      <c r="C422" s="56" t="s">
        <v>96</v>
      </c>
      <c r="D422" s="57" t="s">
        <v>6453</v>
      </c>
      <c r="E422" s="61" t="s">
        <v>782</v>
      </c>
      <c r="F422" s="55" t="s">
        <v>228</v>
      </c>
      <c r="G422" s="55" t="s">
        <v>218</v>
      </c>
      <c r="H422" s="61" t="s">
        <v>5452</v>
      </c>
      <c r="I422" s="62" t="s">
        <v>5451</v>
      </c>
      <c r="J422" s="55" t="s">
        <v>4494</v>
      </c>
      <c r="K422" s="62">
        <v>63.23</v>
      </c>
      <c r="L422" s="63">
        <v>43602</v>
      </c>
      <c r="M422" s="55" t="s">
        <v>86</v>
      </c>
      <c r="N422" s="55" t="s">
        <v>224</v>
      </c>
      <c r="O422" s="57" t="s">
        <v>931</v>
      </c>
      <c r="P422" s="57" t="s">
        <v>5409</v>
      </c>
      <c r="Q422" s="57" t="s">
        <v>6452</v>
      </c>
      <c r="R422" s="60" t="s">
        <v>86</v>
      </c>
      <c r="S422" s="60" t="s">
        <v>223</v>
      </c>
    </row>
    <row r="423" spans="1:19" ht="135" hidden="1" customHeight="1" x14ac:dyDescent="0.2">
      <c r="A423" s="61" t="s">
        <v>6451</v>
      </c>
      <c r="B423" s="61" t="s">
        <v>97</v>
      </c>
      <c r="C423" s="56" t="s">
        <v>96</v>
      </c>
      <c r="D423" s="57" t="s">
        <v>6450</v>
      </c>
      <c r="E423" s="61" t="s">
        <v>108</v>
      </c>
      <c r="F423" s="55" t="s">
        <v>228</v>
      </c>
      <c r="G423" s="55" t="s">
        <v>218</v>
      </c>
      <c r="H423" s="61" t="s">
        <v>6449</v>
      </c>
      <c r="I423" s="62" t="s">
        <v>6448</v>
      </c>
      <c r="J423" s="55" t="s">
        <v>4322</v>
      </c>
      <c r="K423" s="62">
        <v>67.03</v>
      </c>
      <c r="L423" s="63">
        <v>43606</v>
      </c>
      <c r="M423" s="55" t="s">
        <v>86</v>
      </c>
      <c r="N423" s="55" t="s">
        <v>224</v>
      </c>
      <c r="O423" s="57" t="s">
        <v>4318</v>
      </c>
      <c r="P423" s="57" t="s">
        <v>4317</v>
      </c>
      <c r="Q423" s="57" t="s">
        <v>6447</v>
      </c>
      <c r="R423" s="60" t="s">
        <v>86</v>
      </c>
      <c r="S423" s="60" t="s">
        <v>223</v>
      </c>
    </row>
    <row r="424" spans="1:19" ht="135" hidden="1" customHeight="1" x14ac:dyDescent="0.2">
      <c r="A424" s="61" t="s">
        <v>6446</v>
      </c>
      <c r="B424" s="61" t="s">
        <v>97</v>
      </c>
      <c r="C424" s="56" t="s">
        <v>96</v>
      </c>
      <c r="D424" s="57" t="s">
        <v>6441</v>
      </c>
      <c r="E424" s="61" t="s">
        <v>568</v>
      </c>
      <c r="F424" s="55" t="s">
        <v>164</v>
      </c>
      <c r="G424" s="55" t="s">
        <v>163</v>
      </c>
      <c r="H424" s="61" t="s">
        <v>6445</v>
      </c>
      <c r="I424" s="62" t="s">
        <v>6444</v>
      </c>
      <c r="J424" s="55" t="s">
        <v>6443</v>
      </c>
      <c r="K424" s="62">
        <v>20.92</v>
      </c>
      <c r="L424" s="63">
        <v>43613</v>
      </c>
      <c r="M424" s="55" t="s">
        <v>86</v>
      </c>
      <c r="N424" s="55" t="s">
        <v>158</v>
      </c>
      <c r="O424" s="57" t="s">
        <v>6439</v>
      </c>
      <c r="P424" s="57" t="s">
        <v>6438</v>
      </c>
      <c r="Q424" s="57" t="s">
        <v>6437</v>
      </c>
      <c r="R424" s="60" t="s">
        <v>86</v>
      </c>
      <c r="S424" s="60"/>
    </row>
    <row r="425" spans="1:19" ht="135" hidden="1" customHeight="1" x14ac:dyDescent="0.2">
      <c r="A425" s="61" t="s">
        <v>6442</v>
      </c>
      <c r="B425" s="61" t="s">
        <v>97</v>
      </c>
      <c r="C425" s="56" t="s">
        <v>96</v>
      </c>
      <c r="D425" s="57" t="s">
        <v>6441</v>
      </c>
      <c r="E425" s="61" t="s">
        <v>568</v>
      </c>
      <c r="F425" s="55" t="s">
        <v>173</v>
      </c>
      <c r="G425" s="55" t="s">
        <v>163</v>
      </c>
      <c r="H425" s="55" t="s">
        <v>86</v>
      </c>
      <c r="I425" s="55" t="s">
        <v>86</v>
      </c>
      <c r="J425" s="55" t="s">
        <v>6440</v>
      </c>
      <c r="K425" s="62">
        <v>28.43</v>
      </c>
      <c r="L425" s="63">
        <v>43613</v>
      </c>
      <c r="M425" s="55" t="s">
        <v>86</v>
      </c>
      <c r="N425" s="55" t="s">
        <v>158</v>
      </c>
      <c r="O425" s="57" t="s">
        <v>6439</v>
      </c>
      <c r="P425" s="57" t="s">
        <v>6438</v>
      </c>
      <c r="Q425" s="57" t="s">
        <v>6437</v>
      </c>
      <c r="R425" s="60" t="s">
        <v>86</v>
      </c>
      <c r="S425" s="60"/>
    </row>
    <row r="426" spans="1:19" ht="135" hidden="1" customHeight="1" x14ac:dyDescent="0.2">
      <c r="A426" s="61" t="s">
        <v>6436</v>
      </c>
      <c r="B426" s="61" t="s">
        <v>97</v>
      </c>
      <c r="C426" s="56" t="s">
        <v>96</v>
      </c>
      <c r="D426" s="57" t="s">
        <v>6433</v>
      </c>
      <c r="E426" s="61" t="s">
        <v>242</v>
      </c>
      <c r="F426" s="55" t="s">
        <v>228</v>
      </c>
      <c r="G426" s="55" t="s">
        <v>218</v>
      </c>
      <c r="H426" s="55" t="s">
        <v>86</v>
      </c>
      <c r="I426" s="55" t="s">
        <v>86</v>
      </c>
      <c r="J426" s="55" t="s">
        <v>6435</v>
      </c>
      <c r="K426" s="62">
        <v>77.8</v>
      </c>
      <c r="L426" s="63">
        <v>43609</v>
      </c>
      <c r="M426" s="55" t="s">
        <v>86</v>
      </c>
      <c r="N426" s="55" t="s">
        <v>224</v>
      </c>
      <c r="O426" s="57" t="s">
        <v>6428</v>
      </c>
      <c r="P426" s="57" t="s">
        <v>6427</v>
      </c>
      <c r="Q426" s="57" t="s">
        <v>6426</v>
      </c>
      <c r="R426" s="60" t="s">
        <v>86</v>
      </c>
      <c r="S426" s="60" t="s">
        <v>223</v>
      </c>
    </row>
    <row r="427" spans="1:19" ht="135" hidden="1" customHeight="1" x14ac:dyDescent="0.2">
      <c r="A427" s="61" t="s">
        <v>6434</v>
      </c>
      <c r="B427" s="61" t="s">
        <v>97</v>
      </c>
      <c r="C427" s="56" t="s">
        <v>96</v>
      </c>
      <c r="D427" s="57" t="s">
        <v>6433</v>
      </c>
      <c r="E427" s="61" t="s">
        <v>242</v>
      </c>
      <c r="F427" s="55" t="s">
        <v>228</v>
      </c>
      <c r="G427" s="55" t="s">
        <v>218</v>
      </c>
      <c r="H427" s="55" t="s">
        <v>86</v>
      </c>
      <c r="I427" s="55" t="s">
        <v>86</v>
      </c>
      <c r="J427" s="55" t="s">
        <v>6432</v>
      </c>
      <c r="K427" s="62">
        <v>69.569999999999993</v>
      </c>
      <c r="L427" s="63">
        <v>43609</v>
      </c>
      <c r="M427" s="55" t="s">
        <v>86</v>
      </c>
      <c r="N427" s="55" t="s">
        <v>224</v>
      </c>
      <c r="O427" s="57" t="s">
        <v>6428</v>
      </c>
      <c r="P427" s="57" t="s">
        <v>6427</v>
      </c>
      <c r="Q427" s="57" t="s">
        <v>6426</v>
      </c>
      <c r="R427" s="60" t="s">
        <v>86</v>
      </c>
      <c r="S427" s="60" t="s">
        <v>223</v>
      </c>
    </row>
    <row r="428" spans="1:19" ht="135" hidden="1" customHeight="1" x14ac:dyDescent="0.2">
      <c r="A428" s="61" t="s">
        <v>6431</v>
      </c>
      <c r="B428" s="61" t="s">
        <v>97</v>
      </c>
      <c r="C428" s="56" t="s">
        <v>96</v>
      </c>
      <c r="D428" s="57" t="s">
        <v>6430</v>
      </c>
      <c r="E428" s="61" t="s">
        <v>242</v>
      </c>
      <c r="F428" s="55" t="s">
        <v>219</v>
      </c>
      <c r="G428" s="55" t="s">
        <v>218</v>
      </c>
      <c r="H428" s="55" t="s">
        <v>86</v>
      </c>
      <c r="I428" s="55" t="s">
        <v>86</v>
      </c>
      <c r="J428" s="55" t="s">
        <v>6429</v>
      </c>
      <c r="K428" s="62">
        <v>29.51</v>
      </c>
      <c r="L428" s="63">
        <v>43609</v>
      </c>
      <c r="M428" s="55" t="s">
        <v>86</v>
      </c>
      <c r="N428" s="55" t="s">
        <v>214</v>
      </c>
      <c r="O428" s="57" t="s">
        <v>6428</v>
      </c>
      <c r="P428" s="57" t="s">
        <v>6427</v>
      </c>
      <c r="Q428" s="57" t="s">
        <v>6426</v>
      </c>
      <c r="R428" s="60" t="s">
        <v>86</v>
      </c>
      <c r="S428" s="60" t="s">
        <v>223</v>
      </c>
    </row>
    <row r="429" spans="1:19" ht="135" hidden="1" customHeight="1" x14ac:dyDescent="0.2">
      <c r="A429" s="61" t="s">
        <v>6425</v>
      </c>
      <c r="B429" s="61" t="s">
        <v>97</v>
      </c>
      <c r="C429" s="56" t="s">
        <v>96</v>
      </c>
      <c r="D429" s="57" t="s">
        <v>6422</v>
      </c>
      <c r="E429" s="61" t="s">
        <v>414</v>
      </c>
      <c r="F429" s="55" t="s">
        <v>129</v>
      </c>
      <c r="G429" s="55" t="s">
        <v>362</v>
      </c>
      <c r="H429" s="55" t="s">
        <v>86</v>
      </c>
      <c r="I429" s="55" t="s">
        <v>86</v>
      </c>
      <c r="J429" s="55" t="s">
        <v>6424</v>
      </c>
      <c r="K429" s="62">
        <v>61.21</v>
      </c>
      <c r="L429" s="63">
        <v>43614</v>
      </c>
      <c r="M429" s="55" t="s">
        <v>86</v>
      </c>
      <c r="N429" s="55" t="s">
        <v>360</v>
      </c>
      <c r="O429" s="57" t="s">
        <v>2248</v>
      </c>
      <c r="P429" s="57" t="s">
        <v>6412</v>
      </c>
      <c r="Q429" s="57" t="s">
        <v>6420</v>
      </c>
      <c r="R429" s="60" t="s">
        <v>86</v>
      </c>
      <c r="S429" s="60" t="s">
        <v>223</v>
      </c>
    </row>
    <row r="430" spans="1:19" ht="135" hidden="1" customHeight="1" x14ac:dyDescent="0.2">
      <c r="A430" s="61" t="s">
        <v>6423</v>
      </c>
      <c r="B430" s="61" t="s">
        <v>97</v>
      </c>
      <c r="C430" s="56" t="s">
        <v>96</v>
      </c>
      <c r="D430" s="57" t="s">
        <v>6422</v>
      </c>
      <c r="E430" s="61" t="s">
        <v>414</v>
      </c>
      <c r="F430" s="55" t="s">
        <v>129</v>
      </c>
      <c r="G430" s="55" t="s">
        <v>367</v>
      </c>
      <c r="H430" s="55" t="s">
        <v>86</v>
      </c>
      <c r="I430" s="55" t="s">
        <v>86</v>
      </c>
      <c r="J430" s="55" t="s">
        <v>6421</v>
      </c>
      <c r="K430" s="62">
        <v>64.290000000000006</v>
      </c>
      <c r="L430" s="63">
        <v>43614</v>
      </c>
      <c r="M430" s="55" t="s">
        <v>86</v>
      </c>
      <c r="N430" s="55" t="s">
        <v>90</v>
      </c>
      <c r="O430" s="57" t="s">
        <v>2248</v>
      </c>
      <c r="P430" s="57" t="s">
        <v>6412</v>
      </c>
      <c r="Q430" s="57" t="s">
        <v>6420</v>
      </c>
      <c r="R430" s="60" t="s">
        <v>86</v>
      </c>
      <c r="S430" s="60" t="s">
        <v>223</v>
      </c>
    </row>
    <row r="431" spans="1:19" ht="135" hidden="1" customHeight="1" x14ac:dyDescent="0.2">
      <c r="A431" s="61" t="s">
        <v>6419</v>
      </c>
      <c r="B431" s="61" t="s">
        <v>97</v>
      </c>
      <c r="C431" s="56" t="s">
        <v>96</v>
      </c>
      <c r="D431" s="57" t="s">
        <v>6418</v>
      </c>
      <c r="E431" s="61" t="s">
        <v>782</v>
      </c>
      <c r="F431" s="55" t="s">
        <v>228</v>
      </c>
      <c r="G431" s="55" t="s">
        <v>218</v>
      </c>
      <c r="H431" s="61" t="s">
        <v>6417</v>
      </c>
      <c r="I431" s="62" t="s">
        <v>1643</v>
      </c>
      <c r="J431" s="55" t="s">
        <v>5092</v>
      </c>
      <c r="K431" s="62">
        <v>61.48</v>
      </c>
      <c r="L431" s="63">
        <v>43614</v>
      </c>
      <c r="M431" s="55" t="s">
        <v>86</v>
      </c>
      <c r="N431" s="55" t="s">
        <v>224</v>
      </c>
      <c r="O431" s="57" t="s">
        <v>931</v>
      </c>
      <c r="P431" s="57" t="s">
        <v>930</v>
      </c>
      <c r="Q431" s="57" t="s">
        <v>6416</v>
      </c>
      <c r="R431" s="60" t="s">
        <v>86</v>
      </c>
      <c r="S431" s="60" t="s">
        <v>223</v>
      </c>
    </row>
    <row r="432" spans="1:19" ht="135" hidden="1" customHeight="1" x14ac:dyDescent="0.2">
      <c r="A432" s="61" t="s">
        <v>6415</v>
      </c>
      <c r="B432" s="61" t="s">
        <v>97</v>
      </c>
      <c r="C432" s="56" t="s">
        <v>96</v>
      </c>
      <c r="D432" s="57" t="s">
        <v>6414</v>
      </c>
      <c r="E432" s="61" t="s">
        <v>414</v>
      </c>
      <c r="F432" s="55" t="s">
        <v>129</v>
      </c>
      <c r="G432" s="55" t="s">
        <v>92</v>
      </c>
      <c r="H432" s="55" t="s">
        <v>86</v>
      </c>
      <c r="I432" s="55" t="s">
        <v>86</v>
      </c>
      <c r="J432" s="55" t="s">
        <v>6413</v>
      </c>
      <c r="K432" s="62">
        <v>40.369999999999997</v>
      </c>
      <c r="L432" s="63">
        <v>43614</v>
      </c>
      <c r="M432" s="55" t="s">
        <v>86</v>
      </c>
      <c r="N432" s="55" t="s">
        <v>90</v>
      </c>
      <c r="O432" s="57" t="s">
        <v>2248</v>
      </c>
      <c r="P432" s="57" t="s">
        <v>6412</v>
      </c>
      <c r="Q432" s="57" t="s">
        <v>6411</v>
      </c>
      <c r="R432" s="60" t="s">
        <v>86</v>
      </c>
      <c r="S432" s="60" t="s">
        <v>223</v>
      </c>
    </row>
    <row r="433" spans="1:19" ht="119" hidden="1" x14ac:dyDescent="0.2">
      <c r="A433" s="61" t="s">
        <v>6410</v>
      </c>
      <c r="B433" s="61" t="s">
        <v>97</v>
      </c>
      <c r="C433" s="56" t="s">
        <v>96</v>
      </c>
      <c r="D433" s="57" t="s">
        <v>6409</v>
      </c>
      <c r="E433" s="61" t="s">
        <v>1027</v>
      </c>
      <c r="F433" s="55" t="s">
        <v>129</v>
      </c>
      <c r="G433" s="55" t="s">
        <v>92</v>
      </c>
      <c r="H433" s="55" t="s">
        <v>86</v>
      </c>
      <c r="I433" s="55" t="s">
        <v>86</v>
      </c>
      <c r="J433" s="55" t="s">
        <v>6408</v>
      </c>
      <c r="K433" s="62">
        <v>46.54</v>
      </c>
      <c r="L433" s="63">
        <v>43614</v>
      </c>
      <c r="M433" s="55" t="s">
        <v>86</v>
      </c>
      <c r="N433" s="55" t="s">
        <v>90</v>
      </c>
      <c r="O433" s="57" t="s">
        <v>124</v>
      </c>
      <c r="P433" s="57" t="s">
        <v>6402</v>
      </c>
      <c r="Q433" s="57" t="s">
        <v>6401</v>
      </c>
      <c r="R433" s="60" t="s">
        <v>86</v>
      </c>
      <c r="S433" s="60" t="s">
        <v>223</v>
      </c>
    </row>
    <row r="434" spans="1:19" ht="119" hidden="1" x14ac:dyDescent="0.2">
      <c r="A434" s="61" t="s">
        <v>6407</v>
      </c>
      <c r="B434" s="61" t="s">
        <v>97</v>
      </c>
      <c r="C434" s="56" t="s">
        <v>96</v>
      </c>
      <c r="D434" s="57" t="s">
        <v>6404</v>
      </c>
      <c r="E434" s="61" t="s">
        <v>1027</v>
      </c>
      <c r="F434" s="55" t="s">
        <v>129</v>
      </c>
      <c r="G434" s="55" t="s">
        <v>362</v>
      </c>
      <c r="H434" s="55" t="s">
        <v>86</v>
      </c>
      <c r="I434" s="55" t="s">
        <v>86</v>
      </c>
      <c r="J434" s="55" t="s">
        <v>6406</v>
      </c>
      <c r="K434" s="62">
        <v>63.69</v>
      </c>
      <c r="L434" s="63">
        <v>43614</v>
      </c>
      <c r="M434" s="55" t="s">
        <v>86</v>
      </c>
      <c r="N434" s="55" t="s">
        <v>360</v>
      </c>
      <c r="O434" s="57" t="s">
        <v>124</v>
      </c>
      <c r="P434" s="57" t="s">
        <v>6402</v>
      </c>
      <c r="Q434" s="57" t="s">
        <v>6401</v>
      </c>
      <c r="R434" s="60" t="s">
        <v>86</v>
      </c>
      <c r="S434" s="60" t="s">
        <v>223</v>
      </c>
    </row>
    <row r="435" spans="1:19" ht="119" hidden="1" x14ac:dyDescent="0.2">
      <c r="A435" s="61" t="s">
        <v>6405</v>
      </c>
      <c r="B435" s="61" t="s">
        <v>97</v>
      </c>
      <c r="C435" s="56" t="s">
        <v>96</v>
      </c>
      <c r="D435" s="57" t="s">
        <v>6404</v>
      </c>
      <c r="E435" s="61" t="s">
        <v>1027</v>
      </c>
      <c r="F435" s="55" t="s">
        <v>129</v>
      </c>
      <c r="G435" s="55" t="s">
        <v>367</v>
      </c>
      <c r="H435" s="55" t="s">
        <v>86</v>
      </c>
      <c r="I435" s="55" t="s">
        <v>86</v>
      </c>
      <c r="J435" s="55" t="s">
        <v>6403</v>
      </c>
      <c r="K435" s="62">
        <v>66.78</v>
      </c>
      <c r="L435" s="63">
        <v>43614</v>
      </c>
      <c r="M435" s="55" t="s">
        <v>86</v>
      </c>
      <c r="N435" s="55" t="s">
        <v>90</v>
      </c>
      <c r="O435" s="57" t="s">
        <v>124</v>
      </c>
      <c r="P435" s="57" t="s">
        <v>6402</v>
      </c>
      <c r="Q435" s="57" t="s">
        <v>6401</v>
      </c>
      <c r="R435" s="60" t="s">
        <v>86</v>
      </c>
      <c r="S435" s="60" t="s">
        <v>223</v>
      </c>
    </row>
    <row r="436" spans="1:19" s="83" customFormat="1" ht="135" hidden="1" customHeight="1" x14ac:dyDescent="0.2">
      <c r="A436" s="61" t="s">
        <v>86</v>
      </c>
      <c r="B436" s="55" t="s">
        <v>378</v>
      </c>
      <c r="C436" s="56" t="s">
        <v>96</v>
      </c>
      <c r="D436" s="79" t="s">
        <v>6398</v>
      </c>
      <c r="E436" s="61" t="s">
        <v>4179</v>
      </c>
      <c r="F436" s="55" t="s">
        <v>6394</v>
      </c>
      <c r="G436" s="55" t="s">
        <v>6399</v>
      </c>
      <c r="H436" s="55" t="s">
        <v>86</v>
      </c>
      <c r="I436" s="55" t="s">
        <v>86</v>
      </c>
      <c r="J436" s="80" t="s">
        <v>6400</v>
      </c>
      <c r="K436" s="81">
        <v>100.45</v>
      </c>
      <c r="L436" s="61" t="s">
        <v>4179</v>
      </c>
      <c r="M436" s="55" t="s">
        <v>86</v>
      </c>
      <c r="N436" s="55" t="s">
        <v>6399</v>
      </c>
      <c r="O436" s="57" t="s">
        <v>4179</v>
      </c>
      <c r="P436" s="57" t="s">
        <v>4179</v>
      </c>
      <c r="Q436" s="82" t="s">
        <v>6398</v>
      </c>
      <c r="R436" s="60" t="s">
        <v>86</v>
      </c>
      <c r="S436" s="60"/>
    </row>
    <row r="437" spans="1:19" ht="135" hidden="1" customHeight="1" x14ac:dyDescent="0.2">
      <c r="A437" s="61" t="s">
        <v>86</v>
      </c>
      <c r="B437" s="55" t="s">
        <v>378</v>
      </c>
      <c r="C437" s="56" t="s">
        <v>96</v>
      </c>
      <c r="D437" s="84" t="s">
        <v>6395</v>
      </c>
      <c r="E437" s="61" t="s">
        <v>4179</v>
      </c>
      <c r="F437" s="55" t="s">
        <v>107</v>
      </c>
      <c r="G437" s="55" t="s">
        <v>92</v>
      </c>
      <c r="H437" s="55" t="s">
        <v>86</v>
      </c>
      <c r="I437" s="55" t="s">
        <v>86</v>
      </c>
      <c r="J437" s="55" t="s">
        <v>6397</v>
      </c>
      <c r="K437" s="62">
        <v>79.209999999999994</v>
      </c>
      <c r="L437" s="61" t="s">
        <v>4179</v>
      </c>
      <c r="M437" s="55" t="s">
        <v>86</v>
      </c>
      <c r="N437" s="55" t="s">
        <v>6396</v>
      </c>
      <c r="O437" s="57" t="s">
        <v>4179</v>
      </c>
      <c r="P437" s="57" t="s">
        <v>4179</v>
      </c>
      <c r="Q437" s="57" t="s">
        <v>6395</v>
      </c>
      <c r="R437" s="60" t="s">
        <v>86</v>
      </c>
      <c r="S437" s="60"/>
    </row>
    <row r="438" spans="1:19" ht="135" hidden="1" customHeight="1" x14ac:dyDescent="0.2">
      <c r="A438" s="61" t="s">
        <v>86</v>
      </c>
      <c r="B438" s="55" t="s">
        <v>378</v>
      </c>
      <c r="C438" s="56" t="s">
        <v>96</v>
      </c>
      <c r="D438" s="84" t="s">
        <v>6392</v>
      </c>
      <c r="E438" s="61" t="s">
        <v>4179</v>
      </c>
      <c r="F438" s="55" t="s">
        <v>6394</v>
      </c>
      <c r="G438" s="55" t="s">
        <v>4187</v>
      </c>
      <c r="H438" s="55" t="s">
        <v>86</v>
      </c>
      <c r="I438" s="55" t="s">
        <v>86</v>
      </c>
      <c r="J438" s="55" t="s">
        <v>6393</v>
      </c>
      <c r="K438" s="62">
        <v>83.19</v>
      </c>
      <c r="L438" s="61" t="s">
        <v>4179</v>
      </c>
      <c r="M438" s="55" t="s">
        <v>86</v>
      </c>
      <c r="N438" s="55" t="s">
        <v>4185</v>
      </c>
      <c r="O438" s="57" t="s">
        <v>4179</v>
      </c>
      <c r="P438" s="57" t="s">
        <v>4179</v>
      </c>
      <c r="Q438" s="57" t="s">
        <v>6392</v>
      </c>
      <c r="R438" s="60" t="s">
        <v>86</v>
      </c>
      <c r="S438" s="60"/>
    </row>
    <row r="439" spans="1:19" ht="135" hidden="1" customHeight="1" x14ac:dyDescent="0.2">
      <c r="A439" s="61" t="s">
        <v>86</v>
      </c>
      <c r="B439" s="55" t="s">
        <v>378</v>
      </c>
      <c r="C439" s="56" t="s">
        <v>96</v>
      </c>
      <c r="D439" s="84" t="s">
        <v>2143</v>
      </c>
      <c r="E439" s="61" t="s">
        <v>4179</v>
      </c>
      <c r="F439" s="55" t="s">
        <v>376</v>
      </c>
      <c r="G439" s="55" t="s">
        <v>375</v>
      </c>
      <c r="H439" s="55" t="s">
        <v>86</v>
      </c>
      <c r="I439" s="55" t="s">
        <v>86</v>
      </c>
      <c r="J439" s="55" t="s">
        <v>2147</v>
      </c>
      <c r="K439" s="62">
        <v>0</v>
      </c>
      <c r="L439" s="61" t="s">
        <v>4179</v>
      </c>
      <c r="M439" s="55" t="s">
        <v>86</v>
      </c>
      <c r="N439" s="55" t="s">
        <v>373</v>
      </c>
      <c r="O439" s="57" t="s">
        <v>4179</v>
      </c>
      <c r="P439" s="57" t="s">
        <v>4179</v>
      </c>
      <c r="Q439" s="57" t="s">
        <v>2143</v>
      </c>
      <c r="R439" s="60" t="s">
        <v>86</v>
      </c>
      <c r="S439" s="60"/>
    </row>
    <row r="440" spans="1:19" ht="135" hidden="1" customHeight="1" x14ac:dyDescent="0.2">
      <c r="A440" s="61" t="s">
        <v>86</v>
      </c>
      <c r="B440" s="55" t="s">
        <v>378</v>
      </c>
      <c r="C440" s="56" t="s">
        <v>96</v>
      </c>
      <c r="D440" s="57" t="s">
        <v>6391</v>
      </c>
      <c r="E440" s="61" t="s">
        <v>4179</v>
      </c>
      <c r="F440" s="55" t="s">
        <v>129</v>
      </c>
      <c r="G440" s="85" t="s">
        <v>106</v>
      </c>
      <c r="H440" s="55" t="s">
        <v>86</v>
      </c>
      <c r="I440" s="55" t="s">
        <v>86</v>
      </c>
      <c r="J440" s="55" t="s">
        <v>5278</v>
      </c>
      <c r="K440" s="62">
        <v>99.48</v>
      </c>
      <c r="L440" s="61" t="s">
        <v>4179</v>
      </c>
      <c r="M440" s="55" t="s">
        <v>86</v>
      </c>
      <c r="N440" s="55" t="s">
        <v>102</v>
      </c>
      <c r="O440" s="57" t="s">
        <v>4179</v>
      </c>
      <c r="P440" s="57" t="s">
        <v>4179</v>
      </c>
      <c r="Q440" s="57" t="s">
        <v>6391</v>
      </c>
      <c r="R440" s="60" t="s">
        <v>86</v>
      </c>
      <c r="S440" s="60"/>
    </row>
    <row r="441" spans="1:19" ht="135" hidden="1" customHeight="1" x14ac:dyDescent="0.2">
      <c r="A441" s="61" t="s">
        <v>86</v>
      </c>
      <c r="B441" s="55" t="s">
        <v>378</v>
      </c>
      <c r="C441" s="56" t="s">
        <v>96</v>
      </c>
      <c r="D441" s="57" t="s">
        <v>3006</v>
      </c>
      <c r="E441" s="61" t="s">
        <v>4179</v>
      </c>
      <c r="F441" s="55" t="s">
        <v>107</v>
      </c>
      <c r="G441" s="85" t="s">
        <v>106</v>
      </c>
      <c r="H441" s="55" t="s">
        <v>86</v>
      </c>
      <c r="I441" s="55" t="s">
        <v>86</v>
      </c>
      <c r="J441" s="55" t="s">
        <v>3008</v>
      </c>
      <c r="K441" s="62">
        <v>117.67</v>
      </c>
      <c r="L441" s="61" t="s">
        <v>4179</v>
      </c>
      <c r="M441" s="55" t="s">
        <v>86</v>
      </c>
      <c r="N441" s="55" t="s">
        <v>102</v>
      </c>
      <c r="O441" s="57" t="s">
        <v>4179</v>
      </c>
      <c r="P441" s="57" t="s">
        <v>4179</v>
      </c>
      <c r="Q441" s="57" t="s">
        <v>3006</v>
      </c>
      <c r="R441" s="60" t="s">
        <v>86</v>
      </c>
      <c r="S441" s="60"/>
    </row>
    <row r="442" spans="1:19" ht="135" hidden="1" customHeight="1" x14ac:dyDescent="0.2">
      <c r="A442" s="61" t="s">
        <v>86</v>
      </c>
      <c r="B442" s="55" t="s">
        <v>378</v>
      </c>
      <c r="C442" s="56" t="s">
        <v>96</v>
      </c>
      <c r="D442" s="57" t="s">
        <v>6390</v>
      </c>
      <c r="E442" s="61" t="s">
        <v>4179</v>
      </c>
      <c r="F442" s="55" t="s">
        <v>376</v>
      </c>
      <c r="G442" s="85" t="s">
        <v>106</v>
      </c>
      <c r="H442" s="55" t="s">
        <v>86</v>
      </c>
      <c r="I442" s="55" t="s">
        <v>86</v>
      </c>
      <c r="J442" s="55" t="s">
        <v>3715</v>
      </c>
      <c r="K442" s="62">
        <v>10.51</v>
      </c>
      <c r="L442" s="61" t="s">
        <v>4179</v>
      </c>
      <c r="M442" s="55" t="s">
        <v>86</v>
      </c>
      <c r="N442" s="55" t="s">
        <v>102</v>
      </c>
      <c r="O442" s="57" t="s">
        <v>4179</v>
      </c>
      <c r="P442" s="57" t="s">
        <v>4179</v>
      </c>
      <c r="Q442" s="57" t="s">
        <v>6390</v>
      </c>
      <c r="R442" s="60" t="s">
        <v>86</v>
      </c>
      <c r="S442" s="60"/>
    </row>
    <row r="443" spans="1:19" ht="135" hidden="1" customHeight="1" x14ac:dyDescent="0.2">
      <c r="A443" s="61" t="s">
        <v>86</v>
      </c>
      <c r="B443" s="55" t="s">
        <v>378</v>
      </c>
      <c r="C443" s="56" t="s">
        <v>96</v>
      </c>
      <c r="D443" s="57" t="s">
        <v>4897</v>
      </c>
      <c r="E443" s="61" t="s">
        <v>4179</v>
      </c>
      <c r="F443" s="55" t="s">
        <v>4181</v>
      </c>
      <c r="G443" s="85" t="s">
        <v>106</v>
      </c>
      <c r="H443" s="55" t="s">
        <v>86</v>
      </c>
      <c r="I443" s="55" t="s">
        <v>86</v>
      </c>
      <c r="J443" s="55" t="s">
        <v>4898</v>
      </c>
      <c r="K443" s="62">
        <v>164.46</v>
      </c>
      <c r="L443" s="61" t="s">
        <v>4179</v>
      </c>
      <c r="M443" s="55" t="s">
        <v>86</v>
      </c>
      <c r="N443" s="55" t="s">
        <v>102</v>
      </c>
      <c r="O443" s="57" t="s">
        <v>4179</v>
      </c>
      <c r="P443" s="57" t="s">
        <v>4179</v>
      </c>
      <c r="Q443" s="57" t="s">
        <v>4897</v>
      </c>
      <c r="R443" s="60" t="s">
        <v>86</v>
      </c>
      <c r="S443" s="60"/>
    </row>
    <row r="444" spans="1:19" ht="135" hidden="1" customHeight="1" x14ac:dyDescent="0.2">
      <c r="A444" s="61" t="s">
        <v>86</v>
      </c>
      <c r="B444" s="55" t="s">
        <v>378</v>
      </c>
      <c r="C444" s="56" t="s">
        <v>96</v>
      </c>
      <c r="D444" s="57" t="s">
        <v>5288</v>
      </c>
      <c r="E444" s="61" t="s">
        <v>4179</v>
      </c>
      <c r="F444" s="55" t="s">
        <v>129</v>
      </c>
      <c r="G444" s="55" t="s">
        <v>2155</v>
      </c>
      <c r="H444" s="55" t="s">
        <v>86</v>
      </c>
      <c r="I444" s="55" t="s">
        <v>86</v>
      </c>
      <c r="J444" s="55" t="s">
        <v>3989</v>
      </c>
      <c r="K444" s="62">
        <v>129.09</v>
      </c>
      <c r="L444" s="61" t="s">
        <v>4179</v>
      </c>
      <c r="M444" s="55" t="s">
        <v>86</v>
      </c>
      <c r="N444" s="55" t="s">
        <v>102</v>
      </c>
      <c r="O444" s="57" t="s">
        <v>4179</v>
      </c>
      <c r="P444" s="57" t="s">
        <v>4179</v>
      </c>
      <c r="Q444" s="57" t="s">
        <v>5288</v>
      </c>
      <c r="R444" s="60" t="s">
        <v>86</v>
      </c>
      <c r="S444" s="60"/>
    </row>
    <row r="445" spans="1:19" ht="135" hidden="1" customHeight="1" x14ac:dyDescent="0.2">
      <c r="A445" s="61" t="s">
        <v>86</v>
      </c>
      <c r="B445" s="55" t="s">
        <v>378</v>
      </c>
      <c r="C445" s="56" t="s">
        <v>96</v>
      </c>
      <c r="D445" s="57" t="s">
        <v>3456</v>
      </c>
      <c r="E445" s="61" t="s">
        <v>4179</v>
      </c>
      <c r="F445" s="55" t="s">
        <v>107</v>
      </c>
      <c r="G445" s="55" t="s">
        <v>2155</v>
      </c>
      <c r="H445" s="55" t="s">
        <v>86</v>
      </c>
      <c r="I445" s="55" t="s">
        <v>86</v>
      </c>
      <c r="J445" s="55" t="s">
        <v>2154</v>
      </c>
      <c r="K445" s="62">
        <v>150.94</v>
      </c>
      <c r="L445" s="61" t="s">
        <v>4179</v>
      </c>
      <c r="M445" s="55" t="s">
        <v>86</v>
      </c>
      <c r="N445" s="55" t="s">
        <v>102</v>
      </c>
      <c r="O445" s="57" t="s">
        <v>4179</v>
      </c>
      <c r="P445" s="57" t="s">
        <v>4179</v>
      </c>
      <c r="Q445" s="57" t="s">
        <v>3456</v>
      </c>
      <c r="R445" s="60" t="s">
        <v>86</v>
      </c>
      <c r="S445" s="60"/>
    </row>
    <row r="446" spans="1:19" ht="135" hidden="1" customHeight="1" x14ac:dyDescent="0.2">
      <c r="A446" s="61" t="s">
        <v>6389</v>
      </c>
      <c r="B446" s="55" t="s">
        <v>97</v>
      </c>
      <c r="C446" s="56" t="s">
        <v>96</v>
      </c>
      <c r="D446" s="57" t="s">
        <v>6388</v>
      </c>
      <c r="E446" s="61" t="s">
        <v>512</v>
      </c>
      <c r="F446" s="55" t="s">
        <v>228</v>
      </c>
      <c r="G446" s="55" t="s">
        <v>218</v>
      </c>
      <c r="H446" s="55" t="s">
        <v>86</v>
      </c>
      <c r="I446" s="55" t="s">
        <v>86</v>
      </c>
      <c r="J446" s="55" t="s">
        <v>6387</v>
      </c>
      <c r="K446" s="62">
        <v>67.53</v>
      </c>
      <c r="L446" s="63">
        <v>43615</v>
      </c>
      <c r="M446" s="55" t="s">
        <v>86</v>
      </c>
      <c r="N446" s="55" t="s">
        <v>224</v>
      </c>
      <c r="O446" s="57" t="s">
        <v>1996</v>
      </c>
      <c r="P446" s="57" t="s">
        <v>1995</v>
      </c>
      <c r="Q446" s="57" t="s">
        <v>6386</v>
      </c>
      <c r="R446" s="60" t="s">
        <v>86</v>
      </c>
      <c r="S446" s="60" t="s">
        <v>223</v>
      </c>
    </row>
    <row r="447" spans="1:19" ht="135" hidden="1" customHeight="1" x14ac:dyDescent="0.2">
      <c r="A447" s="61" t="s">
        <v>6385</v>
      </c>
      <c r="B447" s="55" t="s">
        <v>97</v>
      </c>
      <c r="C447" s="56" t="s">
        <v>96</v>
      </c>
      <c r="D447" s="57" t="s">
        <v>6380</v>
      </c>
      <c r="E447" s="61" t="s">
        <v>193</v>
      </c>
      <c r="F447" s="55" t="s">
        <v>228</v>
      </c>
      <c r="G447" s="55" t="s">
        <v>218</v>
      </c>
      <c r="H447" s="55" t="s">
        <v>86</v>
      </c>
      <c r="I447" s="55" t="s">
        <v>86</v>
      </c>
      <c r="J447" s="55" t="s">
        <v>6384</v>
      </c>
      <c r="K447" s="62">
        <v>70.67</v>
      </c>
      <c r="L447" s="63">
        <v>43619</v>
      </c>
      <c r="M447" s="55" t="s">
        <v>86</v>
      </c>
      <c r="N447" s="55" t="s">
        <v>224</v>
      </c>
      <c r="O447" s="57" t="s">
        <v>6378</v>
      </c>
      <c r="P447" s="57" t="s">
        <v>6377</v>
      </c>
      <c r="Q447" s="57" t="s">
        <v>6376</v>
      </c>
      <c r="R447" s="60" t="s">
        <v>86</v>
      </c>
      <c r="S447" s="60" t="s">
        <v>223</v>
      </c>
    </row>
    <row r="448" spans="1:19" ht="135" hidden="1" customHeight="1" x14ac:dyDescent="0.2">
      <c r="A448" s="61" t="s">
        <v>6383</v>
      </c>
      <c r="B448" s="55" t="s">
        <v>97</v>
      </c>
      <c r="C448" s="56" t="s">
        <v>96</v>
      </c>
      <c r="D448" s="57" t="s">
        <v>6380</v>
      </c>
      <c r="E448" s="61" t="s">
        <v>193</v>
      </c>
      <c r="F448" s="55" t="s">
        <v>228</v>
      </c>
      <c r="G448" s="55" t="s">
        <v>218</v>
      </c>
      <c r="H448" s="55" t="s">
        <v>86</v>
      </c>
      <c r="I448" s="55" t="s">
        <v>86</v>
      </c>
      <c r="J448" s="55" t="s">
        <v>6382</v>
      </c>
      <c r="K448" s="62">
        <v>62.76</v>
      </c>
      <c r="L448" s="63">
        <v>43619</v>
      </c>
      <c r="M448" s="55" t="s">
        <v>86</v>
      </c>
      <c r="N448" s="55" t="s">
        <v>224</v>
      </c>
      <c r="O448" s="57" t="s">
        <v>6378</v>
      </c>
      <c r="P448" s="57" t="s">
        <v>6377</v>
      </c>
      <c r="Q448" s="57" t="s">
        <v>6376</v>
      </c>
      <c r="R448" s="60" t="s">
        <v>86</v>
      </c>
      <c r="S448" s="60" t="s">
        <v>223</v>
      </c>
    </row>
    <row r="449" spans="1:19" ht="135" hidden="1" customHeight="1" x14ac:dyDescent="0.2">
      <c r="A449" s="61" t="s">
        <v>6381</v>
      </c>
      <c r="B449" s="55" t="s">
        <v>97</v>
      </c>
      <c r="C449" s="56" t="s">
        <v>96</v>
      </c>
      <c r="D449" s="57" t="s">
        <v>6380</v>
      </c>
      <c r="E449" s="61" t="s">
        <v>193</v>
      </c>
      <c r="F449" s="55" t="s">
        <v>228</v>
      </c>
      <c r="G449" s="55" t="s">
        <v>218</v>
      </c>
      <c r="H449" s="55" t="s">
        <v>86</v>
      </c>
      <c r="I449" s="55" t="s">
        <v>86</v>
      </c>
      <c r="J449" s="55" t="s">
        <v>6379</v>
      </c>
      <c r="K449" s="62">
        <v>23.18</v>
      </c>
      <c r="L449" s="63">
        <v>43619</v>
      </c>
      <c r="M449" s="55" t="s">
        <v>86</v>
      </c>
      <c r="N449" s="55" t="s">
        <v>224</v>
      </c>
      <c r="O449" s="57" t="s">
        <v>6378</v>
      </c>
      <c r="P449" s="57" t="s">
        <v>6377</v>
      </c>
      <c r="Q449" s="57" t="s">
        <v>6376</v>
      </c>
      <c r="R449" s="60" t="s">
        <v>86</v>
      </c>
      <c r="S449" s="60" t="s">
        <v>223</v>
      </c>
    </row>
    <row r="450" spans="1:19" ht="135" hidden="1" customHeight="1" x14ac:dyDescent="0.2">
      <c r="A450" s="61" t="s">
        <v>6375</v>
      </c>
      <c r="B450" s="55" t="s">
        <v>97</v>
      </c>
      <c r="C450" s="56" t="s">
        <v>96</v>
      </c>
      <c r="D450" s="57" t="s">
        <v>6374</v>
      </c>
      <c r="E450" s="61" t="s">
        <v>184</v>
      </c>
      <c r="F450" s="55" t="s">
        <v>129</v>
      </c>
      <c r="G450" s="55" t="s">
        <v>92</v>
      </c>
      <c r="H450" s="55" t="s">
        <v>86</v>
      </c>
      <c r="I450" s="55" t="s">
        <v>86</v>
      </c>
      <c r="J450" s="55" t="s">
        <v>6373</v>
      </c>
      <c r="K450" s="62">
        <v>51.74</v>
      </c>
      <c r="L450" s="63">
        <v>43619</v>
      </c>
      <c r="M450" s="55" t="s">
        <v>86</v>
      </c>
      <c r="N450" s="55" t="s">
        <v>90</v>
      </c>
      <c r="O450" s="57" t="s">
        <v>1330</v>
      </c>
      <c r="P450" s="57" t="s">
        <v>6372</v>
      </c>
      <c r="Q450" s="57" t="s">
        <v>6371</v>
      </c>
      <c r="R450" s="60" t="s">
        <v>86</v>
      </c>
      <c r="S450" s="60" t="s">
        <v>223</v>
      </c>
    </row>
    <row r="451" spans="1:19" ht="135" hidden="1" customHeight="1" x14ac:dyDescent="0.2">
      <c r="A451" s="61" t="s">
        <v>316</v>
      </c>
      <c r="B451" s="55" t="s">
        <v>97</v>
      </c>
      <c r="C451" s="56" t="s">
        <v>96</v>
      </c>
      <c r="D451" s="57" t="s">
        <v>6368</v>
      </c>
      <c r="E451" s="61" t="s">
        <v>304</v>
      </c>
      <c r="F451" s="55" t="s">
        <v>228</v>
      </c>
      <c r="G451" s="55" t="s">
        <v>218</v>
      </c>
      <c r="H451" s="61" t="s">
        <v>6370</v>
      </c>
      <c r="I451" s="61" t="s">
        <v>6369</v>
      </c>
      <c r="J451" s="55" t="s">
        <v>315</v>
      </c>
      <c r="K451" s="62">
        <v>76.849999999999994</v>
      </c>
      <c r="L451" s="63">
        <v>43621</v>
      </c>
      <c r="M451" s="55" t="s">
        <v>86</v>
      </c>
      <c r="N451" s="55" t="s">
        <v>224</v>
      </c>
      <c r="O451" s="57" t="s">
        <v>6366</v>
      </c>
      <c r="P451" s="57" t="s">
        <v>298</v>
      </c>
      <c r="Q451" s="57" t="s">
        <v>6365</v>
      </c>
      <c r="R451" s="60" t="s">
        <v>86</v>
      </c>
      <c r="S451" s="60" t="s">
        <v>223</v>
      </c>
    </row>
    <row r="452" spans="1:19" ht="135" hidden="1" customHeight="1" x14ac:dyDescent="0.2">
      <c r="A452" s="61" t="s">
        <v>311</v>
      </c>
      <c r="B452" s="55" t="s">
        <v>97</v>
      </c>
      <c r="C452" s="56" t="s">
        <v>96</v>
      </c>
      <c r="D452" s="57" t="s">
        <v>6368</v>
      </c>
      <c r="E452" s="61" t="s">
        <v>304</v>
      </c>
      <c r="F452" s="55" t="s">
        <v>228</v>
      </c>
      <c r="G452" s="55" t="s">
        <v>218</v>
      </c>
      <c r="H452" s="61" t="s">
        <v>6370</v>
      </c>
      <c r="I452" s="61" t="s">
        <v>6369</v>
      </c>
      <c r="J452" s="55" t="s">
        <v>310</v>
      </c>
      <c r="K452" s="62">
        <v>69.760000000000005</v>
      </c>
      <c r="L452" s="63">
        <v>43621</v>
      </c>
      <c r="M452" s="55" t="s">
        <v>86</v>
      </c>
      <c r="N452" s="55" t="s">
        <v>224</v>
      </c>
      <c r="O452" s="57" t="s">
        <v>6366</v>
      </c>
      <c r="P452" s="57" t="s">
        <v>298</v>
      </c>
      <c r="Q452" s="57" t="s">
        <v>6365</v>
      </c>
      <c r="R452" s="60" t="s">
        <v>86</v>
      </c>
      <c r="S452" s="60" t="s">
        <v>223</v>
      </c>
    </row>
    <row r="453" spans="1:19" ht="135" hidden="1" customHeight="1" x14ac:dyDescent="0.2">
      <c r="A453" s="61" t="s">
        <v>306</v>
      </c>
      <c r="B453" s="55" t="s">
        <v>97</v>
      </c>
      <c r="C453" s="56" t="s">
        <v>96</v>
      </c>
      <c r="D453" s="57" t="s">
        <v>6368</v>
      </c>
      <c r="E453" s="61" t="s">
        <v>304</v>
      </c>
      <c r="F453" s="55" t="s">
        <v>219</v>
      </c>
      <c r="G453" s="55" t="s">
        <v>218</v>
      </c>
      <c r="H453" s="61" t="s">
        <v>5502</v>
      </c>
      <c r="I453" s="61" t="s">
        <v>6367</v>
      </c>
      <c r="J453" s="55" t="s">
        <v>303</v>
      </c>
      <c r="K453" s="62">
        <v>29.51</v>
      </c>
      <c r="L453" s="63">
        <v>43621</v>
      </c>
      <c r="M453" s="55" t="s">
        <v>86</v>
      </c>
      <c r="N453" s="55" t="s">
        <v>214</v>
      </c>
      <c r="O453" s="57" t="s">
        <v>6366</v>
      </c>
      <c r="P453" s="57" t="s">
        <v>298</v>
      </c>
      <c r="Q453" s="57" t="s">
        <v>6365</v>
      </c>
      <c r="R453" s="60" t="s">
        <v>86</v>
      </c>
      <c r="S453" s="60" t="s">
        <v>223</v>
      </c>
    </row>
    <row r="454" spans="1:19" ht="135" hidden="1" customHeight="1" x14ac:dyDescent="0.2">
      <c r="A454" s="61" t="s">
        <v>6364</v>
      </c>
      <c r="B454" s="55" t="s">
        <v>97</v>
      </c>
      <c r="C454" s="56" t="s">
        <v>96</v>
      </c>
      <c r="D454" s="57" t="s">
        <v>6350</v>
      </c>
      <c r="E454" s="61" t="s">
        <v>242</v>
      </c>
      <c r="F454" s="55" t="s">
        <v>555</v>
      </c>
      <c r="G454" s="55" t="s">
        <v>163</v>
      </c>
      <c r="H454" s="55" t="s">
        <v>86</v>
      </c>
      <c r="I454" s="55" t="s">
        <v>86</v>
      </c>
      <c r="J454" s="55" t="s">
        <v>6363</v>
      </c>
      <c r="K454" s="62">
        <v>48.49</v>
      </c>
      <c r="L454" s="63">
        <v>43623</v>
      </c>
      <c r="M454" s="55" t="s">
        <v>86</v>
      </c>
      <c r="N454" s="55" t="s">
        <v>158</v>
      </c>
      <c r="O454" s="57" t="s">
        <v>2767</v>
      </c>
      <c r="P454" s="57" t="s">
        <v>2766</v>
      </c>
      <c r="Q454" s="57" t="s">
        <v>6347</v>
      </c>
      <c r="R454" s="60" t="s">
        <v>86</v>
      </c>
      <c r="S454" s="60"/>
    </row>
    <row r="455" spans="1:19" ht="135" hidden="1" customHeight="1" x14ac:dyDescent="0.2">
      <c r="A455" s="61" t="s">
        <v>6362</v>
      </c>
      <c r="B455" s="55" t="s">
        <v>97</v>
      </c>
      <c r="C455" s="56" t="s">
        <v>96</v>
      </c>
      <c r="D455" s="57" t="s">
        <v>6350</v>
      </c>
      <c r="E455" s="61" t="s">
        <v>242</v>
      </c>
      <c r="F455" s="55" t="s">
        <v>173</v>
      </c>
      <c r="G455" s="55" t="s">
        <v>163</v>
      </c>
      <c r="H455" s="61" t="s">
        <v>6361</v>
      </c>
      <c r="I455" s="61" t="s">
        <v>6360</v>
      </c>
      <c r="J455" s="55" t="s">
        <v>2791</v>
      </c>
      <c r="K455" s="62">
        <v>24.55</v>
      </c>
      <c r="L455" s="63">
        <v>43623</v>
      </c>
      <c r="M455" s="55" t="s">
        <v>86</v>
      </c>
      <c r="N455" s="55" t="s">
        <v>158</v>
      </c>
      <c r="O455" s="57" t="s">
        <v>2767</v>
      </c>
      <c r="P455" s="57" t="s">
        <v>2766</v>
      </c>
      <c r="Q455" s="57" t="s">
        <v>6347</v>
      </c>
      <c r="R455" s="60" t="s">
        <v>86</v>
      </c>
      <c r="S455" s="60" t="s">
        <v>223</v>
      </c>
    </row>
    <row r="456" spans="1:19" ht="135" hidden="1" customHeight="1" x14ac:dyDescent="0.2">
      <c r="A456" s="61" t="s">
        <v>6359</v>
      </c>
      <c r="B456" s="55" t="s">
        <v>97</v>
      </c>
      <c r="C456" s="56" t="s">
        <v>96</v>
      </c>
      <c r="D456" s="57" t="s">
        <v>6350</v>
      </c>
      <c r="E456" s="61" t="s">
        <v>242</v>
      </c>
      <c r="F456" s="55" t="s">
        <v>458</v>
      </c>
      <c r="G456" s="55" t="s">
        <v>163</v>
      </c>
      <c r="H456" s="55" t="s">
        <v>86</v>
      </c>
      <c r="I456" s="55" t="s">
        <v>86</v>
      </c>
      <c r="J456" s="55" t="s">
        <v>6358</v>
      </c>
      <c r="K456" s="62">
        <v>53.68</v>
      </c>
      <c r="L456" s="63">
        <v>43623</v>
      </c>
      <c r="M456" s="55" t="s">
        <v>86</v>
      </c>
      <c r="N456" s="55" t="s">
        <v>158</v>
      </c>
      <c r="O456" s="57" t="s">
        <v>2767</v>
      </c>
      <c r="P456" s="57" t="s">
        <v>2766</v>
      </c>
      <c r="Q456" s="57" t="s">
        <v>6347</v>
      </c>
      <c r="R456" s="60" t="s">
        <v>86</v>
      </c>
      <c r="S456" s="60"/>
    </row>
    <row r="457" spans="1:19" ht="135" hidden="1" customHeight="1" x14ac:dyDescent="0.2">
      <c r="A457" s="61" t="s">
        <v>6357</v>
      </c>
      <c r="B457" s="55" t="s">
        <v>97</v>
      </c>
      <c r="C457" s="56" t="s">
        <v>96</v>
      </c>
      <c r="D457" s="57" t="s">
        <v>6350</v>
      </c>
      <c r="E457" s="61" t="s">
        <v>242</v>
      </c>
      <c r="F457" s="55" t="s">
        <v>164</v>
      </c>
      <c r="G457" s="55" t="s">
        <v>163</v>
      </c>
      <c r="H457" s="61" t="s">
        <v>6356</v>
      </c>
      <c r="I457" s="61" t="s">
        <v>6355</v>
      </c>
      <c r="J457" s="55" t="s">
        <v>2785</v>
      </c>
      <c r="K457" s="62">
        <v>17.72</v>
      </c>
      <c r="L457" s="63">
        <v>43623</v>
      </c>
      <c r="M457" s="55" t="s">
        <v>86</v>
      </c>
      <c r="N457" s="55" t="s">
        <v>158</v>
      </c>
      <c r="O457" s="57" t="s">
        <v>2767</v>
      </c>
      <c r="P457" s="57" t="s">
        <v>2766</v>
      </c>
      <c r="Q457" s="57" t="s">
        <v>6347</v>
      </c>
      <c r="R457" s="60" t="s">
        <v>86</v>
      </c>
      <c r="S457" s="60" t="s">
        <v>223</v>
      </c>
    </row>
    <row r="458" spans="1:19" ht="135" hidden="1" customHeight="1" x14ac:dyDescent="0.2">
      <c r="A458" s="61" t="s">
        <v>6354</v>
      </c>
      <c r="B458" s="55" t="s">
        <v>97</v>
      </c>
      <c r="C458" s="56" t="s">
        <v>96</v>
      </c>
      <c r="D458" s="57" t="s">
        <v>6350</v>
      </c>
      <c r="E458" s="61" t="s">
        <v>242</v>
      </c>
      <c r="F458" s="55" t="s">
        <v>164</v>
      </c>
      <c r="G458" s="55" t="s">
        <v>163</v>
      </c>
      <c r="H458" s="61" t="s">
        <v>6353</v>
      </c>
      <c r="I458" s="61" t="s">
        <v>6352</v>
      </c>
      <c r="J458" s="55" t="s">
        <v>2778</v>
      </c>
      <c r="K458" s="62">
        <v>11.99</v>
      </c>
      <c r="L458" s="63">
        <v>43623</v>
      </c>
      <c r="M458" s="55" t="s">
        <v>86</v>
      </c>
      <c r="N458" s="55" t="s">
        <v>158</v>
      </c>
      <c r="O458" s="57" t="s">
        <v>2767</v>
      </c>
      <c r="P458" s="57" t="s">
        <v>2766</v>
      </c>
      <c r="Q458" s="57" t="s">
        <v>6347</v>
      </c>
      <c r="R458" s="60" t="s">
        <v>86</v>
      </c>
      <c r="S458" s="60" t="s">
        <v>223</v>
      </c>
    </row>
    <row r="459" spans="1:19" ht="135" hidden="1" customHeight="1" x14ac:dyDescent="0.2">
      <c r="A459" s="61" t="s">
        <v>6351</v>
      </c>
      <c r="B459" s="55" t="s">
        <v>97</v>
      </c>
      <c r="C459" s="56" t="s">
        <v>96</v>
      </c>
      <c r="D459" s="57" t="s">
        <v>6350</v>
      </c>
      <c r="E459" s="61" t="s">
        <v>242</v>
      </c>
      <c r="F459" s="55" t="s">
        <v>183</v>
      </c>
      <c r="G459" s="55" t="s">
        <v>163</v>
      </c>
      <c r="H459" s="61" t="s">
        <v>6349</v>
      </c>
      <c r="I459" s="61" t="s">
        <v>6348</v>
      </c>
      <c r="J459" s="55" t="s">
        <v>2771</v>
      </c>
      <c r="K459" s="62">
        <v>28.89</v>
      </c>
      <c r="L459" s="63">
        <v>43623</v>
      </c>
      <c r="M459" s="55" t="s">
        <v>86</v>
      </c>
      <c r="N459" s="55" t="s">
        <v>158</v>
      </c>
      <c r="O459" s="57" t="s">
        <v>2767</v>
      </c>
      <c r="P459" s="57" t="s">
        <v>2766</v>
      </c>
      <c r="Q459" s="57" t="s">
        <v>6347</v>
      </c>
      <c r="R459" s="60" t="s">
        <v>86</v>
      </c>
      <c r="S459" s="60" t="s">
        <v>223</v>
      </c>
    </row>
    <row r="460" spans="1:19" ht="135" hidden="1" customHeight="1" x14ac:dyDescent="0.2">
      <c r="A460" s="61" t="s">
        <v>6346</v>
      </c>
      <c r="B460" s="55" t="s">
        <v>97</v>
      </c>
      <c r="C460" s="56" t="s">
        <v>96</v>
      </c>
      <c r="D460" s="57" t="s">
        <v>1696</v>
      </c>
      <c r="E460" s="61" t="s">
        <v>220</v>
      </c>
      <c r="F460" s="55" t="s">
        <v>228</v>
      </c>
      <c r="G460" s="55" t="s">
        <v>218</v>
      </c>
      <c r="H460" s="61" t="s">
        <v>6344</v>
      </c>
      <c r="I460" s="61" t="s">
        <v>6343</v>
      </c>
      <c r="J460" s="55" t="s">
        <v>6345</v>
      </c>
      <c r="K460" s="62">
        <v>71.62</v>
      </c>
      <c r="L460" s="63">
        <v>43623</v>
      </c>
      <c r="M460" s="55" t="s">
        <v>86</v>
      </c>
      <c r="N460" s="55" t="s">
        <v>224</v>
      </c>
      <c r="O460" s="57" t="s">
        <v>1691</v>
      </c>
      <c r="P460" s="57" t="s">
        <v>1690</v>
      </c>
      <c r="Q460" s="57" t="s">
        <v>1689</v>
      </c>
      <c r="R460" s="60" t="s">
        <v>86</v>
      </c>
      <c r="S460" s="60"/>
    </row>
    <row r="461" spans="1:19" ht="135" hidden="1" customHeight="1" x14ac:dyDescent="0.2">
      <c r="A461" s="61" t="s">
        <v>1697</v>
      </c>
      <c r="B461" s="55" t="s">
        <v>97</v>
      </c>
      <c r="C461" s="56" t="s">
        <v>96</v>
      </c>
      <c r="D461" s="57" t="s">
        <v>1696</v>
      </c>
      <c r="E461" s="61" t="s">
        <v>220</v>
      </c>
      <c r="F461" s="55" t="s">
        <v>228</v>
      </c>
      <c r="G461" s="55" t="s">
        <v>218</v>
      </c>
      <c r="H461" s="61" t="s">
        <v>6344</v>
      </c>
      <c r="I461" s="61" t="s">
        <v>6343</v>
      </c>
      <c r="J461" s="55" t="s">
        <v>1695</v>
      </c>
      <c r="K461" s="62">
        <v>67.48</v>
      </c>
      <c r="L461" s="63">
        <v>43623</v>
      </c>
      <c r="M461" s="55" t="s">
        <v>86</v>
      </c>
      <c r="N461" s="55" t="s">
        <v>224</v>
      </c>
      <c r="O461" s="57" t="s">
        <v>1691</v>
      </c>
      <c r="P461" s="57" t="s">
        <v>1690</v>
      </c>
      <c r="Q461" s="57" t="s">
        <v>1689</v>
      </c>
      <c r="R461" s="60" t="s">
        <v>86</v>
      </c>
      <c r="S461" s="60" t="s">
        <v>223</v>
      </c>
    </row>
    <row r="462" spans="1:19" ht="135" hidden="1" customHeight="1" x14ac:dyDescent="0.2">
      <c r="A462" s="61" t="s">
        <v>6342</v>
      </c>
      <c r="B462" s="55" t="s">
        <v>97</v>
      </c>
      <c r="C462" s="56" t="s">
        <v>96</v>
      </c>
      <c r="D462" s="57" t="s">
        <v>6337</v>
      </c>
      <c r="E462" s="61" t="s">
        <v>220</v>
      </c>
      <c r="F462" s="55" t="s">
        <v>228</v>
      </c>
      <c r="G462" s="55" t="s">
        <v>218</v>
      </c>
      <c r="H462" s="55" t="s">
        <v>86</v>
      </c>
      <c r="I462" s="55" t="s">
        <v>86</v>
      </c>
      <c r="J462" s="55" t="s">
        <v>6341</v>
      </c>
      <c r="K462" s="62">
        <v>73.97</v>
      </c>
      <c r="L462" s="63">
        <v>43626</v>
      </c>
      <c r="M462" s="55" t="s">
        <v>86</v>
      </c>
      <c r="N462" s="55" t="s">
        <v>224</v>
      </c>
      <c r="O462" s="57" t="s">
        <v>6335</v>
      </c>
      <c r="P462" s="57" t="s">
        <v>6334</v>
      </c>
      <c r="Q462" s="57" t="s">
        <v>6333</v>
      </c>
      <c r="R462" s="60" t="s">
        <v>86</v>
      </c>
      <c r="S462" s="60" t="s">
        <v>223</v>
      </c>
    </row>
    <row r="463" spans="1:19" ht="135" hidden="1" customHeight="1" x14ac:dyDescent="0.2">
      <c r="A463" s="61" t="s">
        <v>6340</v>
      </c>
      <c r="B463" s="55" t="s">
        <v>97</v>
      </c>
      <c r="C463" s="56" t="s">
        <v>96</v>
      </c>
      <c r="D463" s="57" t="s">
        <v>6337</v>
      </c>
      <c r="E463" s="61" t="s">
        <v>220</v>
      </c>
      <c r="F463" s="55" t="s">
        <v>228</v>
      </c>
      <c r="G463" s="55" t="s">
        <v>218</v>
      </c>
      <c r="H463" s="55" t="s">
        <v>86</v>
      </c>
      <c r="I463" s="55" t="s">
        <v>86</v>
      </c>
      <c r="J463" s="55" t="s">
        <v>6339</v>
      </c>
      <c r="K463" s="62">
        <v>67.03</v>
      </c>
      <c r="L463" s="63">
        <v>43626</v>
      </c>
      <c r="M463" s="55" t="s">
        <v>86</v>
      </c>
      <c r="N463" s="55" t="s">
        <v>224</v>
      </c>
      <c r="O463" s="57" t="s">
        <v>6335</v>
      </c>
      <c r="P463" s="57" t="s">
        <v>6334</v>
      </c>
      <c r="Q463" s="57" t="s">
        <v>6333</v>
      </c>
      <c r="R463" s="60" t="s">
        <v>86</v>
      </c>
      <c r="S463" s="60" t="s">
        <v>223</v>
      </c>
    </row>
    <row r="464" spans="1:19" ht="135" hidden="1" customHeight="1" x14ac:dyDescent="0.2">
      <c r="A464" s="61" t="s">
        <v>6338</v>
      </c>
      <c r="B464" s="55" t="s">
        <v>97</v>
      </c>
      <c r="C464" s="56" t="s">
        <v>96</v>
      </c>
      <c r="D464" s="57" t="s">
        <v>6337</v>
      </c>
      <c r="E464" s="61" t="s">
        <v>220</v>
      </c>
      <c r="F464" s="55" t="s">
        <v>219</v>
      </c>
      <c r="G464" s="55" t="s">
        <v>218</v>
      </c>
      <c r="H464" s="55" t="s">
        <v>86</v>
      </c>
      <c r="I464" s="55" t="s">
        <v>86</v>
      </c>
      <c r="J464" s="55" t="s">
        <v>6336</v>
      </c>
      <c r="K464" s="62">
        <v>27.26</v>
      </c>
      <c r="L464" s="63">
        <v>43626</v>
      </c>
      <c r="M464" s="55" t="s">
        <v>86</v>
      </c>
      <c r="N464" s="55" t="s">
        <v>214</v>
      </c>
      <c r="O464" s="57" t="s">
        <v>6335</v>
      </c>
      <c r="P464" s="57" t="s">
        <v>6334</v>
      </c>
      <c r="Q464" s="57" t="s">
        <v>6333</v>
      </c>
      <c r="R464" s="60" t="s">
        <v>86</v>
      </c>
      <c r="S464" s="60" t="s">
        <v>223</v>
      </c>
    </row>
    <row r="465" spans="1:19" ht="135" hidden="1" customHeight="1" x14ac:dyDescent="0.2">
      <c r="A465" s="61" t="s">
        <v>273</v>
      </c>
      <c r="B465" s="55" t="s">
        <v>97</v>
      </c>
      <c r="C465" s="56" t="s">
        <v>96</v>
      </c>
      <c r="D465" s="57" t="s">
        <v>6332</v>
      </c>
      <c r="E465" s="61" t="s">
        <v>220</v>
      </c>
      <c r="F465" s="55" t="s">
        <v>228</v>
      </c>
      <c r="G465" s="55" t="s">
        <v>218</v>
      </c>
      <c r="H465" s="55" t="s">
        <v>86</v>
      </c>
      <c r="I465" s="55" t="s">
        <v>86</v>
      </c>
      <c r="J465" s="55" t="s">
        <v>272</v>
      </c>
      <c r="K465" s="62">
        <v>74.83</v>
      </c>
      <c r="L465" s="63">
        <v>43626</v>
      </c>
      <c r="M465" s="55" t="s">
        <v>86</v>
      </c>
      <c r="N465" s="55" t="s">
        <v>224</v>
      </c>
      <c r="O465" s="57" t="s">
        <v>257</v>
      </c>
      <c r="P465" s="57" t="s">
        <v>256</v>
      </c>
      <c r="Q465" s="57" t="s">
        <v>6331</v>
      </c>
      <c r="R465" s="60" t="s">
        <v>86</v>
      </c>
      <c r="S465" s="60" t="s">
        <v>223</v>
      </c>
    </row>
    <row r="466" spans="1:19" ht="135" hidden="1" customHeight="1" x14ac:dyDescent="0.2">
      <c r="A466" s="61" t="s">
        <v>268</v>
      </c>
      <c r="B466" s="55" t="s">
        <v>97</v>
      </c>
      <c r="C466" s="56" t="s">
        <v>96</v>
      </c>
      <c r="D466" s="57" t="s">
        <v>6332</v>
      </c>
      <c r="E466" s="61" t="s">
        <v>220</v>
      </c>
      <c r="F466" s="55" t="s">
        <v>228</v>
      </c>
      <c r="G466" s="55" t="s">
        <v>218</v>
      </c>
      <c r="H466" s="55" t="s">
        <v>86</v>
      </c>
      <c r="I466" s="55" t="s">
        <v>86</v>
      </c>
      <c r="J466" s="55" t="s">
        <v>267</v>
      </c>
      <c r="K466" s="62">
        <v>68.44</v>
      </c>
      <c r="L466" s="63">
        <v>43626</v>
      </c>
      <c r="M466" s="55" t="s">
        <v>86</v>
      </c>
      <c r="N466" s="55" t="s">
        <v>224</v>
      </c>
      <c r="O466" s="57" t="s">
        <v>257</v>
      </c>
      <c r="P466" s="57" t="s">
        <v>256</v>
      </c>
      <c r="Q466" s="57" t="s">
        <v>6331</v>
      </c>
      <c r="R466" s="60" t="s">
        <v>86</v>
      </c>
      <c r="S466" s="60" t="s">
        <v>223</v>
      </c>
    </row>
    <row r="467" spans="1:19" ht="135" hidden="1" customHeight="1" x14ac:dyDescent="0.2">
      <c r="A467" s="61" t="s">
        <v>263</v>
      </c>
      <c r="B467" s="55" t="s">
        <v>97</v>
      </c>
      <c r="C467" s="56" t="s">
        <v>96</v>
      </c>
      <c r="D467" s="57" t="s">
        <v>6332</v>
      </c>
      <c r="E467" s="61" t="s">
        <v>220</v>
      </c>
      <c r="F467" s="55" t="s">
        <v>219</v>
      </c>
      <c r="G467" s="55" t="s">
        <v>218</v>
      </c>
      <c r="H467" s="55" t="s">
        <v>86</v>
      </c>
      <c r="I467" s="55" t="s">
        <v>86</v>
      </c>
      <c r="J467" s="55" t="s">
        <v>261</v>
      </c>
      <c r="K467" s="62">
        <v>28.47</v>
      </c>
      <c r="L467" s="63">
        <v>43626</v>
      </c>
      <c r="M467" s="55" t="s">
        <v>86</v>
      </c>
      <c r="N467" s="55" t="s">
        <v>214</v>
      </c>
      <c r="O467" s="57" t="s">
        <v>257</v>
      </c>
      <c r="P467" s="57" t="s">
        <v>256</v>
      </c>
      <c r="Q467" s="57" t="s">
        <v>6331</v>
      </c>
      <c r="R467" s="60" t="s">
        <v>86</v>
      </c>
      <c r="S467" s="60" t="s">
        <v>223</v>
      </c>
    </row>
    <row r="468" spans="1:19" ht="135" hidden="1" customHeight="1" x14ac:dyDescent="0.2">
      <c r="A468" s="61" t="s">
        <v>6330</v>
      </c>
      <c r="B468" s="55" t="s">
        <v>97</v>
      </c>
      <c r="C468" s="56" t="s">
        <v>96</v>
      </c>
      <c r="D468" s="57" t="s">
        <v>6323</v>
      </c>
      <c r="E468" s="61" t="s">
        <v>220</v>
      </c>
      <c r="F468" s="55" t="s">
        <v>228</v>
      </c>
      <c r="G468" s="55" t="s">
        <v>218</v>
      </c>
      <c r="H468" s="61" t="s">
        <v>6327</v>
      </c>
      <c r="I468" s="61" t="s">
        <v>6326</v>
      </c>
      <c r="J468" s="55" t="s">
        <v>6329</v>
      </c>
      <c r="K468" s="62">
        <v>73.989999999999995</v>
      </c>
      <c r="L468" s="63">
        <v>43626</v>
      </c>
      <c r="M468" s="55" t="s">
        <v>86</v>
      </c>
      <c r="N468" s="55" t="s">
        <v>224</v>
      </c>
      <c r="O468" s="57" t="s">
        <v>5513</v>
      </c>
      <c r="P468" s="57" t="s">
        <v>5512</v>
      </c>
      <c r="Q468" s="57" t="s">
        <v>6320</v>
      </c>
      <c r="R468" s="60" t="s">
        <v>86</v>
      </c>
      <c r="S468" s="60" t="s">
        <v>223</v>
      </c>
    </row>
    <row r="469" spans="1:19" ht="135" hidden="1" customHeight="1" x14ac:dyDescent="0.2">
      <c r="A469" s="61" t="s">
        <v>6328</v>
      </c>
      <c r="B469" s="55" t="s">
        <v>97</v>
      </c>
      <c r="C469" s="56" t="s">
        <v>96</v>
      </c>
      <c r="D469" s="57" t="s">
        <v>6323</v>
      </c>
      <c r="E469" s="61" t="s">
        <v>220</v>
      </c>
      <c r="F469" s="55" t="s">
        <v>228</v>
      </c>
      <c r="G469" s="55" t="s">
        <v>218</v>
      </c>
      <c r="H469" s="61" t="s">
        <v>6327</v>
      </c>
      <c r="I469" s="61" t="s">
        <v>6326</v>
      </c>
      <c r="J469" s="55" t="s">
        <v>6325</v>
      </c>
      <c r="K469" s="62">
        <v>66.22</v>
      </c>
      <c r="L469" s="63">
        <v>43626</v>
      </c>
      <c r="M469" s="55" t="s">
        <v>86</v>
      </c>
      <c r="N469" s="55" t="s">
        <v>224</v>
      </c>
      <c r="O469" s="57" t="s">
        <v>5513</v>
      </c>
      <c r="P469" s="57" t="s">
        <v>5512</v>
      </c>
      <c r="Q469" s="57" t="s">
        <v>6320</v>
      </c>
      <c r="R469" s="60" t="s">
        <v>86</v>
      </c>
      <c r="S469" s="60" t="s">
        <v>223</v>
      </c>
    </row>
    <row r="470" spans="1:19" ht="135" hidden="1" customHeight="1" x14ac:dyDescent="0.2">
      <c r="A470" s="61" t="s">
        <v>6324</v>
      </c>
      <c r="B470" s="55" t="s">
        <v>97</v>
      </c>
      <c r="C470" s="56" t="s">
        <v>96</v>
      </c>
      <c r="D470" s="57" t="s">
        <v>6323</v>
      </c>
      <c r="E470" s="61" t="s">
        <v>220</v>
      </c>
      <c r="F470" s="55" t="s">
        <v>219</v>
      </c>
      <c r="G470" s="55" t="s">
        <v>218</v>
      </c>
      <c r="H470" s="61" t="s">
        <v>5514</v>
      </c>
      <c r="I470" s="61" t="s">
        <v>6322</v>
      </c>
      <c r="J470" s="55" t="s">
        <v>6321</v>
      </c>
      <c r="K470" s="62">
        <v>26.08</v>
      </c>
      <c r="L470" s="63">
        <v>43626</v>
      </c>
      <c r="M470" s="55" t="s">
        <v>86</v>
      </c>
      <c r="N470" s="55" t="s">
        <v>214</v>
      </c>
      <c r="O470" s="57" t="s">
        <v>5513</v>
      </c>
      <c r="P470" s="57" t="s">
        <v>5512</v>
      </c>
      <c r="Q470" s="57" t="s">
        <v>6320</v>
      </c>
      <c r="R470" s="60" t="s">
        <v>86</v>
      </c>
      <c r="S470" s="60" t="s">
        <v>223</v>
      </c>
    </row>
    <row r="471" spans="1:19" ht="135" hidden="1" customHeight="1" x14ac:dyDescent="0.2">
      <c r="A471" s="61" t="s">
        <v>6319</v>
      </c>
      <c r="B471" s="55" t="s">
        <v>97</v>
      </c>
      <c r="C471" s="56" t="s">
        <v>96</v>
      </c>
      <c r="D471" s="57" t="s">
        <v>6308</v>
      </c>
      <c r="E471" s="61" t="s">
        <v>512</v>
      </c>
      <c r="F471" s="55" t="s">
        <v>228</v>
      </c>
      <c r="G471" s="55" t="s">
        <v>218</v>
      </c>
      <c r="H471" s="61" t="s">
        <v>6318</v>
      </c>
      <c r="I471" s="61" t="s">
        <v>6317</v>
      </c>
      <c r="J471" s="55" t="s">
        <v>6316</v>
      </c>
      <c r="K471" s="62">
        <v>75.5</v>
      </c>
      <c r="L471" s="63">
        <v>43644</v>
      </c>
      <c r="M471" s="55" t="s">
        <v>86</v>
      </c>
      <c r="N471" s="55" t="s">
        <v>224</v>
      </c>
      <c r="O471" s="57" t="s">
        <v>5634</v>
      </c>
      <c r="P471" s="57" t="s">
        <v>5633</v>
      </c>
      <c r="Q471" s="57" t="s">
        <v>6306</v>
      </c>
      <c r="R471" s="60" t="s">
        <v>86</v>
      </c>
      <c r="S471" s="60" t="s">
        <v>223</v>
      </c>
    </row>
    <row r="472" spans="1:19" ht="135" hidden="1" customHeight="1" x14ac:dyDescent="0.2">
      <c r="A472" s="61" t="s">
        <v>6315</v>
      </c>
      <c r="B472" s="55" t="s">
        <v>97</v>
      </c>
      <c r="C472" s="56" t="s">
        <v>96</v>
      </c>
      <c r="D472" s="57" t="s">
        <v>6312</v>
      </c>
      <c r="E472" s="61" t="s">
        <v>512</v>
      </c>
      <c r="F472" s="55" t="s">
        <v>228</v>
      </c>
      <c r="G472" s="55" t="s">
        <v>218</v>
      </c>
      <c r="H472" s="55" t="s">
        <v>86</v>
      </c>
      <c r="I472" s="55" t="s">
        <v>86</v>
      </c>
      <c r="J472" s="55" t="s">
        <v>6314</v>
      </c>
      <c r="K472" s="62">
        <v>63.21</v>
      </c>
      <c r="L472" s="63">
        <v>43644</v>
      </c>
      <c r="M472" s="55" t="s">
        <v>86</v>
      </c>
      <c r="N472" s="55" t="s">
        <v>224</v>
      </c>
      <c r="O472" s="57" t="s">
        <v>5634</v>
      </c>
      <c r="P472" s="57" t="s">
        <v>5633</v>
      </c>
      <c r="Q472" s="57" t="s">
        <v>6306</v>
      </c>
      <c r="R472" s="60" t="s">
        <v>86</v>
      </c>
      <c r="S472" s="60" t="s">
        <v>223</v>
      </c>
    </row>
    <row r="473" spans="1:19" ht="135" hidden="1" customHeight="1" x14ac:dyDescent="0.2">
      <c r="A473" s="61" t="s">
        <v>6313</v>
      </c>
      <c r="B473" s="55" t="s">
        <v>97</v>
      </c>
      <c r="C473" s="56" t="s">
        <v>96</v>
      </c>
      <c r="D473" s="57" t="s">
        <v>6312</v>
      </c>
      <c r="E473" s="61" t="s">
        <v>512</v>
      </c>
      <c r="F473" s="55" t="s">
        <v>511</v>
      </c>
      <c r="G473" s="55" t="s">
        <v>218</v>
      </c>
      <c r="H473" s="61" t="s">
        <v>5636</v>
      </c>
      <c r="I473" s="61" t="s">
        <v>6311</v>
      </c>
      <c r="J473" s="55" t="s">
        <v>6310</v>
      </c>
      <c r="K473" s="62">
        <v>77.77</v>
      </c>
      <c r="L473" s="63">
        <v>43644</v>
      </c>
      <c r="M473" s="55" t="s">
        <v>86</v>
      </c>
      <c r="N473" s="55" t="s">
        <v>224</v>
      </c>
      <c r="O473" s="57" t="s">
        <v>5634</v>
      </c>
      <c r="P473" s="57" t="s">
        <v>5633</v>
      </c>
      <c r="Q473" s="57" t="s">
        <v>6306</v>
      </c>
      <c r="R473" s="60" t="s">
        <v>86</v>
      </c>
      <c r="S473" s="60" t="s">
        <v>223</v>
      </c>
    </row>
    <row r="474" spans="1:19" ht="135" hidden="1" customHeight="1" x14ac:dyDescent="0.2">
      <c r="A474" s="61" t="s">
        <v>6309</v>
      </c>
      <c r="B474" s="55" t="s">
        <v>97</v>
      </c>
      <c r="C474" s="56" t="s">
        <v>96</v>
      </c>
      <c r="D474" s="57" t="s">
        <v>6308</v>
      </c>
      <c r="E474" s="61" t="s">
        <v>512</v>
      </c>
      <c r="F474" s="55" t="s">
        <v>511</v>
      </c>
      <c r="G474" s="55" t="s">
        <v>218</v>
      </c>
      <c r="H474" s="55" t="s">
        <v>86</v>
      </c>
      <c r="I474" s="55" t="s">
        <v>86</v>
      </c>
      <c r="J474" s="55" t="s">
        <v>6307</v>
      </c>
      <c r="K474" s="62">
        <v>65.48</v>
      </c>
      <c r="L474" s="63">
        <v>43644</v>
      </c>
      <c r="M474" s="55" t="s">
        <v>86</v>
      </c>
      <c r="N474" s="55" t="s">
        <v>224</v>
      </c>
      <c r="O474" s="57" t="s">
        <v>5634</v>
      </c>
      <c r="P474" s="57" t="s">
        <v>5633</v>
      </c>
      <c r="Q474" s="57" t="s">
        <v>6306</v>
      </c>
      <c r="R474" s="60" t="s">
        <v>86</v>
      </c>
      <c r="S474" s="60" t="s">
        <v>223</v>
      </c>
    </row>
    <row r="475" spans="1:19" ht="135" hidden="1" customHeight="1" x14ac:dyDescent="0.2">
      <c r="A475" s="61" t="s">
        <v>86</v>
      </c>
      <c r="B475" s="55" t="s">
        <v>378</v>
      </c>
      <c r="C475" s="56" t="s">
        <v>96</v>
      </c>
      <c r="D475" s="57" t="s">
        <v>6305</v>
      </c>
      <c r="E475" s="55" t="s">
        <v>4179</v>
      </c>
      <c r="F475" s="55" t="s">
        <v>6222</v>
      </c>
      <c r="G475" s="55" t="s">
        <v>375</v>
      </c>
      <c r="H475" s="55" t="s">
        <v>5985</v>
      </c>
      <c r="I475" s="55" t="s">
        <v>86</v>
      </c>
      <c r="J475" s="55" t="s">
        <v>4179</v>
      </c>
      <c r="K475" s="58" t="s">
        <v>6221</v>
      </c>
      <c r="L475" s="59">
        <v>43646</v>
      </c>
      <c r="M475" s="86" t="s">
        <v>6220</v>
      </c>
      <c r="N475" s="55" t="s">
        <v>373</v>
      </c>
      <c r="O475" s="57" t="s">
        <v>5383</v>
      </c>
      <c r="P475" s="57" t="s">
        <v>4179</v>
      </c>
      <c r="Q475" s="57" t="s">
        <v>6218</v>
      </c>
      <c r="R475" s="60" t="s">
        <v>86</v>
      </c>
      <c r="S475" s="60"/>
    </row>
    <row r="476" spans="1:19" ht="135" hidden="1" customHeight="1" x14ac:dyDescent="0.2">
      <c r="A476" s="61" t="s">
        <v>6304</v>
      </c>
      <c r="B476" s="55" t="s">
        <v>97</v>
      </c>
      <c r="C476" s="56" t="s">
        <v>96</v>
      </c>
      <c r="D476" s="57" t="s">
        <v>6303</v>
      </c>
      <c r="E476" s="55" t="s">
        <v>6302</v>
      </c>
      <c r="F476" s="55" t="s">
        <v>164</v>
      </c>
      <c r="G476" s="55" t="s">
        <v>163</v>
      </c>
      <c r="H476" s="55" t="s">
        <v>86</v>
      </c>
      <c r="I476" s="55" t="s">
        <v>86</v>
      </c>
      <c r="J476" s="55" t="s">
        <v>6301</v>
      </c>
      <c r="K476" s="58">
        <v>21.04</v>
      </c>
      <c r="L476" s="59">
        <v>43682</v>
      </c>
      <c r="M476" s="55" t="s">
        <v>86</v>
      </c>
      <c r="N476" s="55" t="s">
        <v>158</v>
      </c>
      <c r="O476" s="57" t="s">
        <v>6300</v>
      </c>
      <c r="P476" s="57" t="s">
        <v>6299</v>
      </c>
      <c r="Q476" s="57" t="s">
        <v>6298</v>
      </c>
      <c r="R476" s="60" t="s">
        <v>86</v>
      </c>
      <c r="S476" s="60" t="s">
        <v>223</v>
      </c>
    </row>
    <row r="477" spans="1:19" ht="135" hidden="1" customHeight="1" x14ac:dyDescent="0.2">
      <c r="A477" s="61" t="s">
        <v>6297</v>
      </c>
      <c r="B477" s="55" t="s">
        <v>97</v>
      </c>
      <c r="C477" s="56" t="s">
        <v>96</v>
      </c>
      <c r="D477" s="57" t="s">
        <v>6296</v>
      </c>
      <c r="E477" s="55" t="s">
        <v>220</v>
      </c>
      <c r="F477" s="55" t="s">
        <v>228</v>
      </c>
      <c r="G477" s="55" t="s">
        <v>218</v>
      </c>
      <c r="H477" s="55" t="s">
        <v>6295</v>
      </c>
      <c r="I477" s="55" t="s">
        <v>6294</v>
      </c>
      <c r="J477" s="55" t="s">
        <v>5074</v>
      </c>
      <c r="K477" s="58">
        <v>68.75</v>
      </c>
      <c r="L477" s="59">
        <v>43682</v>
      </c>
      <c r="M477" s="55" t="s">
        <v>86</v>
      </c>
      <c r="N477" s="55" t="s">
        <v>224</v>
      </c>
      <c r="O477" s="57" t="s">
        <v>5061</v>
      </c>
      <c r="P477" s="57" t="s">
        <v>5060</v>
      </c>
      <c r="Q477" s="57" t="s">
        <v>6293</v>
      </c>
      <c r="R477" s="60" t="s">
        <v>86</v>
      </c>
      <c r="S477" s="60" t="s">
        <v>223</v>
      </c>
    </row>
    <row r="478" spans="1:19" ht="135" hidden="1" customHeight="1" x14ac:dyDescent="0.2">
      <c r="A478" s="61" t="s">
        <v>6292</v>
      </c>
      <c r="B478" s="55" t="s">
        <v>97</v>
      </c>
      <c r="C478" s="56" t="s">
        <v>96</v>
      </c>
      <c r="D478" s="57" t="s">
        <v>6291</v>
      </c>
      <c r="E478" s="55" t="s">
        <v>220</v>
      </c>
      <c r="F478" s="55" t="s">
        <v>219</v>
      </c>
      <c r="G478" s="55" t="s">
        <v>218</v>
      </c>
      <c r="H478" s="55" t="s">
        <v>5506</v>
      </c>
      <c r="I478" s="55" t="s">
        <v>6290</v>
      </c>
      <c r="J478" s="55" t="s">
        <v>5063</v>
      </c>
      <c r="K478" s="58">
        <v>30.06</v>
      </c>
      <c r="L478" s="59">
        <v>43682</v>
      </c>
      <c r="M478" s="55" t="s">
        <v>86</v>
      </c>
      <c r="N478" s="55" t="s">
        <v>214</v>
      </c>
      <c r="O478" s="57" t="s">
        <v>5061</v>
      </c>
      <c r="P478" s="57" t="s">
        <v>5060</v>
      </c>
      <c r="Q478" s="57" t="s">
        <v>6289</v>
      </c>
      <c r="R478" s="60" t="s">
        <v>86</v>
      </c>
      <c r="S478" s="60" t="s">
        <v>223</v>
      </c>
    </row>
    <row r="479" spans="1:19" ht="135" hidden="1" customHeight="1" x14ac:dyDescent="0.2">
      <c r="A479" s="61" t="s">
        <v>6288</v>
      </c>
      <c r="B479" s="55" t="s">
        <v>97</v>
      </c>
      <c r="C479" s="56" t="s">
        <v>96</v>
      </c>
      <c r="D479" s="57" t="s">
        <v>6287</v>
      </c>
      <c r="E479" s="55" t="s">
        <v>220</v>
      </c>
      <c r="F479" s="55" t="s">
        <v>228</v>
      </c>
      <c r="G479" s="55" t="s">
        <v>218</v>
      </c>
      <c r="H479" s="55" t="s">
        <v>86</v>
      </c>
      <c r="I479" s="55" t="s">
        <v>86</v>
      </c>
      <c r="J479" s="55" t="s">
        <v>5071</v>
      </c>
      <c r="K479" s="58">
        <v>65.900000000000006</v>
      </c>
      <c r="L479" s="59">
        <v>43682</v>
      </c>
      <c r="M479" s="55" t="s">
        <v>86</v>
      </c>
      <c r="N479" s="55" t="s">
        <v>224</v>
      </c>
      <c r="O479" s="57" t="s">
        <v>5061</v>
      </c>
      <c r="P479" s="57" t="s">
        <v>5060</v>
      </c>
      <c r="Q479" s="57" t="s">
        <v>6286</v>
      </c>
      <c r="R479" s="60" t="s">
        <v>86</v>
      </c>
      <c r="S479" s="60" t="s">
        <v>223</v>
      </c>
    </row>
    <row r="480" spans="1:19" ht="135" hidden="1" customHeight="1" x14ac:dyDescent="0.2">
      <c r="A480" s="61" t="s">
        <v>6285</v>
      </c>
      <c r="B480" s="55" t="s">
        <v>97</v>
      </c>
      <c r="C480" s="56" t="s">
        <v>96</v>
      </c>
      <c r="D480" s="57" t="s">
        <v>6284</v>
      </c>
      <c r="E480" s="55" t="s">
        <v>220</v>
      </c>
      <c r="F480" s="55" t="s">
        <v>228</v>
      </c>
      <c r="G480" s="55" t="s">
        <v>218</v>
      </c>
      <c r="H480" s="55" t="s">
        <v>6283</v>
      </c>
      <c r="I480" s="55" t="s">
        <v>6282</v>
      </c>
      <c r="J480" s="55" t="s">
        <v>6281</v>
      </c>
      <c r="K480" s="58">
        <v>73.760000000000005</v>
      </c>
      <c r="L480" s="59">
        <v>43682</v>
      </c>
      <c r="M480" s="55" t="s">
        <v>86</v>
      </c>
      <c r="N480" s="55" t="s">
        <v>224</v>
      </c>
      <c r="O480" s="57" t="s">
        <v>6270</v>
      </c>
      <c r="P480" s="57" t="s">
        <v>6269</v>
      </c>
      <c r="Q480" s="57" t="s">
        <v>6280</v>
      </c>
      <c r="R480" s="60" t="s">
        <v>86</v>
      </c>
      <c r="S480" s="60" t="s">
        <v>223</v>
      </c>
    </row>
    <row r="481" spans="1:19" ht="135" hidden="1" customHeight="1" x14ac:dyDescent="0.2">
      <c r="A481" s="61" t="s">
        <v>6279</v>
      </c>
      <c r="B481" s="55" t="s">
        <v>97</v>
      </c>
      <c r="C481" s="56" t="s">
        <v>96</v>
      </c>
      <c r="D481" s="57" t="s">
        <v>6278</v>
      </c>
      <c r="E481" s="55" t="s">
        <v>220</v>
      </c>
      <c r="F481" s="55" t="s">
        <v>228</v>
      </c>
      <c r="G481" s="55" t="s">
        <v>218</v>
      </c>
      <c r="H481" s="55" t="s">
        <v>6277</v>
      </c>
      <c r="I481" s="55" t="s">
        <v>6276</v>
      </c>
      <c r="J481" s="55" t="s">
        <v>6275</v>
      </c>
      <c r="K481" s="58">
        <v>70.53</v>
      </c>
      <c r="L481" s="59">
        <v>43682</v>
      </c>
      <c r="M481" s="55" t="s">
        <v>86</v>
      </c>
      <c r="N481" s="55" t="s">
        <v>224</v>
      </c>
      <c r="O481" s="57" t="s">
        <v>6270</v>
      </c>
      <c r="P481" s="57" t="s">
        <v>6269</v>
      </c>
      <c r="Q481" s="57" t="s">
        <v>6274</v>
      </c>
      <c r="R481" s="60" t="s">
        <v>86</v>
      </c>
      <c r="S481" s="60" t="s">
        <v>223</v>
      </c>
    </row>
    <row r="482" spans="1:19" ht="135" hidden="1" customHeight="1" x14ac:dyDescent="0.2">
      <c r="A482" s="61" t="s">
        <v>6273</v>
      </c>
      <c r="B482" s="55" t="s">
        <v>97</v>
      </c>
      <c r="C482" s="56" t="s">
        <v>96</v>
      </c>
      <c r="D482" s="57" t="s">
        <v>6272</v>
      </c>
      <c r="E482" s="55" t="s">
        <v>220</v>
      </c>
      <c r="F482" s="55" t="s">
        <v>219</v>
      </c>
      <c r="G482" s="55" t="s">
        <v>218</v>
      </c>
      <c r="H482" s="55" t="s">
        <v>86</v>
      </c>
      <c r="I482" s="55" t="s">
        <v>86</v>
      </c>
      <c r="J482" s="55" t="s">
        <v>6271</v>
      </c>
      <c r="K482" s="58">
        <v>29.09</v>
      </c>
      <c r="L482" s="59">
        <v>43682</v>
      </c>
      <c r="M482" s="55" t="s">
        <v>86</v>
      </c>
      <c r="N482" s="55" t="s">
        <v>214</v>
      </c>
      <c r="O482" s="57" t="s">
        <v>6270</v>
      </c>
      <c r="P482" s="57" t="s">
        <v>6269</v>
      </c>
      <c r="Q482" s="57" t="s">
        <v>6268</v>
      </c>
      <c r="R482" s="60" t="s">
        <v>86</v>
      </c>
      <c r="S482" s="60" t="s">
        <v>223</v>
      </c>
    </row>
    <row r="483" spans="1:19" ht="135" hidden="1" customHeight="1" x14ac:dyDescent="0.2">
      <c r="A483" s="61" t="s">
        <v>6267</v>
      </c>
      <c r="B483" s="55" t="s">
        <v>97</v>
      </c>
      <c r="C483" s="56" t="s">
        <v>96</v>
      </c>
      <c r="D483" s="57" t="s">
        <v>6266</v>
      </c>
      <c r="E483" s="55" t="s">
        <v>636</v>
      </c>
      <c r="F483" s="55" t="s">
        <v>228</v>
      </c>
      <c r="G483" s="55" t="s">
        <v>218</v>
      </c>
      <c r="H483" s="55" t="s">
        <v>6265</v>
      </c>
      <c r="I483" s="55" t="s">
        <v>5224</v>
      </c>
      <c r="J483" s="55" t="s">
        <v>6264</v>
      </c>
      <c r="K483" s="58">
        <v>66.44</v>
      </c>
      <c r="L483" s="59">
        <v>43683</v>
      </c>
      <c r="M483" s="55" t="s">
        <v>86</v>
      </c>
      <c r="N483" s="55" t="s">
        <v>224</v>
      </c>
      <c r="O483" s="57" t="s">
        <v>5586</v>
      </c>
      <c r="P483" s="57" t="s">
        <v>6263</v>
      </c>
      <c r="Q483" s="57" t="s">
        <v>6262</v>
      </c>
      <c r="R483" s="60" t="s">
        <v>86</v>
      </c>
      <c r="S483" s="60" t="s">
        <v>223</v>
      </c>
    </row>
    <row r="484" spans="1:19" ht="135" hidden="1" customHeight="1" x14ac:dyDescent="0.2">
      <c r="A484" s="61" t="s">
        <v>6261</v>
      </c>
      <c r="B484" s="55" t="s">
        <v>97</v>
      </c>
      <c r="C484" s="56" t="s">
        <v>96</v>
      </c>
      <c r="D484" s="57" t="s">
        <v>6260</v>
      </c>
      <c r="E484" s="55" t="s">
        <v>220</v>
      </c>
      <c r="F484" s="55" t="s">
        <v>228</v>
      </c>
      <c r="G484" s="55" t="s">
        <v>218</v>
      </c>
      <c r="H484" s="55" t="s">
        <v>6259</v>
      </c>
      <c r="I484" s="55" t="s">
        <v>6258</v>
      </c>
      <c r="J484" s="55" t="s">
        <v>6257</v>
      </c>
      <c r="K484" s="58">
        <v>75.16</v>
      </c>
      <c r="L484" s="59">
        <v>43683</v>
      </c>
      <c r="M484" s="55" t="s">
        <v>86</v>
      </c>
      <c r="N484" s="55" t="s">
        <v>224</v>
      </c>
      <c r="O484" s="57" t="s">
        <v>6251</v>
      </c>
      <c r="P484" s="57" t="s">
        <v>381</v>
      </c>
      <c r="Q484" s="57" t="s">
        <v>6256</v>
      </c>
      <c r="R484" s="60" t="s">
        <v>86</v>
      </c>
      <c r="S484" s="60"/>
    </row>
    <row r="485" spans="1:19" ht="135" hidden="1" customHeight="1" x14ac:dyDescent="0.2">
      <c r="A485" s="61" t="s">
        <v>6255</v>
      </c>
      <c r="B485" s="55" t="s">
        <v>97</v>
      </c>
      <c r="C485" s="56" t="s">
        <v>96</v>
      </c>
      <c r="D485" s="57" t="s">
        <v>6254</v>
      </c>
      <c r="E485" s="55" t="s">
        <v>220</v>
      </c>
      <c r="F485" s="55" t="s">
        <v>228</v>
      </c>
      <c r="G485" s="55" t="s">
        <v>218</v>
      </c>
      <c r="H485" s="55" t="s">
        <v>6253</v>
      </c>
      <c r="I485" s="55" t="s">
        <v>6252</v>
      </c>
      <c r="J485" s="55" t="s">
        <v>386</v>
      </c>
      <c r="K485" s="58">
        <v>68.41</v>
      </c>
      <c r="L485" s="59">
        <v>43683</v>
      </c>
      <c r="M485" s="55" t="s">
        <v>86</v>
      </c>
      <c r="N485" s="55" t="s">
        <v>224</v>
      </c>
      <c r="O485" s="57" t="s">
        <v>6251</v>
      </c>
      <c r="P485" s="57" t="s">
        <v>381</v>
      </c>
      <c r="Q485" s="57" t="s">
        <v>6250</v>
      </c>
      <c r="R485" s="60" t="s">
        <v>86</v>
      </c>
      <c r="S485" s="60" t="s">
        <v>223</v>
      </c>
    </row>
    <row r="486" spans="1:19" ht="135" hidden="1" customHeight="1" x14ac:dyDescent="0.2">
      <c r="A486" s="61" t="s">
        <v>6249</v>
      </c>
      <c r="B486" s="55" t="s">
        <v>97</v>
      </c>
      <c r="C486" s="56" t="s">
        <v>96</v>
      </c>
      <c r="D486" s="57" t="s">
        <v>6248</v>
      </c>
      <c r="E486" s="55" t="s">
        <v>304</v>
      </c>
      <c r="F486" s="55" t="s">
        <v>228</v>
      </c>
      <c r="G486" s="55" t="s">
        <v>218</v>
      </c>
      <c r="H486" s="55" t="s">
        <v>6240</v>
      </c>
      <c r="I486" s="55" t="s">
        <v>1033</v>
      </c>
      <c r="J486" s="55" t="s">
        <v>5086</v>
      </c>
      <c r="K486" s="58">
        <v>72.86</v>
      </c>
      <c r="L486" s="59">
        <v>43682</v>
      </c>
      <c r="M486" s="55" t="s">
        <v>86</v>
      </c>
      <c r="N486" s="55" t="s">
        <v>224</v>
      </c>
      <c r="O486" s="57" t="s">
        <v>1473</v>
      </c>
      <c r="P486" s="57" t="s">
        <v>1472</v>
      </c>
      <c r="Q486" s="57" t="s">
        <v>6247</v>
      </c>
      <c r="R486" s="60" t="s">
        <v>86</v>
      </c>
      <c r="S486" s="60" t="s">
        <v>223</v>
      </c>
    </row>
    <row r="487" spans="1:19" ht="135" hidden="1" customHeight="1" x14ac:dyDescent="0.2">
      <c r="A487" s="61" t="s">
        <v>6246</v>
      </c>
      <c r="B487" s="55" t="s">
        <v>97</v>
      </c>
      <c r="C487" s="56" t="s">
        <v>96</v>
      </c>
      <c r="D487" s="57" t="s">
        <v>6245</v>
      </c>
      <c r="E487" s="55" t="s">
        <v>304</v>
      </c>
      <c r="F487" s="55" t="s">
        <v>228</v>
      </c>
      <c r="G487" s="55" t="s">
        <v>218</v>
      </c>
      <c r="H487" s="55" t="s">
        <v>6240</v>
      </c>
      <c r="I487" s="55" t="s">
        <v>1033</v>
      </c>
      <c r="J487" s="55" t="s">
        <v>6244</v>
      </c>
      <c r="K487" s="58">
        <v>69.05</v>
      </c>
      <c r="L487" s="59">
        <v>43682</v>
      </c>
      <c r="M487" s="55" t="s">
        <v>86</v>
      </c>
      <c r="N487" s="55" t="s">
        <v>224</v>
      </c>
      <c r="O487" s="57" t="s">
        <v>1473</v>
      </c>
      <c r="P487" s="57" t="s">
        <v>1472</v>
      </c>
      <c r="Q487" s="57" t="s">
        <v>6243</v>
      </c>
      <c r="R487" s="60" t="s">
        <v>86</v>
      </c>
      <c r="S487" s="60" t="s">
        <v>223</v>
      </c>
    </row>
    <row r="488" spans="1:19" ht="135" hidden="1" customHeight="1" x14ac:dyDescent="0.2">
      <c r="A488" s="61" t="s">
        <v>6242</v>
      </c>
      <c r="B488" s="55" t="s">
        <v>97</v>
      </c>
      <c r="C488" s="56" t="s">
        <v>96</v>
      </c>
      <c r="D488" s="57" t="s">
        <v>6241</v>
      </c>
      <c r="E488" s="55" t="s">
        <v>304</v>
      </c>
      <c r="F488" s="55" t="s">
        <v>228</v>
      </c>
      <c r="G488" s="55" t="s">
        <v>218</v>
      </c>
      <c r="H488" s="55" t="s">
        <v>6240</v>
      </c>
      <c r="I488" s="55" t="s">
        <v>1033</v>
      </c>
      <c r="J488" s="55" t="s">
        <v>6239</v>
      </c>
      <c r="K488" s="58">
        <v>65.760000000000005</v>
      </c>
      <c r="L488" s="59">
        <v>43682</v>
      </c>
      <c r="M488" s="55" t="s">
        <v>86</v>
      </c>
      <c r="N488" s="55" t="s">
        <v>224</v>
      </c>
      <c r="O488" s="57" t="s">
        <v>1473</v>
      </c>
      <c r="P488" s="57" t="s">
        <v>1472</v>
      </c>
      <c r="Q488" s="57" t="s">
        <v>6238</v>
      </c>
      <c r="R488" s="60" t="s">
        <v>86</v>
      </c>
      <c r="S488" s="60" t="s">
        <v>223</v>
      </c>
    </row>
    <row r="489" spans="1:19" ht="135" hidden="1" customHeight="1" x14ac:dyDescent="0.2">
      <c r="A489" s="61" t="s">
        <v>1662</v>
      </c>
      <c r="B489" s="55" t="s">
        <v>97</v>
      </c>
      <c r="C489" s="56" t="s">
        <v>96</v>
      </c>
      <c r="D489" s="57" t="s">
        <v>1661</v>
      </c>
      <c r="E489" s="55" t="s">
        <v>304</v>
      </c>
      <c r="F489" s="55" t="s">
        <v>228</v>
      </c>
      <c r="G489" s="55" t="s">
        <v>218</v>
      </c>
      <c r="H489" s="55" t="s">
        <v>6237</v>
      </c>
      <c r="I489" s="55" t="s">
        <v>6236</v>
      </c>
      <c r="J489" s="55" t="s">
        <v>1660</v>
      </c>
      <c r="K489" s="58">
        <v>69.599999999999994</v>
      </c>
      <c r="L489" s="59">
        <v>43683</v>
      </c>
      <c r="M489" s="55" t="s">
        <v>86</v>
      </c>
      <c r="N489" s="55" t="s">
        <v>224</v>
      </c>
      <c r="O489" s="57" t="s">
        <v>1656</v>
      </c>
      <c r="P489" s="57" t="s">
        <v>1655</v>
      </c>
      <c r="Q489" s="57" t="s">
        <v>1654</v>
      </c>
      <c r="R489" s="60" t="s">
        <v>86</v>
      </c>
      <c r="S489" s="60" t="s">
        <v>223</v>
      </c>
    </row>
    <row r="490" spans="1:19" ht="135" hidden="1" customHeight="1" x14ac:dyDescent="0.2">
      <c r="A490" s="61" t="s">
        <v>6235</v>
      </c>
      <c r="B490" s="55" t="s">
        <v>97</v>
      </c>
      <c r="C490" s="56" t="s">
        <v>96</v>
      </c>
      <c r="D490" s="57" t="s">
        <v>6234</v>
      </c>
      <c r="E490" s="55" t="s">
        <v>242</v>
      </c>
      <c r="F490" s="55" t="s">
        <v>228</v>
      </c>
      <c r="G490" s="55" t="s">
        <v>218</v>
      </c>
      <c r="H490" s="55" t="s">
        <v>6233</v>
      </c>
      <c r="I490" s="55" t="s">
        <v>6232</v>
      </c>
      <c r="J490" s="55" t="s">
        <v>6231</v>
      </c>
      <c r="K490" s="58">
        <v>69.290000000000006</v>
      </c>
      <c r="L490" s="59">
        <v>43686</v>
      </c>
      <c r="M490" s="55" t="s">
        <v>86</v>
      </c>
      <c r="N490" s="55" t="s">
        <v>224</v>
      </c>
      <c r="O490" s="57" t="s">
        <v>6226</v>
      </c>
      <c r="P490" s="57" t="s">
        <v>6225</v>
      </c>
      <c r="Q490" s="57" t="s">
        <v>6230</v>
      </c>
      <c r="R490" s="60" t="s">
        <v>86</v>
      </c>
      <c r="S490" s="60" t="s">
        <v>223</v>
      </c>
    </row>
    <row r="491" spans="1:19" ht="135" hidden="1" customHeight="1" x14ac:dyDescent="0.2">
      <c r="A491" s="61" t="s">
        <v>6229</v>
      </c>
      <c r="B491" s="55" t="s">
        <v>97</v>
      </c>
      <c r="C491" s="56" t="s">
        <v>96</v>
      </c>
      <c r="D491" s="57" t="s">
        <v>6228</v>
      </c>
      <c r="E491" s="55" t="s">
        <v>242</v>
      </c>
      <c r="F491" s="55" t="s">
        <v>219</v>
      </c>
      <c r="G491" s="55" t="s">
        <v>218</v>
      </c>
      <c r="H491" s="55" t="s">
        <v>86</v>
      </c>
      <c r="I491" s="55" t="s">
        <v>86</v>
      </c>
      <c r="J491" s="55" t="s">
        <v>6227</v>
      </c>
      <c r="K491" s="58">
        <v>26.35</v>
      </c>
      <c r="L491" s="59">
        <v>43686</v>
      </c>
      <c r="M491" s="55" t="s">
        <v>86</v>
      </c>
      <c r="N491" s="55" t="s">
        <v>214</v>
      </c>
      <c r="O491" s="57" t="s">
        <v>6226</v>
      </c>
      <c r="P491" s="57" t="s">
        <v>6225</v>
      </c>
      <c r="Q491" s="57" t="s">
        <v>6224</v>
      </c>
      <c r="R491" s="60" t="s">
        <v>86</v>
      </c>
      <c r="S491" s="60" t="s">
        <v>223</v>
      </c>
    </row>
    <row r="492" spans="1:19" ht="135" hidden="1" customHeight="1" x14ac:dyDescent="0.2">
      <c r="A492" s="61" t="s">
        <v>86</v>
      </c>
      <c r="B492" s="55" t="s">
        <v>378</v>
      </c>
      <c r="C492" s="56" t="s">
        <v>96</v>
      </c>
      <c r="D492" s="57" t="s">
        <v>6223</v>
      </c>
      <c r="E492" s="55" t="s">
        <v>4179</v>
      </c>
      <c r="F492" s="55" t="s">
        <v>6222</v>
      </c>
      <c r="G492" s="55" t="s">
        <v>375</v>
      </c>
      <c r="H492" s="55" t="s">
        <v>5985</v>
      </c>
      <c r="I492" s="55" t="s">
        <v>86</v>
      </c>
      <c r="J492" s="55" t="s">
        <v>4179</v>
      </c>
      <c r="K492" s="58" t="s">
        <v>6221</v>
      </c>
      <c r="L492" s="59">
        <v>43738</v>
      </c>
      <c r="M492" s="86" t="s">
        <v>6220</v>
      </c>
      <c r="N492" s="55" t="s">
        <v>373</v>
      </c>
      <c r="O492" s="57" t="s">
        <v>6219</v>
      </c>
      <c r="P492" s="57" t="s">
        <v>4179</v>
      </c>
      <c r="Q492" s="57" t="s">
        <v>6218</v>
      </c>
      <c r="R492" s="60" t="s">
        <v>86</v>
      </c>
      <c r="S492" s="60"/>
    </row>
    <row r="493" spans="1:19" ht="135" hidden="1" customHeight="1" x14ac:dyDescent="0.2">
      <c r="A493" s="61" t="s">
        <v>6217</v>
      </c>
      <c r="B493" s="55" t="s">
        <v>97</v>
      </c>
      <c r="C493" s="56" t="s">
        <v>96</v>
      </c>
      <c r="D493" s="57" t="s">
        <v>6216</v>
      </c>
      <c r="E493" s="55" t="s">
        <v>108</v>
      </c>
      <c r="F493" s="55" t="s">
        <v>164</v>
      </c>
      <c r="G493" s="55" t="s">
        <v>163</v>
      </c>
      <c r="H493" s="55" t="s">
        <v>86</v>
      </c>
      <c r="I493" s="55" t="s">
        <v>86</v>
      </c>
      <c r="J493" s="55" t="s">
        <v>6215</v>
      </c>
      <c r="K493" s="58">
        <v>14.73</v>
      </c>
      <c r="L493" s="59">
        <v>43732</v>
      </c>
      <c r="M493" s="55" t="s">
        <v>86</v>
      </c>
      <c r="N493" s="55" t="s">
        <v>158</v>
      </c>
      <c r="O493" s="57" t="s">
        <v>6214</v>
      </c>
      <c r="P493" s="57" t="s">
        <v>6213</v>
      </c>
      <c r="Q493" s="57" t="s">
        <v>6212</v>
      </c>
      <c r="R493" s="60" t="s">
        <v>86</v>
      </c>
      <c r="S493" s="60" t="s">
        <v>223</v>
      </c>
    </row>
    <row r="494" spans="1:19" ht="135" hidden="1" customHeight="1" x14ac:dyDescent="0.2">
      <c r="A494" s="61" t="s">
        <v>1805</v>
      </c>
      <c r="B494" s="55" t="s">
        <v>97</v>
      </c>
      <c r="C494" s="56" t="s">
        <v>96</v>
      </c>
      <c r="D494" s="57" t="s">
        <v>1804</v>
      </c>
      <c r="E494" s="55" t="s">
        <v>220</v>
      </c>
      <c r="F494" s="55" t="s">
        <v>228</v>
      </c>
      <c r="G494" s="55" t="s">
        <v>218</v>
      </c>
      <c r="H494" s="55" t="s">
        <v>6211</v>
      </c>
      <c r="I494" s="55" t="s">
        <v>6210</v>
      </c>
      <c r="J494" s="55" t="s">
        <v>6209</v>
      </c>
      <c r="K494" s="58">
        <v>63.44</v>
      </c>
      <c r="L494" s="59">
        <v>43713</v>
      </c>
      <c r="M494" s="55" t="s">
        <v>86</v>
      </c>
      <c r="N494" s="55" t="s">
        <v>224</v>
      </c>
      <c r="O494" s="57" t="s">
        <v>481</v>
      </c>
      <c r="P494" s="57" t="s">
        <v>480</v>
      </c>
      <c r="Q494" s="57" t="s">
        <v>1799</v>
      </c>
      <c r="R494" s="60" t="s">
        <v>86</v>
      </c>
      <c r="S494" s="60" t="s">
        <v>223</v>
      </c>
    </row>
    <row r="495" spans="1:19" ht="135" hidden="1" customHeight="1" x14ac:dyDescent="0.2">
      <c r="A495" s="61" t="s">
        <v>6208</v>
      </c>
      <c r="B495" s="55" t="s">
        <v>97</v>
      </c>
      <c r="C495" s="56" t="s">
        <v>96</v>
      </c>
      <c r="D495" s="57" t="s">
        <v>6207</v>
      </c>
      <c r="E495" s="55" t="s">
        <v>220</v>
      </c>
      <c r="F495" s="55" t="s">
        <v>219</v>
      </c>
      <c r="G495" s="55" t="s">
        <v>218</v>
      </c>
      <c r="H495" s="55" t="s">
        <v>5548</v>
      </c>
      <c r="I495" s="55" t="s">
        <v>6206</v>
      </c>
      <c r="J495" s="55" t="s">
        <v>6205</v>
      </c>
      <c r="K495" s="58">
        <v>45.82</v>
      </c>
      <c r="L495" s="59">
        <v>43713</v>
      </c>
      <c r="M495" s="55" t="s">
        <v>86</v>
      </c>
      <c r="N495" s="55" t="s">
        <v>214</v>
      </c>
      <c r="O495" s="57" t="s">
        <v>481</v>
      </c>
      <c r="P495" s="57" t="s">
        <v>480</v>
      </c>
      <c r="Q495" s="57" t="s">
        <v>6204</v>
      </c>
      <c r="R495" s="60" t="s">
        <v>86</v>
      </c>
      <c r="S495" s="60" t="s">
        <v>223</v>
      </c>
    </row>
    <row r="496" spans="1:19" ht="135" hidden="1" customHeight="1" x14ac:dyDescent="0.2">
      <c r="A496" s="61" t="s">
        <v>296</v>
      </c>
      <c r="B496" s="55" t="s">
        <v>97</v>
      </c>
      <c r="C496" s="56" t="s">
        <v>96</v>
      </c>
      <c r="D496" s="57" t="s">
        <v>6203</v>
      </c>
      <c r="E496" s="55" t="s">
        <v>242</v>
      </c>
      <c r="F496" s="55" t="s">
        <v>219</v>
      </c>
      <c r="G496" s="55" t="s">
        <v>218</v>
      </c>
      <c r="H496" s="55" t="s">
        <v>86</v>
      </c>
      <c r="I496" s="55" t="s">
        <v>86</v>
      </c>
      <c r="J496" s="55" t="s">
        <v>294</v>
      </c>
      <c r="K496" s="58">
        <v>28.33</v>
      </c>
      <c r="L496" s="59">
        <v>43732</v>
      </c>
      <c r="M496" s="55" t="s">
        <v>86</v>
      </c>
      <c r="N496" s="55" t="s">
        <v>214</v>
      </c>
      <c r="O496" s="57" t="s">
        <v>276</v>
      </c>
      <c r="P496" s="57" t="s">
        <v>275</v>
      </c>
      <c r="Q496" s="57" t="s">
        <v>6202</v>
      </c>
      <c r="R496" s="60" t="s">
        <v>86</v>
      </c>
      <c r="S496" s="60" t="s">
        <v>223</v>
      </c>
    </row>
    <row r="497" spans="1:19" ht="135" hidden="1" customHeight="1" x14ac:dyDescent="0.2">
      <c r="A497" s="61" t="s">
        <v>289</v>
      </c>
      <c r="B497" s="55" t="s">
        <v>97</v>
      </c>
      <c r="C497" s="56" t="s">
        <v>96</v>
      </c>
      <c r="D497" s="57" t="s">
        <v>6201</v>
      </c>
      <c r="E497" s="55" t="s">
        <v>242</v>
      </c>
      <c r="F497" s="55" t="s">
        <v>228</v>
      </c>
      <c r="G497" s="55" t="s">
        <v>218</v>
      </c>
      <c r="H497" s="55" t="s">
        <v>86</v>
      </c>
      <c r="I497" s="55" t="s">
        <v>86</v>
      </c>
      <c r="J497" s="55" t="s">
        <v>287</v>
      </c>
      <c r="K497" s="58">
        <v>75.89</v>
      </c>
      <c r="L497" s="59">
        <v>43732</v>
      </c>
      <c r="M497" s="55" t="s">
        <v>86</v>
      </c>
      <c r="N497" s="55" t="s">
        <v>224</v>
      </c>
      <c r="O497" s="57" t="s">
        <v>276</v>
      </c>
      <c r="P497" s="57" t="s">
        <v>275</v>
      </c>
      <c r="Q497" s="57" t="s">
        <v>6200</v>
      </c>
      <c r="R497" s="60" t="s">
        <v>86</v>
      </c>
      <c r="S497" s="60" t="s">
        <v>223</v>
      </c>
    </row>
    <row r="498" spans="1:19" ht="135" hidden="1" customHeight="1" x14ac:dyDescent="0.2">
      <c r="A498" s="61" t="s">
        <v>282</v>
      </c>
      <c r="B498" s="55" t="s">
        <v>97</v>
      </c>
      <c r="C498" s="56" t="s">
        <v>96</v>
      </c>
      <c r="D498" s="57" t="s">
        <v>6199</v>
      </c>
      <c r="E498" s="55" t="s">
        <v>242</v>
      </c>
      <c r="F498" s="55" t="s">
        <v>228</v>
      </c>
      <c r="G498" s="55" t="s">
        <v>218</v>
      </c>
      <c r="H498" s="55" t="s">
        <v>86</v>
      </c>
      <c r="I498" s="55" t="s">
        <v>86</v>
      </c>
      <c r="J498" s="55" t="s">
        <v>280</v>
      </c>
      <c r="K498" s="58">
        <v>67.790000000000006</v>
      </c>
      <c r="L498" s="59">
        <v>43732</v>
      </c>
      <c r="M498" s="55" t="s">
        <v>86</v>
      </c>
      <c r="N498" s="55" t="s">
        <v>224</v>
      </c>
      <c r="O498" s="57" t="s">
        <v>276</v>
      </c>
      <c r="P498" s="57" t="s">
        <v>275</v>
      </c>
      <c r="Q498" s="57" t="s">
        <v>6198</v>
      </c>
      <c r="R498" s="60" t="s">
        <v>86</v>
      </c>
      <c r="S498" s="60" t="s">
        <v>223</v>
      </c>
    </row>
    <row r="499" spans="1:19" ht="135" hidden="1" customHeight="1" x14ac:dyDescent="0.2">
      <c r="A499" s="61" t="s">
        <v>6197</v>
      </c>
      <c r="B499" s="55" t="s">
        <v>97</v>
      </c>
      <c r="C499" s="56" t="s">
        <v>96</v>
      </c>
      <c r="D499" s="57" t="s">
        <v>6196</v>
      </c>
      <c r="E499" s="55" t="s">
        <v>242</v>
      </c>
      <c r="F499" s="55" t="s">
        <v>228</v>
      </c>
      <c r="G499" s="55" t="s">
        <v>218</v>
      </c>
      <c r="H499" s="55" t="s">
        <v>86</v>
      </c>
      <c r="I499" s="55" t="s">
        <v>86</v>
      </c>
      <c r="J499" s="55" t="s">
        <v>6195</v>
      </c>
      <c r="K499" s="58">
        <v>77.91</v>
      </c>
      <c r="L499" s="59">
        <v>43732</v>
      </c>
      <c r="M499" s="55" t="s">
        <v>86</v>
      </c>
      <c r="N499" s="55" t="s">
        <v>224</v>
      </c>
      <c r="O499" s="57" t="s">
        <v>6186</v>
      </c>
      <c r="P499" s="57" t="s">
        <v>6185</v>
      </c>
      <c r="Q499" s="57" t="s">
        <v>6194</v>
      </c>
      <c r="R499" s="60" t="s">
        <v>86</v>
      </c>
      <c r="S499" s="60" t="s">
        <v>223</v>
      </c>
    </row>
    <row r="500" spans="1:19" ht="135" hidden="1" customHeight="1" x14ac:dyDescent="0.2">
      <c r="A500" s="61" t="s">
        <v>6193</v>
      </c>
      <c r="B500" s="55" t="s">
        <v>97</v>
      </c>
      <c r="C500" s="56" t="s">
        <v>96</v>
      </c>
      <c r="D500" s="57" t="s">
        <v>6192</v>
      </c>
      <c r="E500" s="55" t="s">
        <v>242</v>
      </c>
      <c r="F500" s="55" t="s">
        <v>228</v>
      </c>
      <c r="G500" s="55" t="s">
        <v>218</v>
      </c>
      <c r="H500" s="55" t="s">
        <v>86</v>
      </c>
      <c r="I500" s="55" t="s">
        <v>86</v>
      </c>
      <c r="J500" s="55" t="s">
        <v>6191</v>
      </c>
      <c r="K500" s="58">
        <v>67.989999999999995</v>
      </c>
      <c r="L500" s="59">
        <v>43732</v>
      </c>
      <c r="M500" s="55" t="s">
        <v>86</v>
      </c>
      <c r="N500" s="55" t="s">
        <v>224</v>
      </c>
      <c r="O500" s="57" t="s">
        <v>6186</v>
      </c>
      <c r="P500" s="57" t="s">
        <v>6185</v>
      </c>
      <c r="Q500" s="57" t="s">
        <v>6190</v>
      </c>
      <c r="R500" s="60" t="s">
        <v>86</v>
      </c>
      <c r="S500" s="60" t="s">
        <v>223</v>
      </c>
    </row>
    <row r="501" spans="1:19" ht="135" hidden="1" customHeight="1" x14ac:dyDescent="0.2">
      <c r="A501" s="61" t="s">
        <v>6189</v>
      </c>
      <c r="B501" s="55" t="s">
        <v>97</v>
      </c>
      <c r="C501" s="56" t="s">
        <v>96</v>
      </c>
      <c r="D501" s="57" t="s">
        <v>6188</v>
      </c>
      <c r="E501" s="55" t="s">
        <v>242</v>
      </c>
      <c r="F501" s="55" t="s">
        <v>219</v>
      </c>
      <c r="G501" s="55" t="s">
        <v>218</v>
      </c>
      <c r="H501" s="55" t="s">
        <v>86</v>
      </c>
      <c r="I501" s="55" t="s">
        <v>86</v>
      </c>
      <c r="J501" s="55" t="s">
        <v>6187</v>
      </c>
      <c r="K501" s="58">
        <v>28.29</v>
      </c>
      <c r="L501" s="59">
        <v>43732</v>
      </c>
      <c r="M501" s="55" t="s">
        <v>86</v>
      </c>
      <c r="N501" s="55" t="s">
        <v>214</v>
      </c>
      <c r="O501" s="57" t="s">
        <v>6186</v>
      </c>
      <c r="P501" s="57" t="s">
        <v>6185</v>
      </c>
      <c r="Q501" s="57" t="s">
        <v>6184</v>
      </c>
      <c r="R501" s="60" t="s">
        <v>86</v>
      </c>
      <c r="S501" s="60" t="s">
        <v>223</v>
      </c>
    </row>
    <row r="502" spans="1:19" ht="135" hidden="1" customHeight="1" x14ac:dyDescent="0.2">
      <c r="A502" s="61" t="s">
        <v>1798</v>
      </c>
      <c r="B502" s="55" t="s">
        <v>97</v>
      </c>
      <c r="C502" s="56" t="s">
        <v>96</v>
      </c>
      <c r="D502" s="57" t="s">
        <v>1797</v>
      </c>
      <c r="E502" s="55" t="s">
        <v>476</v>
      </c>
      <c r="F502" s="55" t="s">
        <v>228</v>
      </c>
      <c r="G502" s="55" t="s">
        <v>218</v>
      </c>
      <c r="H502" s="55" t="s">
        <v>86</v>
      </c>
      <c r="I502" s="55" t="s">
        <v>86</v>
      </c>
      <c r="J502" s="55" t="s">
        <v>1796</v>
      </c>
      <c r="K502" s="58">
        <v>74.62</v>
      </c>
      <c r="L502" s="59">
        <v>43732</v>
      </c>
      <c r="M502" s="55" t="s">
        <v>86</v>
      </c>
      <c r="N502" s="55" t="s">
        <v>224</v>
      </c>
      <c r="O502" s="57" t="s">
        <v>1785</v>
      </c>
      <c r="P502" s="57" t="s">
        <v>1784</v>
      </c>
      <c r="Q502" s="57" t="s">
        <v>6183</v>
      </c>
      <c r="R502" s="60" t="s">
        <v>86</v>
      </c>
      <c r="S502" s="60" t="s">
        <v>223</v>
      </c>
    </row>
    <row r="503" spans="1:19" ht="135" hidden="1" customHeight="1" x14ac:dyDescent="0.2">
      <c r="A503" s="61" t="s">
        <v>1791</v>
      </c>
      <c r="B503" s="55" t="s">
        <v>97</v>
      </c>
      <c r="C503" s="56" t="s">
        <v>96</v>
      </c>
      <c r="D503" s="57" t="s">
        <v>1790</v>
      </c>
      <c r="E503" s="55" t="s">
        <v>476</v>
      </c>
      <c r="F503" s="55" t="s">
        <v>228</v>
      </c>
      <c r="G503" s="55" t="s">
        <v>218</v>
      </c>
      <c r="H503" s="55" t="s">
        <v>86</v>
      </c>
      <c r="I503" s="55" t="s">
        <v>86</v>
      </c>
      <c r="J503" s="55" t="s">
        <v>1789</v>
      </c>
      <c r="K503" s="58">
        <v>67.540000000000006</v>
      </c>
      <c r="L503" s="59">
        <v>43732</v>
      </c>
      <c r="M503" s="55" t="s">
        <v>86</v>
      </c>
      <c r="N503" s="55" t="s">
        <v>224</v>
      </c>
      <c r="O503" s="57" t="s">
        <v>1785</v>
      </c>
      <c r="P503" s="57" t="s">
        <v>1784</v>
      </c>
      <c r="Q503" s="57" t="s">
        <v>6182</v>
      </c>
      <c r="R503" s="60" t="s">
        <v>86</v>
      </c>
      <c r="S503" s="60" t="s">
        <v>223</v>
      </c>
    </row>
    <row r="504" spans="1:19" ht="135" hidden="1" customHeight="1" x14ac:dyDescent="0.2">
      <c r="A504" s="61" t="s">
        <v>2132</v>
      </c>
      <c r="B504" s="55" t="s">
        <v>97</v>
      </c>
      <c r="C504" s="56" t="s">
        <v>96</v>
      </c>
      <c r="D504" s="57" t="s">
        <v>2131</v>
      </c>
      <c r="E504" s="55" t="s">
        <v>476</v>
      </c>
      <c r="F504" s="55" t="s">
        <v>219</v>
      </c>
      <c r="G504" s="55" t="s">
        <v>218</v>
      </c>
      <c r="H504" s="55" t="s">
        <v>86</v>
      </c>
      <c r="I504" s="55" t="s">
        <v>86</v>
      </c>
      <c r="J504" s="55" t="s">
        <v>2130</v>
      </c>
      <c r="K504" s="58">
        <v>27.44</v>
      </c>
      <c r="L504" s="59">
        <v>43732</v>
      </c>
      <c r="M504" s="55" t="s">
        <v>86</v>
      </c>
      <c r="N504" s="55" t="s">
        <v>214</v>
      </c>
      <c r="O504" s="57" t="s">
        <v>1785</v>
      </c>
      <c r="P504" s="57" t="s">
        <v>1784</v>
      </c>
      <c r="Q504" s="57" t="s">
        <v>6181</v>
      </c>
      <c r="R504" s="60" t="s">
        <v>86</v>
      </c>
      <c r="S504" s="60" t="s">
        <v>223</v>
      </c>
    </row>
    <row r="505" spans="1:19" ht="135" hidden="1" customHeight="1" x14ac:dyDescent="0.2">
      <c r="A505" s="61" t="s">
        <v>1782</v>
      </c>
      <c r="B505" s="55" t="s">
        <v>97</v>
      </c>
      <c r="C505" s="56" t="s">
        <v>96</v>
      </c>
      <c r="D505" s="57" t="s">
        <v>1781</v>
      </c>
      <c r="E505" s="55" t="s">
        <v>1500</v>
      </c>
      <c r="F505" s="55" t="s">
        <v>228</v>
      </c>
      <c r="G505" s="55" t="s">
        <v>218</v>
      </c>
      <c r="H505" s="55" t="s">
        <v>86</v>
      </c>
      <c r="I505" s="55" t="s">
        <v>86</v>
      </c>
      <c r="J505" s="55" t="s">
        <v>1780</v>
      </c>
      <c r="K505" s="58">
        <v>74.349999999999994</v>
      </c>
      <c r="L505" s="59">
        <v>43732</v>
      </c>
      <c r="M505" s="55" t="s">
        <v>86</v>
      </c>
      <c r="N505" s="55" t="s">
        <v>224</v>
      </c>
      <c r="O505" s="57" t="s">
        <v>1674</v>
      </c>
      <c r="P505" s="57" t="s">
        <v>1673</v>
      </c>
      <c r="Q505" s="57" t="s">
        <v>1776</v>
      </c>
      <c r="R505" s="60" t="s">
        <v>86</v>
      </c>
      <c r="S505" s="60" t="s">
        <v>223</v>
      </c>
    </row>
    <row r="506" spans="1:19" ht="135" hidden="1" customHeight="1" x14ac:dyDescent="0.2">
      <c r="A506" s="61" t="s">
        <v>1680</v>
      </c>
      <c r="B506" s="55" t="s">
        <v>97</v>
      </c>
      <c r="C506" s="56" t="s">
        <v>96</v>
      </c>
      <c r="D506" s="57" t="s">
        <v>6180</v>
      </c>
      <c r="E506" s="55" t="s">
        <v>1500</v>
      </c>
      <c r="F506" s="55" t="s">
        <v>228</v>
      </c>
      <c r="G506" s="55" t="s">
        <v>218</v>
      </c>
      <c r="H506" s="55" t="s">
        <v>86</v>
      </c>
      <c r="I506" s="55" t="s">
        <v>86</v>
      </c>
      <c r="J506" s="55" t="s">
        <v>1678</v>
      </c>
      <c r="K506" s="58">
        <v>67.34</v>
      </c>
      <c r="L506" s="59">
        <v>43732</v>
      </c>
      <c r="M506" s="55" t="s">
        <v>86</v>
      </c>
      <c r="N506" s="55" t="s">
        <v>224</v>
      </c>
      <c r="O506" s="57" t="s">
        <v>1674</v>
      </c>
      <c r="P506" s="57" t="s">
        <v>1673</v>
      </c>
      <c r="Q506" s="57" t="s">
        <v>6179</v>
      </c>
      <c r="R506" s="60" t="s">
        <v>86</v>
      </c>
      <c r="S506" s="60" t="s">
        <v>223</v>
      </c>
    </row>
    <row r="507" spans="1:19" ht="135" hidden="1" customHeight="1" x14ac:dyDescent="0.2">
      <c r="A507" s="61" t="s">
        <v>2125</v>
      </c>
      <c r="B507" s="55" t="s">
        <v>97</v>
      </c>
      <c r="C507" s="56" t="s">
        <v>96</v>
      </c>
      <c r="D507" s="57" t="s">
        <v>2124</v>
      </c>
      <c r="E507" s="55" t="s">
        <v>1500</v>
      </c>
      <c r="F507" s="55" t="s">
        <v>219</v>
      </c>
      <c r="G507" s="55" t="s">
        <v>218</v>
      </c>
      <c r="H507" s="55" t="s">
        <v>86</v>
      </c>
      <c r="I507" s="55" t="s">
        <v>86</v>
      </c>
      <c r="J507" s="55" t="s">
        <v>2123</v>
      </c>
      <c r="K507" s="58">
        <v>27.54</v>
      </c>
      <c r="L507" s="59">
        <v>43732</v>
      </c>
      <c r="M507" s="55" t="s">
        <v>86</v>
      </c>
      <c r="N507" s="55" t="s">
        <v>214</v>
      </c>
      <c r="O507" s="57" t="s">
        <v>1674</v>
      </c>
      <c r="P507" s="57" t="s">
        <v>1673</v>
      </c>
      <c r="Q507" s="57" t="s">
        <v>2119</v>
      </c>
      <c r="R507" s="60" t="s">
        <v>86</v>
      </c>
      <c r="S507" s="60" t="s">
        <v>223</v>
      </c>
    </row>
    <row r="508" spans="1:19" ht="135" hidden="1" customHeight="1" x14ac:dyDescent="0.2">
      <c r="A508" s="61" t="s">
        <v>6178</v>
      </c>
      <c r="B508" s="55" t="s">
        <v>97</v>
      </c>
      <c r="C508" s="56" t="s">
        <v>96</v>
      </c>
      <c r="D508" s="57" t="s">
        <v>6177</v>
      </c>
      <c r="E508" s="55" t="s">
        <v>3659</v>
      </c>
      <c r="F508" s="55" t="s">
        <v>129</v>
      </c>
      <c r="G508" s="55" t="s">
        <v>92</v>
      </c>
      <c r="H508" s="55" t="s">
        <v>86</v>
      </c>
      <c r="I508" s="55" t="s">
        <v>86</v>
      </c>
      <c r="J508" s="55" t="s">
        <v>6176</v>
      </c>
      <c r="K508" s="58">
        <v>44.64</v>
      </c>
      <c r="L508" s="59">
        <v>43733</v>
      </c>
      <c r="M508" s="55" t="s">
        <v>86</v>
      </c>
      <c r="N508" s="55" t="s">
        <v>90</v>
      </c>
      <c r="O508" s="57" t="s">
        <v>2430</v>
      </c>
      <c r="P508" s="57" t="s">
        <v>6175</v>
      </c>
      <c r="Q508" s="57" t="s">
        <v>6174</v>
      </c>
      <c r="R508" s="60" t="s">
        <v>86</v>
      </c>
      <c r="S508" s="60" t="s">
        <v>223</v>
      </c>
    </row>
    <row r="509" spans="1:19" ht="135" hidden="1" customHeight="1" x14ac:dyDescent="0.2">
      <c r="A509" s="61" t="s">
        <v>202</v>
      </c>
      <c r="B509" s="55" t="s">
        <v>97</v>
      </c>
      <c r="C509" s="56" t="s">
        <v>96</v>
      </c>
      <c r="D509" s="57" t="s">
        <v>6173</v>
      </c>
      <c r="E509" s="55" t="s">
        <v>193</v>
      </c>
      <c r="F509" s="55" t="s">
        <v>173</v>
      </c>
      <c r="G509" s="55" t="s">
        <v>163</v>
      </c>
      <c r="H509" s="55" t="s">
        <v>6172</v>
      </c>
      <c r="I509" s="55" t="s">
        <v>6171</v>
      </c>
      <c r="J509" s="55" t="s">
        <v>200</v>
      </c>
      <c r="K509" s="58">
        <v>29.4</v>
      </c>
      <c r="L509" s="59">
        <v>43733</v>
      </c>
      <c r="M509" s="55" t="s">
        <v>86</v>
      </c>
      <c r="N509" s="55" t="s">
        <v>158</v>
      </c>
      <c r="O509" s="57" t="s">
        <v>5664</v>
      </c>
      <c r="P509" s="57" t="s">
        <v>6166</v>
      </c>
      <c r="Q509" s="57" t="s">
        <v>196</v>
      </c>
      <c r="R509" s="60" t="s">
        <v>86</v>
      </c>
      <c r="S509" s="60" t="s">
        <v>223</v>
      </c>
    </row>
    <row r="510" spans="1:19" ht="135" hidden="1" customHeight="1" x14ac:dyDescent="0.2">
      <c r="A510" s="61" t="s">
        <v>195</v>
      </c>
      <c r="B510" s="55" t="s">
        <v>97</v>
      </c>
      <c r="C510" s="56" t="s">
        <v>96</v>
      </c>
      <c r="D510" s="57" t="s">
        <v>6170</v>
      </c>
      <c r="E510" s="55" t="s">
        <v>193</v>
      </c>
      <c r="F510" s="55" t="s">
        <v>183</v>
      </c>
      <c r="G510" s="55" t="s">
        <v>163</v>
      </c>
      <c r="H510" s="55" t="s">
        <v>86</v>
      </c>
      <c r="I510" s="55" t="s">
        <v>86</v>
      </c>
      <c r="J510" s="55" t="s">
        <v>192</v>
      </c>
      <c r="K510" s="58">
        <v>34.21</v>
      </c>
      <c r="L510" s="59">
        <v>43733</v>
      </c>
      <c r="M510" s="55" t="s">
        <v>86</v>
      </c>
      <c r="N510" s="55" t="s">
        <v>158</v>
      </c>
      <c r="O510" s="57" t="s">
        <v>5664</v>
      </c>
      <c r="P510" s="57" t="s">
        <v>6166</v>
      </c>
      <c r="Q510" s="57" t="s">
        <v>187</v>
      </c>
      <c r="R510" s="60" t="s">
        <v>86</v>
      </c>
      <c r="S510" s="60" t="s">
        <v>223</v>
      </c>
    </row>
    <row r="511" spans="1:19" ht="135" hidden="1" customHeight="1" x14ac:dyDescent="0.2">
      <c r="A511" s="61" t="s">
        <v>6169</v>
      </c>
      <c r="B511" s="55" t="s">
        <v>97</v>
      </c>
      <c r="C511" s="56" t="s">
        <v>96</v>
      </c>
      <c r="D511" s="57" t="s">
        <v>6168</v>
      </c>
      <c r="E511" s="55" t="s">
        <v>193</v>
      </c>
      <c r="F511" s="55" t="s">
        <v>164</v>
      </c>
      <c r="G511" s="55" t="s">
        <v>163</v>
      </c>
      <c r="H511" s="55" t="s">
        <v>86</v>
      </c>
      <c r="I511" s="55" t="s">
        <v>86</v>
      </c>
      <c r="J511" s="55" t="s">
        <v>6167</v>
      </c>
      <c r="K511" s="58">
        <v>22.62</v>
      </c>
      <c r="L511" s="59">
        <v>43733</v>
      </c>
      <c r="M511" s="55" t="s">
        <v>86</v>
      </c>
      <c r="N511" s="55" t="s">
        <v>158</v>
      </c>
      <c r="O511" s="57" t="s">
        <v>5664</v>
      </c>
      <c r="P511" s="57" t="s">
        <v>6166</v>
      </c>
      <c r="Q511" s="57" t="s">
        <v>6165</v>
      </c>
      <c r="R511" s="60" t="s">
        <v>86</v>
      </c>
      <c r="S511" s="60"/>
    </row>
    <row r="512" spans="1:19" ht="135" hidden="1" customHeight="1" x14ac:dyDescent="0.2">
      <c r="A512" s="61" t="s">
        <v>1671</v>
      </c>
      <c r="B512" s="55" t="s">
        <v>97</v>
      </c>
      <c r="C512" s="56" t="s">
        <v>96</v>
      </c>
      <c r="D512" s="57" t="s">
        <v>6164</v>
      </c>
      <c r="E512" s="55" t="s">
        <v>782</v>
      </c>
      <c r="F512" s="55" t="s">
        <v>228</v>
      </c>
      <c r="G512" s="55" t="s">
        <v>218</v>
      </c>
      <c r="H512" s="55" t="s">
        <v>6163</v>
      </c>
      <c r="I512" s="55" t="s">
        <v>3334</v>
      </c>
      <c r="J512" s="55" t="s">
        <v>1669</v>
      </c>
      <c r="K512" s="58">
        <v>62.81</v>
      </c>
      <c r="L512" s="59">
        <v>43717</v>
      </c>
      <c r="M512" s="55" t="s">
        <v>86</v>
      </c>
      <c r="N512" s="55" t="s">
        <v>224</v>
      </c>
      <c r="O512" s="57" t="s">
        <v>1665</v>
      </c>
      <c r="P512" s="57" t="s">
        <v>1664</v>
      </c>
      <c r="Q512" s="57" t="s">
        <v>6162</v>
      </c>
      <c r="R512" s="60" t="s">
        <v>86</v>
      </c>
      <c r="S512" s="60" t="s">
        <v>223</v>
      </c>
    </row>
    <row r="513" spans="1:19" ht="135" hidden="1" customHeight="1" x14ac:dyDescent="0.2">
      <c r="A513" s="61" t="s">
        <v>6161</v>
      </c>
      <c r="B513" s="55" t="s">
        <v>97</v>
      </c>
      <c r="C513" s="56" t="s">
        <v>96</v>
      </c>
      <c r="D513" s="57" t="s">
        <v>6160</v>
      </c>
      <c r="E513" s="55" t="s">
        <v>512</v>
      </c>
      <c r="F513" s="55" t="s">
        <v>228</v>
      </c>
      <c r="G513" s="55" t="s">
        <v>218</v>
      </c>
      <c r="H513" s="55" t="s">
        <v>6159</v>
      </c>
      <c r="I513" s="55" t="s">
        <v>6158</v>
      </c>
      <c r="J513" s="55" t="s">
        <v>4411</v>
      </c>
      <c r="K513" s="58">
        <v>63.69</v>
      </c>
      <c r="L513" s="59">
        <v>43717</v>
      </c>
      <c r="M513" s="55" t="s">
        <v>86</v>
      </c>
      <c r="N513" s="55" t="s">
        <v>224</v>
      </c>
      <c r="O513" s="57" t="s">
        <v>507</v>
      </c>
      <c r="P513" s="57" t="s">
        <v>506</v>
      </c>
      <c r="Q513" s="57" t="s">
        <v>6157</v>
      </c>
      <c r="R513" s="60" t="s">
        <v>86</v>
      </c>
      <c r="S513" s="60" t="s">
        <v>223</v>
      </c>
    </row>
    <row r="514" spans="1:19" ht="135" hidden="1" customHeight="1" x14ac:dyDescent="0.2">
      <c r="A514" s="61" t="s">
        <v>6156</v>
      </c>
      <c r="B514" s="55" t="s">
        <v>97</v>
      </c>
      <c r="C514" s="56" t="s">
        <v>96</v>
      </c>
      <c r="D514" s="57" t="s">
        <v>6155</v>
      </c>
      <c r="E514" s="55" t="s">
        <v>512</v>
      </c>
      <c r="F514" s="55" t="s">
        <v>228</v>
      </c>
      <c r="G514" s="55" t="s">
        <v>218</v>
      </c>
      <c r="H514" s="55" t="s">
        <v>6154</v>
      </c>
      <c r="I514" s="55" t="s">
        <v>6153</v>
      </c>
      <c r="J514" s="55" t="s">
        <v>4417</v>
      </c>
      <c r="K514" s="58">
        <v>72.42</v>
      </c>
      <c r="L514" s="59">
        <v>43717</v>
      </c>
      <c r="M514" s="55" t="s">
        <v>86</v>
      </c>
      <c r="N514" s="55" t="s">
        <v>224</v>
      </c>
      <c r="O514" s="57" t="s">
        <v>507</v>
      </c>
      <c r="P514" s="57" t="s">
        <v>506</v>
      </c>
      <c r="Q514" s="57" t="s">
        <v>6152</v>
      </c>
      <c r="R514" s="60" t="s">
        <v>86</v>
      </c>
      <c r="S514" s="60" t="s">
        <v>223</v>
      </c>
    </row>
    <row r="515" spans="1:19" ht="135" hidden="1" customHeight="1" x14ac:dyDescent="0.2">
      <c r="A515" s="61" t="s">
        <v>6151</v>
      </c>
      <c r="B515" s="55" t="s">
        <v>97</v>
      </c>
      <c r="C515" s="56" t="s">
        <v>96</v>
      </c>
      <c r="D515" s="57" t="s">
        <v>6150</v>
      </c>
      <c r="E515" s="55" t="s">
        <v>512</v>
      </c>
      <c r="F515" s="55" t="s">
        <v>511</v>
      </c>
      <c r="G515" s="55" t="s">
        <v>218</v>
      </c>
      <c r="H515" s="55" t="s">
        <v>6149</v>
      </c>
      <c r="I515" s="55" t="s">
        <v>6148</v>
      </c>
      <c r="J515" s="55" t="s">
        <v>4397</v>
      </c>
      <c r="K515" s="58">
        <v>66.760000000000005</v>
      </c>
      <c r="L515" s="59">
        <v>43717</v>
      </c>
      <c r="M515" s="55" t="s">
        <v>86</v>
      </c>
      <c r="N515" s="55" t="s">
        <v>224</v>
      </c>
      <c r="O515" s="57" t="s">
        <v>507</v>
      </c>
      <c r="P515" s="57" t="s">
        <v>506</v>
      </c>
      <c r="Q515" s="57" t="s">
        <v>6147</v>
      </c>
      <c r="R515" s="60" t="s">
        <v>86</v>
      </c>
      <c r="S515" s="60" t="s">
        <v>223</v>
      </c>
    </row>
    <row r="516" spans="1:19" ht="135" hidden="1" customHeight="1" x14ac:dyDescent="0.2">
      <c r="A516" s="61" t="s">
        <v>6146</v>
      </c>
      <c r="B516" s="55" t="s">
        <v>97</v>
      </c>
      <c r="C516" s="56" t="s">
        <v>96</v>
      </c>
      <c r="D516" s="57" t="s">
        <v>6145</v>
      </c>
      <c r="E516" s="55" t="s">
        <v>512</v>
      </c>
      <c r="F516" s="55" t="s">
        <v>511</v>
      </c>
      <c r="G516" s="55" t="s">
        <v>218</v>
      </c>
      <c r="H516" s="55" t="s">
        <v>6144</v>
      </c>
      <c r="I516" s="55" t="s">
        <v>6143</v>
      </c>
      <c r="J516" s="55" t="s">
        <v>4404</v>
      </c>
      <c r="K516" s="58">
        <v>75.5</v>
      </c>
      <c r="L516" s="59">
        <v>43717</v>
      </c>
      <c r="M516" s="55" t="s">
        <v>86</v>
      </c>
      <c r="N516" s="55" t="s">
        <v>224</v>
      </c>
      <c r="O516" s="57" t="s">
        <v>507</v>
      </c>
      <c r="P516" s="57" t="s">
        <v>506</v>
      </c>
      <c r="Q516" s="57" t="s">
        <v>6142</v>
      </c>
      <c r="R516" s="60" t="s">
        <v>86</v>
      </c>
      <c r="S516" s="60" t="s">
        <v>223</v>
      </c>
    </row>
    <row r="517" spans="1:19" ht="135" hidden="1" customHeight="1" x14ac:dyDescent="0.2">
      <c r="A517" s="61" t="s">
        <v>1653</v>
      </c>
      <c r="B517" s="55" t="s">
        <v>97</v>
      </c>
      <c r="C517" s="56" t="s">
        <v>96</v>
      </c>
      <c r="D517" s="57" t="s">
        <v>6141</v>
      </c>
      <c r="E517" s="55" t="s">
        <v>1027</v>
      </c>
      <c r="F517" s="55" t="s">
        <v>228</v>
      </c>
      <c r="G517" s="55" t="s">
        <v>218</v>
      </c>
      <c r="H517" s="55" t="s">
        <v>86</v>
      </c>
      <c r="I517" s="55" t="s">
        <v>86</v>
      </c>
      <c r="J517" s="55" t="s">
        <v>1651</v>
      </c>
      <c r="K517" s="58">
        <v>72.59</v>
      </c>
      <c r="L517" s="59">
        <v>43732</v>
      </c>
      <c r="M517" s="55" t="s">
        <v>86</v>
      </c>
      <c r="N517" s="55" t="s">
        <v>224</v>
      </c>
      <c r="O517" s="57" t="s">
        <v>1640</v>
      </c>
      <c r="P517" s="57" t="s">
        <v>1639</v>
      </c>
      <c r="Q517" s="57" t="s">
        <v>6140</v>
      </c>
      <c r="R517" s="60" t="s">
        <v>86</v>
      </c>
      <c r="S517" s="60" t="s">
        <v>223</v>
      </c>
    </row>
    <row r="518" spans="1:19" ht="135" hidden="1" customHeight="1" x14ac:dyDescent="0.2">
      <c r="A518" s="61" t="s">
        <v>1646</v>
      </c>
      <c r="B518" s="55" t="s">
        <v>97</v>
      </c>
      <c r="C518" s="56" t="s">
        <v>96</v>
      </c>
      <c r="D518" s="57" t="s">
        <v>6139</v>
      </c>
      <c r="E518" s="55" t="s">
        <v>1027</v>
      </c>
      <c r="F518" s="55" t="s">
        <v>228</v>
      </c>
      <c r="G518" s="55" t="s">
        <v>218</v>
      </c>
      <c r="H518" s="55" t="s">
        <v>86</v>
      </c>
      <c r="I518" s="55" t="s">
        <v>86</v>
      </c>
      <c r="J518" s="55" t="s">
        <v>1644</v>
      </c>
      <c r="K518" s="58">
        <v>67.099999999999994</v>
      </c>
      <c r="L518" s="59">
        <v>43732</v>
      </c>
      <c r="M518" s="55" t="s">
        <v>86</v>
      </c>
      <c r="N518" s="55" t="s">
        <v>224</v>
      </c>
      <c r="O518" s="57" t="s">
        <v>1640</v>
      </c>
      <c r="P518" s="57" t="s">
        <v>1639</v>
      </c>
      <c r="Q518" s="57" t="s">
        <v>6138</v>
      </c>
      <c r="R518" s="60" t="s">
        <v>86</v>
      </c>
      <c r="S518" s="60" t="s">
        <v>223</v>
      </c>
    </row>
    <row r="519" spans="1:19" ht="135" hidden="1" customHeight="1" x14ac:dyDescent="0.2">
      <c r="A519" s="61" t="s">
        <v>2118</v>
      </c>
      <c r="B519" s="55" t="s">
        <v>97</v>
      </c>
      <c r="C519" s="56" t="s">
        <v>96</v>
      </c>
      <c r="D519" s="57" t="s">
        <v>2117</v>
      </c>
      <c r="E519" s="55" t="s">
        <v>1027</v>
      </c>
      <c r="F519" s="55" t="s">
        <v>219</v>
      </c>
      <c r="G519" s="55" t="s">
        <v>218</v>
      </c>
      <c r="H519" s="55" t="s">
        <v>86</v>
      </c>
      <c r="I519" s="55" t="s">
        <v>86</v>
      </c>
      <c r="J519" s="55" t="s">
        <v>2116</v>
      </c>
      <c r="K519" s="58">
        <v>27.33</v>
      </c>
      <c r="L519" s="59">
        <v>43732</v>
      </c>
      <c r="M519" s="55" t="s">
        <v>86</v>
      </c>
      <c r="N519" s="55" t="s">
        <v>214</v>
      </c>
      <c r="O519" s="57" t="s">
        <v>1640</v>
      </c>
      <c r="P519" s="57" t="s">
        <v>1639</v>
      </c>
      <c r="Q519" s="57" t="s">
        <v>2112</v>
      </c>
      <c r="R519" s="60" t="s">
        <v>86</v>
      </c>
      <c r="S519" s="60" t="s">
        <v>223</v>
      </c>
    </row>
    <row r="520" spans="1:19" ht="135" hidden="1" customHeight="1" x14ac:dyDescent="0.2">
      <c r="A520" s="61" t="s">
        <v>1564</v>
      </c>
      <c r="B520" s="55" t="s">
        <v>97</v>
      </c>
      <c r="C520" s="56" t="s">
        <v>96</v>
      </c>
      <c r="D520" s="57" t="s">
        <v>6137</v>
      </c>
      <c r="E520" s="55" t="s">
        <v>220</v>
      </c>
      <c r="F520" s="55" t="s">
        <v>228</v>
      </c>
      <c r="G520" s="55" t="s">
        <v>218</v>
      </c>
      <c r="H520" s="55" t="s">
        <v>6136</v>
      </c>
      <c r="I520" s="55" t="s">
        <v>6135</v>
      </c>
      <c r="J520" s="55" t="s">
        <v>1562</v>
      </c>
      <c r="K520" s="58">
        <v>67.97</v>
      </c>
      <c r="L520" s="59">
        <v>43732</v>
      </c>
      <c r="M520" s="55" t="s">
        <v>86</v>
      </c>
      <c r="N520" s="55" t="s">
        <v>224</v>
      </c>
      <c r="O520" s="57" t="s">
        <v>6134</v>
      </c>
      <c r="P520" s="57" t="s">
        <v>1557</v>
      </c>
      <c r="Q520" s="57" t="s">
        <v>6133</v>
      </c>
      <c r="R520" s="60" t="s">
        <v>86</v>
      </c>
      <c r="S520" s="60" t="s">
        <v>223</v>
      </c>
    </row>
    <row r="521" spans="1:19" ht="135" hidden="1" customHeight="1" x14ac:dyDescent="0.2">
      <c r="A521" s="61" t="s">
        <v>6132</v>
      </c>
      <c r="B521" s="55" t="s">
        <v>97</v>
      </c>
      <c r="C521" s="56" t="s">
        <v>96</v>
      </c>
      <c r="D521" s="57" t="s">
        <v>6131</v>
      </c>
      <c r="E521" s="55" t="s">
        <v>512</v>
      </c>
      <c r="F521" s="55" t="s">
        <v>228</v>
      </c>
      <c r="G521" s="55" t="s">
        <v>218</v>
      </c>
      <c r="H521" s="55" t="s">
        <v>6130</v>
      </c>
      <c r="I521" s="55" t="s">
        <v>6129</v>
      </c>
      <c r="J521" s="55" t="s">
        <v>6128</v>
      </c>
      <c r="K521" s="58">
        <v>62.21</v>
      </c>
      <c r="L521" s="59">
        <v>43714</v>
      </c>
      <c r="M521" s="55" t="s">
        <v>86</v>
      </c>
      <c r="N521" s="55" t="s">
        <v>224</v>
      </c>
      <c r="O521" s="57" t="s">
        <v>6113</v>
      </c>
      <c r="P521" s="57" t="s">
        <v>6112</v>
      </c>
      <c r="Q521" s="57" t="s">
        <v>6127</v>
      </c>
      <c r="R521" s="60" t="s">
        <v>86</v>
      </c>
      <c r="S521" s="60" t="s">
        <v>223</v>
      </c>
    </row>
    <row r="522" spans="1:19" ht="135" hidden="1" customHeight="1" x14ac:dyDescent="0.2">
      <c r="A522" s="61" t="s">
        <v>6126</v>
      </c>
      <c r="B522" s="55" t="s">
        <v>97</v>
      </c>
      <c r="C522" s="56" t="s">
        <v>96</v>
      </c>
      <c r="D522" s="57" t="s">
        <v>6125</v>
      </c>
      <c r="E522" s="55" t="s">
        <v>512</v>
      </c>
      <c r="F522" s="55" t="s">
        <v>228</v>
      </c>
      <c r="G522" s="55" t="s">
        <v>218</v>
      </c>
      <c r="H522" s="55" t="s">
        <v>6124</v>
      </c>
      <c r="I522" s="55" t="s">
        <v>6123</v>
      </c>
      <c r="J522" s="55" t="s">
        <v>6122</v>
      </c>
      <c r="K522" s="58">
        <v>76.400000000000006</v>
      </c>
      <c r="L522" s="59">
        <v>43714</v>
      </c>
      <c r="M522" s="55" t="s">
        <v>86</v>
      </c>
      <c r="N522" s="55" t="s">
        <v>224</v>
      </c>
      <c r="O522" s="57" t="s">
        <v>6113</v>
      </c>
      <c r="P522" s="57" t="s">
        <v>6112</v>
      </c>
      <c r="Q522" s="57" t="s">
        <v>6121</v>
      </c>
      <c r="R522" s="60" t="s">
        <v>86</v>
      </c>
      <c r="S522" s="60" t="s">
        <v>223</v>
      </c>
    </row>
    <row r="523" spans="1:19" ht="135" hidden="1" customHeight="1" x14ac:dyDescent="0.2">
      <c r="A523" s="61" t="s">
        <v>6120</v>
      </c>
      <c r="B523" s="55" t="s">
        <v>97</v>
      </c>
      <c r="C523" s="56" t="s">
        <v>96</v>
      </c>
      <c r="D523" s="57" t="s">
        <v>6119</v>
      </c>
      <c r="E523" s="55" t="s">
        <v>512</v>
      </c>
      <c r="F523" s="55" t="s">
        <v>511</v>
      </c>
      <c r="G523" s="55" t="s">
        <v>218</v>
      </c>
      <c r="H523" s="55" t="s">
        <v>86</v>
      </c>
      <c r="I523" s="55" t="s">
        <v>86</v>
      </c>
      <c r="J523" s="55" t="s">
        <v>6118</v>
      </c>
      <c r="K523" s="58">
        <v>65.67</v>
      </c>
      <c r="L523" s="59">
        <v>43714</v>
      </c>
      <c r="M523" s="55" t="s">
        <v>86</v>
      </c>
      <c r="N523" s="55" t="s">
        <v>224</v>
      </c>
      <c r="O523" s="57" t="s">
        <v>6113</v>
      </c>
      <c r="P523" s="57" t="s">
        <v>6112</v>
      </c>
      <c r="Q523" s="57" t="s">
        <v>6117</v>
      </c>
      <c r="R523" s="60" t="s">
        <v>86</v>
      </c>
      <c r="S523" s="60" t="s">
        <v>223</v>
      </c>
    </row>
    <row r="524" spans="1:19" ht="135" hidden="1" customHeight="1" x14ac:dyDescent="0.2">
      <c r="A524" s="61" t="s">
        <v>6116</v>
      </c>
      <c r="B524" s="55" t="s">
        <v>97</v>
      </c>
      <c r="C524" s="56" t="s">
        <v>96</v>
      </c>
      <c r="D524" s="57" t="s">
        <v>6115</v>
      </c>
      <c r="E524" s="55" t="s">
        <v>512</v>
      </c>
      <c r="F524" s="55" t="s">
        <v>511</v>
      </c>
      <c r="G524" s="55" t="s">
        <v>218</v>
      </c>
      <c r="H524" s="55" t="s">
        <v>86</v>
      </c>
      <c r="I524" s="55" t="s">
        <v>86</v>
      </c>
      <c r="J524" s="55" t="s">
        <v>6114</v>
      </c>
      <c r="K524" s="58">
        <v>79.86</v>
      </c>
      <c r="L524" s="59">
        <v>43714</v>
      </c>
      <c r="M524" s="55" t="s">
        <v>86</v>
      </c>
      <c r="N524" s="55" t="s">
        <v>224</v>
      </c>
      <c r="O524" s="57" t="s">
        <v>6113</v>
      </c>
      <c r="P524" s="57" t="s">
        <v>6112</v>
      </c>
      <c r="Q524" s="57" t="s">
        <v>6111</v>
      </c>
      <c r="R524" s="60" t="s">
        <v>86</v>
      </c>
      <c r="S524" s="60" t="s">
        <v>223</v>
      </c>
    </row>
    <row r="525" spans="1:19" ht="135" hidden="1" customHeight="1" x14ac:dyDescent="0.2">
      <c r="A525" s="61" t="s">
        <v>6110</v>
      </c>
      <c r="B525" s="55" t="s">
        <v>97</v>
      </c>
      <c r="C525" s="56" t="s">
        <v>96</v>
      </c>
      <c r="D525" s="57" t="s">
        <v>6109</v>
      </c>
      <c r="E525" s="55" t="s">
        <v>220</v>
      </c>
      <c r="F525" s="55" t="s">
        <v>458</v>
      </c>
      <c r="G525" s="55" t="s">
        <v>163</v>
      </c>
      <c r="H525" s="55" t="s">
        <v>6108</v>
      </c>
      <c r="I525" s="55" t="s">
        <v>6107</v>
      </c>
      <c r="J525" s="55" t="s">
        <v>6106</v>
      </c>
      <c r="K525" s="58">
        <v>57</v>
      </c>
      <c r="L525" s="59">
        <v>43746</v>
      </c>
      <c r="M525" s="55" t="s">
        <v>86</v>
      </c>
      <c r="N525" s="55" t="s">
        <v>158</v>
      </c>
      <c r="O525" s="57" t="s">
        <v>6078</v>
      </c>
      <c r="P525" s="57" t="s">
        <v>6077</v>
      </c>
      <c r="Q525" s="57" t="s">
        <v>6105</v>
      </c>
      <c r="R525" s="60" t="s">
        <v>86</v>
      </c>
      <c r="S525" s="60" t="s">
        <v>223</v>
      </c>
    </row>
    <row r="526" spans="1:19" ht="135" hidden="1" customHeight="1" x14ac:dyDescent="0.2">
      <c r="A526" s="61" t="s">
        <v>6104</v>
      </c>
      <c r="B526" s="55" t="s">
        <v>97</v>
      </c>
      <c r="C526" s="56" t="s">
        <v>96</v>
      </c>
      <c r="D526" s="57" t="s">
        <v>6103</v>
      </c>
      <c r="E526" s="55" t="s">
        <v>220</v>
      </c>
      <c r="F526" s="55" t="s">
        <v>555</v>
      </c>
      <c r="G526" s="55" t="s">
        <v>163</v>
      </c>
      <c r="H526" s="55" t="s">
        <v>86</v>
      </c>
      <c r="I526" s="55" t="s">
        <v>86</v>
      </c>
      <c r="J526" s="55" t="s">
        <v>6102</v>
      </c>
      <c r="K526" s="58">
        <v>52</v>
      </c>
      <c r="L526" s="59">
        <v>43746</v>
      </c>
      <c r="M526" s="55" t="s">
        <v>86</v>
      </c>
      <c r="N526" s="55" t="s">
        <v>158</v>
      </c>
      <c r="O526" s="57" t="s">
        <v>6078</v>
      </c>
      <c r="P526" s="57" t="s">
        <v>6077</v>
      </c>
      <c r="Q526" s="57" t="s">
        <v>6101</v>
      </c>
      <c r="R526" s="60" t="s">
        <v>86</v>
      </c>
      <c r="S526" s="60" t="s">
        <v>223</v>
      </c>
    </row>
    <row r="527" spans="1:19" ht="135" hidden="1" customHeight="1" x14ac:dyDescent="0.2">
      <c r="A527" s="61" t="s">
        <v>6100</v>
      </c>
      <c r="B527" s="55" t="s">
        <v>97</v>
      </c>
      <c r="C527" s="56" t="s">
        <v>96</v>
      </c>
      <c r="D527" s="57" t="s">
        <v>6099</v>
      </c>
      <c r="E527" s="55" t="s">
        <v>220</v>
      </c>
      <c r="F527" s="55" t="s">
        <v>173</v>
      </c>
      <c r="G527" s="55" t="s">
        <v>163</v>
      </c>
      <c r="H527" s="55" t="s">
        <v>6098</v>
      </c>
      <c r="I527" s="55" t="s">
        <v>6097</v>
      </c>
      <c r="J527" s="55" t="s">
        <v>6096</v>
      </c>
      <c r="K527" s="58">
        <v>27.9</v>
      </c>
      <c r="L527" s="59">
        <v>43746</v>
      </c>
      <c r="M527" s="55" t="s">
        <v>86</v>
      </c>
      <c r="N527" s="55" t="s">
        <v>158</v>
      </c>
      <c r="O527" s="57" t="s">
        <v>6078</v>
      </c>
      <c r="P527" s="57" t="s">
        <v>6077</v>
      </c>
      <c r="Q527" s="57" t="s">
        <v>6095</v>
      </c>
      <c r="R527" s="60" t="s">
        <v>86</v>
      </c>
      <c r="S527" s="60" t="s">
        <v>223</v>
      </c>
    </row>
    <row r="528" spans="1:19" ht="135" hidden="1" customHeight="1" x14ac:dyDescent="0.2">
      <c r="A528" s="61" t="s">
        <v>6094</v>
      </c>
      <c r="B528" s="55" t="s">
        <v>97</v>
      </c>
      <c r="C528" s="56" t="s">
        <v>96</v>
      </c>
      <c r="D528" s="57" t="s">
        <v>6093</v>
      </c>
      <c r="E528" s="55" t="s">
        <v>220</v>
      </c>
      <c r="F528" s="55" t="s">
        <v>164</v>
      </c>
      <c r="G528" s="55" t="s">
        <v>163</v>
      </c>
      <c r="H528" s="55" t="s">
        <v>6092</v>
      </c>
      <c r="I528" s="55" t="s">
        <v>2506</v>
      </c>
      <c r="J528" s="55" t="s">
        <v>6091</v>
      </c>
      <c r="K528" s="58">
        <v>21</v>
      </c>
      <c r="L528" s="59">
        <v>43746</v>
      </c>
      <c r="M528" s="55" t="s">
        <v>86</v>
      </c>
      <c r="N528" s="55" t="s">
        <v>158</v>
      </c>
      <c r="O528" s="57" t="s">
        <v>6078</v>
      </c>
      <c r="P528" s="57" t="s">
        <v>6077</v>
      </c>
      <c r="Q528" s="57" t="s">
        <v>6090</v>
      </c>
      <c r="R528" s="60" t="s">
        <v>86</v>
      </c>
      <c r="S528" s="60" t="s">
        <v>223</v>
      </c>
    </row>
    <row r="529" spans="1:16369" ht="135" hidden="1" customHeight="1" x14ac:dyDescent="0.2">
      <c r="A529" s="61" t="s">
        <v>6089</v>
      </c>
      <c r="B529" s="55" t="s">
        <v>97</v>
      </c>
      <c r="C529" s="56" t="s">
        <v>96</v>
      </c>
      <c r="D529" s="57" t="s">
        <v>6088</v>
      </c>
      <c r="E529" s="55" t="s">
        <v>220</v>
      </c>
      <c r="F529" s="55" t="s">
        <v>164</v>
      </c>
      <c r="G529" s="55" t="s">
        <v>163</v>
      </c>
      <c r="H529" s="55" t="s">
        <v>6087</v>
      </c>
      <c r="I529" s="55" t="s">
        <v>6086</v>
      </c>
      <c r="J529" s="55" t="s">
        <v>6085</v>
      </c>
      <c r="K529" s="58">
        <v>16.2</v>
      </c>
      <c r="L529" s="59">
        <v>43746</v>
      </c>
      <c r="M529" s="55" t="s">
        <v>86</v>
      </c>
      <c r="N529" s="55" t="s">
        <v>158</v>
      </c>
      <c r="O529" s="57" t="s">
        <v>6078</v>
      </c>
      <c r="P529" s="57" t="s">
        <v>6077</v>
      </c>
      <c r="Q529" s="57" t="s">
        <v>6084</v>
      </c>
      <c r="R529" s="60" t="s">
        <v>86</v>
      </c>
      <c r="S529" s="60" t="s">
        <v>223</v>
      </c>
    </row>
    <row r="530" spans="1:16369" ht="135" hidden="1" customHeight="1" x14ac:dyDescent="0.2">
      <c r="A530" s="61" t="s">
        <v>6083</v>
      </c>
      <c r="B530" s="55" t="s">
        <v>97</v>
      </c>
      <c r="C530" s="56" t="s">
        <v>96</v>
      </c>
      <c r="D530" s="57" t="s">
        <v>6082</v>
      </c>
      <c r="E530" s="55" t="s">
        <v>220</v>
      </c>
      <c r="F530" s="55" t="s">
        <v>183</v>
      </c>
      <c r="G530" s="55" t="s">
        <v>163</v>
      </c>
      <c r="H530" s="55" t="s">
        <v>6081</v>
      </c>
      <c r="I530" s="55" t="s">
        <v>6080</v>
      </c>
      <c r="J530" s="55" t="s">
        <v>6079</v>
      </c>
      <c r="K530" s="58">
        <v>32.5</v>
      </c>
      <c r="L530" s="59">
        <v>43746</v>
      </c>
      <c r="M530" s="55" t="s">
        <v>86</v>
      </c>
      <c r="N530" s="55" t="s">
        <v>158</v>
      </c>
      <c r="O530" s="57" t="s">
        <v>6078</v>
      </c>
      <c r="P530" s="57" t="s">
        <v>6077</v>
      </c>
      <c r="Q530" s="57" t="s">
        <v>6076</v>
      </c>
      <c r="R530" s="60" t="s">
        <v>86</v>
      </c>
      <c r="S530" s="60" t="s">
        <v>223</v>
      </c>
    </row>
    <row r="531" spans="1:16369" ht="135" hidden="1" customHeight="1" x14ac:dyDescent="0.2">
      <c r="A531" s="61" t="s">
        <v>6075</v>
      </c>
      <c r="B531" s="55" t="s">
        <v>97</v>
      </c>
      <c r="C531" s="56" t="s">
        <v>96</v>
      </c>
      <c r="D531" s="57" t="s">
        <v>6074</v>
      </c>
      <c r="E531" s="55" t="s">
        <v>568</v>
      </c>
      <c r="F531" s="55" t="s">
        <v>129</v>
      </c>
      <c r="G531" s="55" t="s">
        <v>92</v>
      </c>
      <c r="H531" s="55" t="s">
        <v>86</v>
      </c>
      <c r="I531" s="55" t="s">
        <v>86</v>
      </c>
      <c r="J531" s="55" t="s">
        <v>6073</v>
      </c>
      <c r="K531" s="58">
        <v>40.08</v>
      </c>
      <c r="L531" s="59">
        <v>43738</v>
      </c>
      <c r="M531" s="55" t="s">
        <v>86</v>
      </c>
      <c r="N531" s="55" t="s">
        <v>90</v>
      </c>
      <c r="O531" s="57" t="s">
        <v>1330</v>
      </c>
      <c r="P531" s="57" t="s">
        <v>6072</v>
      </c>
      <c r="Q531" s="57" t="s">
        <v>6071</v>
      </c>
      <c r="R531" s="60" t="s">
        <v>86</v>
      </c>
      <c r="S531" s="60" t="s">
        <v>223</v>
      </c>
    </row>
    <row r="532" spans="1:16369" ht="135" hidden="1" customHeight="1" x14ac:dyDescent="0.2">
      <c r="A532" s="61" t="s">
        <v>1637</v>
      </c>
      <c r="B532" s="55" t="s">
        <v>97</v>
      </c>
      <c r="C532" s="56" t="s">
        <v>96</v>
      </c>
      <c r="D532" s="57" t="s">
        <v>6070</v>
      </c>
      <c r="E532" s="55" t="s">
        <v>1500</v>
      </c>
      <c r="F532" s="55" t="s">
        <v>228</v>
      </c>
      <c r="G532" s="55" t="s">
        <v>218</v>
      </c>
      <c r="H532" s="55" t="s">
        <v>86</v>
      </c>
      <c r="I532" s="55" t="s">
        <v>86</v>
      </c>
      <c r="J532" s="55" t="s">
        <v>1635</v>
      </c>
      <c r="K532" s="58">
        <v>74.83</v>
      </c>
      <c r="L532" s="59">
        <v>43741</v>
      </c>
      <c r="M532" s="55" t="s">
        <v>86</v>
      </c>
      <c r="N532" s="55" t="s">
        <v>224</v>
      </c>
      <c r="O532" s="57" t="s">
        <v>1632</v>
      </c>
      <c r="P532" s="57" t="s">
        <v>1624</v>
      </c>
      <c r="Q532" s="57" t="s">
        <v>6069</v>
      </c>
      <c r="R532" s="60" t="s">
        <v>86</v>
      </c>
      <c r="S532" s="60" t="s">
        <v>223</v>
      </c>
    </row>
    <row r="533" spans="1:16369" ht="135" hidden="1" customHeight="1" x14ac:dyDescent="0.2">
      <c r="A533" s="61" t="s">
        <v>2111</v>
      </c>
      <c r="B533" s="55" t="s">
        <v>97</v>
      </c>
      <c r="C533" s="56" t="s">
        <v>96</v>
      </c>
      <c r="D533" s="57" t="s">
        <v>2110</v>
      </c>
      <c r="E533" s="55" t="s">
        <v>1500</v>
      </c>
      <c r="F533" s="55" t="s">
        <v>219</v>
      </c>
      <c r="G533" s="55" t="s">
        <v>218</v>
      </c>
      <c r="H533" s="55" t="s">
        <v>86</v>
      </c>
      <c r="I533" s="55" t="s">
        <v>86</v>
      </c>
      <c r="J533" s="55" t="s">
        <v>2109</v>
      </c>
      <c r="K533" s="58">
        <v>27.72</v>
      </c>
      <c r="L533" s="59">
        <v>43741</v>
      </c>
      <c r="M533" s="55" t="s">
        <v>86</v>
      </c>
      <c r="N533" s="55" t="s">
        <v>214</v>
      </c>
      <c r="O533" s="57" t="s">
        <v>1632</v>
      </c>
      <c r="P533" s="57" t="s">
        <v>1624</v>
      </c>
      <c r="Q533" s="57" t="s">
        <v>2106</v>
      </c>
      <c r="R533" s="60" t="s">
        <v>86</v>
      </c>
      <c r="S533" s="60" t="s">
        <v>223</v>
      </c>
    </row>
    <row r="534" spans="1:16369" ht="135" hidden="1" customHeight="1" x14ac:dyDescent="0.2">
      <c r="A534" s="61" t="s">
        <v>1622</v>
      </c>
      <c r="B534" s="55" t="s">
        <v>97</v>
      </c>
      <c r="C534" s="56" t="s">
        <v>96</v>
      </c>
      <c r="D534" s="57" t="s">
        <v>6068</v>
      </c>
      <c r="E534" s="55" t="s">
        <v>1500</v>
      </c>
      <c r="F534" s="55" t="s">
        <v>228</v>
      </c>
      <c r="G534" s="55" t="s">
        <v>218</v>
      </c>
      <c r="H534" s="55" t="s">
        <v>86</v>
      </c>
      <c r="I534" s="55" t="s">
        <v>86</v>
      </c>
      <c r="J534" s="55" t="s">
        <v>1620</v>
      </c>
      <c r="K534" s="58">
        <v>74.44</v>
      </c>
      <c r="L534" s="59">
        <v>43741</v>
      </c>
      <c r="M534" s="55" t="s">
        <v>86</v>
      </c>
      <c r="N534" s="55" t="s">
        <v>224</v>
      </c>
      <c r="O534" s="57" t="s">
        <v>1616</v>
      </c>
      <c r="P534" s="57" t="s">
        <v>1566</v>
      </c>
      <c r="Q534" s="57" t="s">
        <v>6067</v>
      </c>
      <c r="R534" s="60" t="s">
        <v>86</v>
      </c>
      <c r="S534" s="60" t="s">
        <v>223</v>
      </c>
    </row>
    <row r="535" spans="1:16369" ht="135" hidden="1" customHeight="1" x14ac:dyDescent="0.2">
      <c r="A535" s="61" t="s">
        <v>2105</v>
      </c>
      <c r="B535" s="55" t="s">
        <v>97</v>
      </c>
      <c r="C535" s="56" t="s">
        <v>96</v>
      </c>
      <c r="D535" s="57" t="s">
        <v>2104</v>
      </c>
      <c r="E535" s="55" t="s">
        <v>1500</v>
      </c>
      <c r="F535" s="55" t="s">
        <v>219</v>
      </c>
      <c r="G535" s="55" t="s">
        <v>218</v>
      </c>
      <c r="H535" s="55" t="s">
        <v>86</v>
      </c>
      <c r="I535" s="55" t="s">
        <v>86</v>
      </c>
      <c r="J535" s="55" t="s">
        <v>2103</v>
      </c>
      <c r="K535" s="58">
        <v>27.69</v>
      </c>
      <c r="L535" s="59">
        <v>43741</v>
      </c>
      <c r="M535" s="55" t="s">
        <v>86</v>
      </c>
      <c r="N535" s="55" t="s">
        <v>214</v>
      </c>
      <c r="O535" s="57" t="s">
        <v>6066</v>
      </c>
      <c r="P535" s="57" t="s">
        <v>2098</v>
      </c>
      <c r="Q535" s="57" t="s">
        <v>2097</v>
      </c>
      <c r="R535" s="60" t="s">
        <v>86</v>
      </c>
      <c r="S535" s="60" t="s">
        <v>223</v>
      </c>
    </row>
    <row r="536" spans="1:16369" ht="135" hidden="1" customHeight="1" x14ac:dyDescent="0.2">
      <c r="A536" s="61" t="s">
        <v>1613</v>
      </c>
      <c r="B536" s="55" t="s">
        <v>97</v>
      </c>
      <c r="C536" s="56" t="s">
        <v>96</v>
      </c>
      <c r="D536" s="57" t="s">
        <v>6065</v>
      </c>
      <c r="E536" s="55" t="s">
        <v>476</v>
      </c>
      <c r="F536" s="55" t="s">
        <v>228</v>
      </c>
      <c r="G536" s="55" t="s">
        <v>218</v>
      </c>
      <c r="H536" s="55" t="s">
        <v>86</v>
      </c>
      <c r="I536" s="55" t="s">
        <v>86</v>
      </c>
      <c r="J536" s="55" t="s">
        <v>1611</v>
      </c>
      <c r="K536" s="58">
        <v>74.150000000000006</v>
      </c>
      <c r="L536" s="59">
        <v>43741</v>
      </c>
      <c r="M536" s="55" t="s">
        <v>86</v>
      </c>
      <c r="N536" s="55" t="s">
        <v>224</v>
      </c>
      <c r="O536" s="57" t="s">
        <v>1600</v>
      </c>
      <c r="P536" s="57" t="s">
        <v>1599</v>
      </c>
      <c r="Q536" s="57" t="s">
        <v>6064</v>
      </c>
      <c r="R536" s="60" t="s">
        <v>86</v>
      </c>
      <c r="S536" s="60" t="s">
        <v>223</v>
      </c>
    </row>
    <row r="537" spans="1:16369" ht="135" hidden="1" customHeight="1" x14ac:dyDescent="0.2">
      <c r="A537" s="61" t="s">
        <v>2096</v>
      </c>
      <c r="B537" s="55" t="s">
        <v>97</v>
      </c>
      <c r="C537" s="56" t="s">
        <v>96</v>
      </c>
      <c r="D537" s="57" t="s">
        <v>2095</v>
      </c>
      <c r="E537" s="55" t="s">
        <v>476</v>
      </c>
      <c r="F537" s="55" t="s">
        <v>219</v>
      </c>
      <c r="G537" s="55" t="s">
        <v>218</v>
      </c>
      <c r="H537" s="55" t="s">
        <v>86</v>
      </c>
      <c r="I537" s="55" t="s">
        <v>86</v>
      </c>
      <c r="J537" s="55" t="s">
        <v>2094</v>
      </c>
      <c r="K537" s="58">
        <v>27</v>
      </c>
      <c r="L537" s="59">
        <v>43741</v>
      </c>
      <c r="M537" s="55" t="s">
        <v>86</v>
      </c>
      <c r="N537" s="55" t="s">
        <v>214</v>
      </c>
      <c r="O537" s="57" t="s">
        <v>1600</v>
      </c>
      <c r="P537" s="57" t="s">
        <v>1599</v>
      </c>
      <c r="Q537" s="57" t="s">
        <v>2089</v>
      </c>
      <c r="R537" s="60" t="s">
        <v>86</v>
      </c>
      <c r="S537" s="60" t="s">
        <v>223</v>
      </c>
    </row>
    <row r="538" spans="1:16369" ht="135" hidden="1" customHeight="1" x14ac:dyDescent="0.2">
      <c r="A538" s="61" t="s">
        <v>1606</v>
      </c>
      <c r="B538" s="55" t="s">
        <v>97</v>
      </c>
      <c r="C538" s="56" t="s">
        <v>96</v>
      </c>
      <c r="D538" s="57" t="s">
        <v>6063</v>
      </c>
      <c r="E538" s="55" t="s">
        <v>476</v>
      </c>
      <c r="F538" s="55" t="s">
        <v>228</v>
      </c>
      <c r="G538" s="55" t="s">
        <v>218</v>
      </c>
      <c r="H538" s="55" t="s">
        <v>86</v>
      </c>
      <c r="I538" s="55" t="s">
        <v>86</v>
      </c>
      <c r="J538" s="55" t="s">
        <v>1604</v>
      </c>
      <c r="K538" s="58">
        <v>67.319999999999993</v>
      </c>
      <c r="L538" s="59">
        <v>43741</v>
      </c>
      <c r="M538" s="55" t="s">
        <v>86</v>
      </c>
      <c r="N538" s="55" t="s">
        <v>224</v>
      </c>
      <c r="O538" s="57" t="s">
        <v>1600</v>
      </c>
      <c r="P538" s="57" t="s">
        <v>1599</v>
      </c>
      <c r="Q538" s="57" t="s">
        <v>6062</v>
      </c>
      <c r="R538" s="60" t="s">
        <v>86</v>
      </c>
      <c r="S538" s="60" t="s">
        <v>223</v>
      </c>
    </row>
    <row r="539" spans="1:16369" ht="102" hidden="1" x14ac:dyDescent="0.2">
      <c r="A539" s="61" t="s">
        <v>1573</v>
      </c>
      <c r="B539" s="55" t="s">
        <v>97</v>
      </c>
      <c r="C539" s="56" t="s">
        <v>96</v>
      </c>
      <c r="D539" s="57" t="s">
        <v>6061</v>
      </c>
      <c r="E539" s="55" t="s">
        <v>1500</v>
      </c>
      <c r="F539" s="55" t="s">
        <v>228</v>
      </c>
      <c r="G539" s="55" t="s">
        <v>218</v>
      </c>
      <c r="H539" s="55" t="s">
        <v>86</v>
      </c>
      <c r="I539" s="55" t="s">
        <v>86</v>
      </c>
      <c r="J539" s="55" t="s">
        <v>1571</v>
      </c>
      <c r="K539" s="58">
        <v>67.72</v>
      </c>
      <c r="L539" s="59">
        <v>43741</v>
      </c>
      <c r="M539" s="55" t="s">
        <v>86</v>
      </c>
      <c r="N539" s="55" t="s">
        <v>224</v>
      </c>
      <c r="O539" s="57" t="s">
        <v>1616</v>
      </c>
      <c r="P539" s="57" t="s">
        <v>1566</v>
      </c>
      <c r="Q539" s="57" t="s">
        <v>6060</v>
      </c>
      <c r="R539" s="60" t="s">
        <v>86</v>
      </c>
      <c r="S539" s="60" t="s">
        <v>223</v>
      </c>
    </row>
    <row r="540" spans="1:16369" ht="135" hidden="1" customHeight="1" x14ac:dyDescent="0.2">
      <c r="A540" s="61" t="s">
        <v>6059</v>
      </c>
      <c r="B540" s="55" t="s">
        <v>97</v>
      </c>
      <c r="C540" s="56" t="s">
        <v>96</v>
      </c>
      <c r="D540" s="57" t="s">
        <v>6058</v>
      </c>
      <c r="E540" s="55" t="s">
        <v>130</v>
      </c>
      <c r="F540" s="55" t="s">
        <v>228</v>
      </c>
      <c r="G540" s="55" t="s">
        <v>218</v>
      </c>
      <c r="H540" s="55" t="s">
        <v>6057</v>
      </c>
      <c r="I540" s="55" t="s">
        <v>6056</v>
      </c>
      <c r="J540" s="55" t="s">
        <v>3309</v>
      </c>
      <c r="K540" s="58">
        <v>64.69</v>
      </c>
      <c r="L540" s="59">
        <v>43746</v>
      </c>
      <c r="M540" s="55" t="s">
        <v>86</v>
      </c>
      <c r="N540" s="55" t="s">
        <v>224</v>
      </c>
      <c r="O540" s="57" t="s">
        <v>689</v>
      </c>
      <c r="P540" s="57" t="s">
        <v>696</v>
      </c>
      <c r="Q540" s="57" t="s">
        <v>6055</v>
      </c>
      <c r="R540" s="60" t="s">
        <v>86</v>
      </c>
      <c r="S540" s="60" t="s">
        <v>223</v>
      </c>
    </row>
    <row r="541" spans="1:16369" ht="135" hidden="1" customHeight="1" x14ac:dyDescent="0.2">
      <c r="A541" s="61" t="s">
        <v>6054</v>
      </c>
      <c r="B541" s="55" t="s">
        <v>97</v>
      </c>
      <c r="C541" s="56" t="s">
        <v>96</v>
      </c>
      <c r="D541" s="57" t="s">
        <v>6053</v>
      </c>
      <c r="E541" s="55" t="s">
        <v>130</v>
      </c>
      <c r="F541" s="55" t="s">
        <v>511</v>
      </c>
      <c r="G541" s="55" t="s">
        <v>218</v>
      </c>
      <c r="H541" s="55" t="s">
        <v>6052</v>
      </c>
      <c r="I541" s="55" t="s">
        <v>6051</v>
      </c>
      <c r="J541" s="55" t="s">
        <v>3305</v>
      </c>
      <c r="K541" s="58">
        <v>66.62</v>
      </c>
      <c r="L541" s="59">
        <v>43746</v>
      </c>
      <c r="M541" s="55" t="s">
        <v>86</v>
      </c>
      <c r="N541" s="55" t="s">
        <v>224</v>
      </c>
      <c r="O541" s="57" t="s">
        <v>689</v>
      </c>
      <c r="P541" s="57" t="s">
        <v>696</v>
      </c>
      <c r="Q541" s="57" t="s">
        <v>6050</v>
      </c>
      <c r="R541" s="60" t="s">
        <v>86</v>
      </c>
      <c r="S541" s="60" t="s">
        <v>223</v>
      </c>
    </row>
    <row r="542" spans="1:16369" ht="135" hidden="1" customHeight="1" x14ac:dyDescent="0.2">
      <c r="A542" s="61" t="s">
        <v>6049</v>
      </c>
      <c r="B542" s="55" t="s">
        <v>97</v>
      </c>
      <c r="C542" s="56" t="s">
        <v>96</v>
      </c>
      <c r="D542" s="57" t="s">
        <v>6048</v>
      </c>
      <c r="E542" s="55" t="s">
        <v>130</v>
      </c>
      <c r="F542" s="55" t="s">
        <v>228</v>
      </c>
      <c r="G542" s="55" t="s">
        <v>218</v>
      </c>
      <c r="H542" s="55" t="s">
        <v>6047</v>
      </c>
      <c r="I542" s="55" t="s">
        <v>6046</v>
      </c>
      <c r="J542" s="55" t="s">
        <v>3301</v>
      </c>
      <c r="K542" s="58">
        <v>72.64</v>
      </c>
      <c r="L542" s="59">
        <v>43746</v>
      </c>
      <c r="M542" s="55" t="s">
        <v>86</v>
      </c>
      <c r="N542" s="55" t="s">
        <v>224</v>
      </c>
      <c r="O542" s="57" t="s">
        <v>689</v>
      </c>
      <c r="P542" s="57" t="s">
        <v>696</v>
      </c>
      <c r="Q542" s="57" t="s">
        <v>6045</v>
      </c>
      <c r="R542" s="60" t="s">
        <v>86</v>
      </c>
      <c r="S542" s="60" t="s">
        <v>223</v>
      </c>
    </row>
    <row r="543" spans="1:16369" ht="85" hidden="1" x14ac:dyDescent="0.2">
      <c r="A543" s="61" t="s">
        <v>6044</v>
      </c>
      <c r="B543" s="55" t="s">
        <v>97</v>
      </c>
      <c r="C543" s="56" t="s">
        <v>96</v>
      </c>
      <c r="D543" s="57" t="s">
        <v>6043</v>
      </c>
      <c r="E543" s="55" t="s">
        <v>130</v>
      </c>
      <c r="F543" s="55" t="s">
        <v>511</v>
      </c>
      <c r="G543" s="55" t="s">
        <v>218</v>
      </c>
      <c r="H543" s="55" t="s">
        <v>6042</v>
      </c>
      <c r="I543" s="55" t="s">
        <v>6041</v>
      </c>
      <c r="J543" s="55" t="s">
        <v>3295</v>
      </c>
      <c r="K543" s="58">
        <v>74.569999999999993</v>
      </c>
      <c r="L543" s="59">
        <v>43746</v>
      </c>
      <c r="M543" s="55" t="s">
        <v>86</v>
      </c>
      <c r="N543" s="55" t="s">
        <v>224</v>
      </c>
      <c r="O543" s="57" t="s">
        <v>689</v>
      </c>
      <c r="P543" s="57" t="s">
        <v>696</v>
      </c>
      <c r="Q543" s="57" t="s">
        <v>6040</v>
      </c>
      <c r="R543" s="60" t="s">
        <v>86</v>
      </c>
      <c r="S543" s="60" t="s">
        <v>223</v>
      </c>
    </row>
    <row r="544" spans="1:16369" ht="119" hidden="1" x14ac:dyDescent="0.2">
      <c r="A544" s="61" t="s">
        <v>1630</v>
      </c>
      <c r="B544" s="55" t="s">
        <v>97</v>
      </c>
      <c r="C544" s="56" t="s">
        <v>96</v>
      </c>
      <c r="D544" s="57" t="s">
        <v>6039</v>
      </c>
      <c r="E544" s="55" t="s">
        <v>1500</v>
      </c>
      <c r="F544" s="55" t="s">
        <v>228</v>
      </c>
      <c r="G544" s="55" t="s">
        <v>218</v>
      </c>
      <c r="H544" s="55" t="s">
        <v>86</v>
      </c>
      <c r="I544" s="55" t="s">
        <v>86</v>
      </c>
      <c r="J544" s="55" t="s">
        <v>1628</v>
      </c>
      <c r="K544" s="58">
        <v>68.05</v>
      </c>
      <c r="L544" s="59">
        <v>43752</v>
      </c>
      <c r="M544" s="55" t="s">
        <v>86</v>
      </c>
      <c r="N544" s="55" t="s">
        <v>224</v>
      </c>
      <c r="O544" s="57" t="s">
        <v>1632</v>
      </c>
      <c r="P544" s="57" t="s">
        <v>1624</v>
      </c>
      <c r="Q544" s="57" t="s">
        <v>6038</v>
      </c>
      <c r="R544" s="60" t="s">
        <v>86</v>
      </c>
      <c r="S544" s="60" t="s">
        <v>223</v>
      </c>
      <c r="T544" s="55"/>
      <c r="U544" s="59"/>
      <c r="V544" s="55"/>
      <c r="W544" s="55"/>
      <c r="X544" s="87"/>
      <c r="Y544" s="88"/>
      <c r="Z544" s="89"/>
      <c r="AA544" s="90"/>
      <c r="AB544" s="57"/>
      <c r="AC544" s="57"/>
      <c r="AD544" s="91"/>
      <c r="AE544" s="87"/>
      <c r="AF544" s="87"/>
      <c r="AG544" s="55"/>
      <c r="AH544" s="55"/>
      <c r="AI544" s="92"/>
      <c r="AJ544" s="61"/>
      <c r="AK544" s="55"/>
      <c r="AL544" s="57"/>
      <c r="AM544" s="55"/>
      <c r="AN544" s="55"/>
      <c r="AO544" s="55"/>
      <c r="AP544" s="55"/>
      <c r="AQ544" s="55"/>
      <c r="AR544" s="55"/>
      <c r="AS544" s="55"/>
      <c r="AT544" s="59"/>
      <c r="AU544" s="55"/>
      <c r="AV544" s="55"/>
      <c r="AW544" s="87"/>
      <c r="AX544" s="88"/>
      <c r="AY544" s="89"/>
      <c r="AZ544" s="90"/>
      <c r="BA544" s="57"/>
      <c r="BB544" s="57"/>
      <c r="BC544" s="91"/>
      <c r="BD544" s="87"/>
      <c r="BE544" s="87"/>
      <c r="BF544" s="55"/>
      <c r="BG544" s="55"/>
      <c r="BH544" s="92"/>
      <c r="BI544" s="61"/>
      <c r="BJ544" s="55"/>
      <c r="BK544" s="57"/>
      <c r="BL544" s="55"/>
      <c r="BM544" s="55"/>
      <c r="BN544" s="55"/>
      <c r="BO544" s="55"/>
      <c r="BP544" s="55"/>
      <c r="BQ544" s="55"/>
      <c r="BR544" s="55"/>
      <c r="BS544" s="59"/>
      <c r="BT544" s="55"/>
      <c r="BU544" s="55"/>
      <c r="BV544" s="87"/>
      <c r="BW544" s="88"/>
      <c r="BX544" s="89"/>
      <c r="BY544" s="90"/>
      <c r="BZ544" s="57"/>
      <c r="CA544" s="57"/>
      <c r="CB544" s="91"/>
      <c r="CC544" s="87"/>
      <c r="CD544" s="87"/>
      <c r="CE544" s="55"/>
      <c r="CF544" s="55"/>
      <c r="CG544" s="92"/>
      <c r="CH544" s="61"/>
      <c r="CI544" s="55"/>
      <c r="CJ544" s="57"/>
      <c r="CK544" s="55"/>
      <c r="CL544" s="55"/>
      <c r="CM544" s="55"/>
      <c r="CN544" s="55"/>
      <c r="CO544" s="55"/>
      <c r="CP544" s="55"/>
      <c r="CQ544" s="55"/>
      <c r="CR544" s="59"/>
      <c r="CS544" s="55"/>
      <c r="CT544" s="55"/>
      <c r="CU544" s="87"/>
      <c r="CV544" s="88"/>
      <c r="CW544" s="89"/>
      <c r="CX544" s="90"/>
      <c r="CY544" s="57"/>
      <c r="CZ544" s="57"/>
      <c r="DA544" s="91"/>
      <c r="DB544" s="87"/>
      <c r="DC544" s="87"/>
      <c r="DD544" s="55"/>
      <c r="DE544" s="55"/>
      <c r="DF544" s="92"/>
      <c r="DG544" s="61"/>
      <c r="DH544" s="55"/>
      <c r="DI544" s="57"/>
      <c r="DJ544" s="55"/>
      <c r="DK544" s="55"/>
      <c r="DL544" s="55"/>
      <c r="DM544" s="55"/>
      <c r="DN544" s="55"/>
      <c r="DO544" s="55"/>
      <c r="DP544" s="55"/>
      <c r="DQ544" s="59"/>
      <c r="DR544" s="55"/>
      <c r="DS544" s="55"/>
      <c r="DT544" s="87"/>
      <c r="DU544" s="88"/>
      <c r="DV544" s="89"/>
      <c r="DW544" s="90"/>
      <c r="DX544" s="57"/>
      <c r="DY544" s="57"/>
      <c r="DZ544" s="91"/>
      <c r="EA544" s="87"/>
      <c r="EB544" s="87"/>
      <c r="EC544" s="55"/>
      <c r="ED544" s="55"/>
      <c r="EE544" s="92"/>
      <c r="EF544" s="61"/>
      <c r="EG544" s="55"/>
      <c r="EH544" s="57"/>
      <c r="EI544" s="55"/>
      <c r="EJ544" s="55"/>
      <c r="EK544" s="55"/>
      <c r="EL544" s="55"/>
      <c r="EM544" s="55"/>
      <c r="EN544" s="55"/>
      <c r="EO544" s="55"/>
      <c r="EP544" s="59"/>
      <c r="EQ544" s="55"/>
      <c r="ER544" s="55"/>
      <c r="ES544" s="87"/>
      <c r="ET544" s="88"/>
      <c r="EU544" s="89"/>
      <c r="EV544" s="90"/>
      <c r="EW544" s="57"/>
      <c r="EX544" s="57"/>
      <c r="EY544" s="91"/>
      <c r="EZ544" s="87"/>
      <c r="FA544" s="87"/>
      <c r="FB544" s="55"/>
      <c r="FC544" s="55"/>
      <c r="FD544" s="92"/>
      <c r="FE544" s="61"/>
      <c r="FF544" s="55"/>
      <c r="FG544" s="57"/>
      <c r="FH544" s="55"/>
      <c r="FI544" s="55"/>
      <c r="FJ544" s="55"/>
      <c r="FK544" s="55"/>
      <c r="FL544" s="55"/>
      <c r="FM544" s="55"/>
      <c r="FN544" s="55"/>
      <c r="FO544" s="59"/>
      <c r="FP544" s="55"/>
      <c r="FQ544" s="55"/>
      <c r="FR544" s="87"/>
      <c r="FS544" s="88"/>
      <c r="FT544" s="89"/>
      <c r="FU544" s="90"/>
      <c r="FV544" s="57"/>
      <c r="FW544" s="57"/>
      <c r="FX544" s="91"/>
      <c r="FY544" s="87"/>
      <c r="FZ544" s="87"/>
      <c r="GA544" s="55"/>
      <c r="GB544" s="55"/>
      <c r="GC544" s="92"/>
      <c r="GD544" s="61"/>
      <c r="GE544" s="55"/>
      <c r="GF544" s="57"/>
      <c r="GG544" s="55"/>
      <c r="GH544" s="55"/>
      <c r="GI544" s="55"/>
      <c r="GJ544" s="55"/>
      <c r="GK544" s="55"/>
      <c r="GL544" s="55"/>
      <c r="GM544" s="55"/>
      <c r="GN544" s="59"/>
      <c r="GO544" s="55"/>
      <c r="GP544" s="55"/>
      <c r="GQ544" s="87"/>
      <c r="GR544" s="88"/>
      <c r="GS544" s="89"/>
      <c r="GT544" s="90"/>
      <c r="GU544" s="57"/>
      <c r="GV544" s="57"/>
      <c r="GW544" s="91"/>
      <c r="GX544" s="87"/>
      <c r="GY544" s="87"/>
      <c r="GZ544" s="55"/>
      <c r="HA544" s="55"/>
      <c r="HB544" s="92"/>
      <c r="HC544" s="61"/>
      <c r="HD544" s="55"/>
      <c r="HE544" s="57"/>
      <c r="HF544" s="55"/>
      <c r="HG544" s="55"/>
      <c r="HH544" s="55"/>
      <c r="HI544" s="55"/>
      <c r="HJ544" s="55"/>
      <c r="HK544" s="55"/>
      <c r="HL544" s="55"/>
      <c r="HM544" s="59"/>
      <c r="HN544" s="55"/>
      <c r="HO544" s="55"/>
      <c r="HP544" s="87"/>
      <c r="HQ544" s="88"/>
      <c r="HR544" s="89"/>
      <c r="HS544" s="90"/>
      <c r="HT544" s="57"/>
      <c r="HU544" s="57"/>
      <c r="HV544" s="91"/>
      <c r="HW544" s="87"/>
      <c r="HX544" s="87"/>
      <c r="HY544" s="55"/>
      <c r="HZ544" s="55"/>
      <c r="IA544" s="92"/>
      <c r="IB544" s="61"/>
      <c r="IC544" s="55"/>
      <c r="ID544" s="57"/>
      <c r="IE544" s="55"/>
      <c r="IF544" s="55"/>
      <c r="IG544" s="55"/>
      <c r="IH544" s="55"/>
      <c r="II544" s="55"/>
      <c r="IJ544" s="55"/>
      <c r="IK544" s="55"/>
      <c r="IL544" s="59"/>
      <c r="IM544" s="55"/>
      <c r="IN544" s="55"/>
      <c r="IO544" s="87"/>
      <c r="IP544" s="88"/>
      <c r="IQ544" s="89"/>
      <c r="IR544" s="90"/>
      <c r="IS544" s="57"/>
      <c r="IT544" s="57"/>
      <c r="IU544" s="91"/>
      <c r="IV544" s="87"/>
      <c r="IW544" s="87"/>
      <c r="IX544" s="55"/>
      <c r="IY544" s="55"/>
      <c r="IZ544" s="92"/>
      <c r="JA544" s="61"/>
      <c r="JB544" s="55"/>
      <c r="JC544" s="57"/>
      <c r="JD544" s="55"/>
      <c r="JE544" s="55"/>
      <c r="JF544" s="55"/>
      <c r="JG544" s="55"/>
      <c r="JH544" s="55"/>
      <c r="JI544" s="55"/>
      <c r="JJ544" s="55"/>
      <c r="JK544" s="59"/>
      <c r="JL544" s="55"/>
      <c r="JM544" s="55"/>
      <c r="JN544" s="87"/>
      <c r="JO544" s="88"/>
      <c r="JP544" s="89"/>
      <c r="JQ544" s="90"/>
      <c r="JR544" s="57"/>
      <c r="JS544" s="57"/>
      <c r="JT544" s="91"/>
      <c r="JU544" s="87"/>
      <c r="JV544" s="87"/>
      <c r="JW544" s="55"/>
      <c r="JX544" s="55"/>
      <c r="JY544" s="92"/>
      <c r="JZ544" s="61"/>
      <c r="KA544" s="55"/>
      <c r="KB544" s="57"/>
      <c r="KC544" s="55"/>
      <c r="KD544" s="55"/>
      <c r="KE544" s="55"/>
      <c r="KF544" s="55"/>
      <c r="KG544" s="55"/>
      <c r="KH544" s="55"/>
      <c r="KI544" s="55"/>
      <c r="KJ544" s="59"/>
      <c r="KK544" s="55"/>
      <c r="KL544" s="55"/>
      <c r="KM544" s="87"/>
      <c r="KN544" s="88"/>
      <c r="KO544" s="89"/>
      <c r="KP544" s="90"/>
      <c r="KQ544" s="57"/>
      <c r="KR544" s="57"/>
      <c r="KS544" s="91"/>
      <c r="KT544" s="87"/>
      <c r="KU544" s="87"/>
      <c r="KV544" s="55"/>
      <c r="KW544" s="55"/>
      <c r="KX544" s="92"/>
      <c r="KY544" s="61"/>
      <c r="KZ544" s="55"/>
      <c r="LA544" s="57"/>
      <c r="LB544" s="55"/>
      <c r="LC544" s="55"/>
      <c r="LD544" s="55"/>
      <c r="LE544" s="55"/>
      <c r="LF544" s="55"/>
      <c r="LG544" s="55"/>
      <c r="LH544" s="55"/>
      <c r="LI544" s="59"/>
      <c r="LJ544" s="55"/>
      <c r="LK544" s="55"/>
      <c r="LL544" s="87"/>
      <c r="LM544" s="88"/>
      <c r="LN544" s="89"/>
      <c r="LO544" s="90"/>
      <c r="LP544" s="57"/>
      <c r="LQ544" s="57"/>
      <c r="LR544" s="91"/>
      <c r="LS544" s="87"/>
      <c r="LT544" s="87"/>
      <c r="LU544" s="55"/>
      <c r="LV544" s="55"/>
      <c r="LW544" s="92"/>
      <c r="LX544" s="61"/>
      <c r="LY544" s="55"/>
      <c r="LZ544" s="57"/>
      <c r="MA544" s="55"/>
      <c r="MB544" s="55"/>
      <c r="MC544" s="55"/>
      <c r="MD544" s="55"/>
      <c r="ME544" s="55"/>
      <c r="MF544" s="55"/>
      <c r="MG544" s="55"/>
      <c r="MH544" s="59"/>
      <c r="MI544" s="55"/>
      <c r="MJ544" s="55"/>
      <c r="MK544" s="87"/>
      <c r="ML544" s="88"/>
      <c r="MM544" s="89"/>
      <c r="MN544" s="90"/>
      <c r="MO544" s="57"/>
      <c r="MP544" s="57"/>
      <c r="MQ544" s="91"/>
      <c r="MR544" s="87"/>
      <c r="MS544" s="87"/>
      <c r="MT544" s="55"/>
      <c r="MU544" s="55"/>
      <c r="MV544" s="92"/>
      <c r="MW544" s="61"/>
      <c r="MX544" s="55"/>
      <c r="MY544" s="57"/>
      <c r="MZ544" s="55"/>
      <c r="NA544" s="55"/>
      <c r="NB544" s="55"/>
      <c r="NC544" s="55"/>
      <c r="ND544" s="55"/>
      <c r="NE544" s="55"/>
      <c r="NF544" s="55"/>
      <c r="NG544" s="59"/>
      <c r="NH544" s="55"/>
      <c r="NI544" s="55"/>
      <c r="NJ544" s="87"/>
      <c r="NK544" s="88"/>
      <c r="NL544" s="89"/>
      <c r="NM544" s="90"/>
      <c r="NN544" s="57"/>
      <c r="NO544" s="57"/>
      <c r="NP544" s="91"/>
      <c r="NQ544" s="87"/>
      <c r="NR544" s="87"/>
      <c r="NS544" s="55"/>
      <c r="NT544" s="55"/>
      <c r="NU544" s="92"/>
      <c r="NV544" s="61"/>
      <c r="NW544" s="55"/>
      <c r="NX544" s="57"/>
      <c r="NY544" s="55"/>
      <c r="NZ544" s="55"/>
      <c r="OA544" s="55"/>
      <c r="OB544" s="55"/>
      <c r="OC544" s="55"/>
      <c r="OD544" s="55"/>
      <c r="OE544" s="55"/>
      <c r="OF544" s="59"/>
      <c r="OG544" s="55"/>
      <c r="OH544" s="55"/>
      <c r="OI544" s="87"/>
      <c r="OJ544" s="88"/>
      <c r="OK544" s="89"/>
      <c r="OL544" s="90"/>
      <c r="OM544" s="57"/>
      <c r="ON544" s="57"/>
      <c r="OO544" s="91"/>
      <c r="OP544" s="87"/>
      <c r="OQ544" s="87"/>
      <c r="OR544" s="55"/>
      <c r="OS544" s="55"/>
      <c r="OT544" s="92"/>
      <c r="OU544" s="61"/>
      <c r="OV544" s="55"/>
      <c r="OW544" s="57"/>
      <c r="OX544" s="55"/>
      <c r="OY544" s="55"/>
      <c r="OZ544" s="55"/>
      <c r="PA544" s="55"/>
      <c r="PB544" s="55"/>
      <c r="PC544" s="55"/>
      <c r="PD544" s="55"/>
      <c r="PE544" s="59"/>
      <c r="PF544" s="55"/>
      <c r="PG544" s="55"/>
      <c r="PH544" s="87"/>
      <c r="PI544" s="88"/>
      <c r="PJ544" s="89"/>
      <c r="PK544" s="90"/>
      <c r="PL544" s="57"/>
      <c r="PM544" s="57"/>
      <c r="PN544" s="91"/>
      <c r="PO544" s="87"/>
      <c r="PP544" s="87"/>
      <c r="PQ544" s="55"/>
      <c r="PR544" s="55"/>
      <c r="PS544" s="92"/>
      <c r="PT544" s="61"/>
      <c r="PU544" s="55"/>
      <c r="PV544" s="57"/>
      <c r="PW544" s="55"/>
      <c r="PX544" s="55"/>
      <c r="PY544" s="55"/>
      <c r="PZ544" s="55"/>
      <c r="QA544" s="55"/>
      <c r="QB544" s="55"/>
      <c r="QC544" s="55"/>
      <c r="QD544" s="59"/>
      <c r="QE544" s="55"/>
      <c r="QF544" s="55"/>
      <c r="QG544" s="87"/>
      <c r="QH544" s="88"/>
      <c r="QI544" s="89"/>
      <c r="QJ544" s="90"/>
      <c r="QK544" s="57"/>
      <c r="QL544" s="57"/>
      <c r="QM544" s="91"/>
      <c r="QN544" s="87"/>
      <c r="QO544" s="87"/>
      <c r="QP544" s="55"/>
      <c r="QQ544" s="55"/>
      <c r="QR544" s="92"/>
      <c r="QS544" s="61"/>
      <c r="QT544" s="55"/>
      <c r="QU544" s="57"/>
      <c r="QV544" s="55"/>
      <c r="QW544" s="55"/>
      <c r="QX544" s="55"/>
      <c r="QY544" s="55"/>
      <c r="QZ544" s="55"/>
      <c r="RA544" s="55"/>
      <c r="RB544" s="55"/>
      <c r="RC544" s="59"/>
      <c r="RD544" s="55"/>
      <c r="RE544" s="55"/>
      <c r="RF544" s="87"/>
      <c r="RG544" s="88"/>
      <c r="RH544" s="89"/>
      <c r="RI544" s="90"/>
      <c r="RJ544" s="57"/>
      <c r="RK544" s="57"/>
      <c r="RL544" s="91"/>
      <c r="RM544" s="87"/>
      <c r="RN544" s="87"/>
      <c r="RO544" s="55"/>
      <c r="RP544" s="55"/>
      <c r="RQ544" s="92"/>
      <c r="RR544" s="61"/>
      <c r="RS544" s="55"/>
      <c r="RT544" s="57"/>
      <c r="RU544" s="55"/>
      <c r="RV544" s="55"/>
      <c r="RW544" s="55"/>
      <c r="RX544" s="55"/>
      <c r="RY544" s="55"/>
      <c r="RZ544" s="55"/>
      <c r="SA544" s="55"/>
      <c r="SB544" s="59"/>
      <c r="SC544" s="55"/>
      <c r="SD544" s="55"/>
      <c r="SE544" s="87"/>
      <c r="SF544" s="88"/>
      <c r="SG544" s="89"/>
      <c r="SH544" s="90"/>
      <c r="SI544" s="57"/>
      <c r="SJ544" s="57"/>
      <c r="SK544" s="91"/>
      <c r="SL544" s="87"/>
      <c r="SM544" s="87"/>
      <c r="SN544" s="55"/>
      <c r="SO544" s="55"/>
      <c r="SP544" s="92"/>
      <c r="SQ544" s="61"/>
      <c r="SR544" s="55"/>
      <c r="SS544" s="57"/>
      <c r="ST544" s="55"/>
      <c r="SU544" s="55"/>
      <c r="SV544" s="55"/>
      <c r="SW544" s="55"/>
      <c r="SX544" s="55"/>
      <c r="SY544" s="55"/>
      <c r="SZ544" s="55"/>
      <c r="TA544" s="59"/>
      <c r="TB544" s="55"/>
      <c r="TC544" s="55"/>
      <c r="TD544" s="87"/>
      <c r="TE544" s="88"/>
      <c r="TF544" s="89"/>
      <c r="TG544" s="90"/>
      <c r="TH544" s="57"/>
      <c r="TI544" s="57"/>
      <c r="TJ544" s="91"/>
      <c r="TK544" s="87"/>
      <c r="TL544" s="87"/>
      <c r="TM544" s="55"/>
      <c r="TN544" s="55"/>
      <c r="TO544" s="92"/>
      <c r="TP544" s="61"/>
      <c r="TQ544" s="55"/>
      <c r="TR544" s="57"/>
      <c r="TS544" s="55"/>
      <c r="TT544" s="55"/>
      <c r="TU544" s="55"/>
      <c r="TV544" s="55"/>
      <c r="TW544" s="55"/>
      <c r="TX544" s="55"/>
      <c r="TY544" s="55"/>
      <c r="TZ544" s="59"/>
      <c r="UA544" s="55"/>
      <c r="UB544" s="55"/>
      <c r="UC544" s="87"/>
      <c r="UD544" s="88"/>
      <c r="UE544" s="89"/>
      <c r="UF544" s="90"/>
      <c r="UG544" s="57"/>
      <c r="UH544" s="57"/>
      <c r="UI544" s="91"/>
      <c r="UJ544" s="87"/>
      <c r="UK544" s="87"/>
      <c r="UL544" s="55"/>
      <c r="UM544" s="55"/>
      <c r="UN544" s="92"/>
      <c r="UO544" s="61"/>
      <c r="UP544" s="55"/>
      <c r="UQ544" s="57"/>
      <c r="UR544" s="55"/>
      <c r="US544" s="55"/>
      <c r="UT544" s="55"/>
      <c r="UU544" s="55"/>
      <c r="UV544" s="55"/>
      <c r="UW544" s="55"/>
      <c r="UX544" s="55"/>
      <c r="UY544" s="59"/>
      <c r="UZ544" s="55"/>
      <c r="VA544" s="55"/>
      <c r="VB544" s="87"/>
      <c r="VC544" s="88"/>
      <c r="VD544" s="89"/>
      <c r="VE544" s="90"/>
      <c r="VF544" s="57"/>
      <c r="VG544" s="57"/>
      <c r="VH544" s="91"/>
      <c r="VI544" s="87"/>
      <c r="VJ544" s="87"/>
      <c r="VK544" s="55"/>
      <c r="VL544" s="55"/>
      <c r="VM544" s="92"/>
      <c r="VN544" s="61"/>
      <c r="VO544" s="55"/>
      <c r="VP544" s="57"/>
      <c r="VQ544" s="55"/>
      <c r="VR544" s="55"/>
      <c r="VS544" s="55"/>
      <c r="VT544" s="55"/>
      <c r="VU544" s="55"/>
      <c r="VV544" s="55"/>
      <c r="VW544" s="55"/>
      <c r="VX544" s="59"/>
      <c r="VY544" s="55"/>
      <c r="VZ544" s="55"/>
      <c r="WA544" s="87"/>
      <c r="WB544" s="88"/>
      <c r="WC544" s="89"/>
      <c r="WD544" s="90"/>
      <c r="WE544" s="57"/>
      <c r="WF544" s="57"/>
      <c r="WG544" s="91"/>
      <c r="WH544" s="87"/>
      <c r="WI544" s="87"/>
      <c r="WJ544" s="55"/>
      <c r="WK544" s="55"/>
      <c r="WL544" s="92"/>
      <c r="WM544" s="61"/>
      <c r="WN544" s="55"/>
      <c r="WO544" s="57"/>
      <c r="WP544" s="55"/>
      <c r="WQ544" s="55"/>
      <c r="WR544" s="55"/>
      <c r="WS544" s="55"/>
      <c r="WT544" s="55"/>
      <c r="WU544" s="55"/>
      <c r="WV544" s="55"/>
      <c r="WW544" s="59"/>
      <c r="WX544" s="55"/>
      <c r="WY544" s="55"/>
      <c r="WZ544" s="87"/>
      <c r="XA544" s="88"/>
      <c r="XB544" s="89"/>
      <c r="XC544" s="90"/>
      <c r="XD544" s="57"/>
      <c r="XE544" s="57"/>
      <c r="XF544" s="91"/>
      <c r="XG544" s="87"/>
      <c r="XH544" s="87"/>
      <c r="XI544" s="55"/>
      <c r="XJ544" s="55"/>
      <c r="XK544" s="92"/>
      <c r="XL544" s="61"/>
      <c r="XM544" s="55"/>
      <c r="XN544" s="57"/>
      <c r="XO544" s="55"/>
      <c r="XP544" s="55"/>
      <c r="XQ544" s="55"/>
      <c r="XR544" s="55"/>
      <c r="XS544" s="55"/>
      <c r="XT544" s="55"/>
      <c r="XU544" s="55"/>
      <c r="XV544" s="59"/>
      <c r="XW544" s="55"/>
      <c r="XX544" s="55"/>
      <c r="XY544" s="87"/>
      <c r="XZ544" s="88"/>
      <c r="YA544" s="89"/>
      <c r="YB544" s="90"/>
      <c r="YC544" s="57"/>
      <c r="YD544" s="57"/>
      <c r="YE544" s="91"/>
      <c r="YF544" s="87"/>
      <c r="YG544" s="87"/>
      <c r="YH544" s="55"/>
      <c r="YI544" s="55"/>
      <c r="YJ544" s="92"/>
      <c r="YK544" s="61"/>
      <c r="YL544" s="55"/>
      <c r="YM544" s="57"/>
      <c r="YN544" s="55"/>
      <c r="YO544" s="55"/>
      <c r="YP544" s="55"/>
      <c r="YQ544" s="55"/>
      <c r="YR544" s="55"/>
      <c r="YS544" s="55"/>
      <c r="YT544" s="55"/>
      <c r="YU544" s="59"/>
      <c r="YV544" s="55"/>
      <c r="YW544" s="55"/>
      <c r="YX544" s="87"/>
      <c r="YY544" s="88"/>
      <c r="YZ544" s="89"/>
      <c r="ZA544" s="90"/>
      <c r="ZB544" s="57"/>
      <c r="ZC544" s="57"/>
      <c r="ZD544" s="91"/>
      <c r="ZE544" s="87"/>
      <c r="ZF544" s="87"/>
      <c r="ZG544" s="55"/>
      <c r="ZH544" s="55"/>
      <c r="ZI544" s="92"/>
      <c r="ZJ544" s="61"/>
      <c r="ZK544" s="55"/>
      <c r="ZL544" s="57"/>
      <c r="ZM544" s="55"/>
      <c r="ZN544" s="55"/>
      <c r="ZO544" s="55"/>
      <c r="ZP544" s="55"/>
      <c r="ZQ544" s="55"/>
      <c r="ZR544" s="55"/>
      <c r="ZS544" s="55"/>
      <c r="ZT544" s="59"/>
      <c r="ZU544" s="55"/>
      <c r="ZV544" s="55"/>
      <c r="ZW544" s="87"/>
      <c r="ZX544" s="88"/>
      <c r="ZY544" s="89"/>
      <c r="ZZ544" s="90"/>
      <c r="AAA544" s="57"/>
      <c r="AAB544" s="57"/>
      <c r="AAC544" s="91"/>
      <c r="AAD544" s="87"/>
      <c r="AAE544" s="87"/>
      <c r="AAF544" s="55"/>
      <c r="AAG544" s="55"/>
      <c r="AAH544" s="92"/>
      <c r="AAI544" s="61"/>
      <c r="AAJ544" s="55"/>
      <c r="AAK544" s="57"/>
      <c r="AAL544" s="55"/>
      <c r="AAM544" s="55"/>
      <c r="AAN544" s="55"/>
      <c r="AAO544" s="55"/>
      <c r="AAP544" s="55"/>
      <c r="AAQ544" s="55"/>
      <c r="AAR544" s="55"/>
      <c r="AAS544" s="59"/>
      <c r="AAT544" s="55"/>
      <c r="AAU544" s="55"/>
      <c r="AAV544" s="87"/>
      <c r="AAW544" s="88"/>
      <c r="AAX544" s="89"/>
      <c r="AAY544" s="90"/>
      <c r="AAZ544" s="57"/>
      <c r="ABA544" s="57"/>
      <c r="ABB544" s="91"/>
      <c r="ABC544" s="87"/>
      <c r="ABD544" s="87"/>
      <c r="ABE544" s="55"/>
      <c r="ABF544" s="55"/>
      <c r="ABG544" s="92"/>
      <c r="ABH544" s="61"/>
      <c r="ABI544" s="55"/>
      <c r="ABJ544" s="57"/>
      <c r="ABK544" s="55"/>
      <c r="ABL544" s="55"/>
      <c r="ABM544" s="55"/>
      <c r="ABN544" s="55"/>
      <c r="ABO544" s="55"/>
      <c r="ABP544" s="55"/>
      <c r="ABQ544" s="55"/>
      <c r="ABR544" s="59"/>
      <c r="ABS544" s="55"/>
      <c r="ABT544" s="55"/>
      <c r="ABU544" s="87"/>
      <c r="ABV544" s="88"/>
      <c r="ABW544" s="89"/>
      <c r="ABX544" s="90"/>
      <c r="ABY544" s="57"/>
      <c r="ABZ544" s="57"/>
      <c r="ACA544" s="91"/>
      <c r="ACB544" s="87"/>
      <c r="ACC544" s="87"/>
      <c r="ACD544" s="55"/>
      <c r="ACE544" s="55"/>
      <c r="ACF544" s="92"/>
      <c r="ACG544" s="61"/>
      <c r="ACH544" s="55"/>
      <c r="ACI544" s="57"/>
      <c r="ACJ544" s="55"/>
      <c r="ACK544" s="55"/>
      <c r="ACL544" s="55"/>
      <c r="ACM544" s="55"/>
      <c r="ACN544" s="55"/>
      <c r="ACO544" s="55"/>
      <c r="ACP544" s="55"/>
      <c r="ACQ544" s="59"/>
      <c r="ACR544" s="55"/>
      <c r="ACS544" s="55"/>
      <c r="ACT544" s="87"/>
      <c r="ACU544" s="88"/>
      <c r="ACV544" s="89"/>
      <c r="ACW544" s="90"/>
      <c r="ACX544" s="57"/>
      <c r="ACY544" s="57"/>
      <c r="ACZ544" s="91"/>
      <c r="ADA544" s="87"/>
      <c r="ADB544" s="87"/>
      <c r="ADC544" s="55"/>
      <c r="ADD544" s="55"/>
      <c r="ADE544" s="92"/>
      <c r="ADF544" s="61"/>
      <c r="ADG544" s="55"/>
      <c r="ADH544" s="57"/>
      <c r="ADI544" s="55"/>
      <c r="ADJ544" s="55"/>
      <c r="ADK544" s="55"/>
      <c r="ADL544" s="55"/>
      <c r="ADM544" s="55"/>
      <c r="ADN544" s="55"/>
      <c r="ADO544" s="55"/>
      <c r="ADP544" s="59"/>
      <c r="ADQ544" s="55"/>
      <c r="ADR544" s="55"/>
      <c r="ADS544" s="87"/>
      <c r="ADT544" s="88"/>
      <c r="ADU544" s="89"/>
      <c r="ADV544" s="90"/>
      <c r="ADW544" s="57"/>
      <c r="ADX544" s="57"/>
      <c r="ADY544" s="91"/>
      <c r="ADZ544" s="87"/>
      <c r="AEA544" s="87"/>
      <c r="AEB544" s="55"/>
      <c r="AEC544" s="55"/>
      <c r="AED544" s="92"/>
      <c r="AEE544" s="61"/>
      <c r="AEF544" s="55"/>
      <c r="AEG544" s="57"/>
      <c r="AEH544" s="55"/>
      <c r="AEI544" s="55"/>
      <c r="AEJ544" s="55"/>
      <c r="AEK544" s="55"/>
      <c r="AEL544" s="55"/>
      <c r="AEM544" s="55"/>
      <c r="AEN544" s="55"/>
      <c r="AEO544" s="59"/>
      <c r="AEP544" s="55"/>
      <c r="AEQ544" s="55"/>
      <c r="AER544" s="87"/>
      <c r="AES544" s="88"/>
      <c r="AET544" s="89"/>
      <c r="AEU544" s="90"/>
      <c r="AEV544" s="57"/>
      <c r="AEW544" s="57"/>
      <c r="AEX544" s="91"/>
      <c r="AEY544" s="87"/>
      <c r="AEZ544" s="87"/>
      <c r="AFA544" s="55"/>
      <c r="AFB544" s="55"/>
      <c r="AFC544" s="92"/>
      <c r="AFD544" s="61"/>
      <c r="AFE544" s="55"/>
      <c r="AFF544" s="57"/>
      <c r="AFG544" s="55"/>
      <c r="AFH544" s="55"/>
      <c r="AFI544" s="55"/>
      <c r="AFJ544" s="55"/>
      <c r="AFK544" s="55"/>
      <c r="AFL544" s="55"/>
      <c r="AFM544" s="55"/>
      <c r="AFN544" s="59"/>
      <c r="AFO544" s="55"/>
      <c r="AFP544" s="55"/>
      <c r="AFQ544" s="87"/>
      <c r="AFR544" s="88"/>
      <c r="AFS544" s="89"/>
      <c r="AFT544" s="90"/>
      <c r="AFU544" s="57"/>
      <c r="AFV544" s="57"/>
      <c r="AFW544" s="91"/>
      <c r="AFX544" s="87"/>
      <c r="AFY544" s="87"/>
      <c r="AFZ544" s="55"/>
      <c r="AGA544" s="55"/>
      <c r="AGB544" s="92"/>
      <c r="AGC544" s="61"/>
      <c r="AGD544" s="55"/>
      <c r="AGE544" s="57"/>
      <c r="AGF544" s="55"/>
      <c r="AGG544" s="55"/>
      <c r="AGH544" s="55"/>
      <c r="AGI544" s="55"/>
      <c r="AGJ544" s="55"/>
      <c r="AGK544" s="55"/>
      <c r="AGL544" s="55"/>
      <c r="AGM544" s="59"/>
      <c r="AGN544" s="55"/>
      <c r="AGO544" s="55"/>
      <c r="AGP544" s="87"/>
      <c r="AGQ544" s="88"/>
      <c r="AGR544" s="89"/>
      <c r="AGS544" s="90"/>
      <c r="AGT544" s="57"/>
      <c r="AGU544" s="57"/>
      <c r="AGV544" s="91"/>
      <c r="AGW544" s="87"/>
      <c r="AGX544" s="87"/>
      <c r="AGY544" s="55"/>
      <c r="AGZ544" s="55"/>
      <c r="AHA544" s="92"/>
      <c r="AHB544" s="61"/>
      <c r="AHC544" s="55"/>
      <c r="AHD544" s="57"/>
      <c r="AHE544" s="55"/>
      <c r="AHF544" s="55"/>
      <c r="AHG544" s="55"/>
      <c r="AHH544" s="55"/>
      <c r="AHI544" s="55"/>
      <c r="AHJ544" s="55"/>
      <c r="AHK544" s="55"/>
      <c r="AHL544" s="59"/>
      <c r="AHM544" s="55"/>
      <c r="AHN544" s="55"/>
      <c r="AHO544" s="87"/>
      <c r="AHP544" s="88"/>
      <c r="AHQ544" s="89"/>
      <c r="AHR544" s="90"/>
      <c r="AHS544" s="57"/>
      <c r="AHT544" s="57"/>
      <c r="AHU544" s="91"/>
      <c r="AHV544" s="87"/>
      <c r="AHW544" s="87"/>
      <c r="AHX544" s="55"/>
      <c r="AHY544" s="55"/>
      <c r="AHZ544" s="92"/>
      <c r="AIA544" s="61"/>
      <c r="AIB544" s="55"/>
      <c r="AIC544" s="57"/>
      <c r="AID544" s="55"/>
      <c r="AIE544" s="55"/>
      <c r="AIF544" s="55"/>
      <c r="AIG544" s="55"/>
      <c r="AIH544" s="55"/>
      <c r="AII544" s="55"/>
      <c r="AIJ544" s="55"/>
      <c r="AIK544" s="59"/>
      <c r="AIL544" s="55"/>
      <c r="AIM544" s="55"/>
      <c r="AIN544" s="87"/>
      <c r="AIO544" s="88"/>
      <c r="AIP544" s="89"/>
      <c r="AIQ544" s="90"/>
      <c r="AIR544" s="57"/>
      <c r="AIS544" s="57"/>
      <c r="AIT544" s="91"/>
      <c r="AIU544" s="87"/>
      <c r="AIV544" s="87"/>
      <c r="AIW544" s="55"/>
      <c r="AIX544" s="55"/>
      <c r="AIY544" s="92"/>
      <c r="AIZ544" s="61"/>
      <c r="AJA544" s="55"/>
      <c r="AJB544" s="57"/>
      <c r="AJC544" s="55"/>
      <c r="AJD544" s="55"/>
      <c r="AJE544" s="55"/>
      <c r="AJF544" s="55"/>
      <c r="AJG544" s="55"/>
      <c r="AJH544" s="55"/>
      <c r="AJI544" s="55"/>
      <c r="AJJ544" s="59"/>
      <c r="AJK544" s="55"/>
      <c r="AJL544" s="55"/>
      <c r="AJM544" s="87"/>
      <c r="AJN544" s="88"/>
      <c r="AJO544" s="89"/>
      <c r="AJP544" s="90"/>
      <c r="AJQ544" s="57"/>
      <c r="AJR544" s="57"/>
      <c r="AJS544" s="91"/>
      <c r="AJT544" s="87"/>
      <c r="AJU544" s="87"/>
      <c r="AJV544" s="55"/>
      <c r="AJW544" s="55"/>
      <c r="AJX544" s="92"/>
      <c r="AJY544" s="61"/>
      <c r="AJZ544" s="55"/>
      <c r="AKA544" s="57"/>
      <c r="AKB544" s="55"/>
      <c r="AKC544" s="55"/>
      <c r="AKD544" s="55"/>
      <c r="AKE544" s="55"/>
      <c r="AKF544" s="55"/>
      <c r="AKG544" s="55"/>
      <c r="AKH544" s="55"/>
      <c r="AKI544" s="59"/>
      <c r="AKJ544" s="55"/>
      <c r="AKK544" s="55"/>
      <c r="AKL544" s="87"/>
      <c r="AKM544" s="88"/>
      <c r="AKN544" s="89"/>
      <c r="AKO544" s="90"/>
      <c r="AKP544" s="57"/>
      <c r="AKQ544" s="57"/>
      <c r="AKR544" s="91"/>
      <c r="AKS544" s="87"/>
      <c r="AKT544" s="87"/>
      <c r="AKU544" s="55"/>
      <c r="AKV544" s="55"/>
      <c r="AKW544" s="92"/>
      <c r="AKX544" s="61"/>
      <c r="AKY544" s="55"/>
      <c r="AKZ544" s="57"/>
      <c r="ALA544" s="55"/>
      <c r="ALB544" s="55"/>
      <c r="ALC544" s="55"/>
      <c r="ALD544" s="55"/>
      <c r="ALE544" s="55"/>
      <c r="ALF544" s="55"/>
      <c r="ALG544" s="55"/>
      <c r="ALH544" s="59"/>
      <c r="ALI544" s="55"/>
      <c r="ALJ544" s="55"/>
      <c r="ALK544" s="87"/>
      <c r="ALL544" s="88"/>
      <c r="ALM544" s="89"/>
      <c r="ALN544" s="90"/>
      <c r="ALO544" s="57"/>
      <c r="ALP544" s="57"/>
      <c r="ALQ544" s="91"/>
      <c r="ALR544" s="87"/>
      <c r="ALS544" s="87"/>
      <c r="ALT544" s="55"/>
      <c r="ALU544" s="55"/>
      <c r="ALV544" s="92"/>
      <c r="ALW544" s="61"/>
      <c r="ALX544" s="55"/>
      <c r="ALY544" s="57"/>
      <c r="ALZ544" s="55"/>
      <c r="AMA544" s="55"/>
      <c r="AMB544" s="55"/>
      <c r="AMC544" s="55"/>
      <c r="AMD544" s="55"/>
      <c r="AME544" s="55"/>
      <c r="AMF544" s="55"/>
      <c r="AMG544" s="59"/>
      <c r="AMH544" s="55"/>
      <c r="AMI544" s="55"/>
      <c r="AMJ544" s="87"/>
      <c r="AMK544" s="88"/>
      <c r="AML544" s="89"/>
      <c r="AMM544" s="90"/>
      <c r="AMN544" s="57"/>
      <c r="AMO544" s="57"/>
      <c r="AMP544" s="91"/>
      <c r="AMQ544" s="87"/>
      <c r="AMR544" s="87"/>
      <c r="AMS544" s="55"/>
      <c r="AMT544" s="55"/>
      <c r="AMU544" s="92"/>
      <c r="AMV544" s="61"/>
      <c r="AMW544" s="55"/>
      <c r="AMX544" s="57"/>
      <c r="AMY544" s="55"/>
      <c r="AMZ544" s="55"/>
      <c r="ANA544" s="55"/>
      <c r="ANB544" s="55"/>
      <c r="ANC544" s="55"/>
      <c r="AND544" s="55"/>
      <c r="ANE544" s="55"/>
      <c r="ANF544" s="59"/>
      <c r="ANG544" s="55"/>
      <c r="ANH544" s="55"/>
      <c r="ANI544" s="87"/>
      <c r="ANJ544" s="88"/>
      <c r="ANK544" s="89"/>
      <c r="ANL544" s="90"/>
      <c r="ANM544" s="57"/>
      <c r="ANN544" s="57"/>
      <c r="ANO544" s="91"/>
      <c r="ANP544" s="87"/>
      <c r="ANQ544" s="87"/>
      <c r="ANR544" s="55"/>
      <c r="ANS544" s="55"/>
      <c r="ANT544" s="92"/>
      <c r="ANU544" s="61"/>
      <c r="ANV544" s="55"/>
      <c r="ANW544" s="57"/>
      <c r="ANX544" s="55"/>
      <c r="ANY544" s="55"/>
      <c r="ANZ544" s="55"/>
      <c r="AOA544" s="55"/>
      <c r="AOB544" s="55"/>
      <c r="AOC544" s="55"/>
      <c r="AOD544" s="55"/>
      <c r="AOE544" s="59"/>
      <c r="AOF544" s="55"/>
      <c r="AOG544" s="55"/>
      <c r="AOH544" s="87"/>
      <c r="AOI544" s="88"/>
      <c r="AOJ544" s="89"/>
      <c r="AOK544" s="90"/>
      <c r="AOL544" s="57"/>
      <c r="AOM544" s="57"/>
      <c r="AON544" s="91"/>
      <c r="AOO544" s="87"/>
      <c r="AOP544" s="87"/>
      <c r="AOQ544" s="55"/>
      <c r="AOR544" s="55"/>
      <c r="AOS544" s="92"/>
      <c r="AOT544" s="61"/>
      <c r="AOU544" s="55"/>
      <c r="AOV544" s="57"/>
      <c r="AOW544" s="55"/>
      <c r="AOX544" s="55"/>
      <c r="AOY544" s="55"/>
      <c r="AOZ544" s="55"/>
      <c r="APA544" s="55"/>
      <c r="APB544" s="55"/>
      <c r="APC544" s="55"/>
      <c r="APD544" s="59"/>
      <c r="APE544" s="55"/>
      <c r="APF544" s="55"/>
      <c r="APG544" s="87"/>
      <c r="APH544" s="88"/>
      <c r="API544" s="89"/>
      <c r="APJ544" s="90"/>
      <c r="APK544" s="57"/>
      <c r="APL544" s="57"/>
      <c r="APM544" s="91"/>
      <c r="APN544" s="87"/>
      <c r="APO544" s="87"/>
      <c r="APP544" s="55"/>
      <c r="APQ544" s="55"/>
      <c r="APR544" s="92"/>
      <c r="APS544" s="61"/>
      <c r="APT544" s="55"/>
      <c r="APU544" s="57"/>
      <c r="APV544" s="55"/>
      <c r="APW544" s="55"/>
      <c r="APX544" s="55"/>
      <c r="APY544" s="55"/>
      <c r="APZ544" s="55"/>
      <c r="AQA544" s="55"/>
      <c r="AQB544" s="55"/>
      <c r="AQC544" s="59"/>
      <c r="AQD544" s="55"/>
      <c r="AQE544" s="55"/>
      <c r="AQF544" s="87"/>
      <c r="AQG544" s="88"/>
      <c r="AQH544" s="89"/>
      <c r="AQI544" s="90"/>
      <c r="AQJ544" s="57"/>
      <c r="AQK544" s="57"/>
      <c r="AQL544" s="91"/>
      <c r="AQM544" s="87"/>
      <c r="AQN544" s="87"/>
      <c r="AQO544" s="55"/>
      <c r="AQP544" s="55"/>
      <c r="AQQ544" s="92"/>
      <c r="AQR544" s="61"/>
      <c r="AQS544" s="55"/>
      <c r="AQT544" s="57"/>
      <c r="AQU544" s="55"/>
      <c r="AQV544" s="55"/>
      <c r="AQW544" s="55"/>
      <c r="AQX544" s="55"/>
      <c r="AQY544" s="55"/>
      <c r="AQZ544" s="55"/>
      <c r="ARA544" s="55"/>
      <c r="ARB544" s="59"/>
      <c r="ARC544" s="55"/>
      <c r="ARD544" s="55"/>
      <c r="ARE544" s="87"/>
      <c r="ARF544" s="88"/>
      <c r="ARG544" s="89"/>
      <c r="ARH544" s="90"/>
      <c r="ARI544" s="57"/>
      <c r="ARJ544" s="57"/>
      <c r="ARK544" s="91"/>
      <c r="ARL544" s="87"/>
      <c r="ARM544" s="87"/>
      <c r="ARN544" s="55"/>
      <c r="ARO544" s="55"/>
      <c r="ARP544" s="92"/>
      <c r="ARQ544" s="61"/>
      <c r="ARR544" s="55"/>
      <c r="ARS544" s="57"/>
      <c r="ART544" s="55"/>
      <c r="ARU544" s="55"/>
      <c r="ARV544" s="55"/>
      <c r="ARW544" s="55"/>
      <c r="ARX544" s="55"/>
      <c r="ARY544" s="55"/>
      <c r="ARZ544" s="55"/>
      <c r="ASA544" s="59"/>
      <c r="ASB544" s="55"/>
      <c r="ASC544" s="55"/>
      <c r="ASD544" s="87"/>
      <c r="ASE544" s="88"/>
      <c r="ASF544" s="89"/>
      <c r="ASG544" s="90"/>
      <c r="ASH544" s="57"/>
      <c r="ASI544" s="57"/>
      <c r="ASJ544" s="91"/>
      <c r="ASK544" s="87"/>
      <c r="ASL544" s="87"/>
      <c r="ASM544" s="55"/>
      <c r="ASN544" s="55"/>
      <c r="ASO544" s="92"/>
      <c r="ASP544" s="61"/>
      <c r="ASQ544" s="55"/>
      <c r="ASR544" s="57"/>
      <c r="ASS544" s="55"/>
      <c r="AST544" s="55"/>
      <c r="ASU544" s="55"/>
      <c r="ASV544" s="55"/>
      <c r="ASW544" s="55"/>
      <c r="ASX544" s="55"/>
      <c r="ASY544" s="55"/>
      <c r="ASZ544" s="59"/>
      <c r="ATA544" s="55"/>
      <c r="ATB544" s="55"/>
      <c r="ATC544" s="87"/>
      <c r="ATD544" s="88"/>
      <c r="ATE544" s="89"/>
      <c r="ATF544" s="90"/>
      <c r="ATG544" s="57"/>
      <c r="ATH544" s="57"/>
      <c r="ATI544" s="91"/>
      <c r="ATJ544" s="87"/>
      <c r="ATK544" s="87"/>
      <c r="ATL544" s="55"/>
      <c r="ATM544" s="55"/>
      <c r="ATN544" s="92"/>
      <c r="ATO544" s="61"/>
      <c r="ATP544" s="55"/>
      <c r="ATQ544" s="57"/>
      <c r="ATR544" s="55"/>
      <c r="ATS544" s="55"/>
      <c r="ATT544" s="55"/>
      <c r="ATU544" s="55"/>
      <c r="ATV544" s="55"/>
      <c r="ATW544" s="55"/>
      <c r="ATX544" s="55"/>
      <c r="ATY544" s="59"/>
      <c r="ATZ544" s="55"/>
      <c r="AUA544" s="55"/>
      <c r="AUB544" s="87"/>
      <c r="AUC544" s="88"/>
      <c r="AUD544" s="89"/>
      <c r="AUE544" s="90"/>
      <c r="AUF544" s="57"/>
      <c r="AUG544" s="57"/>
      <c r="AUH544" s="91"/>
      <c r="AUI544" s="87"/>
      <c r="AUJ544" s="87"/>
      <c r="AUK544" s="55"/>
      <c r="AUL544" s="55"/>
      <c r="AUM544" s="92"/>
      <c r="AUN544" s="61"/>
      <c r="AUO544" s="55"/>
      <c r="AUP544" s="57"/>
      <c r="AUQ544" s="55"/>
      <c r="AUR544" s="55"/>
      <c r="AUS544" s="55"/>
      <c r="AUT544" s="55"/>
      <c r="AUU544" s="55"/>
      <c r="AUV544" s="55"/>
      <c r="AUW544" s="55"/>
      <c r="AUX544" s="59"/>
      <c r="AUY544" s="55"/>
      <c r="AUZ544" s="55"/>
      <c r="AVA544" s="87"/>
      <c r="AVB544" s="88"/>
      <c r="AVC544" s="89"/>
      <c r="AVD544" s="90"/>
      <c r="AVE544" s="57"/>
      <c r="AVF544" s="57"/>
      <c r="AVG544" s="91"/>
      <c r="AVH544" s="87"/>
      <c r="AVI544" s="87"/>
      <c r="AVJ544" s="55"/>
      <c r="AVK544" s="55"/>
      <c r="AVL544" s="92"/>
      <c r="AVM544" s="61"/>
      <c r="AVN544" s="55"/>
      <c r="AVO544" s="57"/>
      <c r="AVP544" s="55"/>
      <c r="AVQ544" s="55"/>
      <c r="AVR544" s="55"/>
      <c r="AVS544" s="55"/>
      <c r="AVT544" s="55"/>
      <c r="AVU544" s="55"/>
      <c r="AVV544" s="55"/>
      <c r="AVW544" s="59"/>
      <c r="AVX544" s="55"/>
      <c r="AVY544" s="55"/>
      <c r="AVZ544" s="87"/>
      <c r="AWA544" s="88"/>
      <c r="AWB544" s="89"/>
      <c r="AWC544" s="90"/>
      <c r="AWD544" s="57"/>
      <c r="AWE544" s="57"/>
      <c r="AWF544" s="91"/>
      <c r="AWG544" s="87"/>
      <c r="AWH544" s="87"/>
      <c r="AWI544" s="55"/>
      <c r="AWJ544" s="55"/>
      <c r="AWK544" s="92"/>
      <c r="AWL544" s="61"/>
      <c r="AWM544" s="55"/>
      <c r="AWN544" s="57"/>
      <c r="AWO544" s="55"/>
      <c r="AWP544" s="55"/>
      <c r="AWQ544" s="55"/>
      <c r="AWR544" s="55"/>
      <c r="AWS544" s="55"/>
      <c r="AWT544" s="55"/>
      <c r="AWU544" s="55"/>
      <c r="AWV544" s="59"/>
      <c r="AWW544" s="55"/>
      <c r="AWX544" s="55"/>
      <c r="AWY544" s="87"/>
      <c r="AWZ544" s="88"/>
      <c r="AXA544" s="89"/>
      <c r="AXB544" s="90"/>
      <c r="AXC544" s="57"/>
      <c r="AXD544" s="57"/>
      <c r="AXE544" s="91"/>
      <c r="AXF544" s="87"/>
      <c r="AXG544" s="87"/>
      <c r="AXH544" s="55"/>
      <c r="AXI544" s="55"/>
      <c r="AXJ544" s="92"/>
      <c r="AXK544" s="61"/>
      <c r="AXL544" s="55"/>
      <c r="AXM544" s="57"/>
      <c r="AXN544" s="55"/>
      <c r="AXO544" s="55"/>
      <c r="AXP544" s="55"/>
      <c r="AXQ544" s="55"/>
      <c r="AXR544" s="55"/>
      <c r="AXS544" s="55"/>
      <c r="AXT544" s="55"/>
      <c r="AXU544" s="59"/>
      <c r="AXV544" s="55"/>
      <c r="AXW544" s="55"/>
      <c r="AXX544" s="87"/>
      <c r="AXY544" s="88"/>
      <c r="AXZ544" s="89"/>
      <c r="AYA544" s="90"/>
      <c r="AYB544" s="57"/>
      <c r="AYC544" s="57"/>
      <c r="AYD544" s="91"/>
      <c r="AYE544" s="87"/>
      <c r="AYF544" s="87"/>
      <c r="AYG544" s="55"/>
      <c r="AYH544" s="55"/>
      <c r="AYI544" s="92"/>
      <c r="AYJ544" s="61"/>
      <c r="AYK544" s="55"/>
      <c r="AYL544" s="57"/>
      <c r="AYM544" s="55"/>
      <c r="AYN544" s="55"/>
      <c r="AYO544" s="55"/>
      <c r="AYP544" s="55"/>
      <c r="AYQ544" s="55"/>
      <c r="AYR544" s="55"/>
      <c r="AYS544" s="55"/>
      <c r="AYT544" s="59"/>
      <c r="AYU544" s="55"/>
      <c r="AYV544" s="55"/>
      <c r="AYW544" s="87"/>
      <c r="AYX544" s="88"/>
      <c r="AYY544" s="89"/>
      <c r="AYZ544" s="90"/>
      <c r="AZA544" s="57"/>
      <c r="AZB544" s="57"/>
      <c r="AZC544" s="91"/>
      <c r="AZD544" s="87"/>
      <c r="AZE544" s="87"/>
      <c r="AZF544" s="55"/>
      <c r="AZG544" s="55"/>
      <c r="AZH544" s="92"/>
      <c r="AZI544" s="61"/>
      <c r="AZJ544" s="55"/>
      <c r="AZK544" s="57"/>
      <c r="AZL544" s="55"/>
      <c r="AZM544" s="55"/>
      <c r="AZN544" s="55"/>
      <c r="AZO544" s="55"/>
      <c r="AZP544" s="55"/>
      <c r="AZQ544" s="55"/>
      <c r="AZR544" s="55"/>
      <c r="AZS544" s="59"/>
      <c r="AZT544" s="55"/>
      <c r="AZU544" s="55"/>
      <c r="AZV544" s="87"/>
      <c r="AZW544" s="88"/>
      <c r="AZX544" s="89"/>
      <c r="AZY544" s="90"/>
      <c r="AZZ544" s="57"/>
      <c r="BAA544" s="57"/>
      <c r="BAB544" s="91"/>
      <c r="BAC544" s="87"/>
      <c r="BAD544" s="87"/>
      <c r="BAE544" s="55"/>
      <c r="BAF544" s="55"/>
      <c r="BAG544" s="92"/>
      <c r="BAH544" s="61"/>
      <c r="BAI544" s="55"/>
      <c r="BAJ544" s="57"/>
      <c r="BAK544" s="55"/>
      <c r="BAL544" s="55"/>
      <c r="BAM544" s="55"/>
      <c r="BAN544" s="55"/>
      <c r="BAO544" s="55"/>
      <c r="BAP544" s="55"/>
      <c r="BAQ544" s="55"/>
      <c r="BAR544" s="59"/>
      <c r="BAS544" s="55"/>
      <c r="BAT544" s="55"/>
      <c r="BAU544" s="87"/>
      <c r="BAV544" s="88"/>
      <c r="BAW544" s="89"/>
      <c r="BAX544" s="90"/>
      <c r="BAY544" s="57"/>
      <c r="BAZ544" s="57"/>
      <c r="BBA544" s="91"/>
      <c r="BBB544" s="87"/>
      <c r="BBC544" s="87"/>
      <c r="BBD544" s="55"/>
      <c r="BBE544" s="55"/>
      <c r="BBF544" s="92"/>
      <c r="BBG544" s="61"/>
      <c r="BBH544" s="55"/>
      <c r="BBI544" s="57"/>
      <c r="BBJ544" s="55"/>
      <c r="BBK544" s="55"/>
      <c r="BBL544" s="55"/>
      <c r="BBM544" s="55"/>
      <c r="BBN544" s="55"/>
      <c r="BBO544" s="55"/>
      <c r="BBP544" s="55"/>
      <c r="BBQ544" s="59"/>
      <c r="BBR544" s="55"/>
      <c r="BBS544" s="55"/>
      <c r="BBT544" s="87"/>
      <c r="BBU544" s="88"/>
      <c r="BBV544" s="89"/>
      <c r="BBW544" s="90"/>
      <c r="BBX544" s="57"/>
      <c r="BBY544" s="57"/>
      <c r="BBZ544" s="91"/>
      <c r="BCA544" s="87"/>
      <c r="BCB544" s="87"/>
      <c r="BCC544" s="55"/>
      <c r="BCD544" s="55"/>
      <c r="BCE544" s="92"/>
      <c r="BCF544" s="61"/>
      <c r="BCG544" s="55"/>
      <c r="BCH544" s="57"/>
      <c r="BCI544" s="55"/>
      <c r="BCJ544" s="55"/>
      <c r="BCK544" s="55"/>
      <c r="BCL544" s="55"/>
      <c r="BCM544" s="55"/>
      <c r="BCN544" s="55"/>
      <c r="BCO544" s="55"/>
      <c r="BCP544" s="59"/>
      <c r="BCQ544" s="55"/>
      <c r="BCR544" s="55"/>
      <c r="BCS544" s="87"/>
      <c r="BCT544" s="88"/>
      <c r="BCU544" s="89"/>
      <c r="BCV544" s="90"/>
      <c r="BCW544" s="57"/>
      <c r="BCX544" s="57"/>
      <c r="BCY544" s="91"/>
      <c r="BCZ544" s="87"/>
      <c r="BDA544" s="87"/>
      <c r="BDB544" s="55"/>
      <c r="BDC544" s="55"/>
      <c r="BDD544" s="92"/>
      <c r="BDE544" s="61"/>
      <c r="BDF544" s="55"/>
      <c r="BDG544" s="57"/>
      <c r="BDH544" s="55"/>
      <c r="BDI544" s="55"/>
      <c r="BDJ544" s="55"/>
      <c r="BDK544" s="55"/>
      <c r="BDL544" s="55"/>
      <c r="BDM544" s="55"/>
      <c r="BDN544" s="55"/>
      <c r="BDO544" s="59"/>
      <c r="BDP544" s="55"/>
      <c r="BDQ544" s="55"/>
      <c r="BDR544" s="87"/>
      <c r="BDS544" s="88"/>
      <c r="BDT544" s="89"/>
      <c r="BDU544" s="90"/>
      <c r="BDV544" s="57"/>
      <c r="BDW544" s="57"/>
      <c r="BDX544" s="91"/>
      <c r="BDY544" s="87"/>
      <c r="BDZ544" s="87"/>
      <c r="BEA544" s="55"/>
      <c r="BEB544" s="55"/>
      <c r="BEC544" s="92"/>
      <c r="BED544" s="61"/>
      <c r="BEE544" s="55"/>
      <c r="BEF544" s="57"/>
      <c r="BEG544" s="55"/>
      <c r="BEH544" s="55"/>
      <c r="BEI544" s="55"/>
      <c r="BEJ544" s="55"/>
      <c r="BEK544" s="55"/>
      <c r="BEL544" s="55"/>
      <c r="BEM544" s="55"/>
      <c r="BEN544" s="59"/>
      <c r="BEO544" s="55"/>
      <c r="BEP544" s="55"/>
      <c r="BEQ544" s="87"/>
      <c r="BER544" s="88"/>
      <c r="BES544" s="89"/>
      <c r="BET544" s="90"/>
      <c r="BEU544" s="57"/>
      <c r="BEV544" s="57"/>
      <c r="BEW544" s="91"/>
      <c r="BEX544" s="87"/>
      <c r="BEY544" s="87"/>
      <c r="BEZ544" s="55"/>
      <c r="BFA544" s="55"/>
      <c r="BFB544" s="92"/>
      <c r="BFC544" s="61"/>
      <c r="BFD544" s="55"/>
      <c r="BFE544" s="57"/>
      <c r="BFF544" s="55"/>
      <c r="BFG544" s="55"/>
      <c r="BFH544" s="55"/>
      <c r="BFI544" s="55"/>
      <c r="BFJ544" s="55"/>
      <c r="BFK544" s="55"/>
      <c r="BFL544" s="55"/>
      <c r="BFM544" s="59"/>
      <c r="BFN544" s="55"/>
      <c r="BFO544" s="55"/>
      <c r="BFP544" s="87"/>
      <c r="BFQ544" s="88"/>
      <c r="BFR544" s="89"/>
      <c r="BFS544" s="90"/>
      <c r="BFT544" s="57"/>
      <c r="BFU544" s="57"/>
      <c r="BFV544" s="91"/>
      <c r="BFW544" s="87"/>
      <c r="BFX544" s="87"/>
      <c r="BFY544" s="55"/>
      <c r="BFZ544" s="55"/>
      <c r="BGA544" s="92"/>
      <c r="BGB544" s="61"/>
      <c r="BGC544" s="55"/>
      <c r="BGD544" s="57"/>
      <c r="BGE544" s="55"/>
      <c r="BGF544" s="55"/>
      <c r="BGG544" s="55"/>
      <c r="BGH544" s="55"/>
      <c r="BGI544" s="55"/>
      <c r="BGJ544" s="55"/>
      <c r="BGK544" s="55"/>
      <c r="BGL544" s="59"/>
      <c r="BGM544" s="55"/>
      <c r="BGN544" s="55"/>
      <c r="BGO544" s="87"/>
      <c r="BGP544" s="88"/>
      <c r="BGQ544" s="89"/>
      <c r="BGR544" s="90"/>
      <c r="BGS544" s="57"/>
      <c r="BGT544" s="57"/>
      <c r="BGU544" s="91"/>
      <c r="BGV544" s="87"/>
      <c r="BGW544" s="87"/>
      <c r="BGX544" s="55"/>
      <c r="BGY544" s="55"/>
      <c r="BGZ544" s="92"/>
      <c r="BHA544" s="61"/>
      <c r="BHB544" s="55"/>
      <c r="BHC544" s="57"/>
      <c r="BHD544" s="55"/>
      <c r="BHE544" s="55"/>
      <c r="BHF544" s="55"/>
      <c r="BHG544" s="55"/>
      <c r="BHH544" s="55"/>
      <c r="BHI544" s="55"/>
      <c r="BHJ544" s="55"/>
      <c r="BHK544" s="59"/>
      <c r="BHL544" s="55"/>
      <c r="BHM544" s="55"/>
      <c r="BHN544" s="87"/>
      <c r="BHO544" s="88"/>
      <c r="BHP544" s="89"/>
      <c r="BHQ544" s="90"/>
      <c r="BHR544" s="57"/>
      <c r="BHS544" s="57"/>
      <c r="BHT544" s="91"/>
      <c r="BHU544" s="87"/>
      <c r="BHV544" s="87"/>
      <c r="BHW544" s="55"/>
      <c r="BHX544" s="55"/>
      <c r="BHY544" s="92"/>
      <c r="BHZ544" s="61"/>
      <c r="BIA544" s="55"/>
      <c r="BIB544" s="57"/>
      <c r="BIC544" s="55"/>
      <c r="BID544" s="55"/>
      <c r="BIE544" s="55"/>
      <c r="BIF544" s="55"/>
      <c r="BIG544" s="55"/>
      <c r="BIH544" s="55"/>
      <c r="BII544" s="55"/>
      <c r="BIJ544" s="59"/>
      <c r="BIK544" s="55"/>
      <c r="BIL544" s="55"/>
      <c r="BIM544" s="87"/>
      <c r="BIN544" s="88"/>
      <c r="BIO544" s="89"/>
      <c r="BIP544" s="90"/>
      <c r="BIQ544" s="57"/>
      <c r="BIR544" s="57"/>
      <c r="BIS544" s="91"/>
      <c r="BIT544" s="87"/>
      <c r="BIU544" s="87"/>
      <c r="BIV544" s="55"/>
      <c r="BIW544" s="55"/>
      <c r="BIX544" s="92"/>
      <c r="BIY544" s="61"/>
      <c r="BIZ544" s="55"/>
      <c r="BJA544" s="57"/>
      <c r="BJB544" s="55"/>
      <c r="BJC544" s="55"/>
      <c r="BJD544" s="55"/>
      <c r="BJE544" s="55"/>
      <c r="BJF544" s="55"/>
      <c r="BJG544" s="55"/>
      <c r="BJH544" s="55"/>
      <c r="BJI544" s="59"/>
      <c r="BJJ544" s="55"/>
      <c r="BJK544" s="55"/>
      <c r="BJL544" s="87"/>
      <c r="BJM544" s="88"/>
      <c r="BJN544" s="89"/>
      <c r="BJO544" s="90"/>
      <c r="BJP544" s="57"/>
      <c r="BJQ544" s="57"/>
      <c r="BJR544" s="91"/>
      <c r="BJS544" s="87"/>
      <c r="BJT544" s="87"/>
      <c r="BJU544" s="55"/>
      <c r="BJV544" s="55"/>
      <c r="BJW544" s="92"/>
      <c r="BJX544" s="61"/>
      <c r="BJY544" s="55"/>
      <c r="BJZ544" s="57"/>
      <c r="BKA544" s="55"/>
      <c r="BKB544" s="55"/>
      <c r="BKC544" s="55"/>
      <c r="BKD544" s="55"/>
      <c r="BKE544" s="55"/>
      <c r="BKF544" s="55"/>
      <c r="BKG544" s="55"/>
      <c r="BKH544" s="59"/>
      <c r="BKI544" s="55"/>
      <c r="BKJ544" s="55"/>
      <c r="BKK544" s="87"/>
      <c r="BKL544" s="88"/>
      <c r="BKM544" s="89"/>
      <c r="BKN544" s="90"/>
      <c r="BKO544" s="57"/>
      <c r="BKP544" s="57"/>
      <c r="BKQ544" s="91"/>
      <c r="BKR544" s="87"/>
      <c r="BKS544" s="87"/>
      <c r="BKT544" s="55"/>
      <c r="BKU544" s="55"/>
      <c r="BKV544" s="92"/>
      <c r="BKW544" s="61"/>
      <c r="BKX544" s="55"/>
      <c r="BKY544" s="57"/>
      <c r="BKZ544" s="55"/>
      <c r="BLA544" s="55"/>
      <c r="BLB544" s="55"/>
      <c r="BLC544" s="55"/>
      <c r="BLD544" s="55"/>
      <c r="BLE544" s="55"/>
      <c r="BLF544" s="55"/>
      <c r="BLG544" s="59"/>
      <c r="BLH544" s="55"/>
      <c r="BLI544" s="55"/>
      <c r="BLJ544" s="87"/>
      <c r="BLK544" s="88"/>
      <c r="BLL544" s="89"/>
      <c r="BLM544" s="90"/>
      <c r="BLN544" s="57"/>
      <c r="BLO544" s="57"/>
      <c r="BLP544" s="91"/>
      <c r="BLQ544" s="87"/>
      <c r="BLR544" s="87"/>
      <c r="BLS544" s="55"/>
      <c r="BLT544" s="55"/>
      <c r="BLU544" s="92"/>
      <c r="BLV544" s="61"/>
      <c r="BLW544" s="55"/>
      <c r="BLX544" s="57"/>
      <c r="BLY544" s="55"/>
      <c r="BLZ544" s="55"/>
      <c r="BMA544" s="55"/>
      <c r="BMB544" s="55"/>
      <c r="BMC544" s="55"/>
      <c r="BMD544" s="55"/>
      <c r="BME544" s="55"/>
      <c r="BMF544" s="59"/>
      <c r="BMG544" s="55"/>
      <c r="BMH544" s="55"/>
      <c r="BMI544" s="87"/>
      <c r="BMJ544" s="88"/>
      <c r="BMK544" s="89"/>
      <c r="BML544" s="90"/>
      <c r="BMM544" s="57"/>
      <c r="BMN544" s="57"/>
      <c r="BMO544" s="91"/>
      <c r="BMP544" s="87"/>
      <c r="BMQ544" s="87"/>
      <c r="BMR544" s="55"/>
      <c r="BMS544" s="55"/>
      <c r="BMT544" s="92"/>
      <c r="BMU544" s="61"/>
      <c r="BMV544" s="55"/>
      <c r="BMW544" s="57"/>
      <c r="BMX544" s="55"/>
      <c r="BMY544" s="55"/>
      <c r="BMZ544" s="55"/>
      <c r="BNA544" s="55"/>
      <c r="BNB544" s="55"/>
      <c r="BNC544" s="55"/>
      <c r="BND544" s="55"/>
      <c r="BNE544" s="59"/>
      <c r="BNF544" s="55"/>
      <c r="BNG544" s="55"/>
      <c r="BNH544" s="87"/>
      <c r="BNI544" s="88"/>
      <c r="BNJ544" s="89"/>
      <c r="BNK544" s="90"/>
      <c r="BNL544" s="57"/>
      <c r="BNM544" s="57"/>
      <c r="BNN544" s="91"/>
      <c r="BNO544" s="87"/>
      <c r="BNP544" s="87"/>
      <c r="BNQ544" s="55"/>
      <c r="BNR544" s="55"/>
      <c r="BNS544" s="92"/>
      <c r="BNT544" s="61"/>
      <c r="BNU544" s="55"/>
      <c r="BNV544" s="57"/>
      <c r="BNW544" s="55"/>
      <c r="BNX544" s="55"/>
      <c r="BNY544" s="55"/>
      <c r="BNZ544" s="55"/>
      <c r="BOA544" s="55"/>
      <c r="BOB544" s="55"/>
      <c r="BOC544" s="55"/>
      <c r="BOD544" s="59"/>
      <c r="BOE544" s="55"/>
      <c r="BOF544" s="55"/>
      <c r="BOG544" s="87"/>
      <c r="BOH544" s="88"/>
      <c r="BOI544" s="89"/>
      <c r="BOJ544" s="90"/>
      <c r="BOK544" s="57"/>
      <c r="BOL544" s="57"/>
      <c r="BOM544" s="91"/>
      <c r="BON544" s="87"/>
      <c r="BOO544" s="87"/>
      <c r="BOP544" s="55"/>
      <c r="BOQ544" s="55"/>
      <c r="BOR544" s="92"/>
      <c r="BOS544" s="61"/>
      <c r="BOT544" s="55"/>
      <c r="BOU544" s="57"/>
      <c r="BOV544" s="55"/>
      <c r="BOW544" s="55"/>
      <c r="BOX544" s="55"/>
      <c r="BOY544" s="55"/>
      <c r="BOZ544" s="55"/>
      <c r="BPA544" s="55"/>
      <c r="BPB544" s="55"/>
      <c r="BPC544" s="59"/>
      <c r="BPD544" s="55"/>
      <c r="BPE544" s="55"/>
      <c r="BPF544" s="87"/>
      <c r="BPG544" s="88"/>
      <c r="BPH544" s="89"/>
      <c r="BPI544" s="90"/>
      <c r="BPJ544" s="57"/>
      <c r="BPK544" s="57"/>
      <c r="BPL544" s="91"/>
      <c r="BPM544" s="87"/>
      <c r="BPN544" s="87"/>
      <c r="BPO544" s="55"/>
      <c r="BPP544" s="55"/>
      <c r="BPQ544" s="92"/>
      <c r="BPR544" s="61"/>
      <c r="BPS544" s="55"/>
      <c r="BPT544" s="57"/>
      <c r="BPU544" s="55"/>
      <c r="BPV544" s="55"/>
      <c r="BPW544" s="55"/>
      <c r="BPX544" s="55"/>
      <c r="BPY544" s="55"/>
      <c r="BPZ544" s="55"/>
      <c r="BQA544" s="55"/>
      <c r="BQB544" s="59"/>
      <c r="BQC544" s="55"/>
      <c r="BQD544" s="55"/>
      <c r="BQE544" s="87"/>
      <c r="BQF544" s="88"/>
      <c r="BQG544" s="89"/>
      <c r="BQH544" s="90"/>
      <c r="BQI544" s="57"/>
      <c r="BQJ544" s="57"/>
      <c r="BQK544" s="91"/>
      <c r="BQL544" s="87"/>
      <c r="BQM544" s="87"/>
      <c r="BQN544" s="55"/>
      <c r="BQO544" s="55"/>
      <c r="BQP544" s="92"/>
      <c r="BQQ544" s="61"/>
      <c r="BQR544" s="55"/>
      <c r="BQS544" s="57"/>
      <c r="BQT544" s="55"/>
      <c r="BQU544" s="55"/>
      <c r="BQV544" s="55"/>
      <c r="BQW544" s="55"/>
      <c r="BQX544" s="55"/>
      <c r="BQY544" s="55"/>
      <c r="BQZ544" s="55"/>
      <c r="BRA544" s="59"/>
      <c r="BRB544" s="55"/>
      <c r="BRC544" s="55"/>
      <c r="BRD544" s="87"/>
      <c r="BRE544" s="88"/>
      <c r="BRF544" s="89"/>
      <c r="BRG544" s="90"/>
      <c r="BRH544" s="57"/>
      <c r="BRI544" s="57"/>
      <c r="BRJ544" s="91"/>
      <c r="BRK544" s="87"/>
      <c r="BRL544" s="87"/>
      <c r="BRM544" s="55"/>
      <c r="BRN544" s="55"/>
      <c r="BRO544" s="92"/>
      <c r="BRP544" s="61"/>
      <c r="BRQ544" s="55"/>
      <c r="BRR544" s="57"/>
      <c r="BRS544" s="55"/>
      <c r="BRT544" s="55"/>
      <c r="BRU544" s="55"/>
      <c r="BRV544" s="55"/>
      <c r="BRW544" s="55"/>
      <c r="BRX544" s="55"/>
      <c r="BRY544" s="55"/>
      <c r="BRZ544" s="59"/>
      <c r="BSA544" s="55"/>
      <c r="BSB544" s="55"/>
      <c r="BSC544" s="87"/>
      <c r="BSD544" s="88"/>
      <c r="BSE544" s="89"/>
      <c r="BSF544" s="90"/>
      <c r="BSG544" s="57"/>
      <c r="BSH544" s="57"/>
      <c r="BSI544" s="91"/>
      <c r="BSJ544" s="87"/>
      <c r="BSK544" s="87"/>
      <c r="BSL544" s="55"/>
      <c r="BSM544" s="55"/>
      <c r="BSN544" s="92"/>
      <c r="BSO544" s="61"/>
      <c r="BSP544" s="55"/>
      <c r="BSQ544" s="57"/>
      <c r="BSR544" s="55"/>
      <c r="BSS544" s="55"/>
      <c r="BST544" s="55"/>
      <c r="BSU544" s="55"/>
      <c r="BSV544" s="55"/>
      <c r="BSW544" s="55"/>
      <c r="BSX544" s="55"/>
      <c r="BSY544" s="59"/>
      <c r="BSZ544" s="55"/>
      <c r="BTA544" s="55"/>
      <c r="BTB544" s="87"/>
      <c r="BTC544" s="88"/>
      <c r="BTD544" s="89"/>
      <c r="BTE544" s="90"/>
      <c r="BTF544" s="57"/>
      <c r="BTG544" s="57"/>
      <c r="BTH544" s="91"/>
      <c r="BTI544" s="87"/>
      <c r="BTJ544" s="87"/>
      <c r="BTK544" s="55"/>
      <c r="BTL544" s="55"/>
      <c r="BTM544" s="92"/>
      <c r="BTN544" s="61"/>
      <c r="BTO544" s="55"/>
      <c r="BTP544" s="57"/>
      <c r="BTQ544" s="55"/>
      <c r="BTR544" s="55"/>
      <c r="BTS544" s="55"/>
      <c r="BTT544" s="55"/>
      <c r="BTU544" s="55"/>
      <c r="BTV544" s="55"/>
      <c r="BTW544" s="55"/>
      <c r="BTX544" s="59"/>
      <c r="BTY544" s="55"/>
      <c r="BTZ544" s="55"/>
      <c r="BUA544" s="87"/>
      <c r="BUB544" s="88"/>
      <c r="BUC544" s="89"/>
      <c r="BUD544" s="90"/>
      <c r="BUE544" s="57"/>
      <c r="BUF544" s="57"/>
      <c r="BUG544" s="91"/>
      <c r="BUH544" s="87"/>
      <c r="BUI544" s="87"/>
      <c r="BUJ544" s="55"/>
      <c r="BUK544" s="55"/>
      <c r="BUL544" s="92"/>
      <c r="BUM544" s="61"/>
      <c r="BUN544" s="55"/>
      <c r="BUO544" s="57"/>
      <c r="BUP544" s="55"/>
      <c r="BUQ544" s="55"/>
      <c r="BUR544" s="55"/>
      <c r="BUS544" s="55"/>
      <c r="BUT544" s="55"/>
      <c r="BUU544" s="55"/>
      <c r="BUV544" s="55"/>
      <c r="BUW544" s="59"/>
      <c r="BUX544" s="55"/>
      <c r="BUY544" s="55"/>
      <c r="BUZ544" s="87"/>
      <c r="BVA544" s="88"/>
      <c r="BVB544" s="89"/>
      <c r="BVC544" s="90"/>
      <c r="BVD544" s="57"/>
      <c r="BVE544" s="57"/>
      <c r="BVF544" s="91"/>
      <c r="BVG544" s="87"/>
      <c r="BVH544" s="87"/>
      <c r="BVI544" s="55"/>
      <c r="BVJ544" s="55"/>
      <c r="BVK544" s="92"/>
      <c r="BVL544" s="61"/>
      <c r="BVM544" s="55"/>
      <c r="BVN544" s="57"/>
      <c r="BVO544" s="55"/>
      <c r="BVP544" s="55"/>
      <c r="BVQ544" s="55"/>
      <c r="BVR544" s="55"/>
      <c r="BVS544" s="55"/>
      <c r="BVT544" s="55"/>
      <c r="BVU544" s="55"/>
      <c r="BVV544" s="59"/>
      <c r="BVW544" s="55"/>
      <c r="BVX544" s="55"/>
      <c r="BVY544" s="87"/>
      <c r="BVZ544" s="88"/>
      <c r="BWA544" s="89"/>
      <c r="BWB544" s="90"/>
      <c r="BWC544" s="57"/>
      <c r="BWD544" s="57"/>
      <c r="BWE544" s="91"/>
      <c r="BWF544" s="87"/>
      <c r="BWG544" s="87"/>
      <c r="BWH544" s="55"/>
      <c r="BWI544" s="55"/>
      <c r="BWJ544" s="92"/>
      <c r="BWK544" s="61"/>
      <c r="BWL544" s="55"/>
      <c r="BWM544" s="57"/>
      <c r="BWN544" s="55"/>
      <c r="BWO544" s="55"/>
      <c r="BWP544" s="55"/>
      <c r="BWQ544" s="55"/>
      <c r="BWR544" s="55"/>
      <c r="BWS544" s="55"/>
      <c r="BWT544" s="55"/>
      <c r="BWU544" s="59"/>
      <c r="BWV544" s="55"/>
      <c r="BWW544" s="55"/>
      <c r="BWX544" s="87"/>
      <c r="BWY544" s="88"/>
      <c r="BWZ544" s="89"/>
      <c r="BXA544" s="90"/>
      <c r="BXB544" s="57"/>
      <c r="BXC544" s="57"/>
      <c r="BXD544" s="91"/>
      <c r="BXE544" s="87"/>
      <c r="BXF544" s="87"/>
      <c r="BXG544" s="55"/>
      <c r="BXH544" s="55"/>
      <c r="BXI544" s="92"/>
      <c r="BXJ544" s="61"/>
      <c r="BXK544" s="55"/>
      <c r="BXL544" s="57"/>
      <c r="BXM544" s="55"/>
      <c r="BXN544" s="55"/>
      <c r="BXO544" s="55"/>
      <c r="BXP544" s="55"/>
      <c r="BXQ544" s="55"/>
      <c r="BXR544" s="55"/>
      <c r="BXS544" s="55"/>
      <c r="BXT544" s="59"/>
      <c r="BXU544" s="55"/>
      <c r="BXV544" s="55"/>
      <c r="BXW544" s="87"/>
      <c r="BXX544" s="88"/>
      <c r="BXY544" s="89"/>
      <c r="BXZ544" s="90"/>
      <c r="BYA544" s="57"/>
      <c r="BYB544" s="57"/>
      <c r="BYC544" s="91"/>
      <c r="BYD544" s="87"/>
      <c r="BYE544" s="87"/>
      <c r="BYF544" s="55"/>
      <c r="BYG544" s="55"/>
      <c r="BYH544" s="92"/>
      <c r="BYI544" s="61"/>
      <c r="BYJ544" s="55"/>
      <c r="BYK544" s="57"/>
      <c r="BYL544" s="55"/>
      <c r="BYM544" s="55"/>
      <c r="BYN544" s="55"/>
      <c r="BYO544" s="55"/>
      <c r="BYP544" s="55"/>
      <c r="BYQ544" s="55"/>
      <c r="BYR544" s="55"/>
      <c r="BYS544" s="59"/>
      <c r="BYT544" s="55"/>
      <c r="BYU544" s="55"/>
      <c r="BYV544" s="87"/>
      <c r="BYW544" s="88"/>
      <c r="BYX544" s="89"/>
      <c r="BYY544" s="90"/>
      <c r="BYZ544" s="57"/>
      <c r="BZA544" s="57"/>
      <c r="BZB544" s="91"/>
      <c r="BZC544" s="87"/>
      <c r="BZD544" s="87"/>
      <c r="BZE544" s="55"/>
      <c r="BZF544" s="55"/>
      <c r="BZG544" s="92"/>
      <c r="BZH544" s="61"/>
      <c r="BZI544" s="55"/>
      <c r="BZJ544" s="57"/>
      <c r="BZK544" s="55"/>
      <c r="BZL544" s="55"/>
      <c r="BZM544" s="55"/>
      <c r="BZN544" s="55"/>
      <c r="BZO544" s="55"/>
      <c r="BZP544" s="55"/>
      <c r="BZQ544" s="55"/>
      <c r="BZR544" s="59"/>
      <c r="BZS544" s="55"/>
      <c r="BZT544" s="55"/>
      <c r="BZU544" s="87"/>
      <c r="BZV544" s="88"/>
      <c r="BZW544" s="89"/>
      <c r="BZX544" s="90"/>
      <c r="BZY544" s="57"/>
      <c r="BZZ544" s="57"/>
      <c r="CAA544" s="91"/>
      <c r="CAB544" s="87"/>
      <c r="CAC544" s="87"/>
      <c r="CAD544" s="55"/>
      <c r="CAE544" s="55"/>
      <c r="CAF544" s="92"/>
      <c r="CAG544" s="61"/>
      <c r="CAH544" s="55"/>
      <c r="CAI544" s="57"/>
      <c r="CAJ544" s="55"/>
      <c r="CAK544" s="55"/>
      <c r="CAL544" s="55"/>
      <c r="CAM544" s="55"/>
      <c r="CAN544" s="55"/>
      <c r="CAO544" s="55"/>
      <c r="CAP544" s="55"/>
      <c r="CAQ544" s="59"/>
      <c r="CAR544" s="55"/>
      <c r="CAS544" s="55"/>
      <c r="CAT544" s="87"/>
      <c r="CAU544" s="88"/>
      <c r="CAV544" s="89"/>
      <c r="CAW544" s="90"/>
      <c r="CAX544" s="57"/>
      <c r="CAY544" s="57"/>
      <c r="CAZ544" s="91"/>
      <c r="CBA544" s="87"/>
      <c r="CBB544" s="87"/>
      <c r="CBC544" s="55"/>
      <c r="CBD544" s="55"/>
      <c r="CBE544" s="92"/>
      <c r="CBF544" s="61"/>
      <c r="CBG544" s="55"/>
      <c r="CBH544" s="57"/>
      <c r="CBI544" s="55"/>
      <c r="CBJ544" s="55"/>
      <c r="CBK544" s="55"/>
      <c r="CBL544" s="55"/>
      <c r="CBM544" s="55"/>
      <c r="CBN544" s="55"/>
      <c r="CBO544" s="55"/>
      <c r="CBP544" s="59"/>
      <c r="CBQ544" s="55"/>
      <c r="CBR544" s="55"/>
      <c r="CBS544" s="87"/>
      <c r="CBT544" s="88"/>
      <c r="CBU544" s="89"/>
      <c r="CBV544" s="90"/>
      <c r="CBW544" s="57"/>
      <c r="CBX544" s="57"/>
      <c r="CBY544" s="91"/>
      <c r="CBZ544" s="87"/>
      <c r="CCA544" s="87"/>
      <c r="CCB544" s="55"/>
      <c r="CCC544" s="55"/>
      <c r="CCD544" s="92"/>
      <c r="CCE544" s="61"/>
      <c r="CCF544" s="55"/>
      <c r="CCG544" s="57"/>
      <c r="CCH544" s="55"/>
      <c r="CCI544" s="55"/>
      <c r="CCJ544" s="55"/>
      <c r="CCK544" s="55"/>
      <c r="CCL544" s="55"/>
      <c r="CCM544" s="55"/>
      <c r="CCN544" s="55"/>
      <c r="CCO544" s="59"/>
      <c r="CCP544" s="55"/>
      <c r="CCQ544" s="55"/>
      <c r="CCR544" s="87"/>
      <c r="CCS544" s="88"/>
      <c r="CCT544" s="89"/>
      <c r="CCU544" s="90"/>
      <c r="CCV544" s="57"/>
      <c r="CCW544" s="57"/>
      <c r="CCX544" s="91"/>
      <c r="CCY544" s="87"/>
      <c r="CCZ544" s="87"/>
      <c r="CDA544" s="55"/>
      <c r="CDB544" s="55"/>
      <c r="CDC544" s="92"/>
      <c r="CDD544" s="61"/>
      <c r="CDE544" s="55"/>
      <c r="CDF544" s="57"/>
      <c r="CDG544" s="55"/>
      <c r="CDH544" s="55"/>
      <c r="CDI544" s="55"/>
      <c r="CDJ544" s="55"/>
      <c r="CDK544" s="55"/>
      <c r="CDL544" s="55"/>
      <c r="CDM544" s="55"/>
      <c r="CDN544" s="59"/>
      <c r="CDO544" s="55"/>
      <c r="CDP544" s="55"/>
      <c r="CDQ544" s="87"/>
      <c r="CDR544" s="88"/>
      <c r="CDS544" s="89"/>
      <c r="CDT544" s="90"/>
      <c r="CDU544" s="57"/>
      <c r="CDV544" s="57"/>
      <c r="CDW544" s="91"/>
      <c r="CDX544" s="87"/>
      <c r="CDY544" s="87"/>
      <c r="CDZ544" s="55"/>
      <c r="CEA544" s="55"/>
      <c r="CEB544" s="92"/>
      <c r="CEC544" s="61"/>
      <c r="CED544" s="55"/>
      <c r="CEE544" s="57"/>
      <c r="CEF544" s="55"/>
      <c r="CEG544" s="55"/>
      <c r="CEH544" s="55"/>
      <c r="CEI544" s="55"/>
      <c r="CEJ544" s="55"/>
      <c r="CEK544" s="55"/>
      <c r="CEL544" s="55"/>
      <c r="CEM544" s="59"/>
      <c r="CEN544" s="55"/>
      <c r="CEO544" s="55"/>
      <c r="CEP544" s="87"/>
      <c r="CEQ544" s="88"/>
      <c r="CER544" s="89"/>
      <c r="CES544" s="90"/>
      <c r="CET544" s="57"/>
      <c r="CEU544" s="57"/>
      <c r="CEV544" s="91"/>
      <c r="CEW544" s="87"/>
      <c r="CEX544" s="87"/>
      <c r="CEY544" s="55"/>
      <c r="CEZ544" s="55"/>
      <c r="CFA544" s="92"/>
      <c r="CFB544" s="61"/>
      <c r="CFC544" s="55"/>
      <c r="CFD544" s="57"/>
      <c r="CFE544" s="55"/>
      <c r="CFF544" s="55"/>
      <c r="CFG544" s="55"/>
      <c r="CFH544" s="55"/>
      <c r="CFI544" s="55"/>
      <c r="CFJ544" s="55"/>
      <c r="CFK544" s="55"/>
      <c r="CFL544" s="59"/>
      <c r="CFM544" s="55"/>
      <c r="CFN544" s="55"/>
      <c r="CFO544" s="87"/>
      <c r="CFP544" s="88"/>
      <c r="CFQ544" s="89"/>
      <c r="CFR544" s="90"/>
      <c r="CFS544" s="57"/>
      <c r="CFT544" s="57"/>
      <c r="CFU544" s="91"/>
      <c r="CFV544" s="87"/>
      <c r="CFW544" s="87"/>
      <c r="CFX544" s="55"/>
      <c r="CFY544" s="55"/>
      <c r="CFZ544" s="92"/>
      <c r="CGA544" s="61"/>
      <c r="CGB544" s="55"/>
      <c r="CGC544" s="57"/>
      <c r="CGD544" s="55"/>
      <c r="CGE544" s="55"/>
      <c r="CGF544" s="55"/>
      <c r="CGG544" s="55"/>
      <c r="CGH544" s="55"/>
      <c r="CGI544" s="55"/>
      <c r="CGJ544" s="55"/>
      <c r="CGK544" s="59"/>
      <c r="CGL544" s="55"/>
      <c r="CGM544" s="55"/>
      <c r="CGN544" s="87"/>
      <c r="CGO544" s="88"/>
      <c r="CGP544" s="89"/>
      <c r="CGQ544" s="90"/>
      <c r="CGR544" s="57"/>
      <c r="CGS544" s="57"/>
      <c r="CGT544" s="91"/>
      <c r="CGU544" s="87"/>
      <c r="CGV544" s="87"/>
      <c r="CGW544" s="55"/>
      <c r="CGX544" s="55"/>
      <c r="CGY544" s="92"/>
      <c r="CGZ544" s="61"/>
      <c r="CHA544" s="55"/>
      <c r="CHB544" s="57"/>
      <c r="CHC544" s="55"/>
      <c r="CHD544" s="55"/>
      <c r="CHE544" s="55"/>
      <c r="CHF544" s="55"/>
      <c r="CHG544" s="55"/>
      <c r="CHH544" s="55"/>
      <c r="CHI544" s="55"/>
      <c r="CHJ544" s="59"/>
      <c r="CHK544" s="55"/>
      <c r="CHL544" s="55"/>
      <c r="CHM544" s="87"/>
      <c r="CHN544" s="88"/>
      <c r="CHO544" s="89"/>
      <c r="CHP544" s="90"/>
      <c r="CHQ544" s="57"/>
      <c r="CHR544" s="57"/>
      <c r="CHS544" s="91"/>
      <c r="CHT544" s="87"/>
      <c r="CHU544" s="87"/>
      <c r="CHV544" s="55"/>
      <c r="CHW544" s="55"/>
      <c r="CHX544" s="92"/>
      <c r="CHY544" s="61"/>
      <c r="CHZ544" s="55"/>
      <c r="CIA544" s="57"/>
      <c r="CIB544" s="55"/>
      <c r="CIC544" s="55"/>
      <c r="CID544" s="55"/>
      <c r="CIE544" s="55"/>
      <c r="CIF544" s="55"/>
      <c r="CIG544" s="55"/>
      <c r="CIH544" s="55"/>
      <c r="CII544" s="59"/>
      <c r="CIJ544" s="55"/>
      <c r="CIK544" s="55"/>
      <c r="CIL544" s="87"/>
      <c r="CIM544" s="88"/>
      <c r="CIN544" s="89"/>
      <c r="CIO544" s="90"/>
      <c r="CIP544" s="57"/>
      <c r="CIQ544" s="57"/>
      <c r="CIR544" s="91"/>
      <c r="CIS544" s="87"/>
      <c r="CIT544" s="87"/>
      <c r="CIU544" s="55"/>
      <c r="CIV544" s="55"/>
      <c r="CIW544" s="92"/>
      <c r="CIX544" s="61"/>
      <c r="CIY544" s="55"/>
      <c r="CIZ544" s="57"/>
      <c r="CJA544" s="55"/>
      <c r="CJB544" s="55"/>
      <c r="CJC544" s="55"/>
      <c r="CJD544" s="55"/>
      <c r="CJE544" s="55"/>
      <c r="CJF544" s="55"/>
      <c r="CJG544" s="55"/>
      <c r="CJH544" s="59"/>
      <c r="CJI544" s="55"/>
      <c r="CJJ544" s="55"/>
      <c r="CJK544" s="87"/>
      <c r="CJL544" s="88"/>
      <c r="CJM544" s="89"/>
      <c r="CJN544" s="90"/>
      <c r="CJO544" s="57"/>
      <c r="CJP544" s="57"/>
      <c r="CJQ544" s="91"/>
      <c r="CJR544" s="87"/>
      <c r="CJS544" s="87"/>
      <c r="CJT544" s="55"/>
      <c r="CJU544" s="55"/>
      <c r="CJV544" s="92"/>
      <c r="CJW544" s="61"/>
      <c r="CJX544" s="55"/>
      <c r="CJY544" s="57"/>
      <c r="CJZ544" s="55"/>
      <c r="CKA544" s="55"/>
      <c r="CKB544" s="55"/>
      <c r="CKC544" s="55"/>
      <c r="CKD544" s="55"/>
      <c r="CKE544" s="55"/>
      <c r="CKF544" s="55"/>
      <c r="CKG544" s="59"/>
      <c r="CKH544" s="55"/>
      <c r="CKI544" s="55"/>
      <c r="CKJ544" s="87"/>
      <c r="CKK544" s="88"/>
      <c r="CKL544" s="89"/>
      <c r="CKM544" s="90"/>
      <c r="CKN544" s="57"/>
      <c r="CKO544" s="57"/>
      <c r="CKP544" s="91"/>
      <c r="CKQ544" s="87"/>
      <c r="CKR544" s="87"/>
      <c r="CKS544" s="55"/>
      <c r="CKT544" s="55"/>
      <c r="CKU544" s="92"/>
      <c r="CKV544" s="61"/>
      <c r="CKW544" s="55"/>
      <c r="CKX544" s="57"/>
      <c r="CKY544" s="55"/>
      <c r="CKZ544" s="55"/>
      <c r="CLA544" s="55"/>
      <c r="CLB544" s="55"/>
      <c r="CLC544" s="55"/>
      <c r="CLD544" s="55"/>
      <c r="CLE544" s="55"/>
      <c r="CLF544" s="59"/>
      <c r="CLG544" s="55"/>
      <c r="CLH544" s="55"/>
      <c r="CLI544" s="87"/>
      <c r="CLJ544" s="88"/>
      <c r="CLK544" s="89"/>
      <c r="CLL544" s="90"/>
      <c r="CLM544" s="57"/>
      <c r="CLN544" s="57"/>
      <c r="CLO544" s="91"/>
      <c r="CLP544" s="87"/>
      <c r="CLQ544" s="87"/>
      <c r="CLR544" s="55"/>
      <c r="CLS544" s="55"/>
      <c r="CLT544" s="92"/>
      <c r="CLU544" s="61"/>
      <c r="CLV544" s="55"/>
      <c r="CLW544" s="57"/>
      <c r="CLX544" s="55"/>
      <c r="CLY544" s="55"/>
      <c r="CLZ544" s="55"/>
      <c r="CMA544" s="55"/>
      <c r="CMB544" s="55"/>
      <c r="CMC544" s="55"/>
      <c r="CMD544" s="55"/>
      <c r="CME544" s="59"/>
      <c r="CMF544" s="55"/>
      <c r="CMG544" s="55"/>
      <c r="CMH544" s="87"/>
      <c r="CMI544" s="88"/>
      <c r="CMJ544" s="89"/>
      <c r="CMK544" s="90"/>
      <c r="CML544" s="57"/>
      <c r="CMM544" s="57"/>
      <c r="CMN544" s="91"/>
      <c r="CMO544" s="87"/>
      <c r="CMP544" s="87"/>
      <c r="CMQ544" s="55"/>
      <c r="CMR544" s="55"/>
      <c r="CMS544" s="92"/>
      <c r="CMT544" s="61"/>
      <c r="CMU544" s="55"/>
      <c r="CMV544" s="57"/>
      <c r="CMW544" s="55"/>
      <c r="CMX544" s="55"/>
      <c r="CMY544" s="55"/>
      <c r="CMZ544" s="55"/>
      <c r="CNA544" s="55"/>
      <c r="CNB544" s="55"/>
      <c r="CNC544" s="55"/>
      <c r="CND544" s="59"/>
      <c r="CNE544" s="55"/>
      <c r="CNF544" s="55"/>
      <c r="CNG544" s="87"/>
      <c r="CNH544" s="88"/>
      <c r="CNI544" s="89"/>
      <c r="CNJ544" s="90"/>
      <c r="CNK544" s="57"/>
      <c r="CNL544" s="57"/>
      <c r="CNM544" s="91"/>
      <c r="CNN544" s="87"/>
      <c r="CNO544" s="87"/>
      <c r="CNP544" s="55"/>
      <c r="CNQ544" s="55"/>
      <c r="CNR544" s="92"/>
      <c r="CNS544" s="61"/>
      <c r="CNT544" s="55"/>
      <c r="CNU544" s="57"/>
      <c r="CNV544" s="55"/>
      <c r="CNW544" s="55"/>
      <c r="CNX544" s="55"/>
      <c r="CNY544" s="55"/>
      <c r="CNZ544" s="55"/>
      <c r="COA544" s="55"/>
      <c r="COB544" s="55"/>
      <c r="COC544" s="59"/>
      <c r="COD544" s="55"/>
      <c r="COE544" s="55"/>
      <c r="COF544" s="87"/>
      <c r="COG544" s="88"/>
      <c r="COH544" s="89"/>
      <c r="COI544" s="90"/>
      <c r="COJ544" s="57"/>
      <c r="COK544" s="57"/>
      <c r="COL544" s="91"/>
      <c r="COM544" s="87"/>
      <c r="CON544" s="87"/>
      <c r="COO544" s="55"/>
      <c r="COP544" s="55"/>
      <c r="COQ544" s="92"/>
      <c r="COR544" s="61"/>
      <c r="COS544" s="55"/>
      <c r="COT544" s="57"/>
      <c r="COU544" s="55"/>
      <c r="COV544" s="55"/>
      <c r="COW544" s="55"/>
      <c r="COX544" s="55"/>
      <c r="COY544" s="55"/>
      <c r="COZ544" s="55"/>
      <c r="CPA544" s="55"/>
      <c r="CPB544" s="59"/>
      <c r="CPC544" s="55"/>
      <c r="CPD544" s="55"/>
      <c r="CPE544" s="87"/>
      <c r="CPF544" s="88"/>
      <c r="CPG544" s="89"/>
      <c r="CPH544" s="90"/>
      <c r="CPI544" s="57"/>
      <c r="CPJ544" s="57"/>
      <c r="CPK544" s="91"/>
      <c r="CPL544" s="87"/>
      <c r="CPM544" s="87"/>
      <c r="CPN544" s="55"/>
      <c r="CPO544" s="55"/>
      <c r="CPP544" s="92"/>
      <c r="CPQ544" s="61"/>
      <c r="CPR544" s="55"/>
      <c r="CPS544" s="57"/>
      <c r="CPT544" s="55"/>
      <c r="CPU544" s="55"/>
      <c r="CPV544" s="55"/>
      <c r="CPW544" s="55"/>
      <c r="CPX544" s="55"/>
      <c r="CPY544" s="55"/>
      <c r="CPZ544" s="55"/>
      <c r="CQA544" s="59"/>
      <c r="CQB544" s="55"/>
      <c r="CQC544" s="55"/>
      <c r="CQD544" s="87"/>
      <c r="CQE544" s="88"/>
      <c r="CQF544" s="89"/>
      <c r="CQG544" s="90"/>
      <c r="CQH544" s="57"/>
      <c r="CQI544" s="57"/>
      <c r="CQJ544" s="91"/>
      <c r="CQK544" s="87"/>
      <c r="CQL544" s="87"/>
      <c r="CQM544" s="55"/>
      <c r="CQN544" s="55"/>
      <c r="CQO544" s="92"/>
      <c r="CQP544" s="61"/>
      <c r="CQQ544" s="55"/>
      <c r="CQR544" s="57"/>
      <c r="CQS544" s="55"/>
      <c r="CQT544" s="55"/>
      <c r="CQU544" s="55"/>
      <c r="CQV544" s="55"/>
      <c r="CQW544" s="55"/>
      <c r="CQX544" s="55"/>
      <c r="CQY544" s="55"/>
      <c r="CQZ544" s="59"/>
      <c r="CRA544" s="55"/>
      <c r="CRB544" s="55"/>
      <c r="CRC544" s="87"/>
      <c r="CRD544" s="88"/>
      <c r="CRE544" s="89"/>
      <c r="CRF544" s="90"/>
      <c r="CRG544" s="57"/>
      <c r="CRH544" s="57"/>
      <c r="CRI544" s="91"/>
      <c r="CRJ544" s="87"/>
      <c r="CRK544" s="87"/>
      <c r="CRL544" s="55"/>
      <c r="CRM544" s="55"/>
      <c r="CRN544" s="92"/>
      <c r="CRO544" s="61"/>
      <c r="CRP544" s="55"/>
      <c r="CRQ544" s="57"/>
      <c r="CRR544" s="55"/>
      <c r="CRS544" s="55"/>
      <c r="CRT544" s="55"/>
      <c r="CRU544" s="55"/>
      <c r="CRV544" s="55"/>
      <c r="CRW544" s="55"/>
      <c r="CRX544" s="55"/>
      <c r="CRY544" s="59"/>
      <c r="CRZ544" s="55"/>
      <c r="CSA544" s="55"/>
      <c r="CSB544" s="87"/>
      <c r="CSC544" s="88"/>
      <c r="CSD544" s="89"/>
      <c r="CSE544" s="90"/>
      <c r="CSF544" s="57"/>
      <c r="CSG544" s="57"/>
      <c r="CSH544" s="91"/>
      <c r="CSI544" s="87"/>
      <c r="CSJ544" s="87"/>
      <c r="CSK544" s="55"/>
      <c r="CSL544" s="55"/>
      <c r="CSM544" s="92"/>
      <c r="CSN544" s="61"/>
      <c r="CSO544" s="55"/>
      <c r="CSP544" s="57"/>
      <c r="CSQ544" s="55"/>
      <c r="CSR544" s="55"/>
      <c r="CSS544" s="55"/>
      <c r="CST544" s="55"/>
      <c r="CSU544" s="55"/>
      <c r="CSV544" s="55"/>
      <c r="CSW544" s="55"/>
      <c r="CSX544" s="59"/>
      <c r="CSY544" s="55"/>
      <c r="CSZ544" s="55"/>
      <c r="CTA544" s="87"/>
      <c r="CTB544" s="88"/>
      <c r="CTC544" s="89"/>
      <c r="CTD544" s="90"/>
      <c r="CTE544" s="57"/>
      <c r="CTF544" s="57"/>
      <c r="CTG544" s="91"/>
      <c r="CTH544" s="87"/>
      <c r="CTI544" s="87"/>
      <c r="CTJ544" s="55"/>
      <c r="CTK544" s="55"/>
      <c r="CTL544" s="92"/>
      <c r="CTM544" s="61"/>
      <c r="CTN544" s="55"/>
      <c r="CTO544" s="57"/>
      <c r="CTP544" s="55"/>
      <c r="CTQ544" s="55"/>
      <c r="CTR544" s="55"/>
      <c r="CTS544" s="55"/>
      <c r="CTT544" s="55"/>
      <c r="CTU544" s="55"/>
      <c r="CTV544" s="55"/>
      <c r="CTW544" s="59"/>
      <c r="CTX544" s="55"/>
      <c r="CTY544" s="55"/>
      <c r="CTZ544" s="87"/>
      <c r="CUA544" s="88"/>
      <c r="CUB544" s="89"/>
      <c r="CUC544" s="90"/>
      <c r="CUD544" s="57"/>
      <c r="CUE544" s="57"/>
      <c r="CUF544" s="91"/>
      <c r="CUG544" s="87"/>
      <c r="CUH544" s="87"/>
      <c r="CUI544" s="55"/>
      <c r="CUJ544" s="55"/>
      <c r="CUK544" s="92"/>
      <c r="CUL544" s="61"/>
      <c r="CUM544" s="55"/>
      <c r="CUN544" s="57"/>
      <c r="CUO544" s="55"/>
      <c r="CUP544" s="55"/>
      <c r="CUQ544" s="55"/>
      <c r="CUR544" s="55"/>
      <c r="CUS544" s="55"/>
      <c r="CUT544" s="55"/>
      <c r="CUU544" s="55"/>
      <c r="CUV544" s="59"/>
      <c r="CUW544" s="55"/>
      <c r="CUX544" s="55"/>
      <c r="CUY544" s="87"/>
      <c r="CUZ544" s="88"/>
      <c r="CVA544" s="89"/>
      <c r="CVB544" s="90"/>
      <c r="CVC544" s="57"/>
      <c r="CVD544" s="57"/>
      <c r="CVE544" s="91"/>
      <c r="CVF544" s="87"/>
      <c r="CVG544" s="87"/>
      <c r="CVH544" s="55"/>
      <c r="CVI544" s="55"/>
      <c r="CVJ544" s="92"/>
      <c r="CVK544" s="61"/>
      <c r="CVL544" s="55"/>
      <c r="CVM544" s="57"/>
      <c r="CVN544" s="55"/>
      <c r="CVO544" s="55"/>
      <c r="CVP544" s="55"/>
      <c r="CVQ544" s="55"/>
      <c r="CVR544" s="55"/>
      <c r="CVS544" s="55"/>
      <c r="CVT544" s="55"/>
      <c r="CVU544" s="59"/>
      <c r="CVV544" s="55"/>
      <c r="CVW544" s="55"/>
      <c r="CVX544" s="87"/>
      <c r="CVY544" s="88"/>
      <c r="CVZ544" s="89"/>
      <c r="CWA544" s="90"/>
      <c r="CWB544" s="57"/>
      <c r="CWC544" s="57"/>
      <c r="CWD544" s="91"/>
      <c r="CWE544" s="87"/>
      <c r="CWF544" s="87"/>
      <c r="CWG544" s="55"/>
      <c r="CWH544" s="55"/>
      <c r="CWI544" s="92"/>
      <c r="CWJ544" s="61"/>
      <c r="CWK544" s="55"/>
      <c r="CWL544" s="57"/>
      <c r="CWM544" s="55"/>
      <c r="CWN544" s="55"/>
      <c r="CWO544" s="55"/>
      <c r="CWP544" s="55"/>
      <c r="CWQ544" s="55"/>
      <c r="CWR544" s="55"/>
      <c r="CWS544" s="55"/>
      <c r="CWT544" s="59"/>
      <c r="CWU544" s="55"/>
      <c r="CWV544" s="55"/>
      <c r="CWW544" s="87"/>
      <c r="CWX544" s="88"/>
      <c r="CWY544" s="89"/>
      <c r="CWZ544" s="90"/>
      <c r="CXA544" s="57"/>
      <c r="CXB544" s="57"/>
      <c r="CXC544" s="91"/>
      <c r="CXD544" s="87"/>
      <c r="CXE544" s="87"/>
      <c r="CXF544" s="55"/>
      <c r="CXG544" s="55"/>
      <c r="CXH544" s="92"/>
      <c r="CXI544" s="61"/>
      <c r="CXJ544" s="55"/>
      <c r="CXK544" s="57"/>
      <c r="CXL544" s="55"/>
      <c r="CXM544" s="55"/>
      <c r="CXN544" s="55"/>
      <c r="CXO544" s="55"/>
      <c r="CXP544" s="55"/>
      <c r="CXQ544" s="55"/>
      <c r="CXR544" s="55"/>
      <c r="CXS544" s="59"/>
      <c r="CXT544" s="55"/>
      <c r="CXU544" s="55"/>
      <c r="CXV544" s="87"/>
      <c r="CXW544" s="88"/>
      <c r="CXX544" s="89"/>
      <c r="CXY544" s="90"/>
      <c r="CXZ544" s="57"/>
      <c r="CYA544" s="57"/>
      <c r="CYB544" s="91"/>
      <c r="CYC544" s="87"/>
      <c r="CYD544" s="87"/>
      <c r="CYE544" s="55"/>
      <c r="CYF544" s="55"/>
      <c r="CYG544" s="92"/>
      <c r="CYH544" s="61"/>
      <c r="CYI544" s="55"/>
      <c r="CYJ544" s="57"/>
      <c r="CYK544" s="55"/>
      <c r="CYL544" s="55"/>
      <c r="CYM544" s="55"/>
      <c r="CYN544" s="55"/>
      <c r="CYO544" s="55"/>
      <c r="CYP544" s="55"/>
      <c r="CYQ544" s="55"/>
      <c r="CYR544" s="59"/>
      <c r="CYS544" s="55"/>
      <c r="CYT544" s="55"/>
      <c r="CYU544" s="87"/>
      <c r="CYV544" s="88"/>
      <c r="CYW544" s="89"/>
      <c r="CYX544" s="90"/>
      <c r="CYY544" s="57"/>
      <c r="CYZ544" s="57"/>
      <c r="CZA544" s="91"/>
      <c r="CZB544" s="87"/>
      <c r="CZC544" s="87"/>
      <c r="CZD544" s="55"/>
      <c r="CZE544" s="55"/>
      <c r="CZF544" s="92"/>
      <c r="CZG544" s="61"/>
      <c r="CZH544" s="55"/>
      <c r="CZI544" s="57"/>
      <c r="CZJ544" s="55"/>
      <c r="CZK544" s="55"/>
      <c r="CZL544" s="55"/>
      <c r="CZM544" s="55"/>
      <c r="CZN544" s="55"/>
      <c r="CZO544" s="55"/>
      <c r="CZP544" s="55"/>
      <c r="CZQ544" s="59"/>
      <c r="CZR544" s="55"/>
      <c r="CZS544" s="55"/>
      <c r="CZT544" s="87"/>
      <c r="CZU544" s="88"/>
      <c r="CZV544" s="89"/>
      <c r="CZW544" s="90"/>
      <c r="CZX544" s="57"/>
      <c r="CZY544" s="57"/>
      <c r="CZZ544" s="91"/>
      <c r="DAA544" s="87"/>
      <c r="DAB544" s="87"/>
      <c r="DAC544" s="55"/>
      <c r="DAD544" s="55"/>
      <c r="DAE544" s="92"/>
      <c r="DAF544" s="61"/>
      <c r="DAG544" s="55"/>
      <c r="DAH544" s="57"/>
      <c r="DAI544" s="55"/>
      <c r="DAJ544" s="55"/>
      <c r="DAK544" s="55"/>
      <c r="DAL544" s="55"/>
      <c r="DAM544" s="55"/>
      <c r="DAN544" s="55"/>
      <c r="DAO544" s="55"/>
      <c r="DAP544" s="59"/>
      <c r="DAQ544" s="55"/>
      <c r="DAR544" s="55"/>
      <c r="DAS544" s="87"/>
      <c r="DAT544" s="88"/>
      <c r="DAU544" s="89"/>
      <c r="DAV544" s="90"/>
      <c r="DAW544" s="57"/>
      <c r="DAX544" s="57"/>
      <c r="DAY544" s="91"/>
      <c r="DAZ544" s="87"/>
      <c r="DBA544" s="87"/>
      <c r="DBB544" s="55"/>
      <c r="DBC544" s="55"/>
      <c r="DBD544" s="92"/>
      <c r="DBE544" s="61"/>
      <c r="DBF544" s="55"/>
      <c r="DBG544" s="57"/>
      <c r="DBH544" s="55"/>
      <c r="DBI544" s="55"/>
      <c r="DBJ544" s="55"/>
      <c r="DBK544" s="55"/>
      <c r="DBL544" s="55"/>
      <c r="DBM544" s="55"/>
      <c r="DBN544" s="55"/>
      <c r="DBO544" s="59"/>
      <c r="DBP544" s="55"/>
      <c r="DBQ544" s="55"/>
      <c r="DBR544" s="87"/>
      <c r="DBS544" s="88"/>
      <c r="DBT544" s="89"/>
      <c r="DBU544" s="90"/>
      <c r="DBV544" s="57"/>
      <c r="DBW544" s="57"/>
      <c r="DBX544" s="91"/>
      <c r="DBY544" s="87"/>
      <c r="DBZ544" s="87"/>
      <c r="DCA544" s="55"/>
      <c r="DCB544" s="55"/>
      <c r="DCC544" s="92"/>
      <c r="DCD544" s="61"/>
      <c r="DCE544" s="55"/>
      <c r="DCF544" s="57"/>
      <c r="DCG544" s="55"/>
      <c r="DCH544" s="55"/>
      <c r="DCI544" s="55"/>
      <c r="DCJ544" s="55"/>
      <c r="DCK544" s="55"/>
      <c r="DCL544" s="55"/>
      <c r="DCM544" s="55"/>
      <c r="DCN544" s="59"/>
      <c r="DCO544" s="55"/>
      <c r="DCP544" s="55"/>
      <c r="DCQ544" s="87"/>
      <c r="DCR544" s="88"/>
      <c r="DCS544" s="89"/>
      <c r="DCT544" s="90"/>
      <c r="DCU544" s="57"/>
      <c r="DCV544" s="57"/>
      <c r="DCW544" s="91"/>
      <c r="DCX544" s="87"/>
      <c r="DCY544" s="87"/>
      <c r="DCZ544" s="55"/>
      <c r="DDA544" s="55"/>
      <c r="DDB544" s="92"/>
      <c r="DDC544" s="61"/>
      <c r="DDD544" s="55"/>
      <c r="DDE544" s="57"/>
      <c r="DDF544" s="55"/>
      <c r="DDG544" s="55"/>
      <c r="DDH544" s="55"/>
      <c r="DDI544" s="55"/>
      <c r="DDJ544" s="55"/>
      <c r="DDK544" s="55"/>
      <c r="DDL544" s="55"/>
      <c r="DDM544" s="59"/>
      <c r="DDN544" s="55"/>
      <c r="DDO544" s="55"/>
      <c r="DDP544" s="87"/>
      <c r="DDQ544" s="88"/>
      <c r="DDR544" s="89"/>
      <c r="DDS544" s="90"/>
      <c r="DDT544" s="57"/>
      <c r="DDU544" s="57"/>
      <c r="DDV544" s="91"/>
      <c r="DDW544" s="87"/>
      <c r="DDX544" s="87"/>
      <c r="DDY544" s="55"/>
      <c r="DDZ544" s="55"/>
      <c r="DEA544" s="92"/>
      <c r="DEB544" s="61"/>
      <c r="DEC544" s="55"/>
      <c r="DED544" s="57"/>
      <c r="DEE544" s="55"/>
      <c r="DEF544" s="55"/>
      <c r="DEG544" s="55"/>
      <c r="DEH544" s="55"/>
      <c r="DEI544" s="55"/>
      <c r="DEJ544" s="55"/>
      <c r="DEK544" s="55"/>
      <c r="DEL544" s="59"/>
      <c r="DEM544" s="55"/>
      <c r="DEN544" s="55"/>
      <c r="DEO544" s="87"/>
      <c r="DEP544" s="88"/>
      <c r="DEQ544" s="89"/>
      <c r="DER544" s="90"/>
      <c r="DES544" s="57"/>
      <c r="DET544" s="57"/>
      <c r="DEU544" s="91"/>
      <c r="DEV544" s="87"/>
      <c r="DEW544" s="87"/>
      <c r="DEX544" s="55"/>
      <c r="DEY544" s="55"/>
      <c r="DEZ544" s="92"/>
      <c r="DFA544" s="61"/>
      <c r="DFB544" s="55"/>
      <c r="DFC544" s="57"/>
      <c r="DFD544" s="55"/>
      <c r="DFE544" s="55"/>
      <c r="DFF544" s="55"/>
      <c r="DFG544" s="55"/>
      <c r="DFH544" s="55"/>
      <c r="DFI544" s="55"/>
      <c r="DFJ544" s="55"/>
      <c r="DFK544" s="59"/>
      <c r="DFL544" s="55"/>
      <c r="DFM544" s="55"/>
      <c r="DFN544" s="87"/>
      <c r="DFO544" s="88"/>
      <c r="DFP544" s="89"/>
      <c r="DFQ544" s="90"/>
      <c r="DFR544" s="57"/>
      <c r="DFS544" s="57"/>
      <c r="DFT544" s="91"/>
      <c r="DFU544" s="87"/>
      <c r="DFV544" s="87"/>
      <c r="DFW544" s="55"/>
      <c r="DFX544" s="55"/>
      <c r="DFY544" s="92"/>
      <c r="DFZ544" s="61"/>
      <c r="DGA544" s="55"/>
      <c r="DGB544" s="57"/>
      <c r="DGC544" s="55"/>
      <c r="DGD544" s="55"/>
      <c r="DGE544" s="55"/>
      <c r="DGF544" s="55"/>
      <c r="DGG544" s="55"/>
      <c r="DGH544" s="55"/>
      <c r="DGI544" s="55"/>
      <c r="DGJ544" s="59"/>
      <c r="DGK544" s="55"/>
      <c r="DGL544" s="55"/>
      <c r="DGM544" s="87"/>
      <c r="DGN544" s="88"/>
      <c r="DGO544" s="89"/>
      <c r="DGP544" s="90"/>
      <c r="DGQ544" s="57"/>
      <c r="DGR544" s="57"/>
      <c r="DGS544" s="91"/>
      <c r="DGT544" s="87"/>
      <c r="DGU544" s="87"/>
      <c r="DGV544" s="55"/>
      <c r="DGW544" s="55"/>
      <c r="DGX544" s="92"/>
      <c r="DGY544" s="61"/>
      <c r="DGZ544" s="55"/>
      <c r="DHA544" s="57"/>
      <c r="DHB544" s="55"/>
      <c r="DHC544" s="55"/>
      <c r="DHD544" s="55"/>
      <c r="DHE544" s="55"/>
      <c r="DHF544" s="55"/>
      <c r="DHG544" s="55"/>
      <c r="DHH544" s="55"/>
      <c r="DHI544" s="59"/>
      <c r="DHJ544" s="55"/>
      <c r="DHK544" s="55"/>
      <c r="DHL544" s="87"/>
      <c r="DHM544" s="88"/>
      <c r="DHN544" s="89"/>
      <c r="DHO544" s="90"/>
      <c r="DHP544" s="57"/>
      <c r="DHQ544" s="57"/>
      <c r="DHR544" s="91"/>
      <c r="DHS544" s="87"/>
      <c r="DHT544" s="87"/>
      <c r="DHU544" s="55"/>
      <c r="DHV544" s="55"/>
      <c r="DHW544" s="92"/>
      <c r="DHX544" s="61"/>
      <c r="DHY544" s="55"/>
      <c r="DHZ544" s="57"/>
      <c r="DIA544" s="55"/>
      <c r="DIB544" s="55"/>
      <c r="DIC544" s="55"/>
      <c r="DID544" s="55"/>
      <c r="DIE544" s="55"/>
      <c r="DIF544" s="55"/>
      <c r="DIG544" s="55"/>
      <c r="DIH544" s="59"/>
      <c r="DII544" s="55"/>
      <c r="DIJ544" s="55"/>
      <c r="DIK544" s="87"/>
      <c r="DIL544" s="88"/>
      <c r="DIM544" s="89"/>
      <c r="DIN544" s="90"/>
      <c r="DIO544" s="57"/>
      <c r="DIP544" s="57"/>
      <c r="DIQ544" s="91"/>
      <c r="DIR544" s="87"/>
      <c r="DIS544" s="87"/>
      <c r="DIT544" s="55"/>
      <c r="DIU544" s="55"/>
      <c r="DIV544" s="92"/>
      <c r="DIW544" s="61"/>
      <c r="DIX544" s="55"/>
      <c r="DIY544" s="57"/>
      <c r="DIZ544" s="55"/>
      <c r="DJA544" s="55"/>
      <c r="DJB544" s="55"/>
      <c r="DJC544" s="55"/>
      <c r="DJD544" s="55"/>
      <c r="DJE544" s="55"/>
      <c r="DJF544" s="55"/>
      <c r="DJG544" s="59"/>
      <c r="DJH544" s="55"/>
      <c r="DJI544" s="55"/>
      <c r="DJJ544" s="87"/>
      <c r="DJK544" s="88"/>
      <c r="DJL544" s="89"/>
      <c r="DJM544" s="90"/>
      <c r="DJN544" s="57"/>
      <c r="DJO544" s="57"/>
      <c r="DJP544" s="91"/>
      <c r="DJQ544" s="87"/>
      <c r="DJR544" s="87"/>
      <c r="DJS544" s="55"/>
      <c r="DJT544" s="55"/>
      <c r="DJU544" s="92"/>
      <c r="DJV544" s="61"/>
      <c r="DJW544" s="55"/>
      <c r="DJX544" s="57"/>
      <c r="DJY544" s="55"/>
      <c r="DJZ544" s="55"/>
      <c r="DKA544" s="55"/>
      <c r="DKB544" s="55"/>
      <c r="DKC544" s="55"/>
      <c r="DKD544" s="55"/>
      <c r="DKE544" s="55"/>
      <c r="DKF544" s="59"/>
      <c r="DKG544" s="55"/>
      <c r="DKH544" s="55"/>
      <c r="DKI544" s="87"/>
      <c r="DKJ544" s="88"/>
      <c r="DKK544" s="89"/>
      <c r="DKL544" s="90"/>
      <c r="DKM544" s="57"/>
      <c r="DKN544" s="57"/>
      <c r="DKO544" s="91"/>
      <c r="DKP544" s="87"/>
      <c r="DKQ544" s="87"/>
      <c r="DKR544" s="55"/>
      <c r="DKS544" s="55"/>
      <c r="DKT544" s="92"/>
      <c r="DKU544" s="61"/>
      <c r="DKV544" s="55"/>
      <c r="DKW544" s="57"/>
      <c r="DKX544" s="55"/>
      <c r="DKY544" s="55"/>
      <c r="DKZ544" s="55"/>
      <c r="DLA544" s="55"/>
      <c r="DLB544" s="55"/>
      <c r="DLC544" s="55"/>
      <c r="DLD544" s="55"/>
      <c r="DLE544" s="59"/>
      <c r="DLF544" s="55"/>
      <c r="DLG544" s="55"/>
      <c r="DLH544" s="87"/>
      <c r="DLI544" s="88"/>
      <c r="DLJ544" s="89"/>
      <c r="DLK544" s="90"/>
      <c r="DLL544" s="57"/>
      <c r="DLM544" s="57"/>
      <c r="DLN544" s="91"/>
      <c r="DLO544" s="87"/>
      <c r="DLP544" s="87"/>
      <c r="DLQ544" s="55"/>
      <c r="DLR544" s="55"/>
      <c r="DLS544" s="92"/>
      <c r="DLT544" s="61"/>
      <c r="DLU544" s="55"/>
      <c r="DLV544" s="57"/>
      <c r="DLW544" s="55"/>
      <c r="DLX544" s="55"/>
      <c r="DLY544" s="55"/>
      <c r="DLZ544" s="55"/>
      <c r="DMA544" s="55"/>
      <c r="DMB544" s="55"/>
      <c r="DMC544" s="55"/>
      <c r="DMD544" s="59"/>
      <c r="DME544" s="55"/>
      <c r="DMF544" s="55"/>
      <c r="DMG544" s="87"/>
      <c r="DMH544" s="88"/>
      <c r="DMI544" s="89"/>
      <c r="DMJ544" s="90"/>
      <c r="DMK544" s="57"/>
      <c r="DML544" s="57"/>
      <c r="DMM544" s="91"/>
      <c r="DMN544" s="87"/>
      <c r="DMO544" s="87"/>
      <c r="DMP544" s="55"/>
      <c r="DMQ544" s="55"/>
      <c r="DMR544" s="92"/>
      <c r="DMS544" s="61"/>
      <c r="DMT544" s="55"/>
      <c r="DMU544" s="57"/>
      <c r="DMV544" s="55"/>
      <c r="DMW544" s="55"/>
      <c r="DMX544" s="55"/>
      <c r="DMY544" s="55"/>
      <c r="DMZ544" s="55"/>
      <c r="DNA544" s="55"/>
      <c r="DNB544" s="55"/>
      <c r="DNC544" s="59"/>
      <c r="DND544" s="55"/>
      <c r="DNE544" s="55"/>
      <c r="DNF544" s="87"/>
      <c r="DNG544" s="88"/>
      <c r="DNH544" s="89"/>
      <c r="DNI544" s="90"/>
      <c r="DNJ544" s="57"/>
      <c r="DNK544" s="57"/>
      <c r="DNL544" s="91"/>
      <c r="DNM544" s="87"/>
      <c r="DNN544" s="87"/>
      <c r="DNO544" s="55"/>
      <c r="DNP544" s="55"/>
      <c r="DNQ544" s="92"/>
      <c r="DNR544" s="61"/>
      <c r="DNS544" s="55"/>
      <c r="DNT544" s="57"/>
      <c r="DNU544" s="55"/>
      <c r="DNV544" s="55"/>
      <c r="DNW544" s="55"/>
      <c r="DNX544" s="55"/>
      <c r="DNY544" s="55"/>
      <c r="DNZ544" s="55"/>
      <c r="DOA544" s="55"/>
      <c r="DOB544" s="59"/>
      <c r="DOC544" s="55"/>
      <c r="DOD544" s="55"/>
      <c r="DOE544" s="87"/>
      <c r="DOF544" s="88"/>
      <c r="DOG544" s="89"/>
      <c r="DOH544" s="90"/>
      <c r="DOI544" s="57"/>
      <c r="DOJ544" s="57"/>
      <c r="DOK544" s="91"/>
      <c r="DOL544" s="87"/>
      <c r="DOM544" s="87"/>
      <c r="DON544" s="55"/>
      <c r="DOO544" s="55"/>
      <c r="DOP544" s="92"/>
      <c r="DOQ544" s="61"/>
      <c r="DOR544" s="55"/>
      <c r="DOS544" s="57"/>
      <c r="DOT544" s="55"/>
      <c r="DOU544" s="55"/>
      <c r="DOV544" s="55"/>
      <c r="DOW544" s="55"/>
      <c r="DOX544" s="55"/>
      <c r="DOY544" s="55"/>
      <c r="DOZ544" s="55"/>
      <c r="DPA544" s="59"/>
      <c r="DPB544" s="55"/>
      <c r="DPC544" s="55"/>
      <c r="DPD544" s="87"/>
      <c r="DPE544" s="88"/>
      <c r="DPF544" s="89"/>
      <c r="DPG544" s="90"/>
      <c r="DPH544" s="57"/>
      <c r="DPI544" s="57"/>
      <c r="DPJ544" s="91"/>
      <c r="DPK544" s="87"/>
      <c r="DPL544" s="87"/>
      <c r="DPM544" s="55"/>
      <c r="DPN544" s="55"/>
      <c r="DPO544" s="92"/>
      <c r="DPP544" s="61"/>
      <c r="DPQ544" s="55"/>
      <c r="DPR544" s="57"/>
      <c r="DPS544" s="55"/>
      <c r="DPT544" s="55"/>
      <c r="DPU544" s="55"/>
      <c r="DPV544" s="55"/>
      <c r="DPW544" s="55"/>
      <c r="DPX544" s="55"/>
      <c r="DPY544" s="55"/>
      <c r="DPZ544" s="59"/>
      <c r="DQA544" s="55"/>
      <c r="DQB544" s="55"/>
      <c r="DQC544" s="87"/>
      <c r="DQD544" s="88"/>
      <c r="DQE544" s="89"/>
      <c r="DQF544" s="90"/>
      <c r="DQG544" s="57"/>
      <c r="DQH544" s="57"/>
      <c r="DQI544" s="91"/>
      <c r="DQJ544" s="87"/>
      <c r="DQK544" s="87"/>
      <c r="DQL544" s="55"/>
      <c r="DQM544" s="55"/>
      <c r="DQN544" s="92"/>
      <c r="DQO544" s="61"/>
      <c r="DQP544" s="55"/>
      <c r="DQQ544" s="57"/>
      <c r="DQR544" s="55"/>
      <c r="DQS544" s="55"/>
      <c r="DQT544" s="55"/>
      <c r="DQU544" s="55"/>
      <c r="DQV544" s="55"/>
      <c r="DQW544" s="55"/>
      <c r="DQX544" s="55"/>
      <c r="DQY544" s="59"/>
      <c r="DQZ544" s="55"/>
      <c r="DRA544" s="55"/>
      <c r="DRB544" s="87"/>
      <c r="DRC544" s="88"/>
      <c r="DRD544" s="89"/>
      <c r="DRE544" s="90"/>
      <c r="DRF544" s="57"/>
      <c r="DRG544" s="57"/>
      <c r="DRH544" s="91"/>
      <c r="DRI544" s="87"/>
      <c r="DRJ544" s="87"/>
      <c r="DRK544" s="55"/>
      <c r="DRL544" s="55"/>
      <c r="DRM544" s="92"/>
      <c r="DRN544" s="61"/>
      <c r="DRO544" s="55"/>
      <c r="DRP544" s="57"/>
      <c r="DRQ544" s="55"/>
      <c r="DRR544" s="55"/>
      <c r="DRS544" s="55"/>
      <c r="DRT544" s="55"/>
      <c r="DRU544" s="55"/>
      <c r="DRV544" s="55"/>
      <c r="DRW544" s="55"/>
      <c r="DRX544" s="59"/>
      <c r="DRY544" s="55"/>
      <c r="DRZ544" s="55"/>
      <c r="DSA544" s="87"/>
      <c r="DSB544" s="88"/>
      <c r="DSC544" s="89"/>
      <c r="DSD544" s="90"/>
      <c r="DSE544" s="57"/>
      <c r="DSF544" s="57"/>
      <c r="DSG544" s="91"/>
      <c r="DSH544" s="87"/>
      <c r="DSI544" s="87"/>
      <c r="DSJ544" s="55"/>
      <c r="DSK544" s="55"/>
      <c r="DSL544" s="92"/>
      <c r="DSM544" s="61"/>
      <c r="DSN544" s="55"/>
      <c r="DSO544" s="57"/>
      <c r="DSP544" s="55"/>
      <c r="DSQ544" s="55"/>
      <c r="DSR544" s="55"/>
      <c r="DSS544" s="55"/>
      <c r="DST544" s="55"/>
      <c r="DSU544" s="55"/>
      <c r="DSV544" s="55"/>
      <c r="DSW544" s="59"/>
      <c r="DSX544" s="55"/>
      <c r="DSY544" s="55"/>
      <c r="DSZ544" s="87"/>
      <c r="DTA544" s="88"/>
      <c r="DTB544" s="89"/>
      <c r="DTC544" s="90"/>
      <c r="DTD544" s="57"/>
      <c r="DTE544" s="57"/>
      <c r="DTF544" s="91"/>
      <c r="DTG544" s="87"/>
      <c r="DTH544" s="87"/>
      <c r="DTI544" s="55"/>
      <c r="DTJ544" s="55"/>
      <c r="DTK544" s="92"/>
      <c r="DTL544" s="61"/>
      <c r="DTM544" s="55"/>
      <c r="DTN544" s="57"/>
      <c r="DTO544" s="55"/>
      <c r="DTP544" s="55"/>
      <c r="DTQ544" s="55"/>
      <c r="DTR544" s="55"/>
      <c r="DTS544" s="55"/>
      <c r="DTT544" s="55"/>
      <c r="DTU544" s="55"/>
      <c r="DTV544" s="59"/>
      <c r="DTW544" s="55"/>
      <c r="DTX544" s="55"/>
      <c r="DTY544" s="87"/>
      <c r="DTZ544" s="88"/>
      <c r="DUA544" s="89"/>
      <c r="DUB544" s="90"/>
      <c r="DUC544" s="57"/>
      <c r="DUD544" s="57"/>
      <c r="DUE544" s="91"/>
      <c r="DUF544" s="87"/>
      <c r="DUG544" s="87"/>
      <c r="DUH544" s="55"/>
      <c r="DUI544" s="55"/>
      <c r="DUJ544" s="92"/>
      <c r="DUK544" s="61"/>
      <c r="DUL544" s="55"/>
      <c r="DUM544" s="57"/>
      <c r="DUN544" s="55"/>
      <c r="DUO544" s="55"/>
      <c r="DUP544" s="55"/>
      <c r="DUQ544" s="55"/>
      <c r="DUR544" s="55"/>
      <c r="DUS544" s="55"/>
      <c r="DUT544" s="55"/>
      <c r="DUU544" s="59"/>
      <c r="DUV544" s="55"/>
      <c r="DUW544" s="55"/>
      <c r="DUX544" s="87"/>
      <c r="DUY544" s="88"/>
      <c r="DUZ544" s="89"/>
      <c r="DVA544" s="90"/>
      <c r="DVB544" s="57"/>
      <c r="DVC544" s="57"/>
      <c r="DVD544" s="91"/>
      <c r="DVE544" s="87"/>
      <c r="DVF544" s="87"/>
      <c r="DVG544" s="55"/>
      <c r="DVH544" s="55"/>
      <c r="DVI544" s="92"/>
      <c r="DVJ544" s="61"/>
      <c r="DVK544" s="55"/>
      <c r="DVL544" s="57"/>
      <c r="DVM544" s="55"/>
      <c r="DVN544" s="55"/>
      <c r="DVO544" s="55"/>
      <c r="DVP544" s="55"/>
      <c r="DVQ544" s="55"/>
      <c r="DVR544" s="55"/>
      <c r="DVS544" s="55"/>
      <c r="DVT544" s="59"/>
      <c r="DVU544" s="55"/>
      <c r="DVV544" s="55"/>
      <c r="DVW544" s="87"/>
      <c r="DVX544" s="88"/>
      <c r="DVY544" s="89"/>
      <c r="DVZ544" s="90"/>
      <c r="DWA544" s="57"/>
      <c r="DWB544" s="57"/>
      <c r="DWC544" s="91"/>
      <c r="DWD544" s="87"/>
      <c r="DWE544" s="87"/>
      <c r="DWF544" s="55"/>
      <c r="DWG544" s="55"/>
      <c r="DWH544" s="92"/>
      <c r="DWI544" s="61"/>
      <c r="DWJ544" s="55"/>
      <c r="DWK544" s="57"/>
      <c r="DWL544" s="55"/>
      <c r="DWM544" s="55"/>
      <c r="DWN544" s="55"/>
      <c r="DWO544" s="55"/>
      <c r="DWP544" s="55"/>
      <c r="DWQ544" s="55"/>
      <c r="DWR544" s="55"/>
      <c r="DWS544" s="59"/>
      <c r="DWT544" s="55"/>
      <c r="DWU544" s="55"/>
      <c r="DWV544" s="87"/>
      <c r="DWW544" s="88"/>
      <c r="DWX544" s="89"/>
      <c r="DWY544" s="90"/>
      <c r="DWZ544" s="57"/>
      <c r="DXA544" s="57"/>
      <c r="DXB544" s="91"/>
      <c r="DXC544" s="87"/>
      <c r="DXD544" s="87"/>
      <c r="DXE544" s="55"/>
      <c r="DXF544" s="55"/>
      <c r="DXG544" s="92"/>
      <c r="DXH544" s="61"/>
      <c r="DXI544" s="55"/>
      <c r="DXJ544" s="57"/>
      <c r="DXK544" s="55"/>
      <c r="DXL544" s="55"/>
      <c r="DXM544" s="55"/>
      <c r="DXN544" s="55"/>
      <c r="DXO544" s="55"/>
      <c r="DXP544" s="55"/>
      <c r="DXQ544" s="55"/>
      <c r="DXR544" s="59"/>
      <c r="DXS544" s="55"/>
      <c r="DXT544" s="55"/>
      <c r="DXU544" s="87"/>
      <c r="DXV544" s="88"/>
      <c r="DXW544" s="89"/>
      <c r="DXX544" s="90"/>
      <c r="DXY544" s="57"/>
      <c r="DXZ544" s="57"/>
      <c r="DYA544" s="91"/>
      <c r="DYB544" s="87"/>
      <c r="DYC544" s="87"/>
      <c r="DYD544" s="55"/>
      <c r="DYE544" s="55"/>
      <c r="DYF544" s="92"/>
      <c r="DYG544" s="61"/>
      <c r="DYH544" s="55"/>
      <c r="DYI544" s="57"/>
      <c r="DYJ544" s="55"/>
      <c r="DYK544" s="55"/>
      <c r="DYL544" s="55"/>
      <c r="DYM544" s="55"/>
      <c r="DYN544" s="55"/>
      <c r="DYO544" s="55"/>
      <c r="DYP544" s="55"/>
      <c r="DYQ544" s="59"/>
      <c r="DYR544" s="55"/>
      <c r="DYS544" s="55"/>
      <c r="DYT544" s="87"/>
      <c r="DYU544" s="88"/>
      <c r="DYV544" s="89"/>
      <c r="DYW544" s="90"/>
      <c r="DYX544" s="57"/>
      <c r="DYY544" s="57"/>
      <c r="DYZ544" s="91"/>
      <c r="DZA544" s="87"/>
      <c r="DZB544" s="87"/>
      <c r="DZC544" s="55"/>
      <c r="DZD544" s="55"/>
      <c r="DZE544" s="92"/>
      <c r="DZF544" s="61"/>
      <c r="DZG544" s="55"/>
      <c r="DZH544" s="57"/>
      <c r="DZI544" s="55"/>
      <c r="DZJ544" s="55"/>
      <c r="DZK544" s="55"/>
      <c r="DZL544" s="55"/>
      <c r="DZM544" s="55"/>
      <c r="DZN544" s="55"/>
      <c r="DZO544" s="55"/>
      <c r="DZP544" s="59"/>
      <c r="DZQ544" s="55"/>
      <c r="DZR544" s="55"/>
      <c r="DZS544" s="87"/>
      <c r="DZT544" s="88"/>
      <c r="DZU544" s="89"/>
      <c r="DZV544" s="90"/>
      <c r="DZW544" s="57"/>
      <c r="DZX544" s="57"/>
      <c r="DZY544" s="91"/>
      <c r="DZZ544" s="87"/>
      <c r="EAA544" s="87"/>
      <c r="EAB544" s="55"/>
      <c r="EAC544" s="55"/>
      <c r="EAD544" s="92"/>
      <c r="EAE544" s="61"/>
      <c r="EAF544" s="55"/>
      <c r="EAG544" s="57"/>
      <c r="EAH544" s="55"/>
      <c r="EAI544" s="55"/>
      <c r="EAJ544" s="55"/>
      <c r="EAK544" s="55"/>
      <c r="EAL544" s="55"/>
      <c r="EAM544" s="55"/>
      <c r="EAN544" s="55"/>
      <c r="EAO544" s="59"/>
      <c r="EAP544" s="55"/>
      <c r="EAQ544" s="55"/>
      <c r="EAR544" s="87"/>
      <c r="EAS544" s="88"/>
      <c r="EAT544" s="89"/>
      <c r="EAU544" s="90"/>
      <c r="EAV544" s="57"/>
      <c r="EAW544" s="57"/>
      <c r="EAX544" s="91"/>
      <c r="EAY544" s="87"/>
      <c r="EAZ544" s="87"/>
      <c r="EBA544" s="55"/>
      <c r="EBB544" s="55"/>
      <c r="EBC544" s="92"/>
      <c r="EBD544" s="61"/>
      <c r="EBE544" s="55"/>
      <c r="EBF544" s="57"/>
      <c r="EBG544" s="55"/>
      <c r="EBH544" s="55"/>
      <c r="EBI544" s="55"/>
      <c r="EBJ544" s="55"/>
      <c r="EBK544" s="55"/>
      <c r="EBL544" s="55"/>
      <c r="EBM544" s="55"/>
      <c r="EBN544" s="59"/>
      <c r="EBO544" s="55"/>
      <c r="EBP544" s="55"/>
      <c r="EBQ544" s="87"/>
      <c r="EBR544" s="88"/>
      <c r="EBS544" s="89"/>
      <c r="EBT544" s="90"/>
      <c r="EBU544" s="57"/>
      <c r="EBV544" s="57"/>
      <c r="EBW544" s="91"/>
      <c r="EBX544" s="87"/>
      <c r="EBY544" s="87"/>
      <c r="EBZ544" s="55"/>
      <c r="ECA544" s="55"/>
      <c r="ECB544" s="92"/>
      <c r="ECC544" s="61"/>
      <c r="ECD544" s="55"/>
      <c r="ECE544" s="57"/>
      <c r="ECF544" s="55"/>
      <c r="ECG544" s="55"/>
      <c r="ECH544" s="55"/>
      <c r="ECI544" s="55"/>
      <c r="ECJ544" s="55"/>
      <c r="ECK544" s="55"/>
      <c r="ECL544" s="55"/>
      <c r="ECM544" s="59"/>
      <c r="ECN544" s="55"/>
      <c r="ECO544" s="55"/>
      <c r="ECP544" s="87"/>
      <c r="ECQ544" s="88"/>
      <c r="ECR544" s="89"/>
      <c r="ECS544" s="90"/>
      <c r="ECT544" s="57"/>
      <c r="ECU544" s="57"/>
      <c r="ECV544" s="91"/>
      <c r="ECW544" s="87"/>
      <c r="ECX544" s="87"/>
      <c r="ECY544" s="55"/>
      <c r="ECZ544" s="55"/>
      <c r="EDA544" s="92"/>
      <c r="EDB544" s="61"/>
      <c r="EDC544" s="55"/>
      <c r="EDD544" s="57"/>
      <c r="EDE544" s="55"/>
      <c r="EDF544" s="55"/>
      <c r="EDG544" s="55"/>
      <c r="EDH544" s="55"/>
      <c r="EDI544" s="55"/>
      <c r="EDJ544" s="55"/>
      <c r="EDK544" s="55"/>
      <c r="EDL544" s="59"/>
      <c r="EDM544" s="55"/>
      <c r="EDN544" s="55"/>
      <c r="EDO544" s="87"/>
      <c r="EDP544" s="88"/>
      <c r="EDQ544" s="89"/>
      <c r="EDR544" s="90"/>
      <c r="EDS544" s="57"/>
      <c r="EDT544" s="57"/>
      <c r="EDU544" s="91"/>
      <c r="EDV544" s="87"/>
      <c r="EDW544" s="87"/>
      <c r="EDX544" s="55"/>
      <c r="EDY544" s="55"/>
      <c r="EDZ544" s="92"/>
      <c r="EEA544" s="61"/>
      <c r="EEB544" s="55"/>
      <c r="EEC544" s="57"/>
      <c r="EED544" s="55"/>
      <c r="EEE544" s="55"/>
      <c r="EEF544" s="55"/>
      <c r="EEG544" s="55"/>
      <c r="EEH544" s="55"/>
      <c r="EEI544" s="55"/>
      <c r="EEJ544" s="55"/>
      <c r="EEK544" s="59"/>
      <c r="EEL544" s="55"/>
      <c r="EEM544" s="55"/>
      <c r="EEN544" s="87"/>
      <c r="EEO544" s="88"/>
      <c r="EEP544" s="89"/>
      <c r="EEQ544" s="90"/>
      <c r="EER544" s="57"/>
      <c r="EES544" s="57"/>
      <c r="EET544" s="91"/>
      <c r="EEU544" s="87"/>
      <c r="EEV544" s="87"/>
      <c r="EEW544" s="55"/>
      <c r="EEX544" s="55"/>
      <c r="EEY544" s="92"/>
      <c r="EEZ544" s="61"/>
      <c r="EFA544" s="55"/>
      <c r="EFB544" s="57"/>
      <c r="EFC544" s="55"/>
      <c r="EFD544" s="55"/>
      <c r="EFE544" s="55"/>
      <c r="EFF544" s="55"/>
      <c r="EFG544" s="55"/>
      <c r="EFH544" s="55"/>
      <c r="EFI544" s="55"/>
      <c r="EFJ544" s="59"/>
      <c r="EFK544" s="55"/>
      <c r="EFL544" s="55"/>
      <c r="EFM544" s="87"/>
      <c r="EFN544" s="88"/>
      <c r="EFO544" s="89"/>
      <c r="EFP544" s="90"/>
      <c r="EFQ544" s="57"/>
      <c r="EFR544" s="57"/>
      <c r="EFS544" s="91"/>
      <c r="EFT544" s="87"/>
      <c r="EFU544" s="87"/>
      <c r="EFV544" s="55"/>
      <c r="EFW544" s="55"/>
      <c r="EFX544" s="92"/>
      <c r="EFY544" s="61"/>
      <c r="EFZ544" s="55"/>
      <c r="EGA544" s="57"/>
      <c r="EGB544" s="55"/>
      <c r="EGC544" s="55"/>
      <c r="EGD544" s="55"/>
      <c r="EGE544" s="55"/>
      <c r="EGF544" s="55"/>
      <c r="EGG544" s="55"/>
      <c r="EGH544" s="55"/>
      <c r="EGI544" s="59"/>
      <c r="EGJ544" s="55"/>
      <c r="EGK544" s="55"/>
      <c r="EGL544" s="87"/>
      <c r="EGM544" s="88"/>
      <c r="EGN544" s="89"/>
      <c r="EGO544" s="90"/>
      <c r="EGP544" s="57"/>
      <c r="EGQ544" s="57"/>
      <c r="EGR544" s="91"/>
      <c r="EGS544" s="87"/>
      <c r="EGT544" s="87"/>
      <c r="EGU544" s="55"/>
      <c r="EGV544" s="55"/>
      <c r="EGW544" s="92"/>
      <c r="EGX544" s="61"/>
      <c r="EGY544" s="55"/>
      <c r="EGZ544" s="57"/>
      <c r="EHA544" s="55"/>
      <c r="EHB544" s="55"/>
      <c r="EHC544" s="55"/>
      <c r="EHD544" s="55"/>
      <c r="EHE544" s="55"/>
      <c r="EHF544" s="55"/>
      <c r="EHG544" s="55"/>
      <c r="EHH544" s="59"/>
      <c r="EHI544" s="55"/>
      <c r="EHJ544" s="55"/>
      <c r="EHK544" s="87"/>
      <c r="EHL544" s="88"/>
      <c r="EHM544" s="89"/>
      <c r="EHN544" s="90"/>
      <c r="EHO544" s="57"/>
      <c r="EHP544" s="57"/>
      <c r="EHQ544" s="91"/>
      <c r="EHR544" s="87"/>
      <c r="EHS544" s="87"/>
      <c r="EHT544" s="55"/>
      <c r="EHU544" s="55"/>
      <c r="EHV544" s="92"/>
      <c r="EHW544" s="61"/>
      <c r="EHX544" s="55"/>
      <c r="EHY544" s="57"/>
      <c r="EHZ544" s="55"/>
      <c r="EIA544" s="55"/>
      <c r="EIB544" s="55"/>
      <c r="EIC544" s="55"/>
      <c r="EID544" s="55"/>
      <c r="EIE544" s="55"/>
      <c r="EIF544" s="55"/>
      <c r="EIG544" s="59"/>
      <c r="EIH544" s="55"/>
      <c r="EII544" s="55"/>
      <c r="EIJ544" s="87"/>
      <c r="EIK544" s="88"/>
      <c r="EIL544" s="89"/>
      <c r="EIM544" s="90"/>
      <c r="EIN544" s="57"/>
      <c r="EIO544" s="57"/>
      <c r="EIP544" s="91"/>
      <c r="EIQ544" s="87"/>
      <c r="EIR544" s="87"/>
      <c r="EIS544" s="55"/>
      <c r="EIT544" s="55"/>
      <c r="EIU544" s="92"/>
      <c r="EIV544" s="61"/>
      <c r="EIW544" s="55"/>
      <c r="EIX544" s="57"/>
      <c r="EIY544" s="55"/>
      <c r="EIZ544" s="55"/>
      <c r="EJA544" s="55"/>
      <c r="EJB544" s="55"/>
      <c r="EJC544" s="55"/>
      <c r="EJD544" s="55"/>
      <c r="EJE544" s="55"/>
      <c r="EJF544" s="59"/>
      <c r="EJG544" s="55"/>
      <c r="EJH544" s="55"/>
      <c r="EJI544" s="87"/>
      <c r="EJJ544" s="88"/>
      <c r="EJK544" s="89"/>
      <c r="EJL544" s="90"/>
      <c r="EJM544" s="57"/>
      <c r="EJN544" s="57"/>
      <c r="EJO544" s="91"/>
      <c r="EJP544" s="87"/>
      <c r="EJQ544" s="87"/>
      <c r="EJR544" s="55"/>
      <c r="EJS544" s="55"/>
      <c r="EJT544" s="92"/>
      <c r="EJU544" s="61"/>
      <c r="EJV544" s="55"/>
      <c r="EJW544" s="57"/>
      <c r="EJX544" s="55"/>
      <c r="EJY544" s="55"/>
      <c r="EJZ544" s="55"/>
      <c r="EKA544" s="55"/>
      <c r="EKB544" s="55"/>
      <c r="EKC544" s="55"/>
      <c r="EKD544" s="55"/>
      <c r="EKE544" s="59"/>
      <c r="EKF544" s="55"/>
      <c r="EKG544" s="55"/>
      <c r="EKH544" s="87"/>
      <c r="EKI544" s="88"/>
      <c r="EKJ544" s="89"/>
      <c r="EKK544" s="90"/>
      <c r="EKL544" s="57"/>
      <c r="EKM544" s="57"/>
      <c r="EKN544" s="91"/>
      <c r="EKO544" s="87"/>
      <c r="EKP544" s="87"/>
      <c r="EKQ544" s="55"/>
      <c r="EKR544" s="55"/>
      <c r="EKS544" s="92"/>
      <c r="EKT544" s="61"/>
      <c r="EKU544" s="55"/>
      <c r="EKV544" s="57"/>
      <c r="EKW544" s="55"/>
      <c r="EKX544" s="55"/>
      <c r="EKY544" s="55"/>
      <c r="EKZ544" s="55"/>
      <c r="ELA544" s="55"/>
      <c r="ELB544" s="55"/>
      <c r="ELC544" s="55"/>
      <c r="ELD544" s="59"/>
      <c r="ELE544" s="55"/>
      <c r="ELF544" s="55"/>
      <c r="ELG544" s="87"/>
      <c r="ELH544" s="88"/>
      <c r="ELI544" s="89"/>
      <c r="ELJ544" s="90"/>
      <c r="ELK544" s="57"/>
      <c r="ELL544" s="57"/>
      <c r="ELM544" s="91"/>
      <c r="ELN544" s="87"/>
      <c r="ELO544" s="87"/>
      <c r="ELP544" s="55"/>
      <c r="ELQ544" s="55"/>
      <c r="ELR544" s="92"/>
      <c r="ELS544" s="61"/>
      <c r="ELT544" s="55"/>
      <c r="ELU544" s="57"/>
      <c r="ELV544" s="55"/>
      <c r="ELW544" s="55"/>
      <c r="ELX544" s="55"/>
      <c r="ELY544" s="55"/>
      <c r="ELZ544" s="55"/>
      <c r="EMA544" s="55"/>
      <c r="EMB544" s="55"/>
      <c r="EMC544" s="59"/>
      <c r="EMD544" s="55"/>
      <c r="EME544" s="55"/>
      <c r="EMF544" s="87"/>
      <c r="EMG544" s="88"/>
      <c r="EMH544" s="89"/>
      <c r="EMI544" s="90"/>
      <c r="EMJ544" s="57"/>
      <c r="EMK544" s="57"/>
      <c r="EML544" s="91"/>
      <c r="EMM544" s="87"/>
      <c r="EMN544" s="87"/>
      <c r="EMO544" s="55"/>
      <c r="EMP544" s="55"/>
      <c r="EMQ544" s="92"/>
      <c r="EMR544" s="61"/>
      <c r="EMS544" s="55"/>
      <c r="EMT544" s="57"/>
      <c r="EMU544" s="55"/>
      <c r="EMV544" s="55"/>
      <c r="EMW544" s="55"/>
      <c r="EMX544" s="55"/>
      <c r="EMY544" s="55"/>
      <c r="EMZ544" s="55"/>
      <c r="ENA544" s="55"/>
      <c r="ENB544" s="59"/>
      <c r="ENC544" s="55"/>
      <c r="END544" s="55"/>
      <c r="ENE544" s="87"/>
      <c r="ENF544" s="88"/>
      <c r="ENG544" s="89"/>
      <c r="ENH544" s="90"/>
      <c r="ENI544" s="57"/>
      <c r="ENJ544" s="57"/>
      <c r="ENK544" s="91"/>
      <c r="ENL544" s="87"/>
      <c r="ENM544" s="87"/>
      <c r="ENN544" s="55"/>
      <c r="ENO544" s="55"/>
      <c r="ENP544" s="92"/>
      <c r="ENQ544" s="61"/>
      <c r="ENR544" s="55"/>
      <c r="ENS544" s="57"/>
      <c r="ENT544" s="55"/>
      <c r="ENU544" s="55"/>
      <c r="ENV544" s="55"/>
      <c r="ENW544" s="55"/>
      <c r="ENX544" s="55"/>
      <c r="ENY544" s="55"/>
      <c r="ENZ544" s="55"/>
      <c r="EOA544" s="59"/>
      <c r="EOB544" s="55"/>
      <c r="EOC544" s="55"/>
      <c r="EOD544" s="87"/>
      <c r="EOE544" s="88"/>
      <c r="EOF544" s="89"/>
      <c r="EOG544" s="90"/>
      <c r="EOH544" s="57"/>
      <c r="EOI544" s="57"/>
      <c r="EOJ544" s="91"/>
      <c r="EOK544" s="87"/>
      <c r="EOL544" s="87"/>
      <c r="EOM544" s="55"/>
      <c r="EON544" s="55"/>
      <c r="EOO544" s="92"/>
      <c r="EOP544" s="61"/>
      <c r="EOQ544" s="55"/>
      <c r="EOR544" s="57"/>
      <c r="EOS544" s="55"/>
      <c r="EOT544" s="55"/>
      <c r="EOU544" s="55"/>
      <c r="EOV544" s="55"/>
      <c r="EOW544" s="55"/>
      <c r="EOX544" s="55"/>
      <c r="EOY544" s="55"/>
      <c r="EOZ544" s="59"/>
      <c r="EPA544" s="55"/>
      <c r="EPB544" s="55"/>
      <c r="EPC544" s="87"/>
      <c r="EPD544" s="88"/>
      <c r="EPE544" s="89"/>
      <c r="EPF544" s="90"/>
      <c r="EPG544" s="57"/>
      <c r="EPH544" s="57"/>
      <c r="EPI544" s="91"/>
      <c r="EPJ544" s="87"/>
      <c r="EPK544" s="87"/>
      <c r="EPL544" s="55"/>
      <c r="EPM544" s="55"/>
      <c r="EPN544" s="92"/>
      <c r="EPO544" s="61"/>
      <c r="EPP544" s="55"/>
      <c r="EPQ544" s="57"/>
      <c r="EPR544" s="55"/>
      <c r="EPS544" s="55"/>
      <c r="EPT544" s="55"/>
      <c r="EPU544" s="55"/>
      <c r="EPV544" s="55"/>
      <c r="EPW544" s="55"/>
      <c r="EPX544" s="55"/>
      <c r="EPY544" s="59"/>
      <c r="EPZ544" s="55"/>
      <c r="EQA544" s="55"/>
      <c r="EQB544" s="87"/>
      <c r="EQC544" s="88"/>
      <c r="EQD544" s="89"/>
      <c r="EQE544" s="90"/>
      <c r="EQF544" s="57"/>
      <c r="EQG544" s="57"/>
      <c r="EQH544" s="91"/>
      <c r="EQI544" s="87"/>
      <c r="EQJ544" s="87"/>
      <c r="EQK544" s="55"/>
      <c r="EQL544" s="55"/>
      <c r="EQM544" s="92"/>
      <c r="EQN544" s="61"/>
      <c r="EQO544" s="55"/>
      <c r="EQP544" s="57"/>
      <c r="EQQ544" s="55"/>
      <c r="EQR544" s="55"/>
      <c r="EQS544" s="55"/>
      <c r="EQT544" s="55"/>
      <c r="EQU544" s="55"/>
      <c r="EQV544" s="55"/>
      <c r="EQW544" s="55"/>
      <c r="EQX544" s="59"/>
      <c r="EQY544" s="55"/>
      <c r="EQZ544" s="55"/>
      <c r="ERA544" s="87"/>
      <c r="ERB544" s="88"/>
      <c r="ERC544" s="89"/>
      <c r="ERD544" s="90"/>
      <c r="ERE544" s="57"/>
      <c r="ERF544" s="57"/>
      <c r="ERG544" s="91"/>
      <c r="ERH544" s="87"/>
      <c r="ERI544" s="87"/>
      <c r="ERJ544" s="55"/>
      <c r="ERK544" s="55"/>
      <c r="ERL544" s="92"/>
      <c r="ERM544" s="61"/>
      <c r="ERN544" s="55"/>
      <c r="ERO544" s="57"/>
      <c r="ERP544" s="55"/>
      <c r="ERQ544" s="55"/>
      <c r="ERR544" s="55"/>
      <c r="ERS544" s="55"/>
      <c r="ERT544" s="55"/>
      <c r="ERU544" s="55"/>
      <c r="ERV544" s="55"/>
      <c r="ERW544" s="59"/>
      <c r="ERX544" s="55"/>
      <c r="ERY544" s="55"/>
      <c r="ERZ544" s="87"/>
      <c r="ESA544" s="88"/>
      <c r="ESB544" s="89"/>
      <c r="ESC544" s="90"/>
      <c r="ESD544" s="57"/>
      <c r="ESE544" s="57"/>
      <c r="ESF544" s="91"/>
      <c r="ESG544" s="87"/>
      <c r="ESH544" s="87"/>
      <c r="ESI544" s="55"/>
      <c r="ESJ544" s="55"/>
      <c r="ESK544" s="92"/>
      <c r="ESL544" s="61"/>
      <c r="ESM544" s="55"/>
      <c r="ESN544" s="57"/>
      <c r="ESO544" s="55"/>
      <c r="ESP544" s="55"/>
      <c r="ESQ544" s="55"/>
      <c r="ESR544" s="55"/>
      <c r="ESS544" s="55"/>
      <c r="EST544" s="55"/>
      <c r="ESU544" s="55"/>
      <c r="ESV544" s="59"/>
      <c r="ESW544" s="55"/>
      <c r="ESX544" s="55"/>
      <c r="ESY544" s="87"/>
      <c r="ESZ544" s="88"/>
      <c r="ETA544" s="89"/>
      <c r="ETB544" s="90"/>
      <c r="ETC544" s="57"/>
      <c r="ETD544" s="57"/>
      <c r="ETE544" s="91"/>
      <c r="ETF544" s="87"/>
      <c r="ETG544" s="87"/>
      <c r="ETH544" s="55"/>
      <c r="ETI544" s="55"/>
      <c r="ETJ544" s="92"/>
      <c r="ETK544" s="61"/>
      <c r="ETL544" s="55"/>
      <c r="ETM544" s="57"/>
      <c r="ETN544" s="55"/>
      <c r="ETO544" s="55"/>
      <c r="ETP544" s="55"/>
      <c r="ETQ544" s="55"/>
      <c r="ETR544" s="55"/>
      <c r="ETS544" s="55"/>
      <c r="ETT544" s="55"/>
      <c r="ETU544" s="59"/>
      <c r="ETV544" s="55"/>
      <c r="ETW544" s="55"/>
      <c r="ETX544" s="87"/>
      <c r="ETY544" s="88"/>
      <c r="ETZ544" s="89"/>
      <c r="EUA544" s="90"/>
      <c r="EUB544" s="57"/>
      <c r="EUC544" s="57"/>
      <c r="EUD544" s="91"/>
      <c r="EUE544" s="87"/>
      <c r="EUF544" s="87"/>
      <c r="EUG544" s="55"/>
      <c r="EUH544" s="55"/>
      <c r="EUI544" s="92"/>
      <c r="EUJ544" s="61"/>
      <c r="EUK544" s="55"/>
      <c r="EUL544" s="57"/>
      <c r="EUM544" s="55"/>
      <c r="EUN544" s="55"/>
      <c r="EUO544" s="55"/>
      <c r="EUP544" s="55"/>
      <c r="EUQ544" s="55"/>
      <c r="EUR544" s="55"/>
      <c r="EUS544" s="55"/>
      <c r="EUT544" s="59"/>
      <c r="EUU544" s="55"/>
      <c r="EUV544" s="55"/>
      <c r="EUW544" s="87"/>
      <c r="EUX544" s="88"/>
      <c r="EUY544" s="89"/>
      <c r="EUZ544" s="90"/>
      <c r="EVA544" s="57"/>
      <c r="EVB544" s="57"/>
      <c r="EVC544" s="91"/>
      <c r="EVD544" s="87"/>
      <c r="EVE544" s="87"/>
      <c r="EVF544" s="55"/>
      <c r="EVG544" s="55"/>
      <c r="EVH544" s="92"/>
      <c r="EVI544" s="61"/>
      <c r="EVJ544" s="55"/>
      <c r="EVK544" s="57"/>
      <c r="EVL544" s="55"/>
      <c r="EVM544" s="55"/>
      <c r="EVN544" s="55"/>
      <c r="EVO544" s="55"/>
      <c r="EVP544" s="55"/>
      <c r="EVQ544" s="55"/>
      <c r="EVR544" s="55"/>
      <c r="EVS544" s="59"/>
      <c r="EVT544" s="55"/>
      <c r="EVU544" s="55"/>
      <c r="EVV544" s="87"/>
      <c r="EVW544" s="88"/>
      <c r="EVX544" s="89"/>
      <c r="EVY544" s="90"/>
      <c r="EVZ544" s="57"/>
      <c r="EWA544" s="57"/>
      <c r="EWB544" s="91"/>
      <c r="EWC544" s="87"/>
      <c r="EWD544" s="87"/>
      <c r="EWE544" s="55"/>
      <c r="EWF544" s="55"/>
      <c r="EWG544" s="92"/>
      <c r="EWH544" s="61"/>
      <c r="EWI544" s="55"/>
      <c r="EWJ544" s="57"/>
      <c r="EWK544" s="55"/>
      <c r="EWL544" s="55"/>
      <c r="EWM544" s="55"/>
      <c r="EWN544" s="55"/>
      <c r="EWO544" s="55"/>
      <c r="EWP544" s="55"/>
      <c r="EWQ544" s="55"/>
      <c r="EWR544" s="59"/>
      <c r="EWS544" s="55"/>
      <c r="EWT544" s="55"/>
      <c r="EWU544" s="87"/>
      <c r="EWV544" s="88"/>
      <c r="EWW544" s="89"/>
      <c r="EWX544" s="90"/>
      <c r="EWY544" s="57"/>
      <c r="EWZ544" s="57"/>
      <c r="EXA544" s="91"/>
      <c r="EXB544" s="87"/>
      <c r="EXC544" s="87"/>
      <c r="EXD544" s="55"/>
      <c r="EXE544" s="55"/>
      <c r="EXF544" s="92"/>
      <c r="EXG544" s="61"/>
      <c r="EXH544" s="55"/>
      <c r="EXI544" s="57"/>
      <c r="EXJ544" s="55"/>
      <c r="EXK544" s="55"/>
      <c r="EXL544" s="55"/>
      <c r="EXM544" s="55"/>
      <c r="EXN544" s="55"/>
      <c r="EXO544" s="55"/>
      <c r="EXP544" s="55"/>
      <c r="EXQ544" s="59"/>
      <c r="EXR544" s="55"/>
      <c r="EXS544" s="55"/>
      <c r="EXT544" s="87"/>
      <c r="EXU544" s="88"/>
      <c r="EXV544" s="89"/>
      <c r="EXW544" s="90"/>
      <c r="EXX544" s="57"/>
      <c r="EXY544" s="57"/>
      <c r="EXZ544" s="91"/>
      <c r="EYA544" s="87"/>
      <c r="EYB544" s="87"/>
      <c r="EYC544" s="55"/>
      <c r="EYD544" s="55"/>
      <c r="EYE544" s="92"/>
      <c r="EYF544" s="61"/>
      <c r="EYG544" s="55"/>
      <c r="EYH544" s="57"/>
      <c r="EYI544" s="55"/>
      <c r="EYJ544" s="55"/>
      <c r="EYK544" s="55"/>
      <c r="EYL544" s="55"/>
      <c r="EYM544" s="55"/>
      <c r="EYN544" s="55"/>
      <c r="EYO544" s="55"/>
      <c r="EYP544" s="59"/>
      <c r="EYQ544" s="55"/>
      <c r="EYR544" s="55"/>
      <c r="EYS544" s="87"/>
      <c r="EYT544" s="88"/>
      <c r="EYU544" s="89"/>
      <c r="EYV544" s="90"/>
      <c r="EYW544" s="57"/>
      <c r="EYX544" s="57"/>
      <c r="EYY544" s="91"/>
      <c r="EYZ544" s="87"/>
      <c r="EZA544" s="87"/>
      <c r="EZB544" s="55"/>
      <c r="EZC544" s="55"/>
      <c r="EZD544" s="92"/>
      <c r="EZE544" s="61"/>
      <c r="EZF544" s="55"/>
      <c r="EZG544" s="57"/>
      <c r="EZH544" s="55"/>
      <c r="EZI544" s="55"/>
      <c r="EZJ544" s="55"/>
      <c r="EZK544" s="55"/>
      <c r="EZL544" s="55"/>
      <c r="EZM544" s="55"/>
      <c r="EZN544" s="55"/>
      <c r="EZO544" s="59"/>
      <c r="EZP544" s="55"/>
      <c r="EZQ544" s="55"/>
      <c r="EZR544" s="87"/>
      <c r="EZS544" s="88"/>
      <c r="EZT544" s="89"/>
      <c r="EZU544" s="90"/>
      <c r="EZV544" s="57"/>
      <c r="EZW544" s="57"/>
      <c r="EZX544" s="91"/>
      <c r="EZY544" s="87"/>
      <c r="EZZ544" s="87"/>
      <c r="FAA544" s="55"/>
      <c r="FAB544" s="55"/>
      <c r="FAC544" s="92"/>
      <c r="FAD544" s="61"/>
      <c r="FAE544" s="55"/>
      <c r="FAF544" s="57"/>
      <c r="FAG544" s="55"/>
      <c r="FAH544" s="55"/>
      <c r="FAI544" s="55"/>
      <c r="FAJ544" s="55"/>
      <c r="FAK544" s="55"/>
      <c r="FAL544" s="55"/>
      <c r="FAM544" s="55"/>
      <c r="FAN544" s="59"/>
      <c r="FAO544" s="55"/>
      <c r="FAP544" s="55"/>
      <c r="FAQ544" s="87"/>
      <c r="FAR544" s="88"/>
      <c r="FAS544" s="89"/>
      <c r="FAT544" s="90"/>
      <c r="FAU544" s="57"/>
      <c r="FAV544" s="57"/>
      <c r="FAW544" s="91"/>
      <c r="FAX544" s="87"/>
      <c r="FAY544" s="87"/>
      <c r="FAZ544" s="55"/>
      <c r="FBA544" s="55"/>
      <c r="FBB544" s="92"/>
      <c r="FBC544" s="61"/>
      <c r="FBD544" s="55"/>
      <c r="FBE544" s="57"/>
      <c r="FBF544" s="55"/>
      <c r="FBG544" s="55"/>
      <c r="FBH544" s="55"/>
      <c r="FBI544" s="55"/>
      <c r="FBJ544" s="55"/>
      <c r="FBK544" s="55"/>
      <c r="FBL544" s="55"/>
      <c r="FBM544" s="59"/>
      <c r="FBN544" s="55"/>
      <c r="FBO544" s="55"/>
      <c r="FBP544" s="87"/>
      <c r="FBQ544" s="88"/>
      <c r="FBR544" s="89"/>
      <c r="FBS544" s="90"/>
      <c r="FBT544" s="57"/>
      <c r="FBU544" s="57"/>
      <c r="FBV544" s="91"/>
      <c r="FBW544" s="87"/>
      <c r="FBX544" s="87"/>
      <c r="FBY544" s="55"/>
      <c r="FBZ544" s="55"/>
      <c r="FCA544" s="92"/>
      <c r="FCB544" s="61"/>
      <c r="FCC544" s="55"/>
      <c r="FCD544" s="57"/>
      <c r="FCE544" s="55"/>
      <c r="FCF544" s="55"/>
      <c r="FCG544" s="55"/>
      <c r="FCH544" s="55"/>
      <c r="FCI544" s="55"/>
      <c r="FCJ544" s="55"/>
      <c r="FCK544" s="55"/>
      <c r="FCL544" s="59"/>
      <c r="FCM544" s="55"/>
      <c r="FCN544" s="55"/>
      <c r="FCO544" s="87"/>
      <c r="FCP544" s="88"/>
      <c r="FCQ544" s="89"/>
      <c r="FCR544" s="90"/>
      <c r="FCS544" s="57"/>
      <c r="FCT544" s="57"/>
      <c r="FCU544" s="91"/>
      <c r="FCV544" s="87"/>
      <c r="FCW544" s="87"/>
      <c r="FCX544" s="55"/>
      <c r="FCY544" s="55"/>
      <c r="FCZ544" s="92"/>
      <c r="FDA544" s="61"/>
      <c r="FDB544" s="55"/>
      <c r="FDC544" s="57"/>
      <c r="FDD544" s="55"/>
      <c r="FDE544" s="55"/>
      <c r="FDF544" s="55"/>
      <c r="FDG544" s="55"/>
      <c r="FDH544" s="55"/>
      <c r="FDI544" s="55"/>
      <c r="FDJ544" s="55"/>
      <c r="FDK544" s="59"/>
      <c r="FDL544" s="55"/>
      <c r="FDM544" s="55"/>
      <c r="FDN544" s="87"/>
      <c r="FDO544" s="88"/>
      <c r="FDP544" s="89"/>
      <c r="FDQ544" s="90"/>
      <c r="FDR544" s="57"/>
      <c r="FDS544" s="57"/>
      <c r="FDT544" s="91"/>
      <c r="FDU544" s="87"/>
      <c r="FDV544" s="87"/>
      <c r="FDW544" s="55"/>
      <c r="FDX544" s="55"/>
      <c r="FDY544" s="92"/>
      <c r="FDZ544" s="61"/>
      <c r="FEA544" s="55"/>
      <c r="FEB544" s="57"/>
      <c r="FEC544" s="55"/>
      <c r="FED544" s="55"/>
      <c r="FEE544" s="55"/>
      <c r="FEF544" s="55"/>
      <c r="FEG544" s="55"/>
      <c r="FEH544" s="55"/>
      <c r="FEI544" s="55"/>
      <c r="FEJ544" s="59"/>
      <c r="FEK544" s="55"/>
      <c r="FEL544" s="55"/>
      <c r="FEM544" s="87"/>
      <c r="FEN544" s="88"/>
      <c r="FEO544" s="89"/>
      <c r="FEP544" s="90"/>
      <c r="FEQ544" s="57"/>
      <c r="FER544" s="57"/>
      <c r="FES544" s="91"/>
      <c r="FET544" s="87"/>
      <c r="FEU544" s="87"/>
      <c r="FEV544" s="55"/>
      <c r="FEW544" s="55"/>
      <c r="FEX544" s="92"/>
      <c r="FEY544" s="61"/>
      <c r="FEZ544" s="55"/>
      <c r="FFA544" s="57"/>
      <c r="FFB544" s="55"/>
      <c r="FFC544" s="55"/>
      <c r="FFD544" s="55"/>
      <c r="FFE544" s="55"/>
      <c r="FFF544" s="55"/>
      <c r="FFG544" s="55"/>
      <c r="FFH544" s="55"/>
      <c r="FFI544" s="59"/>
      <c r="FFJ544" s="55"/>
      <c r="FFK544" s="55"/>
      <c r="FFL544" s="87"/>
      <c r="FFM544" s="88"/>
      <c r="FFN544" s="89"/>
      <c r="FFO544" s="90"/>
      <c r="FFP544" s="57"/>
      <c r="FFQ544" s="57"/>
      <c r="FFR544" s="91"/>
      <c r="FFS544" s="87"/>
      <c r="FFT544" s="87"/>
      <c r="FFU544" s="55"/>
      <c r="FFV544" s="55"/>
      <c r="FFW544" s="92"/>
      <c r="FFX544" s="61"/>
      <c r="FFY544" s="55"/>
      <c r="FFZ544" s="57"/>
      <c r="FGA544" s="55"/>
      <c r="FGB544" s="55"/>
      <c r="FGC544" s="55"/>
      <c r="FGD544" s="55"/>
      <c r="FGE544" s="55"/>
      <c r="FGF544" s="55"/>
      <c r="FGG544" s="55"/>
      <c r="FGH544" s="59"/>
      <c r="FGI544" s="55"/>
      <c r="FGJ544" s="55"/>
      <c r="FGK544" s="87"/>
      <c r="FGL544" s="88"/>
      <c r="FGM544" s="89"/>
      <c r="FGN544" s="90"/>
      <c r="FGO544" s="57"/>
      <c r="FGP544" s="57"/>
      <c r="FGQ544" s="91"/>
      <c r="FGR544" s="87"/>
      <c r="FGS544" s="87"/>
      <c r="FGT544" s="55"/>
      <c r="FGU544" s="55"/>
      <c r="FGV544" s="92"/>
      <c r="FGW544" s="61"/>
      <c r="FGX544" s="55"/>
      <c r="FGY544" s="57"/>
      <c r="FGZ544" s="55"/>
      <c r="FHA544" s="55"/>
      <c r="FHB544" s="55"/>
      <c r="FHC544" s="55"/>
      <c r="FHD544" s="55"/>
      <c r="FHE544" s="55"/>
      <c r="FHF544" s="55"/>
      <c r="FHG544" s="59"/>
      <c r="FHH544" s="55"/>
      <c r="FHI544" s="55"/>
      <c r="FHJ544" s="87"/>
      <c r="FHK544" s="88"/>
      <c r="FHL544" s="89"/>
      <c r="FHM544" s="90"/>
      <c r="FHN544" s="57"/>
      <c r="FHO544" s="57"/>
      <c r="FHP544" s="91"/>
      <c r="FHQ544" s="87"/>
      <c r="FHR544" s="87"/>
      <c r="FHS544" s="55"/>
      <c r="FHT544" s="55"/>
      <c r="FHU544" s="92"/>
      <c r="FHV544" s="61"/>
      <c r="FHW544" s="55"/>
      <c r="FHX544" s="57"/>
      <c r="FHY544" s="55"/>
      <c r="FHZ544" s="55"/>
      <c r="FIA544" s="55"/>
      <c r="FIB544" s="55"/>
      <c r="FIC544" s="55"/>
      <c r="FID544" s="55"/>
      <c r="FIE544" s="55"/>
      <c r="FIF544" s="59"/>
      <c r="FIG544" s="55"/>
      <c r="FIH544" s="55"/>
      <c r="FII544" s="87"/>
      <c r="FIJ544" s="88"/>
      <c r="FIK544" s="89"/>
      <c r="FIL544" s="90"/>
      <c r="FIM544" s="57"/>
      <c r="FIN544" s="57"/>
      <c r="FIO544" s="91"/>
      <c r="FIP544" s="87"/>
      <c r="FIQ544" s="87"/>
      <c r="FIR544" s="55"/>
      <c r="FIS544" s="55"/>
      <c r="FIT544" s="92"/>
      <c r="FIU544" s="61"/>
      <c r="FIV544" s="55"/>
      <c r="FIW544" s="57"/>
      <c r="FIX544" s="55"/>
      <c r="FIY544" s="55"/>
      <c r="FIZ544" s="55"/>
      <c r="FJA544" s="55"/>
      <c r="FJB544" s="55"/>
      <c r="FJC544" s="55"/>
      <c r="FJD544" s="55"/>
      <c r="FJE544" s="59"/>
      <c r="FJF544" s="55"/>
      <c r="FJG544" s="55"/>
      <c r="FJH544" s="87"/>
      <c r="FJI544" s="88"/>
      <c r="FJJ544" s="89"/>
      <c r="FJK544" s="90"/>
      <c r="FJL544" s="57"/>
      <c r="FJM544" s="57"/>
      <c r="FJN544" s="91"/>
      <c r="FJO544" s="87"/>
      <c r="FJP544" s="87"/>
      <c r="FJQ544" s="55"/>
      <c r="FJR544" s="55"/>
      <c r="FJS544" s="92"/>
      <c r="FJT544" s="61"/>
      <c r="FJU544" s="55"/>
      <c r="FJV544" s="57"/>
      <c r="FJW544" s="55"/>
      <c r="FJX544" s="55"/>
      <c r="FJY544" s="55"/>
      <c r="FJZ544" s="55"/>
      <c r="FKA544" s="55"/>
      <c r="FKB544" s="55"/>
      <c r="FKC544" s="55"/>
      <c r="FKD544" s="59"/>
      <c r="FKE544" s="55"/>
      <c r="FKF544" s="55"/>
      <c r="FKG544" s="87"/>
      <c r="FKH544" s="88"/>
      <c r="FKI544" s="89"/>
      <c r="FKJ544" s="90"/>
      <c r="FKK544" s="57"/>
      <c r="FKL544" s="57"/>
      <c r="FKM544" s="91"/>
      <c r="FKN544" s="87"/>
      <c r="FKO544" s="87"/>
      <c r="FKP544" s="55"/>
      <c r="FKQ544" s="55"/>
      <c r="FKR544" s="92"/>
      <c r="FKS544" s="61"/>
      <c r="FKT544" s="55"/>
      <c r="FKU544" s="57"/>
      <c r="FKV544" s="55"/>
      <c r="FKW544" s="55"/>
      <c r="FKX544" s="55"/>
      <c r="FKY544" s="55"/>
      <c r="FKZ544" s="55"/>
      <c r="FLA544" s="55"/>
      <c r="FLB544" s="55"/>
      <c r="FLC544" s="59"/>
      <c r="FLD544" s="55"/>
      <c r="FLE544" s="55"/>
      <c r="FLF544" s="87"/>
      <c r="FLG544" s="88"/>
      <c r="FLH544" s="89"/>
      <c r="FLI544" s="90"/>
      <c r="FLJ544" s="57"/>
      <c r="FLK544" s="57"/>
      <c r="FLL544" s="91"/>
      <c r="FLM544" s="87"/>
      <c r="FLN544" s="87"/>
      <c r="FLO544" s="55"/>
      <c r="FLP544" s="55"/>
      <c r="FLQ544" s="92"/>
      <c r="FLR544" s="61"/>
      <c r="FLS544" s="55"/>
      <c r="FLT544" s="57"/>
      <c r="FLU544" s="55"/>
      <c r="FLV544" s="55"/>
      <c r="FLW544" s="55"/>
      <c r="FLX544" s="55"/>
      <c r="FLY544" s="55"/>
      <c r="FLZ544" s="55"/>
      <c r="FMA544" s="55"/>
      <c r="FMB544" s="59"/>
      <c r="FMC544" s="55"/>
      <c r="FMD544" s="55"/>
      <c r="FME544" s="87"/>
      <c r="FMF544" s="88"/>
      <c r="FMG544" s="89"/>
      <c r="FMH544" s="90"/>
      <c r="FMI544" s="57"/>
      <c r="FMJ544" s="57"/>
      <c r="FMK544" s="91"/>
      <c r="FML544" s="87"/>
      <c r="FMM544" s="87"/>
      <c r="FMN544" s="55"/>
      <c r="FMO544" s="55"/>
      <c r="FMP544" s="92"/>
      <c r="FMQ544" s="61"/>
      <c r="FMR544" s="55"/>
      <c r="FMS544" s="57"/>
      <c r="FMT544" s="55"/>
      <c r="FMU544" s="55"/>
      <c r="FMV544" s="55"/>
      <c r="FMW544" s="55"/>
      <c r="FMX544" s="55"/>
      <c r="FMY544" s="55"/>
      <c r="FMZ544" s="55"/>
      <c r="FNA544" s="59"/>
      <c r="FNB544" s="55"/>
      <c r="FNC544" s="55"/>
      <c r="FND544" s="87"/>
      <c r="FNE544" s="88"/>
      <c r="FNF544" s="89"/>
      <c r="FNG544" s="90"/>
      <c r="FNH544" s="57"/>
      <c r="FNI544" s="57"/>
      <c r="FNJ544" s="91"/>
      <c r="FNK544" s="87"/>
      <c r="FNL544" s="87"/>
      <c r="FNM544" s="55"/>
      <c r="FNN544" s="55"/>
      <c r="FNO544" s="92"/>
      <c r="FNP544" s="61"/>
      <c r="FNQ544" s="55"/>
      <c r="FNR544" s="57"/>
      <c r="FNS544" s="55"/>
      <c r="FNT544" s="55"/>
      <c r="FNU544" s="55"/>
      <c r="FNV544" s="55"/>
      <c r="FNW544" s="55"/>
      <c r="FNX544" s="55"/>
      <c r="FNY544" s="55"/>
      <c r="FNZ544" s="59"/>
      <c r="FOA544" s="55"/>
      <c r="FOB544" s="55"/>
      <c r="FOC544" s="87"/>
      <c r="FOD544" s="88"/>
      <c r="FOE544" s="89"/>
      <c r="FOF544" s="90"/>
      <c r="FOG544" s="57"/>
      <c r="FOH544" s="57"/>
      <c r="FOI544" s="91"/>
      <c r="FOJ544" s="87"/>
      <c r="FOK544" s="87"/>
      <c r="FOL544" s="55"/>
      <c r="FOM544" s="55"/>
      <c r="FON544" s="92"/>
      <c r="FOO544" s="61"/>
      <c r="FOP544" s="55"/>
      <c r="FOQ544" s="57"/>
      <c r="FOR544" s="55"/>
      <c r="FOS544" s="55"/>
      <c r="FOT544" s="55"/>
      <c r="FOU544" s="55"/>
      <c r="FOV544" s="55"/>
      <c r="FOW544" s="55"/>
      <c r="FOX544" s="55"/>
      <c r="FOY544" s="59"/>
      <c r="FOZ544" s="55"/>
      <c r="FPA544" s="55"/>
      <c r="FPB544" s="87"/>
      <c r="FPC544" s="88"/>
      <c r="FPD544" s="89"/>
      <c r="FPE544" s="90"/>
      <c r="FPF544" s="57"/>
      <c r="FPG544" s="57"/>
      <c r="FPH544" s="91"/>
      <c r="FPI544" s="87"/>
      <c r="FPJ544" s="87"/>
      <c r="FPK544" s="55"/>
      <c r="FPL544" s="55"/>
      <c r="FPM544" s="92"/>
      <c r="FPN544" s="61"/>
      <c r="FPO544" s="55"/>
      <c r="FPP544" s="57"/>
      <c r="FPQ544" s="55"/>
      <c r="FPR544" s="55"/>
      <c r="FPS544" s="55"/>
      <c r="FPT544" s="55"/>
      <c r="FPU544" s="55"/>
      <c r="FPV544" s="55"/>
      <c r="FPW544" s="55"/>
      <c r="FPX544" s="59"/>
      <c r="FPY544" s="55"/>
      <c r="FPZ544" s="55"/>
      <c r="FQA544" s="87"/>
      <c r="FQB544" s="88"/>
      <c r="FQC544" s="89"/>
      <c r="FQD544" s="90"/>
      <c r="FQE544" s="57"/>
      <c r="FQF544" s="57"/>
      <c r="FQG544" s="91"/>
      <c r="FQH544" s="87"/>
      <c r="FQI544" s="87"/>
      <c r="FQJ544" s="55"/>
      <c r="FQK544" s="55"/>
      <c r="FQL544" s="92"/>
      <c r="FQM544" s="61"/>
      <c r="FQN544" s="55"/>
      <c r="FQO544" s="57"/>
      <c r="FQP544" s="55"/>
      <c r="FQQ544" s="55"/>
      <c r="FQR544" s="55"/>
      <c r="FQS544" s="55"/>
      <c r="FQT544" s="55"/>
      <c r="FQU544" s="55"/>
      <c r="FQV544" s="55"/>
      <c r="FQW544" s="59"/>
      <c r="FQX544" s="55"/>
      <c r="FQY544" s="55"/>
      <c r="FQZ544" s="87"/>
      <c r="FRA544" s="88"/>
      <c r="FRB544" s="89"/>
      <c r="FRC544" s="90"/>
      <c r="FRD544" s="57"/>
      <c r="FRE544" s="57"/>
      <c r="FRF544" s="91"/>
      <c r="FRG544" s="87"/>
      <c r="FRH544" s="87"/>
      <c r="FRI544" s="55"/>
      <c r="FRJ544" s="55"/>
      <c r="FRK544" s="92"/>
      <c r="FRL544" s="61"/>
      <c r="FRM544" s="55"/>
      <c r="FRN544" s="57"/>
      <c r="FRO544" s="55"/>
      <c r="FRP544" s="55"/>
      <c r="FRQ544" s="55"/>
      <c r="FRR544" s="55"/>
      <c r="FRS544" s="55"/>
      <c r="FRT544" s="55"/>
      <c r="FRU544" s="55"/>
      <c r="FRV544" s="59"/>
      <c r="FRW544" s="55"/>
      <c r="FRX544" s="55"/>
      <c r="FRY544" s="87"/>
      <c r="FRZ544" s="88"/>
      <c r="FSA544" s="89"/>
      <c r="FSB544" s="90"/>
      <c r="FSC544" s="57"/>
      <c r="FSD544" s="57"/>
      <c r="FSE544" s="91"/>
      <c r="FSF544" s="87"/>
      <c r="FSG544" s="87"/>
      <c r="FSH544" s="55"/>
      <c r="FSI544" s="55"/>
      <c r="FSJ544" s="92"/>
      <c r="FSK544" s="61"/>
      <c r="FSL544" s="55"/>
      <c r="FSM544" s="57"/>
      <c r="FSN544" s="55"/>
      <c r="FSO544" s="55"/>
      <c r="FSP544" s="55"/>
      <c r="FSQ544" s="55"/>
      <c r="FSR544" s="55"/>
      <c r="FSS544" s="55"/>
      <c r="FST544" s="55"/>
      <c r="FSU544" s="59"/>
      <c r="FSV544" s="55"/>
      <c r="FSW544" s="55"/>
      <c r="FSX544" s="87"/>
      <c r="FSY544" s="88"/>
      <c r="FSZ544" s="89"/>
      <c r="FTA544" s="90"/>
      <c r="FTB544" s="57"/>
      <c r="FTC544" s="57"/>
      <c r="FTD544" s="91"/>
      <c r="FTE544" s="87"/>
      <c r="FTF544" s="87"/>
      <c r="FTG544" s="55"/>
      <c r="FTH544" s="55"/>
      <c r="FTI544" s="92"/>
      <c r="FTJ544" s="61"/>
      <c r="FTK544" s="55"/>
      <c r="FTL544" s="57"/>
      <c r="FTM544" s="55"/>
      <c r="FTN544" s="55"/>
      <c r="FTO544" s="55"/>
      <c r="FTP544" s="55"/>
      <c r="FTQ544" s="55"/>
      <c r="FTR544" s="55"/>
      <c r="FTS544" s="55"/>
      <c r="FTT544" s="59"/>
      <c r="FTU544" s="55"/>
      <c r="FTV544" s="55"/>
      <c r="FTW544" s="87"/>
      <c r="FTX544" s="88"/>
      <c r="FTY544" s="89"/>
      <c r="FTZ544" s="90"/>
      <c r="FUA544" s="57"/>
      <c r="FUB544" s="57"/>
      <c r="FUC544" s="91"/>
      <c r="FUD544" s="87"/>
      <c r="FUE544" s="87"/>
      <c r="FUF544" s="55"/>
      <c r="FUG544" s="55"/>
      <c r="FUH544" s="92"/>
      <c r="FUI544" s="61"/>
      <c r="FUJ544" s="55"/>
      <c r="FUK544" s="57"/>
      <c r="FUL544" s="55"/>
      <c r="FUM544" s="55"/>
      <c r="FUN544" s="55"/>
      <c r="FUO544" s="55"/>
      <c r="FUP544" s="55"/>
      <c r="FUQ544" s="55"/>
      <c r="FUR544" s="55"/>
      <c r="FUS544" s="59"/>
      <c r="FUT544" s="55"/>
      <c r="FUU544" s="55"/>
      <c r="FUV544" s="87"/>
      <c r="FUW544" s="88"/>
      <c r="FUX544" s="89"/>
      <c r="FUY544" s="90"/>
      <c r="FUZ544" s="57"/>
      <c r="FVA544" s="57"/>
      <c r="FVB544" s="91"/>
      <c r="FVC544" s="87"/>
      <c r="FVD544" s="87"/>
      <c r="FVE544" s="55"/>
      <c r="FVF544" s="55"/>
      <c r="FVG544" s="92"/>
      <c r="FVH544" s="61"/>
      <c r="FVI544" s="55"/>
      <c r="FVJ544" s="57"/>
      <c r="FVK544" s="55"/>
      <c r="FVL544" s="55"/>
      <c r="FVM544" s="55"/>
      <c r="FVN544" s="55"/>
      <c r="FVO544" s="55"/>
      <c r="FVP544" s="55"/>
      <c r="FVQ544" s="55"/>
      <c r="FVR544" s="59"/>
      <c r="FVS544" s="55"/>
      <c r="FVT544" s="55"/>
      <c r="FVU544" s="87"/>
      <c r="FVV544" s="88"/>
      <c r="FVW544" s="89"/>
      <c r="FVX544" s="90"/>
      <c r="FVY544" s="57"/>
      <c r="FVZ544" s="57"/>
      <c r="FWA544" s="91"/>
      <c r="FWB544" s="87"/>
      <c r="FWC544" s="87"/>
      <c r="FWD544" s="55"/>
      <c r="FWE544" s="55"/>
      <c r="FWF544" s="92"/>
      <c r="FWG544" s="61"/>
      <c r="FWH544" s="55"/>
      <c r="FWI544" s="57"/>
      <c r="FWJ544" s="55"/>
      <c r="FWK544" s="55"/>
      <c r="FWL544" s="55"/>
      <c r="FWM544" s="55"/>
      <c r="FWN544" s="55"/>
      <c r="FWO544" s="55"/>
      <c r="FWP544" s="55"/>
      <c r="FWQ544" s="59"/>
      <c r="FWR544" s="55"/>
      <c r="FWS544" s="55"/>
      <c r="FWT544" s="87"/>
      <c r="FWU544" s="88"/>
      <c r="FWV544" s="89"/>
      <c r="FWW544" s="90"/>
      <c r="FWX544" s="57"/>
      <c r="FWY544" s="57"/>
      <c r="FWZ544" s="91"/>
      <c r="FXA544" s="87"/>
      <c r="FXB544" s="87"/>
      <c r="FXC544" s="55"/>
      <c r="FXD544" s="55"/>
      <c r="FXE544" s="92"/>
      <c r="FXF544" s="61"/>
      <c r="FXG544" s="55"/>
      <c r="FXH544" s="57"/>
      <c r="FXI544" s="55"/>
      <c r="FXJ544" s="55"/>
      <c r="FXK544" s="55"/>
      <c r="FXL544" s="55"/>
      <c r="FXM544" s="55"/>
      <c r="FXN544" s="55"/>
      <c r="FXO544" s="55"/>
      <c r="FXP544" s="59"/>
      <c r="FXQ544" s="55"/>
      <c r="FXR544" s="55"/>
      <c r="FXS544" s="87"/>
      <c r="FXT544" s="88"/>
      <c r="FXU544" s="89"/>
      <c r="FXV544" s="90"/>
      <c r="FXW544" s="57"/>
      <c r="FXX544" s="57"/>
      <c r="FXY544" s="91"/>
      <c r="FXZ544" s="87"/>
      <c r="FYA544" s="87"/>
      <c r="FYB544" s="55"/>
      <c r="FYC544" s="55"/>
      <c r="FYD544" s="92"/>
      <c r="FYE544" s="61"/>
      <c r="FYF544" s="55"/>
      <c r="FYG544" s="57"/>
      <c r="FYH544" s="55"/>
      <c r="FYI544" s="55"/>
      <c r="FYJ544" s="55"/>
      <c r="FYK544" s="55"/>
      <c r="FYL544" s="55"/>
      <c r="FYM544" s="55"/>
      <c r="FYN544" s="55"/>
      <c r="FYO544" s="59"/>
      <c r="FYP544" s="55"/>
      <c r="FYQ544" s="55"/>
      <c r="FYR544" s="87"/>
      <c r="FYS544" s="88"/>
      <c r="FYT544" s="89"/>
      <c r="FYU544" s="90"/>
      <c r="FYV544" s="57"/>
      <c r="FYW544" s="57"/>
      <c r="FYX544" s="91"/>
      <c r="FYY544" s="87"/>
      <c r="FYZ544" s="87"/>
      <c r="FZA544" s="55"/>
      <c r="FZB544" s="55"/>
      <c r="FZC544" s="92"/>
      <c r="FZD544" s="61"/>
      <c r="FZE544" s="55"/>
      <c r="FZF544" s="57"/>
      <c r="FZG544" s="55"/>
      <c r="FZH544" s="55"/>
      <c r="FZI544" s="55"/>
      <c r="FZJ544" s="55"/>
      <c r="FZK544" s="55"/>
      <c r="FZL544" s="55"/>
      <c r="FZM544" s="55"/>
      <c r="FZN544" s="59"/>
      <c r="FZO544" s="55"/>
      <c r="FZP544" s="55"/>
      <c r="FZQ544" s="87"/>
      <c r="FZR544" s="88"/>
      <c r="FZS544" s="89"/>
      <c r="FZT544" s="90"/>
      <c r="FZU544" s="57"/>
      <c r="FZV544" s="57"/>
      <c r="FZW544" s="91"/>
      <c r="FZX544" s="87"/>
      <c r="FZY544" s="87"/>
      <c r="FZZ544" s="55"/>
      <c r="GAA544" s="55"/>
      <c r="GAB544" s="92"/>
      <c r="GAC544" s="61"/>
      <c r="GAD544" s="55"/>
      <c r="GAE544" s="57"/>
      <c r="GAF544" s="55"/>
      <c r="GAG544" s="55"/>
      <c r="GAH544" s="55"/>
      <c r="GAI544" s="55"/>
      <c r="GAJ544" s="55"/>
      <c r="GAK544" s="55"/>
      <c r="GAL544" s="55"/>
      <c r="GAM544" s="59"/>
      <c r="GAN544" s="55"/>
      <c r="GAO544" s="55"/>
      <c r="GAP544" s="87"/>
      <c r="GAQ544" s="88"/>
      <c r="GAR544" s="89"/>
      <c r="GAS544" s="90"/>
      <c r="GAT544" s="57"/>
      <c r="GAU544" s="57"/>
      <c r="GAV544" s="91"/>
      <c r="GAW544" s="87"/>
      <c r="GAX544" s="87"/>
      <c r="GAY544" s="55"/>
      <c r="GAZ544" s="55"/>
      <c r="GBA544" s="92"/>
      <c r="GBB544" s="61"/>
      <c r="GBC544" s="55"/>
      <c r="GBD544" s="57"/>
      <c r="GBE544" s="55"/>
      <c r="GBF544" s="55"/>
      <c r="GBG544" s="55"/>
      <c r="GBH544" s="55"/>
      <c r="GBI544" s="55"/>
      <c r="GBJ544" s="55"/>
      <c r="GBK544" s="55"/>
      <c r="GBL544" s="59"/>
      <c r="GBM544" s="55"/>
      <c r="GBN544" s="55"/>
      <c r="GBO544" s="87"/>
      <c r="GBP544" s="88"/>
      <c r="GBQ544" s="89"/>
      <c r="GBR544" s="90"/>
      <c r="GBS544" s="57"/>
      <c r="GBT544" s="57"/>
      <c r="GBU544" s="91"/>
      <c r="GBV544" s="87"/>
      <c r="GBW544" s="87"/>
      <c r="GBX544" s="55"/>
      <c r="GBY544" s="55"/>
      <c r="GBZ544" s="92"/>
      <c r="GCA544" s="61"/>
      <c r="GCB544" s="55"/>
      <c r="GCC544" s="57"/>
      <c r="GCD544" s="55"/>
      <c r="GCE544" s="55"/>
      <c r="GCF544" s="55"/>
      <c r="GCG544" s="55"/>
      <c r="GCH544" s="55"/>
      <c r="GCI544" s="55"/>
      <c r="GCJ544" s="55"/>
      <c r="GCK544" s="59"/>
      <c r="GCL544" s="55"/>
      <c r="GCM544" s="55"/>
      <c r="GCN544" s="87"/>
      <c r="GCO544" s="88"/>
      <c r="GCP544" s="89"/>
      <c r="GCQ544" s="90"/>
      <c r="GCR544" s="57"/>
      <c r="GCS544" s="57"/>
      <c r="GCT544" s="91"/>
      <c r="GCU544" s="87"/>
      <c r="GCV544" s="87"/>
      <c r="GCW544" s="55"/>
      <c r="GCX544" s="55"/>
      <c r="GCY544" s="92"/>
      <c r="GCZ544" s="61"/>
      <c r="GDA544" s="55"/>
      <c r="GDB544" s="57"/>
      <c r="GDC544" s="55"/>
      <c r="GDD544" s="55"/>
      <c r="GDE544" s="55"/>
      <c r="GDF544" s="55"/>
      <c r="GDG544" s="55"/>
      <c r="GDH544" s="55"/>
      <c r="GDI544" s="55"/>
      <c r="GDJ544" s="59"/>
      <c r="GDK544" s="55"/>
      <c r="GDL544" s="55"/>
      <c r="GDM544" s="87"/>
      <c r="GDN544" s="88"/>
      <c r="GDO544" s="89"/>
      <c r="GDP544" s="90"/>
      <c r="GDQ544" s="57"/>
      <c r="GDR544" s="57"/>
      <c r="GDS544" s="91"/>
      <c r="GDT544" s="87"/>
      <c r="GDU544" s="87"/>
      <c r="GDV544" s="55"/>
      <c r="GDW544" s="55"/>
      <c r="GDX544" s="92"/>
      <c r="GDY544" s="61"/>
      <c r="GDZ544" s="55"/>
      <c r="GEA544" s="57"/>
      <c r="GEB544" s="55"/>
      <c r="GEC544" s="55"/>
      <c r="GED544" s="55"/>
      <c r="GEE544" s="55"/>
      <c r="GEF544" s="55"/>
      <c r="GEG544" s="55"/>
      <c r="GEH544" s="55"/>
      <c r="GEI544" s="59"/>
      <c r="GEJ544" s="55"/>
      <c r="GEK544" s="55"/>
      <c r="GEL544" s="87"/>
      <c r="GEM544" s="88"/>
      <c r="GEN544" s="89"/>
      <c r="GEO544" s="90"/>
      <c r="GEP544" s="57"/>
      <c r="GEQ544" s="57"/>
      <c r="GER544" s="91"/>
      <c r="GES544" s="87"/>
      <c r="GET544" s="87"/>
      <c r="GEU544" s="55"/>
      <c r="GEV544" s="55"/>
      <c r="GEW544" s="92"/>
      <c r="GEX544" s="61"/>
      <c r="GEY544" s="55"/>
      <c r="GEZ544" s="57"/>
      <c r="GFA544" s="55"/>
      <c r="GFB544" s="55"/>
      <c r="GFC544" s="55"/>
      <c r="GFD544" s="55"/>
      <c r="GFE544" s="55"/>
      <c r="GFF544" s="55"/>
      <c r="GFG544" s="55"/>
      <c r="GFH544" s="59"/>
      <c r="GFI544" s="55"/>
      <c r="GFJ544" s="55"/>
      <c r="GFK544" s="87"/>
      <c r="GFL544" s="88"/>
      <c r="GFM544" s="89"/>
      <c r="GFN544" s="90"/>
      <c r="GFO544" s="57"/>
      <c r="GFP544" s="57"/>
      <c r="GFQ544" s="91"/>
      <c r="GFR544" s="87"/>
      <c r="GFS544" s="87"/>
      <c r="GFT544" s="55"/>
      <c r="GFU544" s="55"/>
      <c r="GFV544" s="92"/>
      <c r="GFW544" s="61"/>
      <c r="GFX544" s="55"/>
      <c r="GFY544" s="57"/>
      <c r="GFZ544" s="55"/>
      <c r="GGA544" s="55"/>
      <c r="GGB544" s="55"/>
      <c r="GGC544" s="55"/>
      <c r="GGD544" s="55"/>
      <c r="GGE544" s="55"/>
      <c r="GGF544" s="55"/>
      <c r="GGG544" s="59"/>
      <c r="GGH544" s="55"/>
      <c r="GGI544" s="55"/>
      <c r="GGJ544" s="87"/>
      <c r="GGK544" s="88"/>
      <c r="GGL544" s="89"/>
      <c r="GGM544" s="90"/>
      <c r="GGN544" s="57"/>
      <c r="GGO544" s="57"/>
      <c r="GGP544" s="91"/>
      <c r="GGQ544" s="87"/>
      <c r="GGR544" s="87"/>
      <c r="GGS544" s="55"/>
      <c r="GGT544" s="55"/>
      <c r="GGU544" s="92"/>
      <c r="GGV544" s="61"/>
      <c r="GGW544" s="55"/>
      <c r="GGX544" s="57"/>
      <c r="GGY544" s="55"/>
      <c r="GGZ544" s="55"/>
      <c r="GHA544" s="55"/>
      <c r="GHB544" s="55"/>
      <c r="GHC544" s="55"/>
      <c r="GHD544" s="55"/>
      <c r="GHE544" s="55"/>
      <c r="GHF544" s="59"/>
      <c r="GHG544" s="55"/>
      <c r="GHH544" s="55"/>
      <c r="GHI544" s="87"/>
      <c r="GHJ544" s="88"/>
      <c r="GHK544" s="89"/>
      <c r="GHL544" s="90"/>
      <c r="GHM544" s="57"/>
      <c r="GHN544" s="57"/>
      <c r="GHO544" s="91"/>
      <c r="GHP544" s="87"/>
      <c r="GHQ544" s="87"/>
      <c r="GHR544" s="55"/>
      <c r="GHS544" s="55"/>
      <c r="GHT544" s="92"/>
      <c r="GHU544" s="61"/>
      <c r="GHV544" s="55"/>
      <c r="GHW544" s="57"/>
      <c r="GHX544" s="55"/>
      <c r="GHY544" s="55"/>
      <c r="GHZ544" s="55"/>
      <c r="GIA544" s="55"/>
      <c r="GIB544" s="55"/>
      <c r="GIC544" s="55"/>
      <c r="GID544" s="55"/>
      <c r="GIE544" s="59"/>
      <c r="GIF544" s="55"/>
      <c r="GIG544" s="55"/>
      <c r="GIH544" s="87"/>
      <c r="GII544" s="88"/>
      <c r="GIJ544" s="89"/>
      <c r="GIK544" s="90"/>
      <c r="GIL544" s="57"/>
      <c r="GIM544" s="57"/>
      <c r="GIN544" s="91"/>
      <c r="GIO544" s="87"/>
      <c r="GIP544" s="87"/>
      <c r="GIQ544" s="55"/>
      <c r="GIR544" s="55"/>
      <c r="GIS544" s="92"/>
      <c r="GIT544" s="61"/>
      <c r="GIU544" s="55"/>
      <c r="GIV544" s="57"/>
      <c r="GIW544" s="55"/>
      <c r="GIX544" s="55"/>
      <c r="GIY544" s="55"/>
      <c r="GIZ544" s="55"/>
      <c r="GJA544" s="55"/>
      <c r="GJB544" s="55"/>
      <c r="GJC544" s="55"/>
      <c r="GJD544" s="59"/>
      <c r="GJE544" s="55"/>
      <c r="GJF544" s="55"/>
      <c r="GJG544" s="87"/>
      <c r="GJH544" s="88"/>
      <c r="GJI544" s="89"/>
      <c r="GJJ544" s="90"/>
      <c r="GJK544" s="57"/>
      <c r="GJL544" s="57"/>
      <c r="GJM544" s="91"/>
      <c r="GJN544" s="87"/>
      <c r="GJO544" s="87"/>
      <c r="GJP544" s="55"/>
      <c r="GJQ544" s="55"/>
      <c r="GJR544" s="92"/>
      <c r="GJS544" s="61"/>
      <c r="GJT544" s="55"/>
      <c r="GJU544" s="57"/>
      <c r="GJV544" s="55"/>
      <c r="GJW544" s="55"/>
      <c r="GJX544" s="55"/>
      <c r="GJY544" s="55"/>
      <c r="GJZ544" s="55"/>
      <c r="GKA544" s="55"/>
      <c r="GKB544" s="55"/>
      <c r="GKC544" s="59"/>
      <c r="GKD544" s="55"/>
      <c r="GKE544" s="55"/>
      <c r="GKF544" s="87"/>
      <c r="GKG544" s="88"/>
      <c r="GKH544" s="89"/>
      <c r="GKI544" s="90"/>
      <c r="GKJ544" s="57"/>
      <c r="GKK544" s="57"/>
      <c r="GKL544" s="91"/>
      <c r="GKM544" s="87"/>
      <c r="GKN544" s="87"/>
      <c r="GKO544" s="55"/>
      <c r="GKP544" s="55"/>
      <c r="GKQ544" s="92"/>
      <c r="GKR544" s="61"/>
      <c r="GKS544" s="55"/>
      <c r="GKT544" s="57"/>
      <c r="GKU544" s="55"/>
      <c r="GKV544" s="55"/>
      <c r="GKW544" s="55"/>
      <c r="GKX544" s="55"/>
      <c r="GKY544" s="55"/>
      <c r="GKZ544" s="55"/>
      <c r="GLA544" s="55"/>
      <c r="GLB544" s="59"/>
      <c r="GLC544" s="55"/>
      <c r="GLD544" s="55"/>
      <c r="GLE544" s="87"/>
      <c r="GLF544" s="88"/>
      <c r="GLG544" s="89"/>
      <c r="GLH544" s="90"/>
      <c r="GLI544" s="57"/>
      <c r="GLJ544" s="57"/>
      <c r="GLK544" s="91"/>
      <c r="GLL544" s="87"/>
      <c r="GLM544" s="87"/>
      <c r="GLN544" s="55"/>
      <c r="GLO544" s="55"/>
      <c r="GLP544" s="92"/>
      <c r="GLQ544" s="61"/>
      <c r="GLR544" s="55"/>
      <c r="GLS544" s="57"/>
      <c r="GLT544" s="55"/>
      <c r="GLU544" s="55"/>
      <c r="GLV544" s="55"/>
      <c r="GLW544" s="55"/>
      <c r="GLX544" s="55"/>
      <c r="GLY544" s="55"/>
      <c r="GLZ544" s="55"/>
      <c r="GMA544" s="59"/>
      <c r="GMB544" s="55"/>
      <c r="GMC544" s="55"/>
      <c r="GMD544" s="87"/>
      <c r="GME544" s="88"/>
      <c r="GMF544" s="89"/>
      <c r="GMG544" s="90"/>
      <c r="GMH544" s="57"/>
      <c r="GMI544" s="57"/>
      <c r="GMJ544" s="91"/>
      <c r="GMK544" s="87"/>
      <c r="GML544" s="87"/>
      <c r="GMM544" s="55"/>
      <c r="GMN544" s="55"/>
      <c r="GMO544" s="92"/>
      <c r="GMP544" s="61"/>
      <c r="GMQ544" s="55"/>
      <c r="GMR544" s="57"/>
      <c r="GMS544" s="55"/>
      <c r="GMT544" s="55"/>
      <c r="GMU544" s="55"/>
      <c r="GMV544" s="55"/>
      <c r="GMW544" s="55"/>
      <c r="GMX544" s="55"/>
      <c r="GMY544" s="55"/>
      <c r="GMZ544" s="59"/>
      <c r="GNA544" s="55"/>
      <c r="GNB544" s="55"/>
      <c r="GNC544" s="87"/>
      <c r="GND544" s="88"/>
      <c r="GNE544" s="89"/>
      <c r="GNF544" s="90"/>
      <c r="GNG544" s="57"/>
      <c r="GNH544" s="57"/>
      <c r="GNI544" s="91"/>
      <c r="GNJ544" s="87"/>
      <c r="GNK544" s="87"/>
      <c r="GNL544" s="55"/>
      <c r="GNM544" s="55"/>
      <c r="GNN544" s="92"/>
      <c r="GNO544" s="61"/>
      <c r="GNP544" s="55"/>
      <c r="GNQ544" s="57"/>
      <c r="GNR544" s="55"/>
      <c r="GNS544" s="55"/>
      <c r="GNT544" s="55"/>
      <c r="GNU544" s="55"/>
      <c r="GNV544" s="55"/>
      <c r="GNW544" s="55"/>
      <c r="GNX544" s="55"/>
      <c r="GNY544" s="59"/>
      <c r="GNZ544" s="55"/>
      <c r="GOA544" s="55"/>
      <c r="GOB544" s="87"/>
      <c r="GOC544" s="88"/>
      <c r="GOD544" s="89"/>
      <c r="GOE544" s="90"/>
      <c r="GOF544" s="57"/>
      <c r="GOG544" s="57"/>
      <c r="GOH544" s="91"/>
      <c r="GOI544" s="87"/>
      <c r="GOJ544" s="87"/>
      <c r="GOK544" s="55"/>
      <c r="GOL544" s="55"/>
      <c r="GOM544" s="92"/>
      <c r="GON544" s="61"/>
      <c r="GOO544" s="55"/>
      <c r="GOP544" s="57"/>
      <c r="GOQ544" s="55"/>
      <c r="GOR544" s="55"/>
      <c r="GOS544" s="55"/>
      <c r="GOT544" s="55"/>
      <c r="GOU544" s="55"/>
      <c r="GOV544" s="55"/>
      <c r="GOW544" s="55"/>
      <c r="GOX544" s="59"/>
      <c r="GOY544" s="55"/>
      <c r="GOZ544" s="55"/>
      <c r="GPA544" s="87"/>
      <c r="GPB544" s="88"/>
      <c r="GPC544" s="89"/>
      <c r="GPD544" s="90"/>
      <c r="GPE544" s="57"/>
      <c r="GPF544" s="57"/>
      <c r="GPG544" s="91"/>
      <c r="GPH544" s="87"/>
      <c r="GPI544" s="87"/>
      <c r="GPJ544" s="55"/>
      <c r="GPK544" s="55"/>
      <c r="GPL544" s="92"/>
      <c r="GPM544" s="61"/>
      <c r="GPN544" s="55"/>
      <c r="GPO544" s="57"/>
      <c r="GPP544" s="55"/>
      <c r="GPQ544" s="55"/>
      <c r="GPR544" s="55"/>
      <c r="GPS544" s="55"/>
      <c r="GPT544" s="55"/>
      <c r="GPU544" s="55"/>
      <c r="GPV544" s="55"/>
      <c r="GPW544" s="59"/>
      <c r="GPX544" s="55"/>
      <c r="GPY544" s="55"/>
      <c r="GPZ544" s="87"/>
      <c r="GQA544" s="88"/>
      <c r="GQB544" s="89"/>
      <c r="GQC544" s="90"/>
      <c r="GQD544" s="57"/>
      <c r="GQE544" s="57"/>
      <c r="GQF544" s="91"/>
      <c r="GQG544" s="87"/>
      <c r="GQH544" s="87"/>
      <c r="GQI544" s="55"/>
      <c r="GQJ544" s="55"/>
      <c r="GQK544" s="92"/>
      <c r="GQL544" s="61"/>
      <c r="GQM544" s="55"/>
      <c r="GQN544" s="57"/>
      <c r="GQO544" s="55"/>
      <c r="GQP544" s="55"/>
      <c r="GQQ544" s="55"/>
      <c r="GQR544" s="55"/>
      <c r="GQS544" s="55"/>
      <c r="GQT544" s="55"/>
      <c r="GQU544" s="55"/>
      <c r="GQV544" s="59"/>
      <c r="GQW544" s="55"/>
      <c r="GQX544" s="55"/>
      <c r="GQY544" s="87"/>
      <c r="GQZ544" s="88"/>
      <c r="GRA544" s="89"/>
      <c r="GRB544" s="90"/>
      <c r="GRC544" s="57"/>
      <c r="GRD544" s="57"/>
      <c r="GRE544" s="91"/>
      <c r="GRF544" s="87"/>
      <c r="GRG544" s="87"/>
      <c r="GRH544" s="55"/>
      <c r="GRI544" s="55"/>
      <c r="GRJ544" s="92"/>
      <c r="GRK544" s="61"/>
      <c r="GRL544" s="55"/>
      <c r="GRM544" s="57"/>
      <c r="GRN544" s="55"/>
      <c r="GRO544" s="55"/>
      <c r="GRP544" s="55"/>
      <c r="GRQ544" s="55"/>
      <c r="GRR544" s="55"/>
      <c r="GRS544" s="55"/>
      <c r="GRT544" s="55"/>
      <c r="GRU544" s="59"/>
      <c r="GRV544" s="55"/>
      <c r="GRW544" s="55"/>
      <c r="GRX544" s="87"/>
      <c r="GRY544" s="88"/>
      <c r="GRZ544" s="89"/>
      <c r="GSA544" s="90"/>
      <c r="GSB544" s="57"/>
      <c r="GSC544" s="57"/>
      <c r="GSD544" s="91"/>
      <c r="GSE544" s="87"/>
      <c r="GSF544" s="87"/>
      <c r="GSG544" s="55"/>
      <c r="GSH544" s="55"/>
      <c r="GSI544" s="92"/>
      <c r="GSJ544" s="61"/>
      <c r="GSK544" s="55"/>
      <c r="GSL544" s="57"/>
      <c r="GSM544" s="55"/>
      <c r="GSN544" s="55"/>
      <c r="GSO544" s="55"/>
      <c r="GSP544" s="55"/>
      <c r="GSQ544" s="55"/>
      <c r="GSR544" s="55"/>
      <c r="GSS544" s="55"/>
      <c r="GST544" s="59"/>
      <c r="GSU544" s="55"/>
      <c r="GSV544" s="55"/>
      <c r="GSW544" s="87"/>
      <c r="GSX544" s="88"/>
      <c r="GSY544" s="89"/>
      <c r="GSZ544" s="90"/>
      <c r="GTA544" s="57"/>
      <c r="GTB544" s="57"/>
      <c r="GTC544" s="91"/>
      <c r="GTD544" s="87"/>
      <c r="GTE544" s="87"/>
      <c r="GTF544" s="55"/>
      <c r="GTG544" s="55"/>
      <c r="GTH544" s="92"/>
      <c r="GTI544" s="61"/>
      <c r="GTJ544" s="55"/>
      <c r="GTK544" s="57"/>
      <c r="GTL544" s="55"/>
      <c r="GTM544" s="55"/>
      <c r="GTN544" s="55"/>
      <c r="GTO544" s="55"/>
      <c r="GTP544" s="55"/>
      <c r="GTQ544" s="55"/>
      <c r="GTR544" s="55"/>
      <c r="GTS544" s="59"/>
      <c r="GTT544" s="55"/>
      <c r="GTU544" s="55"/>
      <c r="GTV544" s="87"/>
      <c r="GTW544" s="88"/>
      <c r="GTX544" s="89"/>
      <c r="GTY544" s="90"/>
      <c r="GTZ544" s="57"/>
      <c r="GUA544" s="57"/>
      <c r="GUB544" s="91"/>
      <c r="GUC544" s="87"/>
      <c r="GUD544" s="87"/>
      <c r="GUE544" s="55"/>
      <c r="GUF544" s="55"/>
      <c r="GUG544" s="92"/>
      <c r="GUH544" s="61"/>
      <c r="GUI544" s="55"/>
      <c r="GUJ544" s="57"/>
      <c r="GUK544" s="55"/>
      <c r="GUL544" s="55"/>
      <c r="GUM544" s="55"/>
      <c r="GUN544" s="55"/>
      <c r="GUO544" s="55"/>
      <c r="GUP544" s="55"/>
      <c r="GUQ544" s="55"/>
      <c r="GUR544" s="59"/>
      <c r="GUS544" s="55"/>
      <c r="GUT544" s="55"/>
      <c r="GUU544" s="87"/>
      <c r="GUV544" s="88"/>
      <c r="GUW544" s="89"/>
      <c r="GUX544" s="90"/>
      <c r="GUY544" s="57"/>
      <c r="GUZ544" s="57"/>
      <c r="GVA544" s="91"/>
      <c r="GVB544" s="87"/>
      <c r="GVC544" s="87"/>
      <c r="GVD544" s="55"/>
      <c r="GVE544" s="55"/>
      <c r="GVF544" s="92"/>
      <c r="GVG544" s="61"/>
      <c r="GVH544" s="55"/>
      <c r="GVI544" s="57"/>
      <c r="GVJ544" s="55"/>
      <c r="GVK544" s="55"/>
      <c r="GVL544" s="55"/>
      <c r="GVM544" s="55"/>
      <c r="GVN544" s="55"/>
      <c r="GVO544" s="55"/>
      <c r="GVP544" s="55"/>
      <c r="GVQ544" s="59"/>
      <c r="GVR544" s="55"/>
      <c r="GVS544" s="55"/>
      <c r="GVT544" s="87"/>
      <c r="GVU544" s="88"/>
      <c r="GVV544" s="89"/>
      <c r="GVW544" s="90"/>
      <c r="GVX544" s="57"/>
      <c r="GVY544" s="57"/>
      <c r="GVZ544" s="91"/>
      <c r="GWA544" s="87"/>
      <c r="GWB544" s="87"/>
      <c r="GWC544" s="55"/>
      <c r="GWD544" s="55"/>
      <c r="GWE544" s="92"/>
      <c r="GWF544" s="61"/>
      <c r="GWG544" s="55"/>
      <c r="GWH544" s="57"/>
      <c r="GWI544" s="55"/>
      <c r="GWJ544" s="55"/>
      <c r="GWK544" s="55"/>
      <c r="GWL544" s="55"/>
      <c r="GWM544" s="55"/>
      <c r="GWN544" s="55"/>
      <c r="GWO544" s="55"/>
      <c r="GWP544" s="59"/>
      <c r="GWQ544" s="55"/>
      <c r="GWR544" s="55"/>
      <c r="GWS544" s="87"/>
      <c r="GWT544" s="88"/>
      <c r="GWU544" s="89"/>
      <c r="GWV544" s="90"/>
      <c r="GWW544" s="57"/>
      <c r="GWX544" s="57"/>
      <c r="GWY544" s="91"/>
      <c r="GWZ544" s="87"/>
      <c r="GXA544" s="87"/>
      <c r="GXB544" s="55"/>
      <c r="GXC544" s="55"/>
      <c r="GXD544" s="92"/>
      <c r="GXE544" s="61"/>
      <c r="GXF544" s="55"/>
      <c r="GXG544" s="57"/>
      <c r="GXH544" s="55"/>
      <c r="GXI544" s="55"/>
      <c r="GXJ544" s="55"/>
      <c r="GXK544" s="55"/>
      <c r="GXL544" s="55"/>
      <c r="GXM544" s="55"/>
      <c r="GXN544" s="55"/>
      <c r="GXO544" s="59"/>
      <c r="GXP544" s="55"/>
      <c r="GXQ544" s="55"/>
      <c r="GXR544" s="87"/>
      <c r="GXS544" s="88"/>
      <c r="GXT544" s="89"/>
      <c r="GXU544" s="90"/>
      <c r="GXV544" s="57"/>
      <c r="GXW544" s="57"/>
      <c r="GXX544" s="91"/>
      <c r="GXY544" s="87"/>
      <c r="GXZ544" s="87"/>
      <c r="GYA544" s="55"/>
      <c r="GYB544" s="55"/>
      <c r="GYC544" s="92"/>
      <c r="GYD544" s="61"/>
      <c r="GYE544" s="55"/>
      <c r="GYF544" s="57"/>
      <c r="GYG544" s="55"/>
      <c r="GYH544" s="55"/>
      <c r="GYI544" s="55"/>
      <c r="GYJ544" s="55"/>
      <c r="GYK544" s="55"/>
      <c r="GYL544" s="55"/>
      <c r="GYM544" s="55"/>
      <c r="GYN544" s="59"/>
      <c r="GYO544" s="55"/>
      <c r="GYP544" s="55"/>
      <c r="GYQ544" s="87"/>
      <c r="GYR544" s="88"/>
      <c r="GYS544" s="89"/>
      <c r="GYT544" s="90"/>
      <c r="GYU544" s="57"/>
      <c r="GYV544" s="57"/>
      <c r="GYW544" s="91"/>
      <c r="GYX544" s="87"/>
      <c r="GYY544" s="87"/>
      <c r="GYZ544" s="55"/>
      <c r="GZA544" s="55"/>
      <c r="GZB544" s="92"/>
      <c r="GZC544" s="61"/>
      <c r="GZD544" s="55"/>
      <c r="GZE544" s="57"/>
      <c r="GZF544" s="55"/>
      <c r="GZG544" s="55"/>
      <c r="GZH544" s="55"/>
      <c r="GZI544" s="55"/>
      <c r="GZJ544" s="55"/>
      <c r="GZK544" s="55"/>
      <c r="GZL544" s="55"/>
      <c r="GZM544" s="59"/>
      <c r="GZN544" s="55"/>
      <c r="GZO544" s="55"/>
      <c r="GZP544" s="87"/>
      <c r="GZQ544" s="88"/>
      <c r="GZR544" s="89"/>
      <c r="GZS544" s="90"/>
      <c r="GZT544" s="57"/>
      <c r="GZU544" s="57"/>
      <c r="GZV544" s="91"/>
      <c r="GZW544" s="87"/>
      <c r="GZX544" s="87"/>
      <c r="GZY544" s="55"/>
      <c r="GZZ544" s="55"/>
      <c r="HAA544" s="92"/>
      <c r="HAB544" s="61"/>
      <c r="HAC544" s="55"/>
      <c r="HAD544" s="57"/>
      <c r="HAE544" s="55"/>
      <c r="HAF544" s="55"/>
      <c r="HAG544" s="55"/>
      <c r="HAH544" s="55"/>
      <c r="HAI544" s="55"/>
      <c r="HAJ544" s="55"/>
      <c r="HAK544" s="55"/>
      <c r="HAL544" s="59"/>
      <c r="HAM544" s="55"/>
      <c r="HAN544" s="55"/>
      <c r="HAO544" s="87"/>
      <c r="HAP544" s="88"/>
      <c r="HAQ544" s="89"/>
      <c r="HAR544" s="90"/>
      <c r="HAS544" s="57"/>
      <c r="HAT544" s="57"/>
      <c r="HAU544" s="91"/>
      <c r="HAV544" s="87"/>
      <c r="HAW544" s="87"/>
      <c r="HAX544" s="55"/>
      <c r="HAY544" s="55"/>
      <c r="HAZ544" s="92"/>
      <c r="HBA544" s="61"/>
      <c r="HBB544" s="55"/>
      <c r="HBC544" s="57"/>
      <c r="HBD544" s="55"/>
      <c r="HBE544" s="55"/>
      <c r="HBF544" s="55"/>
      <c r="HBG544" s="55"/>
      <c r="HBH544" s="55"/>
      <c r="HBI544" s="55"/>
      <c r="HBJ544" s="55"/>
      <c r="HBK544" s="59"/>
      <c r="HBL544" s="55"/>
      <c r="HBM544" s="55"/>
      <c r="HBN544" s="87"/>
      <c r="HBO544" s="88"/>
      <c r="HBP544" s="89"/>
      <c r="HBQ544" s="90"/>
      <c r="HBR544" s="57"/>
      <c r="HBS544" s="57"/>
      <c r="HBT544" s="91"/>
      <c r="HBU544" s="87"/>
      <c r="HBV544" s="87"/>
      <c r="HBW544" s="55"/>
      <c r="HBX544" s="55"/>
      <c r="HBY544" s="92"/>
      <c r="HBZ544" s="61"/>
      <c r="HCA544" s="55"/>
      <c r="HCB544" s="57"/>
      <c r="HCC544" s="55"/>
      <c r="HCD544" s="55"/>
      <c r="HCE544" s="55"/>
      <c r="HCF544" s="55"/>
      <c r="HCG544" s="55"/>
      <c r="HCH544" s="55"/>
      <c r="HCI544" s="55"/>
      <c r="HCJ544" s="59"/>
      <c r="HCK544" s="55"/>
      <c r="HCL544" s="55"/>
      <c r="HCM544" s="87"/>
      <c r="HCN544" s="88"/>
      <c r="HCO544" s="89"/>
      <c r="HCP544" s="90"/>
      <c r="HCQ544" s="57"/>
      <c r="HCR544" s="57"/>
      <c r="HCS544" s="91"/>
      <c r="HCT544" s="87"/>
      <c r="HCU544" s="87"/>
      <c r="HCV544" s="55"/>
      <c r="HCW544" s="55"/>
      <c r="HCX544" s="92"/>
      <c r="HCY544" s="61"/>
      <c r="HCZ544" s="55"/>
      <c r="HDA544" s="57"/>
      <c r="HDB544" s="55"/>
      <c r="HDC544" s="55"/>
      <c r="HDD544" s="55"/>
      <c r="HDE544" s="55"/>
      <c r="HDF544" s="55"/>
      <c r="HDG544" s="55"/>
      <c r="HDH544" s="55"/>
      <c r="HDI544" s="59"/>
      <c r="HDJ544" s="55"/>
      <c r="HDK544" s="55"/>
      <c r="HDL544" s="87"/>
      <c r="HDM544" s="88"/>
      <c r="HDN544" s="89"/>
      <c r="HDO544" s="90"/>
      <c r="HDP544" s="57"/>
      <c r="HDQ544" s="57"/>
      <c r="HDR544" s="91"/>
      <c r="HDS544" s="87"/>
      <c r="HDT544" s="87"/>
      <c r="HDU544" s="55"/>
      <c r="HDV544" s="55"/>
      <c r="HDW544" s="92"/>
      <c r="HDX544" s="61"/>
      <c r="HDY544" s="55"/>
      <c r="HDZ544" s="57"/>
      <c r="HEA544" s="55"/>
      <c r="HEB544" s="55"/>
      <c r="HEC544" s="55"/>
      <c r="HED544" s="55"/>
      <c r="HEE544" s="55"/>
      <c r="HEF544" s="55"/>
      <c r="HEG544" s="55"/>
      <c r="HEH544" s="59"/>
      <c r="HEI544" s="55"/>
      <c r="HEJ544" s="55"/>
      <c r="HEK544" s="87"/>
      <c r="HEL544" s="88"/>
      <c r="HEM544" s="89"/>
      <c r="HEN544" s="90"/>
      <c r="HEO544" s="57"/>
      <c r="HEP544" s="57"/>
      <c r="HEQ544" s="91"/>
      <c r="HER544" s="87"/>
      <c r="HES544" s="87"/>
      <c r="HET544" s="55"/>
      <c r="HEU544" s="55"/>
      <c r="HEV544" s="92"/>
      <c r="HEW544" s="61"/>
      <c r="HEX544" s="55"/>
      <c r="HEY544" s="57"/>
      <c r="HEZ544" s="55"/>
      <c r="HFA544" s="55"/>
      <c r="HFB544" s="55"/>
      <c r="HFC544" s="55"/>
      <c r="HFD544" s="55"/>
      <c r="HFE544" s="55"/>
      <c r="HFF544" s="55"/>
      <c r="HFG544" s="59"/>
      <c r="HFH544" s="55"/>
      <c r="HFI544" s="55"/>
      <c r="HFJ544" s="87"/>
      <c r="HFK544" s="88"/>
      <c r="HFL544" s="89"/>
      <c r="HFM544" s="90"/>
      <c r="HFN544" s="57"/>
      <c r="HFO544" s="57"/>
      <c r="HFP544" s="91"/>
      <c r="HFQ544" s="87"/>
      <c r="HFR544" s="87"/>
      <c r="HFS544" s="55"/>
      <c r="HFT544" s="55"/>
      <c r="HFU544" s="92"/>
      <c r="HFV544" s="61"/>
      <c r="HFW544" s="55"/>
      <c r="HFX544" s="57"/>
      <c r="HFY544" s="55"/>
      <c r="HFZ544" s="55"/>
      <c r="HGA544" s="55"/>
      <c r="HGB544" s="55"/>
      <c r="HGC544" s="55"/>
      <c r="HGD544" s="55"/>
      <c r="HGE544" s="55"/>
      <c r="HGF544" s="59"/>
      <c r="HGG544" s="55"/>
      <c r="HGH544" s="55"/>
      <c r="HGI544" s="87"/>
      <c r="HGJ544" s="88"/>
      <c r="HGK544" s="89"/>
      <c r="HGL544" s="90"/>
      <c r="HGM544" s="57"/>
      <c r="HGN544" s="57"/>
      <c r="HGO544" s="91"/>
      <c r="HGP544" s="87"/>
      <c r="HGQ544" s="87"/>
      <c r="HGR544" s="55"/>
      <c r="HGS544" s="55"/>
      <c r="HGT544" s="92"/>
      <c r="HGU544" s="61"/>
      <c r="HGV544" s="55"/>
      <c r="HGW544" s="57"/>
      <c r="HGX544" s="55"/>
      <c r="HGY544" s="55"/>
      <c r="HGZ544" s="55"/>
      <c r="HHA544" s="55"/>
      <c r="HHB544" s="55"/>
      <c r="HHC544" s="55"/>
      <c r="HHD544" s="55"/>
      <c r="HHE544" s="59"/>
      <c r="HHF544" s="55"/>
      <c r="HHG544" s="55"/>
      <c r="HHH544" s="87"/>
      <c r="HHI544" s="88"/>
      <c r="HHJ544" s="89"/>
      <c r="HHK544" s="90"/>
      <c r="HHL544" s="57"/>
      <c r="HHM544" s="57"/>
      <c r="HHN544" s="91"/>
      <c r="HHO544" s="87"/>
      <c r="HHP544" s="87"/>
      <c r="HHQ544" s="55"/>
      <c r="HHR544" s="55"/>
      <c r="HHS544" s="92"/>
      <c r="HHT544" s="61"/>
      <c r="HHU544" s="55"/>
      <c r="HHV544" s="57"/>
      <c r="HHW544" s="55"/>
      <c r="HHX544" s="55"/>
      <c r="HHY544" s="55"/>
      <c r="HHZ544" s="55"/>
      <c r="HIA544" s="55"/>
      <c r="HIB544" s="55"/>
      <c r="HIC544" s="55"/>
      <c r="HID544" s="59"/>
      <c r="HIE544" s="55"/>
      <c r="HIF544" s="55"/>
      <c r="HIG544" s="87"/>
      <c r="HIH544" s="88"/>
      <c r="HII544" s="89"/>
      <c r="HIJ544" s="90"/>
      <c r="HIK544" s="57"/>
      <c r="HIL544" s="57"/>
      <c r="HIM544" s="91"/>
      <c r="HIN544" s="87"/>
      <c r="HIO544" s="87"/>
      <c r="HIP544" s="55"/>
      <c r="HIQ544" s="55"/>
      <c r="HIR544" s="92"/>
      <c r="HIS544" s="61"/>
      <c r="HIT544" s="55"/>
      <c r="HIU544" s="57"/>
      <c r="HIV544" s="55"/>
      <c r="HIW544" s="55"/>
      <c r="HIX544" s="55"/>
      <c r="HIY544" s="55"/>
      <c r="HIZ544" s="55"/>
      <c r="HJA544" s="55"/>
      <c r="HJB544" s="55"/>
      <c r="HJC544" s="59"/>
      <c r="HJD544" s="55"/>
      <c r="HJE544" s="55"/>
      <c r="HJF544" s="87"/>
      <c r="HJG544" s="88"/>
      <c r="HJH544" s="89"/>
      <c r="HJI544" s="90"/>
      <c r="HJJ544" s="57"/>
      <c r="HJK544" s="57"/>
      <c r="HJL544" s="91"/>
      <c r="HJM544" s="87"/>
      <c r="HJN544" s="87"/>
      <c r="HJO544" s="55"/>
      <c r="HJP544" s="55"/>
      <c r="HJQ544" s="92"/>
      <c r="HJR544" s="61"/>
      <c r="HJS544" s="55"/>
      <c r="HJT544" s="57"/>
      <c r="HJU544" s="55"/>
      <c r="HJV544" s="55"/>
      <c r="HJW544" s="55"/>
      <c r="HJX544" s="55"/>
      <c r="HJY544" s="55"/>
      <c r="HJZ544" s="55"/>
      <c r="HKA544" s="55"/>
      <c r="HKB544" s="59"/>
      <c r="HKC544" s="55"/>
      <c r="HKD544" s="55"/>
      <c r="HKE544" s="87"/>
      <c r="HKF544" s="88"/>
      <c r="HKG544" s="89"/>
      <c r="HKH544" s="90"/>
      <c r="HKI544" s="57"/>
      <c r="HKJ544" s="57"/>
      <c r="HKK544" s="91"/>
      <c r="HKL544" s="87"/>
      <c r="HKM544" s="87"/>
      <c r="HKN544" s="55"/>
      <c r="HKO544" s="55"/>
      <c r="HKP544" s="92"/>
      <c r="HKQ544" s="61"/>
      <c r="HKR544" s="55"/>
      <c r="HKS544" s="57"/>
      <c r="HKT544" s="55"/>
      <c r="HKU544" s="55"/>
      <c r="HKV544" s="55"/>
      <c r="HKW544" s="55"/>
      <c r="HKX544" s="55"/>
      <c r="HKY544" s="55"/>
      <c r="HKZ544" s="55"/>
      <c r="HLA544" s="59"/>
      <c r="HLB544" s="55"/>
      <c r="HLC544" s="55"/>
      <c r="HLD544" s="87"/>
      <c r="HLE544" s="88"/>
      <c r="HLF544" s="89"/>
      <c r="HLG544" s="90"/>
      <c r="HLH544" s="57"/>
      <c r="HLI544" s="57"/>
      <c r="HLJ544" s="91"/>
      <c r="HLK544" s="87"/>
      <c r="HLL544" s="87"/>
      <c r="HLM544" s="55"/>
      <c r="HLN544" s="55"/>
      <c r="HLO544" s="92"/>
      <c r="HLP544" s="61"/>
      <c r="HLQ544" s="55"/>
      <c r="HLR544" s="57"/>
      <c r="HLS544" s="55"/>
      <c r="HLT544" s="55"/>
      <c r="HLU544" s="55"/>
      <c r="HLV544" s="55"/>
      <c r="HLW544" s="55"/>
      <c r="HLX544" s="55"/>
      <c r="HLY544" s="55"/>
      <c r="HLZ544" s="59"/>
      <c r="HMA544" s="55"/>
      <c r="HMB544" s="55"/>
      <c r="HMC544" s="87"/>
      <c r="HMD544" s="88"/>
      <c r="HME544" s="89"/>
      <c r="HMF544" s="90"/>
      <c r="HMG544" s="57"/>
      <c r="HMH544" s="57"/>
      <c r="HMI544" s="91"/>
      <c r="HMJ544" s="87"/>
      <c r="HMK544" s="87"/>
      <c r="HML544" s="55"/>
      <c r="HMM544" s="55"/>
      <c r="HMN544" s="92"/>
      <c r="HMO544" s="61"/>
      <c r="HMP544" s="55"/>
      <c r="HMQ544" s="57"/>
      <c r="HMR544" s="55"/>
      <c r="HMS544" s="55"/>
      <c r="HMT544" s="55"/>
      <c r="HMU544" s="55"/>
      <c r="HMV544" s="55"/>
      <c r="HMW544" s="55"/>
      <c r="HMX544" s="55"/>
      <c r="HMY544" s="59"/>
      <c r="HMZ544" s="55"/>
      <c r="HNA544" s="55"/>
      <c r="HNB544" s="87"/>
      <c r="HNC544" s="88"/>
      <c r="HND544" s="89"/>
      <c r="HNE544" s="90"/>
      <c r="HNF544" s="57"/>
      <c r="HNG544" s="57"/>
      <c r="HNH544" s="91"/>
      <c r="HNI544" s="87"/>
      <c r="HNJ544" s="87"/>
      <c r="HNK544" s="55"/>
      <c r="HNL544" s="55"/>
      <c r="HNM544" s="92"/>
      <c r="HNN544" s="61"/>
      <c r="HNO544" s="55"/>
      <c r="HNP544" s="57"/>
      <c r="HNQ544" s="55"/>
      <c r="HNR544" s="55"/>
      <c r="HNS544" s="55"/>
      <c r="HNT544" s="55"/>
      <c r="HNU544" s="55"/>
      <c r="HNV544" s="55"/>
      <c r="HNW544" s="55"/>
      <c r="HNX544" s="59"/>
      <c r="HNY544" s="55"/>
      <c r="HNZ544" s="55"/>
      <c r="HOA544" s="87"/>
      <c r="HOB544" s="88"/>
      <c r="HOC544" s="89"/>
      <c r="HOD544" s="90"/>
      <c r="HOE544" s="57"/>
      <c r="HOF544" s="57"/>
      <c r="HOG544" s="91"/>
      <c r="HOH544" s="87"/>
      <c r="HOI544" s="87"/>
      <c r="HOJ544" s="55"/>
      <c r="HOK544" s="55"/>
      <c r="HOL544" s="92"/>
      <c r="HOM544" s="61"/>
      <c r="HON544" s="55"/>
      <c r="HOO544" s="57"/>
      <c r="HOP544" s="55"/>
      <c r="HOQ544" s="55"/>
      <c r="HOR544" s="55"/>
      <c r="HOS544" s="55"/>
      <c r="HOT544" s="55"/>
      <c r="HOU544" s="55"/>
      <c r="HOV544" s="55"/>
      <c r="HOW544" s="59"/>
      <c r="HOX544" s="55"/>
      <c r="HOY544" s="55"/>
      <c r="HOZ544" s="87"/>
      <c r="HPA544" s="88"/>
      <c r="HPB544" s="89"/>
      <c r="HPC544" s="90"/>
      <c r="HPD544" s="57"/>
      <c r="HPE544" s="57"/>
      <c r="HPF544" s="91"/>
      <c r="HPG544" s="87"/>
      <c r="HPH544" s="87"/>
      <c r="HPI544" s="55"/>
      <c r="HPJ544" s="55"/>
      <c r="HPK544" s="92"/>
      <c r="HPL544" s="61"/>
      <c r="HPM544" s="55"/>
      <c r="HPN544" s="57"/>
      <c r="HPO544" s="55"/>
      <c r="HPP544" s="55"/>
      <c r="HPQ544" s="55"/>
      <c r="HPR544" s="55"/>
      <c r="HPS544" s="55"/>
      <c r="HPT544" s="55"/>
      <c r="HPU544" s="55"/>
      <c r="HPV544" s="59"/>
      <c r="HPW544" s="55"/>
      <c r="HPX544" s="55"/>
      <c r="HPY544" s="87"/>
      <c r="HPZ544" s="88"/>
      <c r="HQA544" s="89"/>
      <c r="HQB544" s="90"/>
      <c r="HQC544" s="57"/>
      <c r="HQD544" s="57"/>
      <c r="HQE544" s="91"/>
      <c r="HQF544" s="87"/>
      <c r="HQG544" s="87"/>
      <c r="HQH544" s="55"/>
      <c r="HQI544" s="55"/>
      <c r="HQJ544" s="92"/>
      <c r="HQK544" s="61"/>
      <c r="HQL544" s="55"/>
      <c r="HQM544" s="57"/>
      <c r="HQN544" s="55"/>
      <c r="HQO544" s="55"/>
      <c r="HQP544" s="55"/>
      <c r="HQQ544" s="55"/>
      <c r="HQR544" s="55"/>
      <c r="HQS544" s="55"/>
      <c r="HQT544" s="55"/>
      <c r="HQU544" s="59"/>
      <c r="HQV544" s="55"/>
      <c r="HQW544" s="55"/>
      <c r="HQX544" s="87"/>
      <c r="HQY544" s="88"/>
      <c r="HQZ544" s="89"/>
      <c r="HRA544" s="90"/>
      <c r="HRB544" s="57"/>
      <c r="HRC544" s="57"/>
      <c r="HRD544" s="91"/>
      <c r="HRE544" s="87"/>
      <c r="HRF544" s="87"/>
      <c r="HRG544" s="55"/>
      <c r="HRH544" s="55"/>
      <c r="HRI544" s="92"/>
      <c r="HRJ544" s="61"/>
      <c r="HRK544" s="55"/>
      <c r="HRL544" s="57"/>
      <c r="HRM544" s="55"/>
      <c r="HRN544" s="55"/>
      <c r="HRO544" s="55"/>
      <c r="HRP544" s="55"/>
      <c r="HRQ544" s="55"/>
      <c r="HRR544" s="55"/>
      <c r="HRS544" s="55"/>
      <c r="HRT544" s="59"/>
      <c r="HRU544" s="55"/>
      <c r="HRV544" s="55"/>
      <c r="HRW544" s="87"/>
      <c r="HRX544" s="88"/>
      <c r="HRY544" s="89"/>
      <c r="HRZ544" s="90"/>
      <c r="HSA544" s="57"/>
      <c r="HSB544" s="57"/>
      <c r="HSC544" s="91"/>
      <c r="HSD544" s="87"/>
      <c r="HSE544" s="87"/>
      <c r="HSF544" s="55"/>
      <c r="HSG544" s="55"/>
      <c r="HSH544" s="92"/>
      <c r="HSI544" s="61"/>
      <c r="HSJ544" s="55"/>
      <c r="HSK544" s="57"/>
      <c r="HSL544" s="55"/>
      <c r="HSM544" s="55"/>
      <c r="HSN544" s="55"/>
      <c r="HSO544" s="55"/>
      <c r="HSP544" s="55"/>
      <c r="HSQ544" s="55"/>
      <c r="HSR544" s="55"/>
      <c r="HSS544" s="59"/>
      <c r="HST544" s="55"/>
      <c r="HSU544" s="55"/>
      <c r="HSV544" s="87"/>
      <c r="HSW544" s="88"/>
      <c r="HSX544" s="89"/>
      <c r="HSY544" s="90"/>
      <c r="HSZ544" s="57"/>
      <c r="HTA544" s="57"/>
      <c r="HTB544" s="91"/>
      <c r="HTC544" s="87"/>
      <c r="HTD544" s="87"/>
      <c r="HTE544" s="55"/>
      <c r="HTF544" s="55"/>
      <c r="HTG544" s="92"/>
      <c r="HTH544" s="61"/>
      <c r="HTI544" s="55"/>
      <c r="HTJ544" s="57"/>
      <c r="HTK544" s="55"/>
      <c r="HTL544" s="55"/>
      <c r="HTM544" s="55"/>
      <c r="HTN544" s="55"/>
      <c r="HTO544" s="55"/>
      <c r="HTP544" s="55"/>
      <c r="HTQ544" s="55"/>
      <c r="HTR544" s="59"/>
      <c r="HTS544" s="55"/>
      <c r="HTT544" s="55"/>
      <c r="HTU544" s="87"/>
      <c r="HTV544" s="88"/>
      <c r="HTW544" s="89"/>
      <c r="HTX544" s="90"/>
      <c r="HTY544" s="57"/>
      <c r="HTZ544" s="57"/>
      <c r="HUA544" s="91"/>
      <c r="HUB544" s="87"/>
      <c r="HUC544" s="87"/>
      <c r="HUD544" s="55"/>
      <c r="HUE544" s="55"/>
      <c r="HUF544" s="92"/>
      <c r="HUG544" s="61"/>
      <c r="HUH544" s="55"/>
      <c r="HUI544" s="57"/>
      <c r="HUJ544" s="55"/>
      <c r="HUK544" s="55"/>
      <c r="HUL544" s="55"/>
      <c r="HUM544" s="55"/>
      <c r="HUN544" s="55"/>
      <c r="HUO544" s="55"/>
      <c r="HUP544" s="55"/>
      <c r="HUQ544" s="59"/>
      <c r="HUR544" s="55"/>
      <c r="HUS544" s="55"/>
      <c r="HUT544" s="87"/>
      <c r="HUU544" s="88"/>
      <c r="HUV544" s="89"/>
      <c r="HUW544" s="90"/>
      <c r="HUX544" s="57"/>
      <c r="HUY544" s="57"/>
      <c r="HUZ544" s="91"/>
      <c r="HVA544" s="87"/>
      <c r="HVB544" s="87"/>
      <c r="HVC544" s="55"/>
      <c r="HVD544" s="55"/>
      <c r="HVE544" s="92"/>
      <c r="HVF544" s="61"/>
      <c r="HVG544" s="55"/>
      <c r="HVH544" s="57"/>
      <c r="HVI544" s="55"/>
      <c r="HVJ544" s="55"/>
      <c r="HVK544" s="55"/>
      <c r="HVL544" s="55"/>
      <c r="HVM544" s="55"/>
      <c r="HVN544" s="55"/>
      <c r="HVO544" s="55"/>
      <c r="HVP544" s="59"/>
      <c r="HVQ544" s="55"/>
      <c r="HVR544" s="55"/>
      <c r="HVS544" s="87"/>
      <c r="HVT544" s="88"/>
      <c r="HVU544" s="89"/>
      <c r="HVV544" s="90"/>
      <c r="HVW544" s="57"/>
      <c r="HVX544" s="57"/>
      <c r="HVY544" s="91"/>
      <c r="HVZ544" s="87"/>
      <c r="HWA544" s="87"/>
      <c r="HWB544" s="55"/>
      <c r="HWC544" s="55"/>
      <c r="HWD544" s="92"/>
      <c r="HWE544" s="61"/>
      <c r="HWF544" s="55"/>
      <c r="HWG544" s="57"/>
      <c r="HWH544" s="55"/>
      <c r="HWI544" s="55"/>
      <c r="HWJ544" s="55"/>
      <c r="HWK544" s="55"/>
      <c r="HWL544" s="55"/>
      <c r="HWM544" s="55"/>
      <c r="HWN544" s="55"/>
      <c r="HWO544" s="59"/>
      <c r="HWP544" s="55"/>
      <c r="HWQ544" s="55"/>
      <c r="HWR544" s="87"/>
      <c r="HWS544" s="88"/>
      <c r="HWT544" s="89"/>
      <c r="HWU544" s="90"/>
      <c r="HWV544" s="57"/>
      <c r="HWW544" s="57"/>
      <c r="HWX544" s="91"/>
      <c r="HWY544" s="87"/>
      <c r="HWZ544" s="87"/>
      <c r="HXA544" s="55"/>
      <c r="HXB544" s="55"/>
      <c r="HXC544" s="92"/>
      <c r="HXD544" s="61"/>
      <c r="HXE544" s="55"/>
      <c r="HXF544" s="57"/>
      <c r="HXG544" s="55"/>
      <c r="HXH544" s="55"/>
      <c r="HXI544" s="55"/>
      <c r="HXJ544" s="55"/>
      <c r="HXK544" s="55"/>
      <c r="HXL544" s="55"/>
      <c r="HXM544" s="55"/>
      <c r="HXN544" s="59"/>
      <c r="HXO544" s="55"/>
      <c r="HXP544" s="55"/>
      <c r="HXQ544" s="87"/>
      <c r="HXR544" s="88"/>
      <c r="HXS544" s="89"/>
      <c r="HXT544" s="90"/>
      <c r="HXU544" s="57"/>
      <c r="HXV544" s="57"/>
      <c r="HXW544" s="91"/>
      <c r="HXX544" s="87"/>
      <c r="HXY544" s="87"/>
      <c r="HXZ544" s="55"/>
      <c r="HYA544" s="55"/>
      <c r="HYB544" s="92"/>
      <c r="HYC544" s="61"/>
      <c r="HYD544" s="55"/>
      <c r="HYE544" s="57"/>
      <c r="HYF544" s="55"/>
      <c r="HYG544" s="55"/>
      <c r="HYH544" s="55"/>
      <c r="HYI544" s="55"/>
      <c r="HYJ544" s="55"/>
      <c r="HYK544" s="55"/>
      <c r="HYL544" s="55"/>
      <c r="HYM544" s="59"/>
      <c r="HYN544" s="55"/>
      <c r="HYO544" s="55"/>
      <c r="HYP544" s="87"/>
      <c r="HYQ544" s="88"/>
      <c r="HYR544" s="89"/>
      <c r="HYS544" s="90"/>
      <c r="HYT544" s="57"/>
      <c r="HYU544" s="57"/>
      <c r="HYV544" s="91"/>
      <c r="HYW544" s="87"/>
      <c r="HYX544" s="87"/>
      <c r="HYY544" s="55"/>
      <c r="HYZ544" s="55"/>
      <c r="HZA544" s="92"/>
      <c r="HZB544" s="61"/>
      <c r="HZC544" s="55"/>
      <c r="HZD544" s="57"/>
      <c r="HZE544" s="55"/>
      <c r="HZF544" s="55"/>
      <c r="HZG544" s="55"/>
      <c r="HZH544" s="55"/>
      <c r="HZI544" s="55"/>
      <c r="HZJ544" s="55"/>
      <c r="HZK544" s="55"/>
      <c r="HZL544" s="59"/>
      <c r="HZM544" s="55"/>
      <c r="HZN544" s="55"/>
      <c r="HZO544" s="87"/>
      <c r="HZP544" s="88"/>
      <c r="HZQ544" s="89"/>
      <c r="HZR544" s="90"/>
      <c r="HZS544" s="57"/>
      <c r="HZT544" s="57"/>
      <c r="HZU544" s="91"/>
      <c r="HZV544" s="87"/>
      <c r="HZW544" s="87"/>
      <c r="HZX544" s="55"/>
      <c r="HZY544" s="55"/>
      <c r="HZZ544" s="92"/>
      <c r="IAA544" s="61"/>
      <c r="IAB544" s="55"/>
      <c r="IAC544" s="57"/>
      <c r="IAD544" s="55"/>
      <c r="IAE544" s="55"/>
      <c r="IAF544" s="55"/>
      <c r="IAG544" s="55"/>
      <c r="IAH544" s="55"/>
      <c r="IAI544" s="55"/>
      <c r="IAJ544" s="55"/>
      <c r="IAK544" s="59"/>
      <c r="IAL544" s="55"/>
      <c r="IAM544" s="55"/>
      <c r="IAN544" s="87"/>
      <c r="IAO544" s="88"/>
      <c r="IAP544" s="89"/>
      <c r="IAQ544" s="90"/>
      <c r="IAR544" s="57"/>
      <c r="IAS544" s="57"/>
      <c r="IAT544" s="91"/>
      <c r="IAU544" s="87"/>
      <c r="IAV544" s="87"/>
      <c r="IAW544" s="55"/>
      <c r="IAX544" s="55"/>
      <c r="IAY544" s="92"/>
      <c r="IAZ544" s="61"/>
      <c r="IBA544" s="55"/>
      <c r="IBB544" s="57"/>
      <c r="IBC544" s="55"/>
      <c r="IBD544" s="55"/>
      <c r="IBE544" s="55"/>
      <c r="IBF544" s="55"/>
      <c r="IBG544" s="55"/>
      <c r="IBH544" s="55"/>
      <c r="IBI544" s="55"/>
      <c r="IBJ544" s="59"/>
      <c r="IBK544" s="55"/>
      <c r="IBL544" s="55"/>
      <c r="IBM544" s="87"/>
      <c r="IBN544" s="88"/>
      <c r="IBO544" s="89"/>
      <c r="IBP544" s="90"/>
      <c r="IBQ544" s="57"/>
      <c r="IBR544" s="57"/>
      <c r="IBS544" s="91"/>
      <c r="IBT544" s="87"/>
      <c r="IBU544" s="87"/>
      <c r="IBV544" s="55"/>
      <c r="IBW544" s="55"/>
      <c r="IBX544" s="92"/>
      <c r="IBY544" s="61"/>
      <c r="IBZ544" s="55"/>
      <c r="ICA544" s="57"/>
      <c r="ICB544" s="55"/>
      <c r="ICC544" s="55"/>
      <c r="ICD544" s="55"/>
      <c r="ICE544" s="55"/>
      <c r="ICF544" s="55"/>
      <c r="ICG544" s="55"/>
      <c r="ICH544" s="55"/>
      <c r="ICI544" s="59"/>
      <c r="ICJ544" s="55"/>
      <c r="ICK544" s="55"/>
      <c r="ICL544" s="87"/>
      <c r="ICM544" s="88"/>
      <c r="ICN544" s="89"/>
      <c r="ICO544" s="90"/>
      <c r="ICP544" s="57"/>
      <c r="ICQ544" s="57"/>
      <c r="ICR544" s="91"/>
      <c r="ICS544" s="87"/>
      <c r="ICT544" s="87"/>
      <c r="ICU544" s="55"/>
      <c r="ICV544" s="55"/>
      <c r="ICW544" s="92"/>
      <c r="ICX544" s="61"/>
      <c r="ICY544" s="55"/>
      <c r="ICZ544" s="57"/>
      <c r="IDA544" s="55"/>
      <c r="IDB544" s="55"/>
      <c r="IDC544" s="55"/>
      <c r="IDD544" s="55"/>
      <c r="IDE544" s="55"/>
      <c r="IDF544" s="55"/>
      <c r="IDG544" s="55"/>
      <c r="IDH544" s="59"/>
      <c r="IDI544" s="55"/>
      <c r="IDJ544" s="55"/>
      <c r="IDK544" s="87"/>
      <c r="IDL544" s="88"/>
      <c r="IDM544" s="89"/>
      <c r="IDN544" s="90"/>
      <c r="IDO544" s="57"/>
      <c r="IDP544" s="57"/>
      <c r="IDQ544" s="91"/>
      <c r="IDR544" s="87"/>
      <c r="IDS544" s="87"/>
      <c r="IDT544" s="55"/>
      <c r="IDU544" s="55"/>
      <c r="IDV544" s="92"/>
      <c r="IDW544" s="61"/>
      <c r="IDX544" s="55"/>
      <c r="IDY544" s="57"/>
      <c r="IDZ544" s="55"/>
      <c r="IEA544" s="55"/>
      <c r="IEB544" s="55"/>
      <c r="IEC544" s="55"/>
      <c r="IED544" s="55"/>
      <c r="IEE544" s="55"/>
      <c r="IEF544" s="55"/>
      <c r="IEG544" s="59"/>
      <c r="IEH544" s="55"/>
      <c r="IEI544" s="55"/>
      <c r="IEJ544" s="87"/>
      <c r="IEK544" s="88"/>
      <c r="IEL544" s="89"/>
      <c r="IEM544" s="90"/>
      <c r="IEN544" s="57"/>
      <c r="IEO544" s="57"/>
      <c r="IEP544" s="91"/>
      <c r="IEQ544" s="87"/>
      <c r="IER544" s="87"/>
      <c r="IES544" s="55"/>
      <c r="IET544" s="55"/>
      <c r="IEU544" s="92"/>
      <c r="IEV544" s="61"/>
      <c r="IEW544" s="55"/>
      <c r="IEX544" s="57"/>
      <c r="IEY544" s="55"/>
      <c r="IEZ544" s="55"/>
      <c r="IFA544" s="55"/>
      <c r="IFB544" s="55"/>
      <c r="IFC544" s="55"/>
      <c r="IFD544" s="55"/>
      <c r="IFE544" s="55"/>
      <c r="IFF544" s="59"/>
      <c r="IFG544" s="55"/>
      <c r="IFH544" s="55"/>
      <c r="IFI544" s="87"/>
      <c r="IFJ544" s="88"/>
      <c r="IFK544" s="89"/>
      <c r="IFL544" s="90"/>
      <c r="IFM544" s="57"/>
      <c r="IFN544" s="57"/>
      <c r="IFO544" s="91"/>
      <c r="IFP544" s="87"/>
      <c r="IFQ544" s="87"/>
      <c r="IFR544" s="55"/>
      <c r="IFS544" s="55"/>
      <c r="IFT544" s="92"/>
      <c r="IFU544" s="61"/>
      <c r="IFV544" s="55"/>
      <c r="IFW544" s="57"/>
      <c r="IFX544" s="55"/>
      <c r="IFY544" s="55"/>
      <c r="IFZ544" s="55"/>
      <c r="IGA544" s="55"/>
      <c r="IGB544" s="55"/>
      <c r="IGC544" s="55"/>
      <c r="IGD544" s="55"/>
      <c r="IGE544" s="59"/>
      <c r="IGF544" s="55"/>
      <c r="IGG544" s="55"/>
      <c r="IGH544" s="87"/>
      <c r="IGI544" s="88"/>
      <c r="IGJ544" s="89"/>
      <c r="IGK544" s="90"/>
      <c r="IGL544" s="57"/>
      <c r="IGM544" s="57"/>
      <c r="IGN544" s="91"/>
      <c r="IGO544" s="87"/>
      <c r="IGP544" s="87"/>
      <c r="IGQ544" s="55"/>
      <c r="IGR544" s="55"/>
      <c r="IGS544" s="92"/>
      <c r="IGT544" s="61"/>
      <c r="IGU544" s="55"/>
      <c r="IGV544" s="57"/>
      <c r="IGW544" s="55"/>
      <c r="IGX544" s="55"/>
      <c r="IGY544" s="55"/>
      <c r="IGZ544" s="55"/>
      <c r="IHA544" s="55"/>
      <c r="IHB544" s="55"/>
      <c r="IHC544" s="55"/>
      <c r="IHD544" s="59"/>
      <c r="IHE544" s="55"/>
      <c r="IHF544" s="55"/>
      <c r="IHG544" s="87"/>
      <c r="IHH544" s="88"/>
      <c r="IHI544" s="89"/>
      <c r="IHJ544" s="90"/>
      <c r="IHK544" s="57"/>
      <c r="IHL544" s="57"/>
      <c r="IHM544" s="91"/>
      <c r="IHN544" s="87"/>
      <c r="IHO544" s="87"/>
      <c r="IHP544" s="55"/>
      <c r="IHQ544" s="55"/>
      <c r="IHR544" s="92"/>
      <c r="IHS544" s="61"/>
      <c r="IHT544" s="55"/>
      <c r="IHU544" s="57"/>
      <c r="IHV544" s="55"/>
      <c r="IHW544" s="55"/>
      <c r="IHX544" s="55"/>
      <c r="IHY544" s="55"/>
      <c r="IHZ544" s="55"/>
      <c r="IIA544" s="55"/>
      <c r="IIB544" s="55"/>
      <c r="IIC544" s="59"/>
      <c r="IID544" s="55"/>
      <c r="IIE544" s="55"/>
      <c r="IIF544" s="87"/>
      <c r="IIG544" s="88"/>
      <c r="IIH544" s="89"/>
      <c r="III544" s="90"/>
      <c r="IIJ544" s="57"/>
      <c r="IIK544" s="57"/>
      <c r="IIL544" s="91"/>
      <c r="IIM544" s="87"/>
      <c r="IIN544" s="87"/>
      <c r="IIO544" s="55"/>
      <c r="IIP544" s="55"/>
      <c r="IIQ544" s="92"/>
      <c r="IIR544" s="61"/>
      <c r="IIS544" s="55"/>
      <c r="IIT544" s="57"/>
      <c r="IIU544" s="55"/>
      <c r="IIV544" s="55"/>
      <c r="IIW544" s="55"/>
      <c r="IIX544" s="55"/>
      <c r="IIY544" s="55"/>
      <c r="IIZ544" s="55"/>
      <c r="IJA544" s="55"/>
      <c r="IJB544" s="59"/>
      <c r="IJC544" s="55"/>
      <c r="IJD544" s="55"/>
      <c r="IJE544" s="87"/>
      <c r="IJF544" s="88"/>
      <c r="IJG544" s="89"/>
      <c r="IJH544" s="90"/>
      <c r="IJI544" s="57"/>
      <c r="IJJ544" s="57"/>
      <c r="IJK544" s="91"/>
      <c r="IJL544" s="87"/>
      <c r="IJM544" s="87"/>
      <c r="IJN544" s="55"/>
      <c r="IJO544" s="55"/>
      <c r="IJP544" s="92"/>
      <c r="IJQ544" s="61"/>
      <c r="IJR544" s="55"/>
      <c r="IJS544" s="57"/>
      <c r="IJT544" s="55"/>
      <c r="IJU544" s="55"/>
      <c r="IJV544" s="55"/>
      <c r="IJW544" s="55"/>
      <c r="IJX544" s="55"/>
      <c r="IJY544" s="55"/>
      <c r="IJZ544" s="55"/>
      <c r="IKA544" s="59"/>
      <c r="IKB544" s="55"/>
      <c r="IKC544" s="55"/>
      <c r="IKD544" s="87"/>
      <c r="IKE544" s="88"/>
      <c r="IKF544" s="89"/>
      <c r="IKG544" s="90"/>
      <c r="IKH544" s="57"/>
      <c r="IKI544" s="57"/>
      <c r="IKJ544" s="91"/>
      <c r="IKK544" s="87"/>
      <c r="IKL544" s="87"/>
      <c r="IKM544" s="55"/>
      <c r="IKN544" s="55"/>
      <c r="IKO544" s="92"/>
      <c r="IKP544" s="61"/>
      <c r="IKQ544" s="55"/>
      <c r="IKR544" s="57"/>
      <c r="IKS544" s="55"/>
      <c r="IKT544" s="55"/>
      <c r="IKU544" s="55"/>
      <c r="IKV544" s="55"/>
      <c r="IKW544" s="55"/>
      <c r="IKX544" s="55"/>
      <c r="IKY544" s="55"/>
      <c r="IKZ544" s="59"/>
      <c r="ILA544" s="55"/>
      <c r="ILB544" s="55"/>
      <c r="ILC544" s="87"/>
      <c r="ILD544" s="88"/>
      <c r="ILE544" s="89"/>
      <c r="ILF544" s="90"/>
      <c r="ILG544" s="57"/>
      <c r="ILH544" s="57"/>
      <c r="ILI544" s="91"/>
      <c r="ILJ544" s="87"/>
      <c r="ILK544" s="87"/>
      <c r="ILL544" s="55"/>
      <c r="ILM544" s="55"/>
      <c r="ILN544" s="92"/>
      <c r="ILO544" s="61"/>
      <c r="ILP544" s="55"/>
      <c r="ILQ544" s="57"/>
      <c r="ILR544" s="55"/>
      <c r="ILS544" s="55"/>
      <c r="ILT544" s="55"/>
      <c r="ILU544" s="55"/>
      <c r="ILV544" s="55"/>
      <c r="ILW544" s="55"/>
      <c r="ILX544" s="55"/>
      <c r="ILY544" s="59"/>
      <c r="ILZ544" s="55"/>
      <c r="IMA544" s="55"/>
      <c r="IMB544" s="87"/>
      <c r="IMC544" s="88"/>
      <c r="IMD544" s="89"/>
      <c r="IME544" s="90"/>
      <c r="IMF544" s="57"/>
      <c r="IMG544" s="57"/>
      <c r="IMH544" s="91"/>
      <c r="IMI544" s="87"/>
      <c r="IMJ544" s="87"/>
      <c r="IMK544" s="55"/>
      <c r="IML544" s="55"/>
      <c r="IMM544" s="92"/>
      <c r="IMN544" s="61"/>
      <c r="IMO544" s="55"/>
      <c r="IMP544" s="57"/>
      <c r="IMQ544" s="55"/>
      <c r="IMR544" s="55"/>
      <c r="IMS544" s="55"/>
      <c r="IMT544" s="55"/>
      <c r="IMU544" s="55"/>
      <c r="IMV544" s="55"/>
      <c r="IMW544" s="55"/>
      <c r="IMX544" s="59"/>
      <c r="IMY544" s="55"/>
      <c r="IMZ544" s="55"/>
      <c r="INA544" s="87"/>
      <c r="INB544" s="88"/>
      <c r="INC544" s="89"/>
      <c r="IND544" s="90"/>
      <c r="INE544" s="57"/>
      <c r="INF544" s="57"/>
      <c r="ING544" s="91"/>
      <c r="INH544" s="87"/>
      <c r="INI544" s="87"/>
      <c r="INJ544" s="55"/>
      <c r="INK544" s="55"/>
      <c r="INL544" s="92"/>
      <c r="INM544" s="61"/>
      <c r="INN544" s="55"/>
      <c r="INO544" s="57"/>
      <c r="INP544" s="55"/>
      <c r="INQ544" s="55"/>
      <c r="INR544" s="55"/>
      <c r="INS544" s="55"/>
      <c r="INT544" s="55"/>
      <c r="INU544" s="55"/>
      <c r="INV544" s="55"/>
      <c r="INW544" s="59"/>
      <c r="INX544" s="55"/>
      <c r="INY544" s="55"/>
      <c r="INZ544" s="87"/>
      <c r="IOA544" s="88"/>
      <c r="IOB544" s="89"/>
      <c r="IOC544" s="90"/>
      <c r="IOD544" s="57"/>
      <c r="IOE544" s="57"/>
      <c r="IOF544" s="91"/>
      <c r="IOG544" s="87"/>
      <c r="IOH544" s="87"/>
      <c r="IOI544" s="55"/>
      <c r="IOJ544" s="55"/>
      <c r="IOK544" s="92"/>
      <c r="IOL544" s="61"/>
      <c r="IOM544" s="55"/>
      <c r="ION544" s="57"/>
      <c r="IOO544" s="55"/>
      <c r="IOP544" s="55"/>
      <c r="IOQ544" s="55"/>
      <c r="IOR544" s="55"/>
      <c r="IOS544" s="55"/>
      <c r="IOT544" s="55"/>
      <c r="IOU544" s="55"/>
      <c r="IOV544" s="59"/>
      <c r="IOW544" s="55"/>
      <c r="IOX544" s="55"/>
      <c r="IOY544" s="87"/>
      <c r="IOZ544" s="88"/>
      <c r="IPA544" s="89"/>
      <c r="IPB544" s="90"/>
      <c r="IPC544" s="57"/>
      <c r="IPD544" s="57"/>
      <c r="IPE544" s="91"/>
      <c r="IPF544" s="87"/>
      <c r="IPG544" s="87"/>
      <c r="IPH544" s="55"/>
      <c r="IPI544" s="55"/>
      <c r="IPJ544" s="92"/>
      <c r="IPK544" s="61"/>
      <c r="IPL544" s="55"/>
      <c r="IPM544" s="57"/>
      <c r="IPN544" s="55"/>
      <c r="IPO544" s="55"/>
      <c r="IPP544" s="55"/>
      <c r="IPQ544" s="55"/>
      <c r="IPR544" s="55"/>
      <c r="IPS544" s="55"/>
      <c r="IPT544" s="55"/>
      <c r="IPU544" s="59"/>
      <c r="IPV544" s="55"/>
      <c r="IPW544" s="55"/>
      <c r="IPX544" s="87"/>
      <c r="IPY544" s="88"/>
      <c r="IPZ544" s="89"/>
      <c r="IQA544" s="90"/>
      <c r="IQB544" s="57"/>
      <c r="IQC544" s="57"/>
      <c r="IQD544" s="91"/>
      <c r="IQE544" s="87"/>
      <c r="IQF544" s="87"/>
      <c r="IQG544" s="55"/>
      <c r="IQH544" s="55"/>
      <c r="IQI544" s="92"/>
      <c r="IQJ544" s="61"/>
      <c r="IQK544" s="55"/>
      <c r="IQL544" s="57"/>
      <c r="IQM544" s="55"/>
      <c r="IQN544" s="55"/>
      <c r="IQO544" s="55"/>
      <c r="IQP544" s="55"/>
      <c r="IQQ544" s="55"/>
      <c r="IQR544" s="55"/>
      <c r="IQS544" s="55"/>
      <c r="IQT544" s="59"/>
      <c r="IQU544" s="55"/>
      <c r="IQV544" s="55"/>
      <c r="IQW544" s="87"/>
      <c r="IQX544" s="88"/>
      <c r="IQY544" s="89"/>
      <c r="IQZ544" s="90"/>
      <c r="IRA544" s="57"/>
      <c r="IRB544" s="57"/>
      <c r="IRC544" s="91"/>
      <c r="IRD544" s="87"/>
      <c r="IRE544" s="87"/>
      <c r="IRF544" s="55"/>
      <c r="IRG544" s="55"/>
      <c r="IRH544" s="92"/>
      <c r="IRI544" s="61"/>
      <c r="IRJ544" s="55"/>
      <c r="IRK544" s="57"/>
      <c r="IRL544" s="55"/>
      <c r="IRM544" s="55"/>
      <c r="IRN544" s="55"/>
      <c r="IRO544" s="55"/>
      <c r="IRP544" s="55"/>
      <c r="IRQ544" s="55"/>
      <c r="IRR544" s="55"/>
      <c r="IRS544" s="59"/>
      <c r="IRT544" s="55"/>
      <c r="IRU544" s="55"/>
      <c r="IRV544" s="87"/>
      <c r="IRW544" s="88"/>
      <c r="IRX544" s="89"/>
      <c r="IRY544" s="90"/>
      <c r="IRZ544" s="57"/>
      <c r="ISA544" s="57"/>
      <c r="ISB544" s="91"/>
      <c r="ISC544" s="87"/>
      <c r="ISD544" s="87"/>
      <c r="ISE544" s="55"/>
      <c r="ISF544" s="55"/>
      <c r="ISG544" s="92"/>
      <c r="ISH544" s="61"/>
      <c r="ISI544" s="55"/>
      <c r="ISJ544" s="57"/>
      <c r="ISK544" s="55"/>
      <c r="ISL544" s="55"/>
      <c r="ISM544" s="55"/>
      <c r="ISN544" s="55"/>
      <c r="ISO544" s="55"/>
      <c r="ISP544" s="55"/>
      <c r="ISQ544" s="55"/>
      <c r="ISR544" s="59"/>
      <c r="ISS544" s="55"/>
      <c r="IST544" s="55"/>
      <c r="ISU544" s="87"/>
      <c r="ISV544" s="88"/>
      <c r="ISW544" s="89"/>
      <c r="ISX544" s="90"/>
      <c r="ISY544" s="57"/>
      <c r="ISZ544" s="57"/>
      <c r="ITA544" s="91"/>
      <c r="ITB544" s="87"/>
      <c r="ITC544" s="87"/>
      <c r="ITD544" s="55"/>
      <c r="ITE544" s="55"/>
      <c r="ITF544" s="92"/>
      <c r="ITG544" s="61"/>
      <c r="ITH544" s="55"/>
      <c r="ITI544" s="57"/>
      <c r="ITJ544" s="55"/>
      <c r="ITK544" s="55"/>
      <c r="ITL544" s="55"/>
      <c r="ITM544" s="55"/>
      <c r="ITN544" s="55"/>
      <c r="ITO544" s="55"/>
      <c r="ITP544" s="55"/>
      <c r="ITQ544" s="59"/>
      <c r="ITR544" s="55"/>
      <c r="ITS544" s="55"/>
      <c r="ITT544" s="87"/>
      <c r="ITU544" s="88"/>
      <c r="ITV544" s="89"/>
      <c r="ITW544" s="90"/>
      <c r="ITX544" s="57"/>
      <c r="ITY544" s="57"/>
      <c r="ITZ544" s="91"/>
      <c r="IUA544" s="87"/>
      <c r="IUB544" s="87"/>
      <c r="IUC544" s="55"/>
      <c r="IUD544" s="55"/>
      <c r="IUE544" s="92"/>
      <c r="IUF544" s="61"/>
      <c r="IUG544" s="55"/>
      <c r="IUH544" s="57"/>
      <c r="IUI544" s="55"/>
      <c r="IUJ544" s="55"/>
      <c r="IUK544" s="55"/>
      <c r="IUL544" s="55"/>
      <c r="IUM544" s="55"/>
      <c r="IUN544" s="55"/>
      <c r="IUO544" s="55"/>
      <c r="IUP544" s="59"/>
      <c r="IUQ544" s="55"/>
      <c r="IUR544" s="55"/>
      <c r="IUS544" s="87"/>
      <c r="IUT544" s="88"/>
      <c r="IUU544" s="89"/>
      <c r="IUV544" s="90"/>
      <c r="IUW544" s="57"/>
      <c r="IUX544" s="57"/>
      <c r="IUY544" s="91"/>
      <c r="IUZ544" s="87"/>
      <c r="IVA544" s="87"/>
      <c r="IVB544" s="55"/>
      <c r="IVC544" s="55"/>
      <c r="IVD544" s="92"/>
      <c r="IVE544" s="61"/>
      <c r="IVF544" s="55"/>
      <c r="IVG544" s="57"/>
      <c r="IVH544" s="55"/>
      <c r="IVI544" s="55"/>
      <c r="IVJ544" s="55"/>
      <c r="IVK544" s="55"/>
      <c r="IVL544" s="55"/>
      <c r="IVM544" s="55"/>
      <c r="IVN544" s="55"/>
      <c r="IVO544" s="59"/>
      <c r="IVP544" s="55"/>
      <c r="IVQ544" s="55"/>
      <c r="IVR544" s="87"/>
      <c r="IVS544" s="88"/>
      <c r="IVT544" s="89"/>
      <c r="IVU544" s="90"/>
      <c r="IVV544" s="57"/>
      <c r="IVW544" s="57"/>
      <c r="IVX544" s="91"/>
      <c r="IVY544" s="87"/>
      <c r="IVZ544" s="87"/>
      <c r="IWA544" s="55"/>
      <c r="IWB544" s="55"/>
      <c r="IWC544" s="92"/>
      <c r="IWD544" s="61"/>
      <c r="IWE544" s="55"/>
      <c r="IWF544" s="57"/>
      <c r="IWG544" s="55"/>
      <c r="IWH544" s="55"/>
      <c r="IWI544" s="55"/>
      <c r="IWJ544" s="55"/>
      <c r="IWK544" s="55"/>
      <c r="IWL544" s="55"/>
      <c r="IWM544" s="55"/>
      <c r="IWN544" s="59"/>
      <c r="IWO544" s="55"/>
      <c r="IWP544" s="55"/>
      <c r="IWQ544" s="87"/>
      <c r="IWR544" s="88"/>
      <c r="IWS544" s="89"/>
      <c r="IWT544" s="90"/>
      <c r="IWU544" s="57"/>
      <c r="IWV544" s="57"/>
      <c r="IWW544" s="91"/>
      <c r="IWX544" s="87"/>
      <c r="IWY544" s="87"/>
      <c r="IWZ544" s="55"/>
      <c r="IXA544" s="55"/>
      <c r="IXB544" s="92"/>
      <c r="IXC544" s="61"/>
      <c r="IXD544" s="55"/>
      <c r="IXE544" s="57"/>
      <c r="IXF544" s="55"/>
      <c r="IXG544" s="55"/>
      <c r="IXH544" s="55"/>
      <c r="IXI544" s="55"/>
      <c r="IXJ544" s="55"/>
      <c r="IXK544" s="55"/>
      <c r="IXL544" s="55"/>
      <c r="IXM544" s="59"/>
      <c r="IXN544" s="55"/>
      <c r="IXO544" s="55"/>
      <c r="IXP544" s="87"/>
      <c r="IXQ544" s="88"/>
      <c r="IXR544" s="89"/>
      <c r="IXS544" s="90"/>
      <c r="IXT544" s="57"/>
      <c r="IXU544" s="57"/>
      <c r="IXV544" s="91"/>
      <c r="IXW544" s="87"/>
      <c r="IXX544" s="87"/>
      <c r="IXY544" s="55"/>
      <c r="IXZ544" s="55"/>
      <c r="IYA544" s="92"/>
      <c r="IYB544" s="61"/>
      <c r="IYC544" s="55"/>
      <c r="IYD544" s="57"/>
      <c r="IYE544" s="55"/>
      <c r="IYF544" s="55"/>
      <c r="IYG544" s="55"/>
      <c r="IYH544" s="55"/>
      <c r="IYI544" s="55"/>
      <c r="IYJ544" s="55"/>
      <c r="IYK544" s="55"/>
      <c r="IYL544" s="59"/>
      <c r="IYM544" s="55"/>
      <c r="IYN544" s="55"/>
      <c r="IYO544" s="87"/>
      <c r="IYP544" s="88"/>
      <c r="IYQ544" s="89"/>
      <c r="IYR544" s="90"/>
      <c r="IYS544" s="57"/>
      <c r="IYT544" s="57"/>
      <c r="IYU544" s="91"/>
      <c r="IYV544" s="87"/>
      <c r="IYW544" s="87"/>
      <c r="IYX544" s="55"/>
      <c r="IYY544" s="55"/>
      <c r="IYZ544" s="92"/>
      <c r="IZA544" s="61"/>
      <c r="IZB544" s="55"/>
      <c r="IZC544" s="57"/>
      <c r="IZD544" s="55"/>
      <c r="IZE544" s="55"/>
      <c r="IZF544" s="55"/>
      <c r="IZG544" s="55"/>
      <c r="IZH544" s="55"/>
      <c r="IZI544" s="55"/>
      <c r="IZJ544" s="55"/>
      <c r="IZK544" s="59"/>
      <c r="IZL544" s="55"/>
      <c r="IZM544" s="55"/>
      <c r="IZN544" s="87"/>
      <c r="IZO544" s="88"/>
      <c r="IZP544" s="89"/>
      <c r="IZQ544" s="90"/>
      <c r="IZR544" s="57"/>
      <c r="IZS544" s="57"/>
      <c r="IZT544" s="91"/>
      <c r="IZU544" s="87"/>
      <c r="IZV544" s="87"/>
      <c r="IZW544" s="55"/>
      <c r="IZX544" s="55"/>
      <c r="IZY544" s="92"/>
      <c r="IZZ544" s="61"/>
      <c r="JAA544" s="55"/>
      <c r="JAB544" s="57"/>
      <c r="JAC544" s="55"/>
      <c r="JAD544" s="55"/>
      <c r="JAE544" s="55"/>
      <c r="JAF544" s="55"/>
      <c r="JAG544" s="55"/>
      <c r="JAH544" s="55"/>
      <c r="JAI544" s="55"/>
      <c r="JAJ544" s="59"/>
      <c r="JAK544" s="55"/>
      <c r="JAL544" s="55"/>
      <c r="JAM544" s="87"/>
      <c r="JAN544" s="88"/>
      <c r="JAO544" s="89"/>
      <c r="JAP544" s="90"/>
      <c r="JAQ544" s="57"/>
      <c r="JAR544" s="57"/>
      <c r="JAS544" s="91"/>
      <c r="JAT544" s="87"/>
      <c r="JAU544" s="87"/>
      <c r="JAV544" s="55"/>
      <c r="JAW544" s="55"/>
      <c r="JAX544" s="92"/>
      <c r="JAY544" s="61"/>
      <c r="JAZ544" s="55"/>
      <c r="JBA544" s="57"/>
      <c r="JBB544" s="55"/>
      <c r="JBC544" s="55"/>
      <c r="JBD544" s="55"/>
      <c r="JBE544" s="55"/>
      <c r="JBF544" s="55"/>
      <c r="JBG544" s="55"/>
      <c r="JBH544" s="55"/>
      <c r="JBI544" s="59"/>
      <c r="JBJ544" s="55"/>
      <c r="JBK544" s="55"/>
      <c r="JBL544" s="87"/>
      <c r="JBM544" s="88"/>
      <c r="JBN544" s="89"/>
      <c r="JBO544" s="90"/>
      <c r="JBP544" s="57"/>
      <c r="JBQ544" s="57"/>
      <c r="JBR544" s="91"/>
      <c r="JBS544" s="87"/>
      <c r="JBT544" s="87"/>
      <c r="JBU544" s="55"/>
      <c r="JBV544" s="55"/>
      <c r="JBW544" s="92"/>
      <c r="JBX544" s="61"/>
      <c r="JBY544" s="55"/>
      <c r="JBZ544" s="57"/>
      <c r="JCA544" s="55"/>
      <c r="JCB544" s="55"/>
      <c r="JCC544" s="55"/>
      <c r="JCD544" s="55"/>
      <c r="JCE544" s="55"/>
      <c r="JCF544" s="55"/>
      <c r="JCG544" s="55"/>
      <c r="JCH544" s="59"/>
      <c r="JCI544" s="55"/>
      <c r="JCJ544" s="55"/>
      <c r="JCK544" s="87"/>
      <c r="JCL544" s="88"/>
      <c r="JCM544" s="89"/>
      <c r="JCN544" s="90"/>
      <c r="JCO544" s="57"/>
      <c r="JCP544" s="57"/>
      <c r="JCQ544" s="91"/>
      <c r="JCR544" s="87"/>
      <c r="JCS544" s="87"/>
      <c r="JCT544" s="55"/>
      <c r="JCU544" s="55"/>
      <c r="JCV544" s="92"/>
      <c r="JCW544" s="61"/>
      <c r="JCX544" s="55"/>
      <c r="JCY544" s="57"/>
      <c r="JCZ544" s="55"/>
      <c r="JDA544" s="55"/>
      <c r="JDB544" s="55"/>
      <c r="JDC544" s="55"/>
      <c r="JDD544" s="55"/>
      <c r="JDE544" s="55"/>
      <c r="JDF544" s="55"/>
      <c r="JDG544" s="59"/>
      <c r="JDH544" s="55"/>
      <c r="JDI544" s="55"/>
      <c r="JDJ544" s="87"/>
      <c r="JDK544" s="88"/>
      <c r="JDL544" s="89"/>
      <c r="JDM544" s="90"/>
      <c r="JDN544" s="57"/>
      <c r="JDO544" s="57"/>
      <c r="JDP544" s="91"/>
      <c r="JDQ544" s="87"/>
      <c r="JDR544" s="87"/>
      <c r="JDS544" s="55"/>
      <c r="JDT544" s="55"/>
      <c r="JDU544" s="92"/>
      <c r="JDV544" s="61"/>
      <c r="JDW544" s="55"/>
      <c r="JDX544" s="57"/>
      <c r="JDY544" s="55"/>
      <c r="JDZ544" s="55"/>
      <c r="JEA544" s="55"/>
      <c r="JEB544" s="55"/>
      <c r="JEC544" s="55"/>
      <c r="JED544" s="55"/>
      <c r="JEE544" s="55"/>
      <c r="JEF544" s="59"/>
      <c r="JEG544" s="55"/>
      <c r="JEH544" s="55"/>
      <c r="JEI544" s="87"/>
      <c r="JEJ544" s="88"/>
      <c r="JEK544" s="89"/>
      <c r="JEL544" s="90"/>
      <c r="JEM544" s="57"/>
      <c r="JEN544" s="57"/>
      <c r="JEO544" s="91"/>
      <c r="JEP544" s="87"/>
      <c r="JEQ544" s="87"/>
      <c r="JER544" s="55"/>
      <c r="JES544" s="55"/>
      <c r="JET544" s="92"/>
      <c r="JEU544" s="61"/>
      <c r="JEV544" s="55"/>
      <c r="JEW544" s="57"/>
      <c r="JEX544" s="55"/>
      <c r="JEY544" s="55"/>
      <c r="JEZ544" s="55"/>
      <c r="JFA544" s="55"/>
      <c r="JFB544" s="55"/>
      <c r="JFC544" s="55"/>
      <c r="JFD544" s="55"/>
      <c r="JFE544" s="59"/>
      <c r="JFF544" s="55"/>
      <c r="JFG544" s="55"/>
      <c r="JFH544" s="87"/>
      <c r="JFI544" s="88"/>
      <c r="JFJ544" s="89"/>
      <c r="JFK544" s="90"/>
      <c r="JFL544" s="57"/>
      <c r="JFM544" s="57"/>
      <c r="JFN544" s="91"/>
      <c r="JFO544" s="87"/>
      <c r="JFP544" s="87"/>
      <c r="JFQ544" s="55"/>
      <c r="JFR544" s="55"/>
      <c r="JFS544" s="92"/>
      <c r="JFT544" s="61"/>
      <c r="JFU544" s="55"/>
      <c r="JFV544" s="57"/>
      <c r="JFW544" s="55"/>
      <c r="JFX544" s="55"/>
      <c r="JFY544" s="55"/>
      <c r="JFZ544" s="55"/>
      <c r="JGA544" s="55"/>
      <c r="JGB544" s="55"/>
      <c r="JGC544" s="55"/>
      <c r="JGD544" s="59"/>
      <c r="JGE544" s="55"/>
      <c r="JGF544" s="55"/>
      <c r="JGG544" s="87"/>
      <c r="JGH544" s="88"/>
      <c r="JGI544" s="89"/>
      <c r="JGJ544" s="90"/>
      <c r="JGK544" s="57"/>
      <c r="JGL544" s="57"/>
      <c r="JGM544" s="91"/>
      <c r="JGN544" s="87"/>
      <c r="JGO544" s="87"/>
      <c r="JGP544" s="55"/>
      <c r="JGQ544" s="55"/>
      <c r="JGR544" s="92"/>
      <c r="JGS544" s="61"/>
      <c r="JGT544" s="55"/>
      <c r="JGU544" s="57"/>
      <c r="JGV544" s="55"/>
      <c r="JGW544" s="55"/>
      <c r="JGX544" s="55"/>
      <c r="JGY544" s="55"/>
      <c r="JGZ544" s="55"/>
      <c r="JHA544" s="55"/>
      <c r="JHB544" s="55"/>
      <c r="JHC544" s="59"/>
      <c r="JHD544" s="55"/>
      <c r="JHE544" s="55"/>
      <c r="JHF544" s="87"/>
      <c r="JHG544" s="88"/>
      <c r="JHH544" s="89"/>
      <c r="JHI544" s="90"/>
      <c r="JHJ544" s="57"/>
      <c r="JHK544" s="57"/>
      <c r="JHL544" s="91"/>
      <c r="JHM544" s="87"/>
      <c r="JHN544" s="87"/>
      <c r="JHO544" s="55"/>
      <c r="JHP544" s="55"/>
      <c r="JHQ544" s="92"/>
      <c r="JHR544" s="61"/>
      <c r="JHS544" s="55"/>
      <c r="JHT544" s="57"/>
      <c r="JHU544" s="55"/>
      <c r="JHV544" s="55"/>
      <c r="JHW544" s="55"/>
      <c r="JHX544" s="55"/>
      <c r="JHY544" s="55"/>
      <c r="JHZ544" s="55"/>
      <c r="JIA544" s="55"/>
      <c r="JIB544" s="59"/>
      <c r="JIC544" s="55"/>
      <c r="JID544" s="55"/>
      <c r="JIE544" s="87"/>
      <c r="JIF544" s="88"/>
      <c r="JIG544" s="89"/>
      <c r="JIH544" s="90"/>
      <c r="JII544" s="57"/>
      <c r="JIJ544" s="57"/>
      <c r="JIK544" s="91"/>
      <c r="JIL544" s="87"/>
      <c r="JIM544" s="87"/>
      <c r="JIN544" s="55"/>
      <c r="JIO544" s="55"/>
      <c r="JIP544" s="92"/>
      <c r="JIQ544" s="61"/>
      <c r="JIR544" s="55"/>
      <c r="JIS544" s="57"/>
      <c r="JIT544" s="55"/>
      <c r="JIU544" s="55"/>
      <c r="JIV544" s="55"/>
      <c r="JIW544" s="55"/>
      <c r="JIX544" s="55"/>
      <c r="JIY544" s="55"/>
      <c r="JIZ544" s="55"/>
      <c r="JJA544" s="59"/>
      <c r="JJB544" s="55"/>
      <c r="JJC544" s="55"/>
      <c r="JJD544" s="87"/>
      <c r="JJE544" s="88"/>
      <c r="JJF544" s="89"/>
      <c r="JJG544" s="90"/>
      <c r="JJH544" s="57"/>
      <c r="JJI544" s="57"/>
      <c r="JJJ544" s="91"/>
      <c r="JJK544" s="87"/>
      <c r="JJL544" s="87"/>
      <c r="JJM544" s="55"/>
      <c r="JJN544" s="55"/>
      <c r="JJO544" s="92"/>
      <c r="JJP544" s="61"/>
      <c r="JJQ544" s="55"/>
      <c r="JJR544" s="57"/>
      <c r="JJS544" s="55"/>
      <c r="JJT544" s="55"/>
      <c r="JJU544" s="55"/>
      <c r="JJV544" s="55"/>
      <c r="JJW544" s="55"/>
      <c r="JJX544" s="55"/>
      <c r="JJY544" s="55"/>
      <c r="JJZ544" s="59"/>
      <c r="JKA544" s="55"/>
      <c r="JKB544" s="55"/>
      <c r="JKC544" s="87"/>
      <c r="JKD544" s="88"/>
      <c r="JKE544" s="89"/>
      <c r="JKF544" s="90"/>
      <c r="JKG544" s="57"/>
      <c r="JKH544" s="57"/>
      <c r="JKI544" s="91"/>
      <c r="JKJ544" s="87"/>
      <c r="JKK544" s="87"/>
      <c r="JKL544" s="55"/>
      <c r="JKM544" s="55"/>
      <c r="JKN544" s="92"/>
      <c r="JKO544" s="61"/>
      <c r="JKP544" s="55"/>
      <c r="JKQ544" s="57"/>
      <c r="JKR544" s="55"/>
      <c r="JKS544" s="55"/>
      <c r="JKT544" s="55"/>
      <c r="JKU544" s="55"/>
      <c r="JKV544" s="55"/>
      <c r="JKW544" s="55"/>
      <c r="JKX544" s="55"/>
      <c r="JKY544" s="59"/>
      <c r="JKZ544" s="55"/>
      <c r="JLA544" s="55"/>
      <c r="JLB544" s="87"/>
      <c r="JLC544" s="88"/>
      <c r="JLD544" s="89"/>
      <c r="JLE544" s="90"/>
      <c r="JLF544" s="57"/>
      <c r="JLG544" s="57"/>
      <c r="JLH544" s="91"/>
      <c r="JLI544" s="87"/>
      <c r="JLJ544" s="87"/>
      <c r="JLK544" s="55"/>
      <c r="JLL544" s="55"/>
      <c r="JLM544" s="92"/>
      <c r="JLN544" s="61"/>
      <c r="JLO544" s="55"/>
      <c r="JLP544" s="57"/>
      <c r="JLQ544" s="55"/>
      <c r="JLR544" s="55"/>
      <c r="JLS544" s="55"/>
      <c r="JLT544" s="55"/>
      <c r="JLU544" s="55"/>
      <c r="JLV544" s="55"/>
      <c r="JLW544" s="55"/>
      <c r="JLX544" s="59"/>
      <c r="JLY544" s="55"/>
      <c r="JLZ544" s="55"/>
      <c r="JMA544" s="87"/>
      <c r="JMB544" s="88"/>
      <c r="JMC544" s="89"/>
      <c r="JMD544" s="90"/>
      <c r="JME544" s="57"/>
      <c r="JMF544" s="57"/>
      <c r="JMG544" s="91"/>
      <c r="JMH544" s="87"/>
      <c r="JMI544" s="87"/>
      <c r="JMJ544" s="55"/>
      <c r="JMK544" s="55"/>
      <c r="JML544" s="92"/>
      <c r="JMM544" s="61"/>
      <c r="JMN544" s="55"/>
      <c r="JMO544" s="57"/>
      <c r="JMP544" s="55"/>
      <c r="JMQ544" s="55"/>
      <c r="JMR544" s="55"/>
      <c r="JMS544" s="55"/>
      <c r="JMT544" s="55"/>
      <c r="JMU544" s="55"/>
      <c r="JMV544" s="55"/>
      <c r="JMW544" s="59"/>
      <c r="JMX544" s="55"/>
      <c r="JMY544" s="55"/>
      <c r="JMZ544" s="87"/>
      <c r="JNA544" s="88"/>
      <c r="JNB544" s="89"/>
      <c r="JNC544" s="90"/>
      <c r="JND544" s="57"/>
      <c r="JNE544" s="57"/>
      <c r="JNF544" s="91"/>
      <c r="JNG544" s="87"/>
      <c r="JNH544" s="87"/>
      <c r="JNI544" s="55"/>
      <c r="JNJ544" s="55"/>
      <c r="JNK544" s="92"/>
      <c r="JNL544" s="61"/>
      <c r="JNM544" s="55"/>
      <c r="JNN544" s="57"/>
      <c r="JNO544" s="55"/>
      <c r="JNP544" s="55"/>
      <c r="JNQ544" s="55"/>
      <c r="JNR544" s="55"/>
      <c r="JNS544" s="55"/>
      <c r="JNT544" s="55"/>
      <c r="JNU544" s="55"/>
      <c r="JNV544" s="59"/>
      <c r="JNW544" s="55"/>
      <c r="JNX544" s="55"/>
      <c r="JNY544" s="87"/>
      <c r="JNZ544" s="88"/>
      <c r="JOA544" s="89"/>
      <c r="JOB544" s="90"/>
      <c r="JOC544" s="57"/>
      <c r="JOD544" s="57"/>
      <c r="JOE544" s="91"/>
      <c r="JOF544" s="87"/>
      <c r="JOG544" s="87"/>
      <c r="JOH544" s="55"/>
      <c r="JOI544" s="55"/>
      <c r="JOJ544" s="92"/>
      <c r="JOK544" s="61"/>
      <c r="JOL544" s="55"/>
      <c r="JOM544" s="57"/>
      <c r="JON544" s="55"/>
      <c r="JOO544" s="55"/>
      <c r="JOP544" s="55"/>
      <c r="JOQ544" s="55"/>
      <c r="JOR544" s="55"/>
      <c r="JOS544" s="55"/>
      <c r="JOT544" s="55"/>
      <c r="JOU544" s="59"/>
      <c r="JOV544" s="55"/>
      <c r="JOW544" s="55"/>
      <c r="JOX544" s="87"/>
      <c r="JOY544" s="88"/>
      <c r="JOZ544" s="89"/>
      <c r="JPA544" s="90"/>
      <c r="JPB544" s="57"/>
      <c r="JPC544" s="57"/>
      <c r="JPD544" s="91"/>
      <c r="JPE544" s="87"/>
      <c r="JPF544" s="87"/>
      <c r="JPG544" s="55"/>
      <c r="JPH544" s="55"/>
      <c r="JPI544" s="92"/>
      <c r="JPJ544" s="61"/>
      <c r="JPK544" s="55"/>
      <c r="JPL544" s="57"/>
      <c r="JPM544" s="55"/>
      <c r="JPN544" s="55"/>
      <c r="JPO544" s="55"/>
      <c r="JPP544" s="55"/>
      <c r="JPQ544" s="55"/>
      <c r="JPR544" s="55"/>
      <c r="JPS544" s="55"/>
      <c r="JPT544" s="59"/>
      <c r="JPU544" s="55"/>
      <c r="JPV544" s="55"/>
      <c r="JPW544" s="87"/>
      <c r="JPX544" s="88"/>
      <c r="JPY544" s="89"/>
      <c r="JPZ544" s="90"/>
      <c r="JQA544" s="57"/>
      <c r="JQB544" s="57"/>
      <c r="JQC544" s="91"/>
      <c r="JQD544" s="87"/>
      <c r="JQE544" s="87"/>
      <c r="JQF544" s="55"/>
      <c r="JQG544" s="55"/>
      <c r="JQH544" s="92"/>
      <c r="JQI544" s="61"/>
      <c r="JQJ544" s="55"/>
      <c r="JQK544" s="57"/>
      <c r="JQL544" s="55"/>
      <c r="JQM544" s="55"/>
      <c r="JQN544" s="55"/>
      <c r="JQO544" s="55"/>
      <c r="JQP544" s="55"/>
      <c r="JQQ544" s="55"/>
      <c r="JQR544" s="55"/>
      <c r="JQS544" s="59"/>
      <c r="JQT544" s="55"/>
      <c r="JQU544" s="55"/>
      <c r="JQV544" s="87"/>
      <c r="JQW544" s="88"/>
      <c r="JQX544" s="89"/>
      <c r="JQY544" s="90"/>
      <c r="JQZ544" s="57"/>
      <c r="JRA544" s="57"/>
      <c r="JRB544" s="91"/>
      <c r="JRC544" s="87"/>
      <c r="JRD544" s="87"/>
      <c r="JRE544" s="55"/>
      <c r="JRF544" s="55"/>
      <c r="JRG544" s="92"/>
      <c r="JRH544" s="61"/>
      <c r="JRI544" s="55"/>
      <c r="JRJ544" s="57"/>
      <c r="JRK544" s="55"/>
      <c r="JRL544" s="55"/>
      <c r="JRM544" s="55"/>
      <c r="JRN544" s="55"/>
      <c r="JRO544" s="55"/>
      <c r="JRP544" s="55"/>
      <c r="JRQ544" s="55"/>
      <c r="JRR544" s="59"/>
      <c r="JRS544" s="55"/>
      <c r="JRT544" s="55"/>
      <c r="JRU544" s="87"/>
      <c r="JRV544" s="88"/>
      <c r="JRW544" s="89"/>
      <c r="JRX544" s="90"/>
      <c r="JRY544" s="57"/>
      <c r="JRZ544" s="57"/>
      <c r="JSA544" s="91"/>
      <c r="JSB544" s="87"/>
      <c r="JSC544" s="87"/>
      <c r="JSD544" s="55"/>
      <c r="JSE544" s="55"/>
      <c r="JSF544" s="92"/>
      <c r="JSG544" s="61"/>
      <c r="JSH544" s="55"/>
      <c r="JSI544" s="57"/>
      <c r="JSJ544" s="55"/>
      <c r="JSK544" s="55"/>
      <c r="JSL544" s="55"/>
      <c r="JSM544" s="55"/>
      <c r="JSN544" s="55"/>
      <c r="JSO544" s="55"/>
      <c r="JSP544" s="55"/>
      <c r="JSQ544" s="59"/>
      <c r="JSR544" s="55"/>
      <c r="JSS544" s="55"/>
      <c r="JST544" s="87"/>
      <c r="JSU544" s="88"/>
      <c r="JSV544" s="89"/>
      <c r="JSW544" s="90"/>
      <c r="JSX544" s="57"/>
      <c r="JSY544" s="57"/>
      <c r="JSZ544" s="91"/>
      <c r="JTA544" s="87"/>
      <c r="JTB544" s="87"/>
      <c r="JTC544" s="55"/>
      <c r="JTD544" s="55"/>
      <c r="JTE544" s="92"/>
      <c r="JTF544" s="61"/>
      <c r="JTG544" s="55"/>
      <c r="JTH544" s="57"/>
      <c r="JTI544" s="55"/>
      <c r="JTJ544" s="55"/>
      <c r="JTK544" s="55"/>
      <c r="JTL544" s="55"/>
      <c r="JTM544" s="55"/>
      <c r="JTN544" s="55"/>
      <c r="JTO544" s="55"/>
      <c r="JTP544" s="59"/>
      <c r="JTQ544" s="55"/>
      <c r="JTR544" s="55"/>
      <c r="JTS544" s="87"/>
      <c r="JTT544" s="88"/>
      <c r="JTU544" s="89"/>
      <c r="JTV544" s="90"/>
      <c r="JTW544" s="57"/>
      <c r="JTX544" s="57"/>
      <c r="JTY544" s="91"/>
      <c r="JTZ544" s="87"/>
      <c r="JUA544" s="87"/>
      <c r="JUB544" s="55"/>
      <c r="JUC544" s="55"/>
      <c r="JUD544" s="92"/>
      <c r="JUE544" s="61"/>
      <c r="JUF544" s="55"/>
      <c r="JUG544" s="57"/>
      <c r="JUH544" s="55"/>
      <c r="JUI544" s="55"/>
      <c r="JUJ544" s="55"/>
      <c r="JUK544" s="55"/>
      <c r="JUL544" s="55"/>
      <c r="JUM544" s="55"/>
      <c r="JUN544" s="55"/>
      <c r="JUO544" s="59"/>
      <c r="JUP544" s="55"/>
      <c r="JUQ544" s="55"/>
      <c r="JUR544" s="87"/>
      <c r="JUS544" s="88"/>
      <c r="JUT544" s="89"/>
      <c r="JUU544" s="90"/>
      <c r="JUV544" s="57"/>
      <c r="JUW544" s="57"/>
      <c r="JUX544" s="91"/>
      <c r="JUY544" s="87"/>
      <c r="JUZ544" s="87"/>
      <c r="JVA544" s="55"/>
      <c r="JVB544" s="55"/>
      <c r="JVC544" s="92"/>
      <c r="JVD544" s="61"/>
      <c r="JVE544" s="55"/>
      <c r="JVF544" s="57"/>
      <c r="JVG544" s="55"/>
      <c r="JVH544" s="55"/>
      <c r="JVI544" s="55"/>
      <c r="JVJ544" s="55"/>
      <c r="JVK544" s="55"/>
      <c r="JVL544" s="55"/>
      <c r="JVM544" s="55"/>
      <c r="JVN544" s="59"/>
      <c r="JVO544" s="55"/>
      <c r="JVP544" s="55"/>
      <c r="JVQ544" s="87"/>
      <c r="JVR544" s="88"/>
      <c r="JVS544" s="89"/>
      <c r="JVT544" s="90"/>
      <c r="JVU544" s="57"/>
      <c r="JVV544" s="57"/>
      <c r="JVW544" s="91"/>
      <c r="JVX544" s="87"/>
      <c r="JVY544" s="87"/>
      <c r="JVZ544" s="55"/>
      <c r="JWA544" s="55"/>
      <c r="JWB544" s="92"/>
      <c r="JWC544" s="61"/>
      <c r="JWD544" s="55"/>
      <c r="JWE544" s="57"/>
      <c r="JWF544" s="55"/>
      <c r="JWG544" s="55"/>
      <c r="JWH544" s="55"/>
      <c r="JWI544" s="55"/>
      <c r="JWJ544" s="55"/>
      <c r="JWK544" s="55"/>
      <c r="JWL544" s="55"/>
      <c r="JWM544" s="59"/>
      <c r="JWN544" s="55"/>
      <c r="JWO544" s="55"/>
      <c r="JWP544" s="87"/>
      <c r="JWQ544" s="88"/>
      <c r="JWR544" s="89"/>
      <c r="JWS544" s="90"/>
      <c r="JWT544" s="57"/>
      <c r="JWU544" s="57"/>
      <c r="JWV544" s="91"/>
      <c r="JWW544" s="87"/>
      <c r="JWX544" s="87"/>
      <c r="JWY544" s="55"/>
      <c r="JWZ544" s="55"/>
      <c r="JXA544" s="92"/>
      <c r="JXB544" s="61"/>
      <c r="JXC544" s="55"/>
      <c r="JXD544" s="57"/>
      <c r="JXE544" s="55"/>
      <c r="JXF544" s="55"/>
      <c r="JXG544" s="55"/>
      <c r="JXH544" s="55"/>
      <c r="JXI544" s="55"/>
      <c r="JXJ544" s="55"/>
      <c r="JXK544" s="55"/>
      <c r="JXL544" s="59"/>
      <c r="JXM544" s="55"/>
      <c r="JXN544" s="55"/>
      <c r="JXO544" s="87"/>
      <c r="JXP544" s="88"/>
      <c r="JXQ544" s="89"/>
      <c r="JXR544" s="90"/>
      <c r="JXS544" s="57"/>
      <c r="JXT544" s="57"/>
      <c r="JXU544" s="91"/>
      <c r="JXV544" s="87"/>
      <c r="JXW544" s="87"/>
      <c r="JXX544" s="55"/>
      <c r="JXY544" s="55"/>
      <c r="JXZ544" s="92"/>
      <c r="JYA544" s="61"/>
      <c r="JYB544" s="55"/>
      <c r="JYC544" s="57"/>
      <c r="JYD544" s="55"/>
      <c r="JYE544" s="55"/>
      <c r="JYF544" s="55"/>
      <c r="JYG544" s="55"/>
      <c r="JYH544" s="55"/>
      <c r="JYI544" s="55"/>
      <c r="JYJ544" s="55"/>
      <c r="JYK544" s="59"/>
      <c r="JYL544" s="55"/>
      <c r="JYM544" s="55"/>
      <c r="JYN544" s="87"/>
      <c r="JYO544" s="88"/>
      <c r="JYP544" s="89"/>
      <c r="JYQ544" s="90"/>
      <c r="JYR544" s="57"/>
      <c r="JYS544" s="57"/>
      <c r="JYT544" s="91"/>
      <c r="JYU544" s="87"/>
      <c r="JYV544" s="87"/>
      <c r="JYW544" s="55"/>
      <c r="JYX544" s="55"/>
      <c r="JYY544" s="92"/>
      <c r="JYZ544" s="61"/>
      <c r="JZA544" s="55"/>
      <c r="JZB544" s="57"/>
      <c r="JZC544" s="55"/>
      <c r="JZD544" s="55"/>
      <c r="JZE544" s="55"/>
      <c r="JZF544" s="55"/>
      <c r="JZG544" s="55"/>
      <c r="JZH544" s="55"/>
      <c r="JZI544" s="55"/>
      <c r="JZJ544" s="59"/>
      <c r="JZK544" s="55"/>
      <c r="JZL544" s="55"/>
      <c r="JZM544" s="87"/>
      <c r="JZN544" s="88"/>
      <c r="JZO544" s="89"/>
      <c r="JZP544" s="90"/>
      <c r="JZQ544" s="57"/>
      <c r="JZR544" s="57"/>
      <c r="JZS544" s="91"/>
      <c r="JZT544" s="87"/>
      <c r="JZU544" s="87"/>
      <c r="JZV544" s="55"/>
      <c r="JZW544" s="55"/>
      <c r="JZX544" s="92"/>
      <c r="JZY544" s="61"/>
      <c r="JZZ544" s="55"/>
      <c r="KAA544" s="57"/>
      <c r="KAB544" s="55"/>
      <c r="KAC544" s="55"/>
      <c r="KAD544" s="55"/>
      <c r="KAE544" s="55"/>
      <c r="KAF544" s="55"/>
      <c r="KAG544" s="55"/>
      <c r="KAH544" s="55"/>
      <c r="KAI544" s="59"/>
      <c r="KAJ544" s="55"/>
      <c r="KAK544" s="55"/>
      <c r="KAL544" s="87"/>
      <c r="KAM544" s="88"/>
      <c r="KAN544" s="89"/>
      <c r="KAO544" s="90"/>
      <c r="KAP544" s="57"/>
      <c r="KAQ544" s="57"/>
      <c r="KAR544" s="91"/>
      <c r="KAS544" s="87"/>
      <c r="KAT544" s="87"/>
      <c r="KAU544" s="55"/>
      <c r="KAV544" s="55"/>
      <c r="KAW544" s="92"/>
      <c r="KAX544" s="61"/>
      <c r="KAY544" s="55"/>
      <c r="KAZ544" s="57"/>
      <c r="KBA544" s="55"/>
      <c r="KBB544" s="55"/>
      <c r="KBC544" s="55"/>
      <c r="KBD544" s="55"/>
      <c r="KBE544" s="55"/>
      <c r="KBF544" s="55"/>
      <c r="KBG544" s="55"/>
      <c r="KBH544" s="59"/>
      <c r="KBI544" s="55"/>
      <c r="KBJ544" s="55"/>
      <c r="KBK544" s="87"/>
      <c r="KBL544" s="88"/>
      <c r="KBM544" s="89"/>
      <c r="KBN544" s="90"/>
      <c r="KBO544" s="57"/>
      <c r="KBP544" s="57"/>
      <c r="KBQ544" s="91"/>
      <c r="KBR544" s="87"/>
      <c r="KBS544" s="87"/>
      <c r="KBT544" s="55"/>
      <c r="KBU544" s="55"/>
      <c r="KBV544" s="92"/>
      <c r="KBW544" s="61"/>
      <c r="KBX544" s="55"/>
      <c r="KBY544" s="57"/>
      <c r="KBZ544" s="55"/>
      <c r="KCA544" s="55"/>
      <c r="KCB544" s="55"/>
      <c r="KCC544" s="55"/>
      <c r="KCD544" s="55"/>
      <c r="KCE544" s="55"/>
      <c r="KCF544" s="55"/>
      <c r="KCG544" s="59"/>
      <c r="KCH544" s="55"/>
      <c r="KCI544" s="55"/>
      <c r="KCJ544" s="87"/>
      <c r="KCK544" s="88"/>
      <c r="KCL544" s="89"/>
      <c r="KCM544" s="90"/>
      <c r="KCN544" s="57"/>
      <c r="KCO544" s="57"/>
      <c r="KCP544" s="91"/>
      <c r="KCQ544" s="87"/>
      <c r="KCR544" s="87"/>
      <c r="KCS544" s="55"/>
      <c r="KCT544" s="55"/>
      <c r="KCU544" s="92"/>
      <c r="KCV544" s="61"/>
      <c r="KCW544" s="55"/>
      <c r="KCX544" s="57"/>
      <c r="KCY544" s="55"/>
      <c r="KCZ544" s="55"/>
      <c r="KDA544" s="55"/>
      <c r="KDB544" s="55"/>
      <c r="KDC544" s="55"/>
      <c r="KDD544" s="55"/>
      <c r="KDE544" s="55"/>
      <c r="KDF544" s="59"/>
      <c r="KDG544" s="55"/>
      <c r="KDH544" s="55"/>
      <c r="KDI544" s="87"/>
      <c r="KDJ544" s="88"/>
      <c r="KDK544" s="89"/>
      <c r="KDL544" s="90"/>
      <c r="KDM544" s="57"/>
      <c r="KDN544" s="57"/>
      <c r="KDO544" s="91"/>
      <c r="KDP544" s="87"/>
      <c r="KDQ544" s="87"/>
      <c r="KDR544" s="55"/>
      <c r="KDS544" s="55"/>
      <c r="KDT544" s="92"/>
      <c r="KDU544" s="61"/>
      <c r="KDV544" s="55"/>
      <c r="KDW544" s="57"/>
      <c r="KDX544" s="55"/>
      <c r="KDY544" s="55"/>
      <c r="KDZ544" s="55"/>
      <c r="KEA544" s="55"/>
      <c r="KEB544" s="55"/>
      <c r="KEC544" s="55"/>
      <c r="KED544" s="55"/>
      <c r="KEE544" s="59"/>
      <c r="KEF544" s="55"/>
      <c r="KEG544" s="55"/>
      <c r="KEH544" s="87"/>
      <c r="KEI544" s="88"/>
      <c r="KEJ544" s="89"/>
      <c r="KEK544" s="90"/>
      <c r="KEL544" s="57"/>
      <c r="KEM544" s="57"/>
      <c r="KEN544" s="91"/>
      <c r="KEO544" s="87"/>
      <c r="KEP544" s="87"/>
      <c r="KEQ544" s="55"/>
      <c r="KER544" s="55"/>
      <c r="KES544" s="92"/>
      <c r="KET544" s="61"/>
      <c r="KEU544" s="55"/>
      <c r="KEV544" s="57"/>
      <c r="KEW544" s="55"/>
      <c r="KEX544" s="55"/>
      <c r="KEY544" s="55"/>
      <c r="KEZ544" s="55"/>
      <c r="KFA544" s="55"/>
      <c r="KFB544" s="55"/>
      <c r="KFC544" s="55"/>
      <c r="KFD544" s="59"/>
      <c r="KFE544" s="55"/>
      <c r="KFF544" s="55"/>
      <c r="KFG544" s="87"/>
      <c r="KFH544" s="88"/>
      <c r="KFI544" s="89"/>
      <c r="KFJ544" s="90"/>
      <c r="KFK544" s="57"/>
      <c r="KFL544" s="57"/>
      <c r="KFM544" s="91"/>
      <c r="KFN544" s="87"/>
      <c r="KFO544" s="87"/>
      <c r="KFP544" s="55"/>
      <c r="KFQ544" s="55"/>
      <c r="KFR544" s="92"/>
      <c r="KFS544" s="61"/>
      <c r="KFT544" s="55"/>
      <c r="KFU544" s="57"/>
      <c r="KFV544" s="55"/>
      <c r="KFW544" s="55"/>
      <c r="KFX544" s="55"/>
      <c r="KFY544" s="55"/>
      <c r="KFZ544" s="55"/>
      <c r="KGA544" s="55"/>
      <c r="KGB544" s="55"/>
      <c r="KGC544" s="59"/>
      <c r="KGD544" s="55"/>
      <c r="KGE544" s="55"/>
      <c r="KGF544" s="87"/>
      <c r="KGG544" s="88"/>
      <c r="KGH544" s="89"/>
      <c r="KGI544" s="90"/>
      <c r="KGJ544" s="57"/>
      <c r="KGK544" s="57"/>
      <c r="KGL544" s="91"/>
      <c r="KGM544" s="87"/>
      <c r="KGN544" s="87"/>
      <c r="KGO544" s="55"/>
      <c r="KGP544" s="55"/>
      <c r="KGQ544" s="92"/>
      <c r="KGR544" s="61"/>
      <c r="KGS544" s="55"/>
      <c r="KGT544" s="57"/>
      <c r="KGU544" s="55"/>
      <c r="KGV544" s="55"/>
      <c r="KGW544" s="55"/>
      <c r="KGX544" s="55"/>
      <c r="KGY544" s="55"/>
      <c r="KGZ544" s="55"/>
      <c r="KHA544" s="55"/>
      <c r="KHB544" s="59"/>
      <c r="KHC544" s="55"/>
      <c r="KHD544" s="55"/>
      <c r="KHE544" s="87"/>
      <c r="KHF544" s="88"/>
      <c r="KHG544" s="89"/>
      <c r="KHH544" s="90"/>
      <c r="KHI544" s="57"/>
      <c r="KHJ544" s="57"/>
      <c r="KHK544" s="91"/>
      <c r="KHL544" s="87"/>
      <c r="KHM544" s="87"/>
      <c r="KHN544" s="55"/>
      <c r="KHO544" s="55"/>
      <c r="KHP544" s="92"/>
      <c r="KHQ544" s="61"/>
      <c r="KHR544" s="55"/>
      <c r="KHS544" s="57"/>
      <c r="KHT544" s="55"/>
      <c r="KHU544" s="55"/>
      <c r="KHV544" s="55"/>
      <c r="KHW544" s="55"/>
      <c r="KHX544" s="55"/>
      <c r="KHY544" s="55"/>
      <c r="KHZ544" s="55"/>
      <c r="KIA544" s="59"/>
      <c r="KIB544" s="55"/>
      <c r="KIC544" s="55"/>
      <c r="KID544" s="87"/>
      <c r="KIE544" s="88"/>
      <c r="KIF544" s="89"/>
      <c r="KIG544" s="90"/>
      <c r="KIH544" s="57"/>
      <c r="KII544" s="57"/>
      <c r="KIJ544" s="91"/>
      <c r="KIK544" s="87"/>
      <c r="KIL544" s="87"/>
      <c r="KIM544" s="55"/>
      <c r="KIN544" s="55"/>
      <c r="KIO544" s="92"/>
      <c r="KIP544" s="61"/>
      <c r="KIQ544" s="55"/>
      <c r="KIR544" s="57"/>
      <c r="KIS544" s="55"/>
      <c r="KIT544" s="55"/>
      <c r="KIU544" s="55"/>
      <c r="KIV544" s="55"/>
      <c r="KIW544" s="55"/>
      <c r="KIX544" s="55"/>
      <c r="KIY544" s="55"/>
      <c r="KIZ544" s="59"/>
      <c r="KJA544" s="55"/>
      <c r="KJB544" s="55"/>
      <c r="KJC544" s="87"/>
      <c r="KJD544" s="88"/>
      <c r="KJE544" s="89"/>
      <c r="KJF544" s="90"/>
      <c r="KJG544" s="57"/>
      <c r="KJH544" s="57"/>
      <c r="KJI544" s="91"/>
      <c r="KJJ544" s="87"/>
      <c r="KJK544" s="87"/>
      <c r="KJL544" s="55"/>
      <c r="KJM544" s="55"/>
      <c r="KJN544" s="92"/>
      <c r="KJO544" s="61"/>
      <c r="KJP544" s="55"/>
      <c r="KJQ544" s="57"/>
      <c r="KJR544" s="55"/>
      <c r="KJS544" s="55"/>
      <c r="KJT544" s="55"/>
      <c r="KJU544" s="55"/>
      <c r="KJV544" s="55"/>
      <c r="KJW544" s="55"/>
      <c r="KJX544" s="55"/>
      <c r="KJY544" s="59"/>
      <c r="KJZ544" s="55"/>
      <c r="KKA544" s="55"/>
      <c r="KKB544" s="87"/>
      <c r="KKC544" s="88"/>
      <c r="KKD544" s="89"/>
      <c r="KKE544" s="90"/>
      <c r="KKF544" s="57"/>
      <c r="KKG544" s="57"/>
      <c r="KKH544" s="91"/>
      <c r="KKI544" s="87"/>
      <c r="KKJ544" s="87"/>
      <c r="KKK544" s="55"/>
      <c r="KKL544" s="55"/>
      <c r="KKM544" s="92"/>
      <c r="KKN544" s="61"/>
      <c r="KKO544" s="55"/>
      <c r="KKP544" s="57"/>
      <c r="KKQ544" s="55"/>
      <c r="KKR544" s="55"/>
      <c r="KKS544" s="55"/>
      <c r="KKT544" s="55"/>
      <c r="KKU544" s="55"/>
      <c r="KKV544" s="55"/>
      <c r="KKW544" s="55"/>
      <c r="KKX544" s="59"/>
      <c r="KKY544" s="55"/>
      <c r="KKZ544" s="55"/>
      <c r="KLA544" s="87"/>
      <c r="KLB544" s="88"/>
      <c r="KLC544" s="89"/>
      <c r="KLD544" s="90"/>
      <c r="KLE544" s="57"/>
      <c r="KLF544" s="57"/>
      <c r="KLG544" s="91"/>
      <c r="KLH544" s="87"/>
      <c r="KLI544" s="87"/>
      <c r="KLJ544" s="55"/>
      <c r="KLK544" s="55"/>
      <c r="KLL544" s="92"/>
      <c r="KLM544" s="61"/>
      <c r="KLN544" s="55"/>
      <c r="KLO544" s="57"/>
      <c r="KLP544" s="55"/>
      <c r="KLQ544" s="55"/>
      <c r="KLR544" s="55"/>
      <c r="KLS544" s="55"/>
      <c r="KLT544" s="55"/>
      <c r="KLU544" s="55"/>
      <c r="KLV544" s="55"/>
      <c r="KLW544" s="59"/>
      <c r="KLX544" s="55"/>
      <c r="KLY544" s="55"/>
      <c r="KLZ544" s="87"/>
      <c r="KMA544" s="88"/>
      <c r="KMB544" s="89"/>
      <c r="KMC544" s="90"/>
      <c r="KMD544" s="57"/>
      <c r="KME544" s="57"/>
      <c r="KMF544" s="91"/>
      <c r="KMG544" s="87"/>
      <c r="KMH544" s="87"/>
      <c r="KMI544" s="55"/>
      <c r="KMJ544" s="55"/>
      <c r="KMK544" s="92"/>
      <c r="KML544" s="61"/>
      <c r="KMM544" s="55"/>
      <c r="KMN544" s="57"/>
      <c r="KMO544" s="55"/>
      <c r="KMP544" s="55"/>
      <c r="KMQ544" s="55"/>
      <c r="KMR544" s="55"/>
      <c r="KMS544" s="55"/>
      <c r="KMT544" s="55"/>
      <c r="KMU544" s="55"/>
      <c r="KMV544" s="59"/>
      <c r="KMW544" s="55"/>
      <c r="KMX544" s="55"/>
      <c r="KMY544" s="87"/>
      <c r="KMZ544" s="88"/>
      <c r="KNA544" s="89"/>
      <c r="KNB544" s="90"/>
      <c r="KNC544" s="57"/>
      <c r="KND544" s="57"/>
      <c r="KNE544" s="91"/>
      <c r="KNF544" s="87"/>
      <c r="KNG544" s="87"/>
      <c r="KNH544" s="55"/>
      <c r="KNI544" s="55"/>
      <c r="KNJ544" s="92"/>
      <c r="KNK544" s="61"/>
      <c r="KNL544" s="55"/>
      <c r="KNM544" s="57"/>
      <c r="KNN544" s="55"/>
      <c r="KNO544" s="55"/>
      <c r="KNP544" s="55"/>
      <c r="KNQ544" s="55"/>
      <c r="KNR544" s="55"/>
      <c r="KNS544" s="55"/>
      <c r="KNT544" s="55"/>
      <c r="KNU544" s="59"/>
      <c r="KNV544" s="55"/>
      <c r="KNW544" s="55"/>
      <c r="KNX544" s="87"/>
      <c r="KNY544" s="88"/>
      <c r="KNZ544" s="89"/>
      <c r="KOA544" s="90"/>
      <c r="KOB544" s="57"/>
      <c r="KOC544" s="57"/>
      <c r="KOD544" s="91"/>
      <c r="KOE544" s="87"/>
      <c r="KOF544" s="87"/>
      <c r="KOG544" s="55"/>
      <c r="KOH544" s="55"/>
      <c r="KOI544" s="92"/>
      <c r="KOJ544" s="61"/>
      <c r="KOK544" s="55"/>
      <c r="KOL544" s="57"/>
      <c r="KOM544" s="55"/>
      <c r="KON544" s="55"/>
      <c r="KOO544" s="55"/>
      <c r="KOP544" s="55"/>
      <c r="KOQ544" s="55"/>
      <c r="KOR544" s="55"/>
      <c r="KOS544" s="55"/>
      <c r="KOT544" s="59"/>
      <c r="KOU544" s="55"/>
      <c r="KOV544" s="55"/>
      <c r="KOW544" s="87"/>
      <c r="KOX544" s="88"/>
      <c r="KOY544" s="89"/>
      <c r="KOZ544" s="90"/>
      <c r="KPA544" s="57"/>
      <c r="KPB544" s="57"/>
      <c r="KPC544" s="91"/>
      <c r="KPD544" s="87"/>
      <c r="KPE544" s="87"/>
      <c r="KPF544" s="55"/>
      <c r="KPG544" s="55"/>
      <c r="KPH544" s="92"/>
      <c r="KPI544" s="61"/>
      <c r="KPJ544" s="55"/>
      <c r="KPK544" s="57"/>
      <c r="KPL544" s="55"/>
      <c r="KPM544" s="55"/>
      <c r="KPN544" s="55"/>
      <c r="KPO544" s="55"/>
      <c r="KPP544" s="55"/>
      <c r="KPQ544" s="55"/>
      <c r="KPR544" s="55"/>
      <c r="KPS544" s="59"/>
      <c r="KPT544" s="55"/>
      <c r="KPU544" s="55"/>
      <c r="KPV544" s="87"/>
      <c r="KPW544" s="88"/>
      <c r="KPX544" s="89"/>
      <c r="KPY544" s="90"/>
      <c r="KPZ544" s="57"/>
      <c r="KQA544" s="57"/>
      <c r="KQB544" s="91"/>
      <c r="KQC544" s="87"/>
      <c r="KQD544" s="87"/>
      <c r="KQE544" s="55"/>
      <c r="KQF544" s="55"/>
      <c r="KQG544" s="92"/>
      <c r="KQH544" s="61"/>
      <c r="KQI544" s="55"/>
      <c r="KQJ544" s="57"/>
      <c r="KQK544" s="55"/>
      <c r="KQL544" s="55"/>
      <c r="KQM544" s="55"/>
      <c r="KQN544" s="55"/>
      <c r="KQO544" s="55"/>
      <c r="KQP544" s="55"/>
      <c r="KQQ544" s="55"/>
      <c r="KQR544" s="59"/>
      <c r="KQS544" s="55"/>
      <c r="KQT544" s="55"/>
      <c r="KQU544" s="87"/>
      <c r="KQV544" s="88"/>
      <c r="KQW544" s="89"/>
      <c r="KQX544" s="90"/>
      <c r="KQY544" s="57"/>
      <c r="KQZ544" s="57"/>
      <c r="KRA544" s="91"/>
      <c r="KRB544" s="87"/>
      <c r="KRC544" s="87"/>
      <c r="KRD544" s="55"/>
      <c r="KRE544" s="55"/>
      <c r="KRF544" s="92"/>
      <c r="KRG544" s="61"/>
      <c r="KRH544" s="55"/>
      <c r="KRI544" s="57"/>
      <c r="KRJ544" s="55"/>
      <c r="KRK544" s="55"/>
      <c r="KRL544" s="55"/>
      <c r="KRM544" s="55"/>
      <c r="KRN544" s="55"/>
      <c r="KRO544" s="55"/>
      <c r="KRP544" s="55"/>
      <c r="KRQ544" s="59"/>
      <c r="KRR544" s="55"/>
      <c r="KRS544" s="55"/>
      <c r="KRT544" s="87"/>
      <c r="KRU544" s="88"/>
      <c r="KRV544" s="89"/>
      <c r="KRW544" s="90"/>
      <c r="KRX544" s="57"/>
      <c r="KRY544" s="57"/>
      <c r="KRZ544" s="91"/>
      <c r="KSA544" s="87"/>
      <c r="KSB544" s="87"/>
      <c r="KSC544" s="55"/>
      <c r="KSD544" s="55"/>
      <c r="KSE544" s="92"/>
      <c r="KSF544" s="61"/>
      <c r="KSG544" s="55"/>
      <c r="KSH544" s="57"/>
      <c r="KSI544" s="55"/>
      <c r="KSJ544" s="55"/>
      <c r="KSK544" s="55"/>
      <c r="KSL544" s="55"/>
      <c r="KSM544" s="55"/>
      <c r="KSN544" s="55"/>
      <c r="KSO544" s="55"/>
      <c r="KSP544" s="59"/>
      <c r="KSQ544" s="55"/>
      <c r="KSR544" s="55"/>
      <c r="KSS544" s="87"/>
      <c r="KST544" s="88"/>
      <c r="KSU544" s="89"/>
      <c r="KSV544" s="90"/>
      <c r="KSW544" s="57"/>
      <c r="KSX544" s="57"/>
      <c r="KSY544" s="91"/>
      <c r="KSZ544" s="87"/>
      <c r="KTA544" s="87"/>
      <c r="KTB544" s="55"/>
      <c r="KTC544" s="55"/>
      <c r="KTD544" s="92"/>
      <c r="KTE544" s="61"/>
      <c r="KTF544" s="55"/>
      <c r="KTG544" s="57"/>
      <c r="KTH544" s="55"/>
      <c r="KTI544" s="55"/>
      <c r="KTJ544" s="55"/>
      <c r="KTK544" s="55"/>
      <c r="KTL544" s="55"/>
      <c r="KTM544" s="55"/>
      <c r="KTN544" s="55"/>
      <c r="KTO544" s="59"/>
      <c r="KTP544" s="55"/>
      <c r="KTQ544" s="55"/>
      <c r="KTR544" s="87"/>
      <c r="KTS544" s="88"/>
      <c r="KTT544" s="89"/>
      <c r="KTU544" s="90"/>
      <c r="KTV544" s="57"/>
      <c r="KTW544" s="57"/>
      <c r="KTX544" s="91"/>
      <c r="KTY544" s="87"/>
      <c r="KTZ544" s="87"/>
      <c r="KUA544" s="55"/>
      <c r="KUB544" s="55"/>
      <c r="KUC544" s="92"/>
      <c r="KUD544" s="61"/>
      <c r="KUE544" s="55"/>
      <c r="KUF544" s="57"/>
      <c r="KUG544" s="55"/>
      <c r="KUH544" s="55"/>
      <c r="KUI544" s="55"/>
      <c r="KUJ544" s="55"/>
      <c r="KUK544" s="55"/>
      <c r="KUL544" s="55"/>
      <c r="KUM544" s="55"/>
      <c r="KUN544" s="59"/>
      <c r="KUO544" s="55"/>
      <c r="KUP544" s="55"/>
      <c r="KUQ544" s="87"/>
      <c r="KUR544" s="88"/>
      <c r="KUS544" s="89"/>
      <c r="KUT544" s="90"/>
      <c r="KUU544" s="57"/>
      <c r="KUV544" s="57"/>
      <c r="KUW544" s="91"/>
      <c r="KUX544" s="87"/>
      <c r="KUY544" s="87"/>
      <c r="KUZ544" s="55"/>
      <c r="KVA544" s="55"/>
      <c r="KVB544" s="92"/>
      <c r="KVC544" s="61"/>
      <c r="KVD544" s="55"/>
      <c r="KVE544" s="57"/>
      <c r="KVF544" s="55"/>
      <c r="KVG544" s="55"/>
      <c r="KVH544" s="55"/>
      <c r="KVI544" s="55"/>
      <c r="KVJ544" s="55"/>
      <c r="KVK544" s="55"/>
      <c r="KVL544" s="55"/>
      <c r="KVM544" s="59"/>
      <c r="KVN544" s="55"/>
      <c r="KVO544" s="55"/>
      <c r="KVP544" s="87"/>
      <c r="KVQ544" s="88"/>
      <c r="KVR544" s="89"/>
      <c r="KVS544" s="90"/>
      <c r="KVT544" s="57"/>
      <c r="KVU544" s="57"/>
      <c r="KVV544" s="91"/>
      <c r="KVW544" s="87"/>
      <c r="KVX544" s="87"/>
      <c r="KVY544" s="55"/>
      <c r="KVZ544" s="55"/>
      <c r="KWA544" s="92"/>
      <c r="KWB544" s="61"/>
      <c r="KWC544" s="55"/>
      <c r="KWD544" s="57"/>
      <c r="KWE544" s="55"/>
      <c r="KWF544" s="55"/>
      <c r="KWG544" s="55"/>
      <c r="KWH544" s="55"/>
      <c r="KWI544" s="55"/>
      <c r="KWJ544" s="55"/>
      <c r="KWK544" s="55"/>
      <c r="KWL544" s="59"/>
      <c r="KWM544" s="55"/>
      <c r="KWN544" s="55"/>
      <c r="KWO544" s="87"/>
      <c r="KWP544" s="88"/>
      <c r="KWQ544" s="89"/>
      <c r="KWR544" s="90"/>
      <c r="KWS544" s="57"/>
      <c r="KWT544" s="57"/>
      <c r="KWU544" s="91"/>
      <c r="KWV544" s="87"/>
      <c r="KWW544" s="87"/>
      <c r="KWX544" s="55"/>
      <c r="KWY544" s="55"/>
      <c r="KWZ544" s="92"/>
      <c r="KXA544" s="61"/>
      <c r="KXB544" s="55"/>
      <c r="KXC544" s="57"/>
      <c r="KXD544" s="55"/>
      <c r="KXE544" s="55"/>
      <c r="KXF544" s="55"/>
      <c r="KXG544" s="55"/>
      <c r="KXH544" s="55"/>
      <c r="KXI544" s="55"/>
      <c r="KXJ544" s="55"/>
      <c r="KXK544" s="59"/>
      <c r="KXL544" s="55"/>
      <c r="KXM544" s="55"/>
      <c r="KXN544" s="87"/>
      <c r="KXO544" s="88"/>
      <c r="KXP544" s="89"/>
      <c r="KXQ544" s="90"/>
      <c r="KXR544" s="57"/>
      <c r="KXS544" s="57"/>
      <c r="KXT544" s="91"/>
      <c r="KXU544" s="87"/>
      <c r="KXV544" s="87"/>
      <c r="KXW544" s="55"/>
      <c r="KXX544" s="55"/>
      <c r="KXY544" s="92"/>
      <c r="KXZ544" s="61"/>
      <c r="KYA544" s="55"/>
      <c r="KYB544" s="57"/>
      <c r="KYC544" s="55"/>
      <c r="KYD544" s="55"/>
      <c r="KYE544" s="55"/>
      <c r="KYF544" s="55"/>
      <c r="KYG544" s="55"/>
      <c r="KYH544" s="55"/>
      <c r="KYI544" s="55"/>
      <c r="KYJ544" s="59"/>
      <c r="KYK544" s="55"/>
      <c r="KYL544" s="55"/>
      <c r="KYM544" s="87"/>
      <c r="KYN544" s="88"/>
      <c r="KYO544" s="89"/>
      <c r="KYP544" s="90"/>
      <c r="KYQ544" s="57"/>
      <c r="KYR544" s="57"/>
      <c r="KYS544" s="91"/>
      <c r="KYT544" s="87"/>
      <c r="KYU544" s="87"/>
      <c r="KYV544" s="55"/>
      <c r="KYW544" s="55"/>
      <c r="KYX544" s="92"/>
      <c r="KYY544" s="61"/>
      <c r="KYZ544" s="55"/>
      <c r="KZA544" s="57"/>
      <c r="KZB544" s="55"/>
      <c r="KZC544" s="55"/>
      <c r="KZD544" s="55"/>
      <c r="KZE544" s="55"/>
      <c r="KZF544" s="55"/>
      <c r="KZG544" s="55"/>
      <c r="KZH544" s="55"/>
      <c r="KZI544" s="59"/>
      <c r="KZJ544" s="55"/>
      <c r="KZK544" s="55"/>
      <c r="KZL544" s="87"/>
      <c r="KZM544" s="88"/>
      <c r="KZN544" s="89"/>
      <c r="KZO544" s="90"/>
      <c r="KZP544" s="57"/>
      <c r="KZQ544" s="57"/>
      <c r="KZR544" s="91"/>
      <c r="KZS544" s="87"/>
      <c r="KZT544" s="87"/>
      <c r="KZU544" s="55"/>
      <c r="KZV544" s="55"/>
      <c r="KZW544" s="92"/>
      <c r="KZX544" s="61"/>
      <c r="KZY544" s="55"/>
      <c r="KZZ544" s="57"/>
      <c r="LAA544" s="55"/>
      <c r="LAB544" s="55"/>
      <c r="LAC544" s="55"/>
      <c r="LAD544" s="55"/>
      <c r="LAE544" s="55"/>
      <c r="LAF544" s="55"/>
      <c r="LAG544" s="55"/>
      <c r="LAH544" s="59"/>
      <c r="LAI544" s="55"/>
      <c r="LAJ544" s="55"/>
      <c r="LAK544" s="87"/>
      <c r="LAL544" s="88"/>
      <c r="LAM544" s="89"/>
      <c r="LAN544" s="90"/>
      <c r="LAO544" s="57"/>
      <c r="LAP544" s="57"/>
      <c r="LAQ544" s="91"/>
      <c r="LAR544" s="87"/>
      <c r="LAS544" s="87"/>
      <c r="LAT544" s="55"/>
      <c r="LAU544" s="55"/>
      <c r="LAV544" s="92"/>
      <c r="LAW544" s="61"/>
      <c r="LAX544" s="55"/>
      <c r="LAY544" s="57"/>
      <c r="LAZ544" s="55"/>
      <c r="LBA544" s="55"/>
      <c r="LBB544" s="55"/>
      <c r="LBC544" s="55"/>
      <c r="LBD544" s="55"/>
      <c r="LBE544" s="55"/>
      <c r="LBF544" s="55"/>
      <c r="LBG544" s="59"/>
      <c r="LBH544" s="55"/>
      <c r="LBI544" s="55"/>
      <c r="LBJ544" s="87"/>
      <c r="LBK544" s="88"/>
      <c r="LBL544" s="89"/>
      <c r="LBM544" s="90"/>
      <c r="LBN544" s="57"/>
      <c r="LBO544" s="57"/>
      <c r="LBP544" s="91"/>
      <c r="LBQ544" s="87"/>
      <c r="LBR544" s="87"/>
      <c r="LBS544" s="55"/>
      <c r="LBT544" s="55"/>
      <c r="LBU544" s="92"/>
      <c r="LBV544" s="61"/>
      <c r="LBW544" s="55"/>
      <c r="LBX544" s="57"/>
      <c r="LBY544" s="55"/>
      <c r="LBZ544" s="55"/>
      <c r="LCA544" s="55"/>
      <c r="LCB544" s="55"/>
      <c r="LCC544" s="55"/>
      <c r="LCD544" s="55"/>
      <c r="LCE544" s="55"/>
      <c r="LCF544" s="59"/>
      <c r="LCG544" s="55"/>
      <c r="LCH544" s="55"/>
      <c r="LCI544" s="87"/>
      <c r="LCJ544" s="88"/>
      <c r="LCK544" s="89"/>
      <c r="LCL544" s="90"/>
      <c r="LCM544" s="57"/>
      <c r="LCN544" s="57"/>
      <c r="LCO544" s="91"/>
      <c r="LCP544" s="87"/>
      <c r="LCQ544" s="87"/>
      <c r="LCR544" s="55"/>
      <c r="LCS544" s="55"/>
      <c r="LCT544" s="92"/>
      <c r="LCU544" s="61"/>
      <c r="LCV544" s="55"/>
      <c r="LCW544" s="57"/>
      <c r="LCX544" s="55"/>
      <c r="LCY544" s="55"/>
      <c r="LCZ544" s="55"/>
      <c r="LDA544" s="55"/>
      <c r="LDB544" s="55"/>
      <c r="LDC544" s="55"/>
      <c r="LDD544" s="55"/>
      <c r="LDE544" s="59"/>
      <c r="LDF544" s="55"/>
      <c r="LDG544" s="55"/>
      <c r="LDH544" s="87"/>
      <c r="LDI544" s="88"/>
      <c r="LDJ544" s="89"/>
      <c r="LDK544" s="90"/>
      <c r="LDL544" s="57"/>
      <c r="LDM544" s="57"/>
      <c r="LDN544" s="91"/>
      <c r="LDO544" s="87"/>
      <c r="LDP544" s="87"/>
      <c r="LDQ544" s="55"/>
      <c r="LDR544" s="55"/>
      <c r="LDS544" s="92"/>
      <c r="LDT544" s="61"/>
      <c r="LDU544" s="55"/>
      <c r="LDV544" s="57"/>
      <c r="LDW544" s="55"/>
      <c r="LDX544" s="55"/>
      <c r="LDY544" s="55"/>
      <c r="LDZ544" s="55"/>
      <c r="LEA544" s="55"/>
      <c r="LEB544" s="55"/>
      <c r="LEC544" s="55"/>
      <c r="LED544" s="59"/>
      <c r="LEE544" s="55"/>
      <c r="LEF544" s="55"/>
      <c r="LEG544" s="87"/>
      <c r="LEH544" s="88"/>
      <c r="LEI544" s="89"/>
      <c r="LEJ544" s="90"/>
      <c r="LEK544" s="57"/>
      <c r="LEL544" s="57"/>
      <c r="LEM544" s="91"/>
      <c r="LEN544" s="87"/>
      <c r="LEO544" s="87"/>
      <c r="LEP544" s="55"/>
      <c r="LEQ544" s="55"/>
      <c r="LER544" s="92"/>
      <c r="LES544" s="61"/>
      <c r="LET544" s="55"/>
      <c r="LEU544" s="57"/>
      <c r="LEV544" s="55"/>
      <c r="LEW544" s="55"/>
      <c r="LEX544" s="55"/>
      <c r="LEY544" s="55"/>
      <c r="LEZ544" s="55"/>
      <c r="LFA544" s="55"/>
      <c r="LFB544" s="55"/>
      <c r="LFC544" s="59"/>
      <c r="LFD544" s="55"/>
      <c r="LFE544" s="55"/>
      <c r="LFF544" s="87"/>
      <c r="LFG544" s="88"/>
      <c r="LFH544" s="89"/>
      <c r="LFI544" s="90"/>
      <c r="LFJ544" s="57"/>
      <c r="LFK544" s="57"/>
      <c r="LFL544" s="91"/>
      <c r="LFM544" s="87"/>
      <c r="LFN544" s="87"/>
      <c r="LFO544" s="55"/>
      <c r="LFP544" s="55"/>
      <c r="LFQ544" s="92"/>
      <c r="LFR544" s="61"/>
      <c r="LFS544" s="55"/>
      <c r="LFT544" s="57"/>
      <c r="LFU544" s="55"/>
      <c r="LFV544" s="55"/>
      <c r="LFW544" s="55"/>
      <c r="LFX544" s="55"/>
      <c r="LFY544" s="55"/>
      <c r="LFZ544" s="55"/>
      <c r="LGA544" s="55"/>
      <c r="LGB544" s="59"/>
      <c r="LGC544" s="55"/>
      <c r="LGD544" s="55"/>
      <c r="LGE544" s="87"/>
      <c r="LGF544" s="88"/>
      <c r="LGG544" s="89"/>
      <c r="LGH544" s="90"/>
      <c r="LGI544" s="57"/>
      <c r="LGJ544" s="57"/>
      <c r="LGK544" s="91"/>
      <c r="LGL544" s="87"/>
      <c r="LGM544" s="87"/>
      <c r="LGN544" s="55"/>
      <c r="LGO544" s="55"/>
      <c r="LGP544" s="92"/>
      <c r="LGQ544" s="61"/>
      <c r="LGR544" s="55"/>
      <c r="LGS544" s="57"/>
      <c r="LGT544" s="55"/>
      <c r="LGU544" s="55"/>
      <c r="LGV544" s="55"/>
      <c r="LGW544" s="55"/>
      <c r="LGX544" s="55"/>
      <c r="LGY544" s="55"/>
      <c r="LGZ544" s="55"/>
      <c r="LHA544" s="59"/>
      <c r="LHB544" s="55"/>
      <c r="LHC544" s="55"/>
      <c r="LHD544" s="87"/>
      <c r="LHE544" s="88"/>
      <c r="LHF544" s="89"/>
      <c r="LHG544" s="90"/>
      <c r="LHH544" s="57"/>
      <c r="LHI544" s="57"/>
      <c r="LHJ544" s="91"/>
      <c r="LHK544" s="87"/>
      <c r="LHL544" s="87"/>
      <c r="LHM544" s="55"/>
      <c r="LHN544" s="55"/>
      <c r="LHO544" s="92"/>
      <c r="LHP544" s="61"/>
      <c r="LHQ544" s="55"/>
      <c r="LHR544" s="57"/>
      <c r="LHS544" s="55"/>
      <c r="LHT544" s="55"/>
      <c r="LHU544" s="55"/>
      <c r="LHV544" s="55"/>
      <c r="LHW544" s="55"/>
      <c r="LHX544" s="55"/>
      <c r="LHY544" s="55"/>
      <c r="LHZ544" s="59"/>
      <c r="LIA544" s="55"/>
      <c r="LIB544" s="55"/>
      <c r="LIC544" s="87"/>
      <c r="LID544" s="88"/>
      <c r="LIE544" s="89"/>
      <c r="LIF544" s="90"/>
      <c r="LIG544" s="57"/>
      <c r="LIH544" s="57"/>
      <c r="LII544" s="91"/>
      <c r="LIJ544" s="87"/>
      <c r="LIK544" s="87"/>
      <c r="LIL544" s="55"/>
      <c r="LIM544" s="55"/>
      <c r="LIN544" s="92"/>
      <c r="LIO544" s="61"/>
      <c r="LIP544" s="55"/>
      <c r="LIQ544" s="57"/>
      <c r="LIR544" s="55"/>
      <c r="LIS544" s="55"/>
      <c r="LIT544" s="55"/>
      <c r="LIU544" s="55"/>
      <c r="LIV544" s="55"/>
      <c r="LIW544" s="55"/>
      <c r="LIX544" s="55"/>
      <c r="LIY544" s="59"/>
      <c r="LIZ544" s="55"/>
      <c r="LJA544" s="55"/>
      <c r="LJB544" s="87"/>
      <c r="LJC544" s="88"/>
      <c r="LJD544" s="89"/>
      <c r="LJE544" s="90"/>
      <c r="LJF544" s="57"/>
      <c r="LJG544" s="57"/>
      <c r="LJH544" s="91"/>
      <c r="LJI544" s="87"/>
      <c r="LJJ544" s="87"/>
      <c r="LJK544" s="55"/>
      <c r="LJL544" s="55"/>
      <c r="LJM544" s="92"/>
      <c r="LJN544" s="61"/>
      <c r="LJO544" s="55"/>
      <c r="LJP544" s="57"/>
      <c r="LJQ544" s="55"/>
      <c r="LJR544" s="55"/>
      <c r="LJS544" s="55"/>
      <c r="LJT544" s="55"/>
      <c r="LJU544" s="55"/>
      <c r="LJV544" s="55"/>
      <c r="LJW544" s="55"/>
      <c r="LJX544" s="59"/>
      <c r="LJY544" s="55"/>
      <c r="LJZ544" s="55"/>
      <c r="LKA544" s="87"/>
      <c r="LKB544" s="88"/>
      <c r="LKC544" s="89"/>
      <c r="LKD544" s="90"/>
      <c r="LKE544" s="57"/>
      <c r="LKF544" s="57"/>
      <c r="LKG544" s="91"/>
      <c r="LKH544" s="87"/>
      <c r="LKI544" s="87"/>
      <c r="LKJ544" s="55"/>
      <c r="LKK544" s="55"/>
      <c r="LKL544" s="92"/>
      <c r="LKM544" s="61"/>
      <c r="LKN544" s="55"/>
      <c r="LKO544" s="57"/>
      <c r="LKP544" s="55"/>
      <c r="LKQ544" s="55"/>
      <c r="LKR544" s="55"/>
      <c r="LKS544" s="55"/>
      <c r="LKT544" s="55"/>
      <c r="LKU544" s="55"/>
      <c r="LKV544" s="55"/>
      <c r="LKW544" s="59"/>
      <c r="LKX544" s="55"/>
      <c r="LKY544" s="55"/>
      <c r="LKZ544" s="87"/>
      <c r="LLA544" s="88"/>
      <c r="LLB544" s="89"/>
      <c r="LLC544" s="90"/>
      <c r="LLD544" s="57"/>
      <c r="LLE544" s="57"/>
      <c r="LLF544" s="91"/>
      <c r="LLG544" s="87"/>
      <c r="LLH544" s="87"/>
      <c r="LLI544" s="55"/>
      <c r="LLJ544" s="55"/>
      <c r="LLK544" s="92"/>
      <c r="LLL544" s="61"/>
      <c r="LLM544" s="55"/>
      <c r="LLN544" s="57"/>
      <c r="LLO544" s="55"/>
      <c r="LLP544" s="55"/>
      <c r="LLQ544" s="55"/>
      <c r="LLR544" s="55"/>
      <c r="LLS544" s="55"/>
      <c r="LLT544" s="55"/>
      <c r="LLU544" s="55"/>
      <c r="LLV544" s="59"/>
      <c r="LLW544" s="55"/>
      <c r="LLX544" s="55"/>
      <c r="LLY544" s="87"/>
      <c r="LLZ544" s="88"/>
      <c r="LMA544" s="89"/>
      <c r="LMB544" s="90"/>
      <c r="LMC544" s="57"/>
      <c r="LMD544" s="57"/>
      <c r="LME544" s="91"/>
      <c r="LMF544" s="87"/>
      <c r="LMG544" s="87"/>
      <c r="LMH544" s="55"/>
      <c r="LMI544" s="55"/>
      <c r="LMJ544" s="92"/>
      <c r="LMK544" s="61"/>
      <c r="LML544" s="55"/>
      <c r="LMM544" s="57"/>
      <c r="LMN544" s="55"/>
      <c r="LMO544" s="55"/>
      <c r="LMP544" s="55"/>
      <c r="LMQ544" s="55"/>
      <c r="LMR544" s="55"/>
      <c r="LMS544" s="55"/>
      <c r="LMT544" s="55"/>
      <c r="LMU544" s="59"/>
      <c r="LMV544" s="55"/>
      <c r="LMW544" s="55"/>
      <c r="LMX544" s="87"/>
      <c r="LMY544" s="88"/>
      <c r="LMZ544" s="89"/>
      <c r="LNA544" s="90"/>
      <c r="LNB544" s="57"/>
      <c r="LNC544" s="57"/>
      <c r="LND544" s="91"/>
      <c r="LNE544" s="87"/>
      <c r="LNF544" s="87"/>
      <c r="LNG544" s="55"/>
      <c r="LNH544" s="55"/>
      <c r="LNI544" s="92"/>
      <c r="LNJ544" s="61"/>
      <c r="LNK544" s="55"/>
      <c r="LNL544" s="57"/>
      <c r="LNM544" s="55"/>
      <c r="LNN544" s="55"/>
      <c r="LNO544" s="55"/>
      <c r="LNP544" s="55"/>
      <c r="LNQ544" s="55"/>
      <c r="LNR544" s="55"/>
      <c r="LNS544" s="55"/>
      <c r="LNT544" s="59"/>
      <c r="LNU544" s="55"/>
      <c r="LNV544" s="55"/>
      <c r="LNW544" s="87"/>
      <c r="LNX544" s="88"/>
      <c r="LNY544" s="89"/>
      <c r="LNZ544" s="90"/>
      <c r="LOA544" s="57"/>
      <c r="LOB544" s="57"/>
      <c r="LOC544" s="91"/>
      <c r="LOD544" s="87"/>
      <c r="LOE544" s="87"/>
      <c r="LOF544" s="55"/>
      <c r="LOG544" s="55"/>
      <c r="LOH544" s="92"/>
      <c r="LOI544" s="61"/>
      <c r="LOJ544" s="55"/>
      <c r="LOK544" s="57"/>
      <c r="LOL544" s="55"/>
      <c r="LOM544" s="55"/>
      <c r="LON544" s="55"/>
      <c r="LOO544" s="55"/>
      <c r="LOP544" s="55"/>
      <c r="LOQ544" s="55"/>
      <c r="LOR544" s="55"/>
      <c r="LOS544" s="59"/>
      <c r="LOT544" s="55"/>
      <c r="LOU544" s="55"/>
      <c r="LOV544" s="87"/>
      <c r="LOW544" s="88"/>
      <c r="LOX544" s="89"/>
      <c r="LOY544" s="90"/>
      <c r="LOZ544" s="57"/>
      <c r="LPA544" s="57"/>
      <c r="LPB544" s="91"/>
      <c r="LPC544" s="87"/>
      <c r="LPD544" s="87"/>
      <c r="LPE544" s="55"/>
      <c r="LPF544" s="55"/>
      <c r="LPG544" s="92"/>
      <c r="LPH544" s="61"/>
      <c r="LPI544" s="55"/>
      <c r="LPJ544" s="57"/>
      <c r="LPK544" s="55"/>
      <c r="LPL544" s="55"/>
      <c r="LPM544" s="55"/>
      <c r="LPN544" s="55"/>
      <c r="LPO544" s="55"/>
      <c r="LPP544" s="55"/>
      <c r="LPQ544" s="55"/>
      <c r="LPR544" s="59"/>
      <c r="LPS544" s="55"/>
      <c r="LPT544" s="55"/>
      <c r="LPU544" s="87"/>
      <c r="LPV544" s="88"/>
      <c r="LPW544" s="89"/>
      <c r="LPX544" s="90"/>
      <c r="LPY544" s="57"/>
      <c r="LPZ544" s="57"/>
      <c r="LQA544" s="91"/>
      <c r="LQB544" s="87"/>
      <c r="LQC544" s="87"/>
      <c r="LQD544" s="55"/>
      <c r="LQE544" s="55"/>
      <c r="LQF544" s="92"/>
      <c r="LQG544" s="61"/>
      <c r="LQH544" s="55"/>
      <c r="LQI544" s="57"/>
      <c r="LQJ544" s="55"/>
      <c r="LQK544" s="55"/>
      <c r="LQL544" s="55"/>
      <c r="LQM544" s="55"/>
      <c r="LQN544" s="55"/>
      <c r="LQO544" s="55"/>
      <c r="LQP544" s="55"/>
      <c r="LQQ544" s="59"/>
      <c r="LQR544" s="55"/>
      <c r="LQS544" s="55"/>
      <c r="LQT544" s="87"/>
      <c r="LQU544" s="88"/>
      <c r="LQV544" s="89"/>
      <c r="LQW544" s="90"/>
      <c r="LQX544" s="57"/>
      <c r="LQY544" s="57"/>
      <c r="LQZ544" s="91"/>
      <c r="LRA544" s="87"/>
      <c r="LRB544" s="87"/>
      <c r="LRC544" s="55"/>
      <c r="LRD544" s="55"/>
      <c r="LRE544" s="92"/>
      <c r="LRF544" s="61"/>
      <c r="LRG544" s="55"/>
      <c r="LRH544" s="57"/>
      <c r="LRI544" s="55"/>
      <c r="LRJ544" s="55"/>
      <c r="LRK544" s="55"/>
      <c r="LRL544" s="55"/>
      <c r="LRM544" s="55"/>
      <c r="LRN544" s="55"/>
      <c r="LRO544" s="55"/>
      <c r="LRP544" s="59"/>
      <c r="LRQ544" s="55"/>
      <c r="LRR544" s="55"/>
      <c r="LRS544" s="87"/>
      <c r="LRT544" s="88"/>
      <c r="LRU544" s="89"/>
      <c r="LRV544" s="90"/>
      <c r="LRW544" s="57"/>
      <c r="LRX544" s="57"/>
      <c r="LRY544" s="91"/>
      <c r="LRZ544" s="87"/>
      <c r="LSA544" s="87"/>
      <c r="LSB544" s="55"/>
      <c r="LSC544" s="55"/>
      <c r="LSD544" s="92"/>
      <c r="LSE544" s="61"/>
      <c r="LSF544" s="55"/>
      <c r="LSG544" s="57"/>
      <c r="LSH544" s="55"/>
      <c r="LSI544" s="55"/>
      <c r="LSJ544" s="55"/>
      <c r="LSK544" s="55"/>
      <c r="LSL544" s="55"/>
      <c r="LSM544" s="55"/>
      <c r="LSN544" s="55"/>
      <c r="LSO544" s="59"/>
      <c r="LSP544" s="55"/>
      <c r="LSQ544" s="55"/>
      <c r="LSR544" s="87"/>
      <c r="LSS544" s="88"/>
      <c r="LST544" s="89"/>
      <c r="LSU544" s="90"/>
      <c r="LSV544" s="57"/>
      <c r="LSW544" s="57"/>
      <c r="LSX544" s="91"/>
      <c r="LSY544" s="87"/>
      <c r="LSZ544" s="87"/>
      <c r="LTA544" s="55"/>
      <c r="LTB544" s="55"/>
      <c r="LTC544" s="92"/>
      <c r="LTD544" s="61"/>
      <c r="LTE544" s="55"/>
      <c r="LTF544" s="57"/>
      <c r="LTG544" s="55"/>
      <c r="LTH544" s="55"/>
      <c r="LTI544" s="55"/>
      <c r="LTJ544" s="55"/>
      <c r="LTK544" s="55"/>
      <c r="LTL544" s="55"/>
      <c r="LTM544" s="55"/>
      <c r="LTN544" s="59"/>
      <c r="LTO544" s="55"/>
      <c r="LTP544" s="55"/>
      <c r="LTQ544" s="87"/>
      <c r="LTR544" s="88"/>
      <c r="LTS544" s="89"/>
      <c r="LTT544" s="90"/>
      <c r="LTU544" s="57"/>
      <c r="LTV544" s="57"/>
      <c r="LTW544" s="91"/>
      <c r="LTX544" s="87"/>
      <c r="LTY544" s="87"/>
      <c r="LTZ544" s="55"/>
      <c r="LUA544" s="55"/>
      <c r="LUB544" s="92"/>
      <c r="LUC544" s="61"/>
      <c r="LUD544" s="55"/>
      <c r="LUE544" s="57"/>
      <c r="LUF544" s="55"/>
      <c r="LUG544" s="55"/>
      <c r="LUH544" s="55"/>
      <c r="LUI544" s="55"/>
      <c r="LUJ544" s="55"/>
      <c r="LUK544" s="55"/>
      <c r="LUL544" s="55"/>
      <c r="LUM544" s="59"/>
      <c r="LUN544" s="55"/>
      <c r="LUO544" s="55"/>
      <c r="LUP544" s="87"/>
      <c r="LUQ544" s="88"/>
      <c r="LUR544" s="89"/>
      <c r="LUS544" s="90"/>
      <c r="LUT544" s="57"/>
      <c r="LUU544" s="57"/>
      <c r="LUV544" s="91"/>
      <c r="LUW544" s="87"/>
      <c r="LUX544" s="87"/>
      <c r="LUY544" s="55"/>
      <c r="LUZ544" s="55"/>
      <c r="LVA544" s="92"/>
      <c r="LVB544" s="61"/>
      <c r="LVC544" s="55"/>
      <c r="LVD544" s="57"/>
      <c r="LVE544" s="55"/>
      <c r="LVF544" s="55"/>
      <c r="LVG544" s="55"/>
      <c r="LVH544" s="55"/>
      <c r="LVI544" s="55"/>
      <c r="LVJ544" s="55"/>
      <c r="LVK544" s="55"/>
      <c r="LVL544" s="59"/>
      <c r="LVM544" s="55"/>
      <c r="LVN544" s="55"/>
      <c r="LVO544" s="87"/>
      <c r="LVP544" s="88"/>
      <c r="LVQ544" s="89"/>
      <c r="LVR544" s="90"/>
      <c r="LVS544" s="57"/>
      <c r="LVT544" s="57"/>
      <c r="LVU544" s="91"/>
      <c r="LVV544" s="87"/>
      <c r="LVW544" s="87"/>
      <c r="LVX544" s="55"/>
      <c r="LVY544" s="55"/>
      <c r="LVZ544" s="92"/>
      <c r="LWA544" s="61"/>
      <c r="LWB544" s="55"/>
      <c r="LWC544" s="57"/>
      <c r="LWD544" s="55"/>
      <c r="LWE544" s="55"/>
      <c r="LWF544" s="55"/>
      <c r="LWG544" s="55"/>
      <c r="LWH544" s="55"/>
      <c r="LWI544" s="55"/>
      <c r="LWJ544" s="55"/>
      <c r="LWK544" s="59"/>
      <c r="LWL544" s="55"/>
      <c r="LWM544" s="55"/>
      <c r="LWN544" s="87"/>
      <c r="LWO544" s="88"/>
      <c r="LWP544" s="89"/>
      <c r="LWQ544" s="90"/>
      <c r="LWR544" s="57"/>
      <c r="LWS544" s="57"/>
      <c r="LWT544" s="91"/>
      <c r="LWU544" s="87"/>
      <c r="LWV544" s="87"/>
      <c r="LWW544" s="55"/>
      <c r="LWX544" s="55"/>
      <c r="LWY544" s="92"/>
      <c r="LWZ544" s="61"/>
      <c r="LXA544" s="55"/>
      <c r="LXB544" s="57"/>
      <c r="LXC544" s="55"/>
      <c r="LXD544" s="55"/>
      <c r="LXE544" s="55"/>
      <c r="LXF544" s="55"/>
      <c r="LXG544" s="55"/>
      <c r="LXH544" s="55"/>
      <c r="LXI544" s="55"/>
      <c r="LXJ544" s="59"/>
      <c r="LXK544" s="55"/>
      <c r="LXL544" s="55"/>
      <c r="LXM544" s="87"/>
      <c r="LXN544" s="88"/>
      <c r="LXO544" s="89"/>
      <c r="LXP544" s="90"/>
      <c r="LXQ544" s="57"/>
      <c r="LXR544" s="57"/>
      <c r="LXS544" s="91"/>
      <c r="LXT544" s="87"/>
      <c r="LXU544" s="87"/>
      <c r="LXV544" s="55"/>
      <c r="LXW544" s="55"/>
      <c r="LXX544" s="92"/>
      <c r="LXY544" s="61"/>
      <c r="LXZ544" s="55"/>
      <c r="LYA544" s="57"/>
      <c r="LYB544" s="55"/>
      <c r="LYC544" s="55"/>
      <c r="LYD544" s="55"/>
      <c r="LYE544" s="55"/>
      <c r="LYF544" s="55"/>
      <c r="LYG544" s="55"/>
      <c r="LYH544" s="55"/>
      <c r="LYI544" s="59"/>
      <c r="LYJ544" s="55"/>
      <c r="LYK544" s="55"/>
      <c r="LYL544" s="87"/>
      <c r="LYM544" s="88"/>
      <c r="LYN544" s="89"/>
      <c r="LYO544" s="90"/>
      <c r="LYP544" s="57"/>
      <c r="LYQ544" s="57"/>
      <c r="LYR544" s="91"/>
      <c r="LYS544" s="87"/>
      <c r="LYT544" s="87"/>
      <c r="LYU544" s="55"/>
      <c r="LYV544" s="55"/>
      <c r="LYW544" s="92"/>
      <c r="LYX544" s="61"/>
      <c r="LYY544" s="55"/>
      <c r="LYZ544" s="57"/>
      <c r="LZA544" s="55"/>
      <c r="LZB544" s="55"/>
      <c r="LZC544" s="55"/>
      <c r="LZD544" s="55"/>
      <c r="LZE544" s="55"/>
      <c r="LZF544" s="55"/>
      <c r="LZG544" s="55"/>
      <c r="LZH544" s="59"/>
      <c r="LZI544" s="55"/>
      <c r="LZJ544" s="55"/>
      <c r="LZK544" s="87"/>
      <c r="LZL544" s="88"/>
      <c r="LZM544" s="89"/>
      <c r="LZN544" s="90"/>
      <c r="LZO544" s="57"/>
      <c r="LZP544" s="57"/>
      <c r="LZQ544" s="91"/>
      <c r="LZR544" s="87"/>
      <c r="LZS544" s="87"/>
      <c r="LZT544" s="55"/>
      <c r="LZU544" s="55"/>
      <c r="LZV544" s="92"/>
      <c r="LZW544" s="61"/>
      <c r="LZX544" s="55"/>
      <c r="LZY544" s="57"/>
      <c r="LZZ544" s="55"/>
      <c r="MAA544" s="55"/>
      <c r="MAB544" s="55"/>
      <c r="MAC544" s="55"/>
      <c r="MAD544" s="55"/>
      <c r="MAE544" s="55"/>
      <c r="MAF544" s="55"/>
      <c r="MAG544" s="59"/>
      <c r="MAH544" s="55"/>
      <c r="MAI544" s="55"/>
      <c r="MAJ544" s="87"/>
      <c r="MAK544" s="88"/>
      <c r="MAL544" s="89"/>
      <c r="MAM544" s="90"/>
      <c r="MAN544" s="57"/>
      <c r="MAO544" s="57"/>
      <c r="MAP544" s="91"/>
      <c r="MAQ544" s="87"/>
      <c r="MAR544" s="87"/>
      <c r="MAS544" s="55"/>
      <c r="MAT544" s="55"/>
      <c r="MAU544" s="92"/>
      <c r="MAV544" s="61"/>
      <c r="MAW544" s="55"/>
      <c r="MAX544" s="57"/>
      <c r="MAY544" s="55"/>
      <c r="MAZ544" s="55"/>
      <c r="MBA544" s="55"/>
      <c r="MBB544" s="55"/>
      <c r="MBC544" s="55"/>
      <c r="MBD544" s="55"/>
      <c r="MBE544" s="55"/>
      <c r="MBF544" s="59"/>
      <c r="MBG544" s="55"/>
      <c r="MBH544" s="55"/>
      <c r="MBI544" s="87"/>
      <c r="MBJ544" s="88"/>
      <c r="MBK544" s="89"/>
      <c r="MBL544" s="90"/>
      <c r="MBM544" s="57"/>
      <c r="MBN544" s="57"/>
      <c r="MBO544" s="91"/>
      <c r="MBP544" s="87"/>
      <c r="MBQ544" s="87"/>
      <c r="MBR544" s="55"/>
      <c r="MBS544" s="55"/>
      <c r="MBT544" s="92"/>
      <c r="MBU544" s="61"/>
      <c r="MBV544" s="55"/>
      <c r="MBW544" s="57"/>
      <c r="MBX544" s="55"/>
      <c r="MBY544" s="55"/>
      <c r="MBZ544" s="55"/>
      <c r="MCA544" s="55"/>
      <c r="MCB544" s="55"/>
      <c r="MCC544" s="55"/>
      <c r="MCD544" s="55"/>
      <c r="MCE544" s="59"/>
      <c r="MCF544" s="55"/>
      <c r="MCG544" s="55"/>
      <c r="MCH544" s="87"/>
      <c r="MCI544" s="88"/>
      <c r="MCJ544" s="89"/>
      <c r="MCK544" s="90"/>
      <c r="MCL544" s="57"/>
      <c r="MCM544" s="57"/>
      <c r="MCN544" s="91"/>
      <c r="MCO544" s="87"/>
      <c r="MCP544" s="87"/>
      <c r="MCQ544" s="55"/>
      <c r="MCR544" s="55"/>
      <c r="MCS544" s="92"/>
      <c r="MCT544" s="61"/>
      <c r="MCU544" s="55"/>
      <c r="MCV544" s="57"/>
      <c r="MCW544" s="55"/>
      <c r="MCX544" s="55"/>
      <c r="MCY544" s="55"/>
      <c r="MCZ544" s="55"/>
      <c r="MDA544" s="55"/>
      <c r="MDB544" s="55"/>
      <c r="MDC544" s="55"/>
      <c r="MDD544" s="59"/>
      <c r="MDE544" s="55"/>
      <c r="MDF544" s="55"/>
      <c r="MDG544" s="87"/>
      <c r="MDH544" s="88"/>
      <c r="MDI544" s="89"/>
      <c r="MDJ544" s="90"/>
      <c r="MDK544" s="57"/>
      <c r="MDL544" s="57"/>
      <c r="MDM544" s="91"/>
      <c r="MDN544" s="87"/>
      <c r="MDO544" s="87"/>
      <c r="MDP544" s="55"/>
      <c r="MDQ544" s="55"/>
      <c r="MDR544" s="92"/>
      <c r="MDS544" s="61"/>
      <c r="MDT544" s="55"/>
      <c r="MDU544" s="57"/>
      <c r="MDV544" s="55"/>
      <c r="MDW544" s="55"/>
      <c r="MDX544" s="55"/>
      <c r="MDY544" s="55"/>
      <c r="MDZ544" s="55"/>
      <c r="MEA544" s="55"/>
      <c r="MEB544" s="55"/>
      <c r="MEC544" s="59"/>
      <c r="MED544" s="55"/>
      <c r="MEE544" s="55"/>
      <c r="MEF544" s="87"/>
      <c r="MEG544" s="88"/>
      <c r="MEH544" s="89"/>
      <c r="MEI544" s="90"/>
      <c r="MEJ544" s="57"/>
      <c r="MEK544" s="57"/>
      <c r="MEL544" s="91"/>
      <c r="MEM544" s="87"/>
      <c r="MEN544" s="87"/>
      <c r="MEO544" s="55"/>
      <c r="MEP544" s="55"/>
      <c r="MEQ544" s="92"/>
      <c r="MER544" s="61"/>
      <c r="MES544" s="55"/>
      <c r="MET544" s="57"/>
      <c r="MEU544" s="55"/>
      <c r="MEV544" s="55"/>
      <c r="MEW544" s="55"/>
      <c r="MEX544" s="55"/>
      <c r="MEY544" s="55"/>
      <c r="MEZ544" s="55"/>
      <c r="MFA544" s="55"/>
      <c r="MFB544" s="59"/>
      <c r="MFC544" s="55"/>
      <c r="MFD544" s="55"/>
      <c r="MFE544" s="87"/>
      <c r="MFF544" s="88"/>
      <c r="MFG544" s="89"/>
      <c r="MFH544" s="90"/>
      <c r="MFI544" s="57"/>
      <c r="MFJ544" s="57"/>
      <c r="MFK544" s="91"/>
      <c r="MFL544" s="87"/>
      <c r="MFM544" s="87"/>
      <c r="MFN544" s="55"/>
      <c r="MFO544" s="55"/>
      <c r="MFP544" s="92"/>
      <c r="MFQ544" s="61"/>
      <c r="MFR544" s="55"/>
      <c r="MFS544" s="57"/>
      <c r="MFT544" s="55"/>
      <c r="MFU544" s="55"/>
      <c r="MFV544" s="55"/>
      <c r="MFW544" s="55"/>
      <c r="MFX544" s="55"/>
      <c r="MFY544" s="55"/>
      <c r="MFZ544" s="55"/>
      <c r="MGA544" s="59"/>
      <c r="MGB544" s="55"/>
      <c r="MGC544" s="55"/>
      <c r="MGD544" s="87"/>
      <c r="MGE544" s="88"/>
      <c r="MGF544" s="89"/>
      <c r="MGG544" s="90"/>
      <c r="MGH544" s="57"/>
      <c r="MGI544" s="57"/>
      <c r="MGJ544" s="91"/>
      <c r="MGK544" s="87"/>
      <c r="MGL544" s="87"/>
      <c r="MGM544" s="55"/>
      <c r="MGN544" s="55"/>
      <c r="MGO544" s="92"/>
      <c r="MGP544" s="61"/>
      <c r="MGQ544" s="55"/>
      <c r="MGR544" s="57"/>
      <c r="MGS544" s="55"/>
      <c r="MGT544" s="55"/>
      <c r="MGU544" s="55"/>
      <c r="MGV544" s="55"/>
      <c r="MGW544" s="55"/>
      <c r="MGX544" s="55"/>
      <c r="MGY544" s="55"/>
      <c r="MGZ544" s="59"/>
      <c r="MHA544" s="55"/>
      <c r="MHB544" s="55"/>
      <c r="MHC544" s="87"/>
      <c r="MHD544" s="88"/>
      <c r="MHE544" s="89"/>
      <c r="MHF544" s="90"/>
      <c r="MHG544" s="57"/>
      <c r="MHH544" s="57"/>
      <c r="MHI544" s="91"/>
      <c r="MHJ544" s="87"/>
      <c r="MHK544" s="87"/>
      <c r="MHL544" s="55"/>
      <c r="MHM544" s="55"/>
      <c r="MHN544" s="92"/>
      <c r="MHO544" s="61"/>
      <c r="MHP544" s="55"/>
      <c r="MHQ544" s="57"/>
      <c r="MHR544" s="55"/>
      <c r="MHS544" s="55"/>
      <c r="MHT544" s="55"/>
      <c r="MHU544" s="55"/>
      <c r="MHV544" s="55"/>
      <c r="MHW544" s="55"/>
      <c r="MHX544" s="55"/>
      <c r="MHY544" s="59"/>
      <c r="MHZ544" s="55"/>
      <c r="MIA544" s="55"/>
      <c r="MIB544" s="87"/>
      <c r="MIC544" s="88"/>
      <c r="MID544" s="89"/>
      <c r="MIE544" s="90"/>
      <c r="MIF544" s="57"/>
      <c r="MIG544" s="57"/>
      <c r="MIH544" s="91"/>
      <c r="MII544" s="87"/>
      <c r="MIJ544" s="87"/>
      <c r="MIK544" s="55"/>
      <c r="MIL544" s="55"/>
      <c r="MIM544" s="92"/>
      <c r="MIN544" s="61"/>
      <c r="MIO544" s="55"/>
      <c r="MIP544" s="57"/>
      <c r="MIQ544" s="55"/>
      <c r="MIR544" s="55"/>
      <c r="MIS544" s="55"/>
      <c r="MIT544" s="55"/>
      <c r="MIU544" s="55"/>
      <c r="MIV544" s="55"/>
      <c r="MIW544" s="55"/>
      <c r="MIX544" s="59"/>
      <c r="MIY544" s="55"/>
      <c r="MIZ544" s="55"/>
      <c r="MJA544" s="87"/>
      <c r="MJB544" s="88"/>
      <c r="MJC544" s="89"/>
      <c r="MJD544" s="90"/>
      <c r="MJE544" s="57"/>
      <c r="MJF544" s="57"/>
      <c r="MJG544" s="91"/>
      <c r="MJH544" s="87"/>
      <c r="MJI544" s="87"/>
      <c r="MJJ544" s="55"/>
      <c r="MJK544" s="55"/>
      <c r="MJL544" s="92"/>
      <c r="MJM544" s="61"/>
      <c r="MJN544" s="55"/>
      <c r="MJO544" s="57"/>
      <c r="MJP544" s="55"/>
      <c r="MJQ544" s="55"/>
      <c r="MJR544" s="55"/>
      <c r="MJS544" s="55"/>
      <c r="MJT544" s="55"/>
      <c r="MJU544" s="55"/>
      <c r="MJV544" s="55"/>
      <c r="MJW544" s="59"/>
      <c r="MJX544" s="55"/>
      <c r="MJY544" s="55"/>
      <c r="MJZ544" s="87"/>
      <c r="MKA544" s="88"/>
      <c r="MKB544" s="89"/>
      <c r="MKC544" s="90"/>
      <c r="MKD544" s="57"/>
      <c r="MKE544" s="57"/>
      <c r="MKF544" s="91"/>
      <c r="MKG544" s="87"/>
      <c r="MKH544" s="87"/>
      <c r="MKI544" s="55"/>
      <c r="MKJ544" s="55"/>
      <c r="MKK544" s="92"/>
      <c r="MKL544" s="61"/>
      <c r="MKM544" s="55"/>
      <c r="MKN544" s="57"/>
      <c r="MKO544" s="55"/>
      <c r="MKP544" s="55"/>
      <c r="MKQ544" s="55"/>
      <c r="MKR544" s="55"/>
      <c r="MKS544" s="55"/>
      <c r="MKT544" s="55"/>
      <c r="MKU544" s="55"/>
      <c r="MKV544" s="59"/>
      <c r="MKW544" s="55"/>
      <c r="MKX544" s="55"/>
      <c r="MKY544" s="87"/>
      <c r="MKZ544" s="88"/>
      <c r="MLA544" s="89"/>
      <c r="MLB544" s="90"/>
      <c r="MLC544" s="57"/>
      <c r="MLD544" s="57"/>
      <c r="MLE544" s="91"/>
      <c r="MLF544" s="87"/>
      <c r="MLG544" s="87"/>
      <c r="MLH544" s="55"/>
      <c r="MLI544" s="55"/>
      <c r="MLJ544" s="92"/>
      <c r="MLK544" s="61"/>
      <c r="MLL544" s="55"/>
      <c r="MLM544" s="57"/>
      <c r="MLN544" s="55"/>
      <c r="MLO544" s="55"/>
      <c r="MLP544" s="55"/>
      <c r="MLQ544" s="55"/>
      <c r="MLR544" s="55"/>
      <c r="MLS544" s="55"/>
      <c r="MLT544" s="55"/>
      <c r="MLU544" s="59"/>
      <c r="MLV544" s="55"/>
      <c r="MLW544" s="55"/>
      <c r="MLX544" s="87"/>
      <c r="MLY544" s="88"/>
      <c r="MLZ544" s="89"/>
      <c r="MMA544" s="90"/>
      <c r="MMB544" s="57"/>
      <c r="MMC544" s="57"/>
      <c r="MMD544" s="91"/>
      <c r="MME544" s="87"/>
      <c r="MMF544" s="87"/>
      <c r="MMG544" s="55"/>
      <c r="MMH544" s="55"/>
      <c r="MMI544" s="92"/>
      <c r="MMJ544" s="61"/>
      <c r="MMK544" s="55"/>
      <c r="MML544" s="57"/>
      <c r="MMM544" s="55"/>
      <c r="MMN544" s="55"/>
      <c r="MMO544" s="55"/>
      <c r="MMP544" s="55"/>
      <c r="MMQ544" s="55"/>
      <c r="MMR544" s="55"/>
      <c r="MMS544" s="55"/>
      <c r="MMT544" s="59"/>
      <c r="MMU544" s="55"/>
      <c r="MMV544" s="55"/>
      <c r="MMW544" s="87"/>
      <c r="MMX544" s="88"/>
      <c r="MMY544" s="89"/>
      <c r="MMZ544" s="90"/>
      <c r="MNA544" s="57"/>
      <c r="MNB544" s="57"/>
      <c r="MNC544" s="91"/>
      <c r="MND544" s="87"/>
      <c r="MNE544" s="87"/>
      <c r="MNF544" s="55"/>
      <c r="MNG544" s="55"/>
      <c r="MNH544" s="92"/>
      <c r="MNI544" s="61"/>
      <c r="MNJ544" s="55"/>
      <c r="MNK544" s="57"/>
      <c r="MNL544" s="55"/>
      <c r="MNM544" s="55"/>
      <c r="MNN544" s="55"/>
      <c r="MNO544" s="55"/>
      <c r="MNP544" s="55"/>
      <c r="MNQ544" s="55"/>
      <c r="MNR544" s="55"/>
      <c r="MNS544" s="59"/>
      <c r="MNT544" s="55"/>
      <c r="MNU544" s="55"/>
      <c r="MNV544" s="87"/>
      <c r="MNW544" s="88"/>
      <c r="MNX544" s="89"/>
      <c r="MNY544" s="90"/>
      <c r="MNZ544" s="57"/>
      <c r="MOA544" s="57"/>
      <c r="MOB544" s="91"/>
      <c r="MOC544" s="87"/>
      <c r="MOD544" s="87"/>
      <c r="MOE544" s="55"/>
      <c r="MOF544" s="55"/>
      <c r="MOG544" s="92"/>
      <c r="MOH544" s="61"/>
      <c r="MOI544" s="55"/>
      <c r="MOJ544" s="57"/>
      <c r="MOK544" s="55"/>
      <c r="MOL544" s="55"/>
      <c r="MOM544" s="55"/>
      <c r="MON544" s="55"/>
      <c r="MOO544" s="55"/>
      <c r="MOP544" s="55"/>
      <c r="MOQ544" s="55"/>
      <c r="MOR544" s="59"/>
      <c r="MOS544" s="55"/>
      <c r="MOT544" s="55"/>
      <c r="MOU544" s="87"/>
      <c r="MOV544" s="88"/>
      <c r="MOW544" s="89"/>
      <c r="MOX544" s="90"/>
      <c r="MOY544" s="57"/>
      <c r="MOZ544" s="57"/>
      <c r="MPA544" s="91"/>
      <c r="MPB544" s="87"/>
      <c r="MPC544" s="87"/>
      <c r="MPD544" s="55"/>
      <c r="MPE544" s="55"/>
      <c r="MPF544" s="92"/>
      <c r="MPG544" s="61"/>
      <c r="MPH544" s="55"/>
      <c r="MPI544" s="57"/>
      <c r="MPJ544" s="55"/>
      <c r="MPK544" s="55"/>
      <c r="MPL544" s="55"/>
      <c r="MPM544" s="55"/>
      <c r="MPN544" s="55"/>
      <c r="MPO544" s="55"/>
      <c r="MPP544" s="55"/>
      <c r="MPQ544" s="59"/>
      <c r="MPR544" s="55"/>
      <c r="MPS544" s="55"/>
      <c r="MPT544" s="87"/>
      <c r="MPU544" s="88"/>
      <c r="MPV544" s="89"/>
      <c r="MPW544" s="90"/>
      <c r="MPX544" s="57"/>
      <c r="MPY544" s="57"/>
      <c r="MPZ544" s="91"/>
      <c r="MQA544" s="87"/>
      <c r="MQB544" s="87"/>
      <c r="MQC544" s="55"/>
      <c r="MQD544" s="55"/>
      <c r="MQE544" s="92"/>
      <c r="MQF544" s="61"/>
      <c r="MQG544" s="55"/>
      <c r="MQH544" s="57"/>
      <c r="MQI544" s="55"/>
      <c r="MQJ544" s="55"/>
      <c r="MQK544" s="55"/>
      <c r="MQL544" s="55"/>
      <c r="MQM544" s="55"/>
      <c r="MQN544" s="55"/>
      <c r="MQO544" s="55"/>
      <c r="MQP544" s="59"/>
      <c r="MQQ544" s="55"/>
      <c r="MQR544" s="55"/>
      <c r="MQS544" s="87"/>
      <c r="MQT544" s="88"/>
      <c r="MQU544" s="89"/>
      <c r="MQV544" s="90"/>
      <c r="MQW544" s="57"/>
      <c r="MQX544" s="57"/>
      <c r="MQY544" s="91"/>
      <c r="MQZ544" s="87"/>
      <c r="MRA544" s="87"/>
      <c r="MRB544" s="55"/>
      <c r="MRC544" s="55"/>
      <c r="MRD544" s="92"/>
      <c r="MRE544" s="61"/>
      <c r="MRF544" s="55"/>
      <c r="MRG544" s="57"/>
      <c r="MRH544" s="55"/>
      <c r="MRI544" s="55"/>
      <c r="MRJ544" s="55"/>
      <c r="MRK544" s="55"/>
      <c r="MRL544" s="55"/>
      <c r="MRM544" s="55"/>
      <c r="MRN544" s="55"/>
      <c r="MRO544" s="59"/>
      <c r="MRP544" s="55"/>
      <c r="MRQ544" s="55"/>
      <c r="MRR544" s="87"/>
      <c r="MRS544" s="88"/>
      <c r="MRT544" s="89"/>
      <c r="MRU544" s="90"/>
      <c r="MRV544" s="57"/>
      <c r="MRW544" s="57"/>
      <c r="MRX544" s="91"/>
      <c r="MRY544" s="87"/>
      <c r="MRZ544" s="87"/>
      <c r="MSA544" s="55"/>
      <c r="MSB544" s="55"/>
      <c r="MSC544" s="92"/>
      <c r="MSD544" s="61"/>
      <c r="MSE544" s="55"/>
      <c r="MSF544" s="57"/>
      <c r="MSG544" s="55"/>
      <c r="MSH544" s="55"/>
      <c r="MSI544" s="55"/>
      <c r="MSJ544" s="55"/>
      <c r="MSK544" s="55"/>
      <c r="MSL544" s="55"/>
      <c r="MSM544" s="55"/>
      <c r="MSN544" s="59"/>
      <c r="MSO544" s="55"/>
      <c r="MSP544" s="55"/>
      <c r="MSQ544" s="87"/>
      <c r="MSR544" s="88"/>
      <c r="MSS544" s="89"/>
      <c r="MST544" s="90"/>
      <c r="MSU544" s="57"/>
      <c r="MSV544" s="57"/>
      <c r="MSW544" s="91"/>
      <c r="MSX544" s="87"/>
      <c r="MSY544" s="87"/>
      <c r="MSZ544" s="55"/>
      <c r="MTA544" s="55"/>
      <c r="MTB544" s="92"/>
      <c r="MTC544" s="61"/>
      <c r="MTD544" s="55"/>
      <c r="MTE544" s="57"/>
      <c r="MTF544" s="55"/>
      <c r="MTG544" s="55"/>
      <c r="MTH544" s="55"/>
      <c r="MTI544" s="55"/>
      <c r="MTJ544" s="55"/>
      <c r="MTK544" s="55"/>
      <c r="MTL544" s="55"/>
      <c r="MTM544" s="59"/>
      <c r="MTN544" s="55"/>
      <c r="MTO544" s="55"/>
      <c r="MTP544" s="87"/>
      <c r="MTQ544" s="88"/>
      <c r="MTR544" s="89"/>
      <c r="MTS544" s="90"/>
      <c r="MTT544" s="57"/>
      <c r="MTU544" s="57"/>
      <c r="MTV544" s="91"/>
      <c r="MTW544" s="87"/>
      <c r="MTX544" s="87"/>
      <c r="MTY544" s="55"/>
      <c r="MTZ544" s="55"/>
      <c r="MUA544" s="92"/>
      <c r="MUB544" s="61"/>
      <c r="MUC544" s="55"/>
      <c r="MUD544" s="57"/>
      <c r="MUE544" s="55"/>
      <c r="MUF544" s="55"/>
      <c r="MUG544" s="55"/>
      <c r="MUH544" s="55"/>
      <c r="MUI544" s="55"/>
      <c r="MUJ544" s="55"/>
      <c r="MUK544" s="55"/>
      <c r="MUL544" s="59"/>
      <c r="MUM544" s="55"/>
      <c r="MUN544" s="55"/>
      <c r="MUO544" s="87"/>
      <c r="MUP544" s="88"/>
      <c r="MUQ544" s="89"/>
      <c r="MUR544" s="90"/>
      <c r="MUS544" s="57"/>
      <c r="MUT544" s="57"/>
      <c r="MUU544" s="91"/>
      <c r="MUV544" s="87"/>
      <c r="MUW544" s="87"/>
      <c r="MUX544" s="55"/>
      <c r="MUY544" s="55"/>
      <c r="MUZ544" s="92"/>
      <c r="MVA544" s="61"/>
      <c r="MVB544" s="55"/>
      <c r="MVC544" s="57"/>
      <c r="MVD544" s="55"/>
      <c r="MVE544" s="55"/>
      <c r="MVF544" s="55"/>
      <c r="MVG544" s="55"/>
      <c r="MVH544" s="55"/>
      <c r="MVI544" s="55"/>
      <c r="MVJ544" s="55"/>
      <c r="MVK544" s="59"/>
      <c r="MVL544" s="55"/>
      <c r="MVM544" s="55"/>
      <c r="MVN544" s="87"/>
      <c r="MVO544" s="88"/>
      <c r="MVP544" s="89"/>
      <c r="MVQ544" s="90"/>
      <c r="MVR544" s="57"/>
      <c r="MVS544" s="57"/>
      <c r="MVT544" s="91"/>
      <c r="MVU544" s="87"/>
      <c r="MVV544" s="87"/>
      <c r="MVW544" s="55"/>
      <c r="MVX544" s="55"/>
      <c r="MVY544" s="92"/>
      <c r="MVZ544" s="61"/>
      <c r="MWA544" s="55"/>
      <c r="MWB544" s="57"/>
      <c r="MWC544" s="55"/>
      <c r="MWD544" s="55"/>
      <c r="MWE544" s="55"/>
      <c r="MWF544" s="55"/>
      <c r="MWG544" s="55"/>
      <c r="MWH544" s="55"/>
      <c r="MWI544" s="55"/>
      <c r="MWJ544" s="59"/>
      <c r="MWK544" s="55"/>
      <c r="MWL544" s="55"/>
      <c r="MWM544" s="87"/>
      <c r="MWN544" s="88"/>
      <c r="MWO544" s="89"/>
      <c r="MWP544" s="90"/>
      <c r="MWQ544" s="57"/>
      <c r="MWR544" s="57"/>
      <c r="MWS544" s="91"/>
      <c r="MWT544" s="87"/>
      <c r="MWU544" s="87"/>
      <c r="MWV544" s="55"/>
      <c r="MWW544" s="55"/>
      <c r="MWX544" s="92"/>
      <c r="MWY544" s="61"/>
      <c r="MWZ544" s="55"/>
      <c r="MXA544" s="57"/>
      <c r="MXB544" s="55"/>
      <c r="MXC544" s="55"/>
      <c r="MXD544" s="55"/>
      <c r="MXE544" s="55"/>
      <c r="MXF544" s="55"/>
      <c r="MXG544" s="55"/>
      <c r="MXH544" s="55"/>
      <c r="MXI544" s="59"/>
      <c r="MXJ544" s="55"/>
      <c r="MXK544" s="55"/>
      <c r="MXL544" s="87"/>
      <c r="MXM544" s="88"/>
      <c r="MXN544" s="89"/>
      <c r="MXO544" s="90"/>
      <c r="MXP544" s="57"/>
      <c r="MXQ544" s="57"/>
      <c r="MXR544" s="91"/>
      <c r="MXS544" s="87"/>
      <c r="MXT544" s="87"/>
      <c r="MXU544" s="55"/>
      <c r="MXV544" s="55"/>
      <c r="MXW544" s="92"/>
      <c r="MXX544" s="61"/>
      <c r="MXY544" s="55"/>
      <c r="MXZ544" s="57"/>
      <c r="MYA544" s="55"/>
      <c r="MYB544" s="55"/>
      <c r="MYC544" s="55"/>
      <c r="MYD544" s="55"/>
      <c r="MYE544" s="55"/>
      <c r="MYF544" s="55"/>
      <c r="MYG544" s="55"/>
      <c r="MYH544" s="59"/>
      <c r="MYI544" s="55"/>
      <c r="MYJ544" s="55"/>
      <c r="MYK544" s="87"/>
      <c r="MYL544" s="88"/>
      <c r="MYM544" s="89"/>
      <c r="MYN544" s="90"/>
      <c r="MYO544" s="57"/>
      <c r="MYP544" s="57"/>
      <c r="MYQ544" s="91"/>
      <c r="MYR544" s="87"/>
      <c r="MYS544" s="87"/>
      <c r="MYT544" s="55"/>
      <c r="MYU544" s="55"/>
      <c r="MYV544" s="92"/>
      <c r="MYW544" s="61"/>
      <c r="MYX544" s="55"/>
      <c r="MYY544" s="57"/>
      <c r="MYZ544" s="55"/>
      <c r="MZA544" s="55"/>
      <c r="MZB544" s="55"/>
      <c r="MZC544" s="55"/>
      <c r="MZD544" s="55"/>
      <c r="MZE544" s="55"/>
      <c r="MZF544" s="55"/>
      <c r="MZG544" s="59"/>
      <c r="MZH544" s="55"/>
      <c r="MZI544" s="55"/>
      <c r="MZJ544" s="87"/>
      <c r="MZK544" s="88"/>
      <c r="MZL544" s="89"/>
      <c r="MZM544" s="90"/>
      <c r="MZN544" s="57"/>
      <c r="MZO544" s="57"/>
      <c r="MZP544" s="91"/>
      <c r="MZQ544" s="87"/>
      <c r="MZR544" s="87"/>
      <c r="MZS544" s="55"/>
      <c r="MZT544" s="55"/>
      <c r="MZU544" s="92"/>
      <c r="MZV544" s="61"/>
      <c r="MZW544" s="55"/>
      <c r="MZX544" s="57"/>
      <c r="MZY544" s="55"/>
      <c r="MZZ544" s="55"/>
      <c r="NAA544" s="55"/>
      <c r="NAB544" s="55"/>
      <c r="NAC544" s="55"/>
      <c r="NAD544" s="55"/>
      <c r="NAE544" s="55"/>
      <c r="NAF544" s="59"/>
      <c r="NAG544" s="55"/>
      <c r="NAH544" s="55"/>
      <c r="NAI544" s="87"/>
      <c r="NAJ544" s="88"/>
      <c r="NAK544" s="89"/>
      <c r="NAL544" s="90"/>
      <c r="NAM544" s="57"/>
      <c r="NAN544" s="57"/>
      <c r="NAO544" s="91"/>
      <c r="NAP544" s="87"/>
      <c r="NAQ544" s="87"/>
      <c r="NAR544" s="55"/>
      <c r="NAS544" s="55"/>
      <c r="NAT544" s="92"/>
      <c r="NAU544" s="61"/>
      <c r="NAV544" s="55"/>
      <c r="NAW544" s="57"/>
      <c r="NAX544" s="55"/>
      <c r="NAY544" s="55"/>
      <c r="NAZ544" s="55"/>
      <c r="NBA544" s="55"/>
      <c r="NBB544" s="55"/>
      <c r="NBC544" s="55"/>
      <c r="NBD544" s="55"/>
      <c r="NBE544" s="59"/>
      <c r="NBF544" s="55"/>
      <c r="NBG544" s="55"/>
      <c r="NBH544" s="87"/>
      <c r="NBI544" s="88"/>
      <c r="NBJ544" s="89"/>
      <c r="NBK544" s="90"/>
      <c r="NBL544" s="57"/>
      <c r="NBM544" s="57"/>
      <c r="NBN544" s="91"/>
      <c r="NBO544" s="87"/>
      <c r="NBP544" s="87"/>
      <c r="NBQ544" s="55"/>
      <c r="NBR544" s="55"/>
      <c r="NBS544" s="92"/>
      <c r="NBT544" s="61"/>
      <c r="NBU544" s="55"/>
      <c r="NBV544" s="57"/>
      <c r="NBW544" s="55"/>
      <c r="NBX544" s="55"/>
      <c r="NBY544" s="55"/>
      <c r="NBZ544" s="55"/>
      <c r="NCA544" s="55"/>
      <c r="NCB544" s="55"/>
      <c r="NCC544" s="55"/>
      <c r="NCD544" s="59"/>
      <c r="NCE544" s="55"/>
      <c r="NCF544" s="55"/>
      <c r="NCG544" s="87"/>
      <c r="NCH544" s="88"/>
      <c r="NCI544" s="89"/>
      <c r="NCJ544" s="90"/>
      <c r="NCK544" s="57"/>
      <c r="NCL544" s="57"/>
      <c r="NCM544" s="91"/>
      <c r="NCN544" s="87"/>
      <c r="NCO544" s="87"/>
      <c r="NCP544" s="55"/>
      <c r="NCQ544" s="55"/>
      <c r="NCR544" s="92"/>
      <c r="NCS544" s="61"/>
      <c r="NCT544" s="55"/>
      <c r="NCU544" s="57"/>
      <c r="NCV544" s="55"/>
      <c r="NCW544" s="55"/>
      <c r="NCX544" s="55"/>
      <c r="NCY544" s="55"/>
      <c r="NCZ544" s="55"/>
      <c r="NDA544" s="55"/>
      <c r="NDB544" s="55"/>
      <c r="NDC544" s="59"/>
      <c r="NDD544" s="55"/>
      <c r="NDE544" s="55"/>
      <c r="NDF544" s="87"/>
      <c r="NDG544" s="88"/>
      <c r="NDH544" s="89"/>
      <c r="NDI544" s="90"/>
      <c r="NDJ544" s="57"/>
      <c r="NDK544" s="57"/>
      <c r="NDL544" s="91"/>
      <c r="NDM544" s="87"/>
      <c r="NDN544" s="87"/>
      <c r="NDO544" s="55"/>
      <c r="NDP544" s="55"/>
      <c r="NDQ544" s="92"/>
      <c r="NDR544" s="61"/>
      <c r="NDS544" s="55"/>
      <c r="NDT544" s="57"/>
      <c r="NDU544" s="55"/>
      <c r="NDV544" s="55"/>
      <c r="NDW544" s="55"/>
      <c r="NDX544" s="55"/>
      <c r="NDY544" s="55"/>
      <c r="NDZ544" s="55"/>
      <c r="NEA544" s="55"/>
      <c r="NEB544" s="59"/>
      <c r="NEC544" s="55"/>
      <c r="NED544" s="55"/>
      <c r="NEE544" s="87"/>
      <c r="NEF544" s="88"/>
      <c r="NEG544" s="89"/>
      <c r="NEH544" s="90"/>
      <c r="NEI544" s="57"/>
      <c r="NEJ544" s="57"/>
      <c r="NEK544" s="91"/>
      <c r="NEL544" s="87"/>
      <c r="NEM544" s="87"/>
      <c r="NEN544" s="55"/>
      <c r="NEO544" s="55"/>
      <c r="NEP544" s="92"/>
      <c r="NEQ544" s="61"/>
      <c r="NER544" s="55"/>
      <c r="NES544" s="57"/>
      <c r="NET544" s="55"/>
      <c r="NEU544" s="55"/>
      <c r="NEV544" s="55"/>
      <c r="NEW544" s="55"/>
      <c r="NEX544" s="55"/>
      <c r="NEY544" s="55"/>
      <c r="NEZ544" s="55"/>
      <c r="NFA544" s="59"/>
      <c r="NFB544" s="55"/>
      <c r="NFC544" s="55"/>
      <c r="NFD544" s="87"/>
      <c r="NFE544" s="88"/>
      <c r="NFF544" s="89"/>
      <c r="NFG544" s="90"/>
      <c r="NFH544" s="57"/>
      <c r="NFI544" s="57"/>
      <c r="NFJ544" s="91"/>
      <c r="NFK544" s="87"/>
      <c r="NFL544" s="87"/>
      <c r="NFM544" s="55"/>
      <c r="NFN544" s="55"/>
      <c r="NFO544" s="92"/>
      <c r="NFP544" s="61"/>
      <c r="NFQ544" s="55"/>
      <c r="NFR544" s="57"/>
      <c r="NFS544" s="55"/>
      <c r="NFT544" s="55"/>
      <c r="NFU544" s="55"/>
      <c r="NFV544" s="55"/>
      <c r="NFW544" s="55"/>
      <c r="NFX544" s="55"/>
      <c r="NFY544" s="55"/>
      <c r="NFZ544" s="59"/>
      <c r="NGA544" s="55"/>
      <c r="NGB544" s="55"/>
      <c r="NGC544" s="87"/>
      <c r="NGD544" s="88"/>
      <c r="NGE544" s="89"/>
      <c r="NGF544" s="90"/>
      <c r="NGG544" s="57"/>
      <c r="NGH544" s="57"/>
      <c r="NGI544" s="91"/>
      <c r="NGJ544" s="87"/>
      <c r="NGK544" s="87"/>
      <c r="NGL544" s="55"/>
      <c r="NGM544" s="55"/>
      <c r="NGN544" s="92"/>
      <c r="NGO544" s="61"/>
      <c r="NGP544" s="55"/>
      <c r="NGQ544" s="57"/>
      <c r="NGR544" s="55"/>
      <c r="NGS544" s="55"/>
      <c r="NGT544" s="55"/>
      <c r="NGU544" s="55"/>
      <c r="NGV544" s="55"/>
      <c r="NGW544" s="55"/>
      <c r="NGX544" s="55"/>
      <c r="NGY544" s="59"/>
      <c r="NGZ544" s="55"/>
      <c r="NHA544" s="55"/>
      <c r="NHB544" s="87"/>
      <c r="NHC544" s="88"/>
      <c r="NHD544" s="89"/>
      <c r="NHE544" s="90"/>
      <c r="NHF544" s="57"/>
      <c r="NHG544" s="57"/>
      <c r="NHH544" s="91"/>
      <c r="NHI544" s="87"/>
      <c r="NHJ544" s="87"/>
      <c r="NHK544" s="55"/>
      <c r="NHL544" s="55"/>
      <c r="NHM544" s="92"/>
      <c r="NHN544" s="61"/>
      <c r="NHO544" s="55"/>
      <c r="NHP544" s="57"/>
      <c r="NHQ544" s="55"/>
      <c r="NHR544" s="55"/>
      <c r="NHS544" s="55"/>
      <c r="NHT544" s="55"/>
      <c r="NHU544" s="55"/>
      <c r="NHV544" s="55"/>
      <c r="NHW544" s="55"/>
      <c r="NHX544" s="59"/>
      <c r="NHY544" s="55"/>
      <c r="NHZ544" s="55"/>
      <c r="NIA544" s="87"/>
      <c r="NIB544" s="88"/>
      <c r="NIC544" s="89"/>
      <c r="NID544" s="90"/>
      <c r="NIE544" s="57"/>
      <c r="NIF544" s="57"/>
      <c r="NIG544" s="91"/>
      <c r="NIH544" s="87"/>
      <c r="NII544" s="87"/>
      <c r="NIJ544" s="55"/>
      <c r="NIK544" s="55"/>
      <c r="NIL544" s="92"/>
      <c r="NIM544" s="61"/>
      <c r="NIN544" s="55"/>
      <c r="NIO544" s="57"/>
      <c r="NIP544" s="55"/>
      <c r="NIQ544" s="55"/>
      <c r="NIR544" s="55"/>
      <c r="NIS544" s="55"/>
      <c r="NIT544" s="55"/>
      <c r="NIU544" s="55"/>
      <c r="NIV544" s="55"/>
      <c r="NIW544" s="59"/>
      <c r="NIX544" s="55"/>
      <c r="NIY544" s="55"/>
      <c r="NIZ544" s="87"/>
      <c r="NJA544" s="88"/>
      <c r="NJB544" s="89"/>
      <c r="NJC544" s="90"/>
      <c r="NJD544" s="57"/>
      <c r="NJE544" s="57"/>
      <c r="NJF544" s="91"/>
      <c r="NJG544" s="87"/>
      <c r="NJH544" s="87"/>
      <c r="NJI544" s="55"/>
      <c r="NJJ544" s="55"/>
      <c r="NJK544" s="92"/>
      <c r="NJL544" s="61"/>
      <c r="NJM544" s="55"/>
      <c r="NJN544" s="57"/>
      <c r="NJO544" s="55"/>
      <c r="NJP544" s="55"/>
      <c r="NJQ544" s="55"/>
      <c r="NJR544" s="55"/>
      <c r="NJS544" s="55"/>
      <c r="NJT544" s="55"/>
      <c r="NJU544" s="55"/>
      <c r="NJV544" s="59"/>
      <c r="NJW544" s="55"/>
      <c r="NJX544" s="55"/>
      <c r="NJY544" s="87"/>
      <c r="NJZ544" s="88"/>
      <c r="NKA544" s="89"/>
      <c r="NKB544" s="90"/>
      <c r="NKC544" s="57"/>
      <c r="NKD544" s="57"/>
      <c r="NKE544" s="91"/>
      <c r="NKF544" s="87"/>
      <c r="NKG544" s="87"/>
      <c r="NKH544" s="55"/>
      <c r="NKI544" s="55"/>
      <c r="NKJ544" s="92"/>
      <c r="NKK544" s="61"/>
      <c r="NKL544" s="55"/>
      <c r="NKM544" s="57"/>
      <c r="NKN544" s="55"/>
      <c r="NKO544" s="55"/>
      <c r="NKP544" s="55"/>
      <c r="NKQ544" s="55"/>
      <c r="NKR544" s="55"/>
      <c r="NKS544" s="55"/>
      <c r="NKT544" s="55"/>
      <c r="NKU544" s="59"/>
      <c r="NKV544" s="55"/>
      <c r="NKW544" s="55"/>
      <c r="NKX544" s="87"/>
      <c r="NKY544" s="88"/>
      <c r="NKZ544" s="89"/>
      <c r="NLA544" s="90"/>
      <c r="NLB544" s="57"/>
      <c r="NLC544" s="57"/>
      <c r="NLD544" s="91"/>
      <c r="NLE544" s="87"/>
      <c r="NLF544" s="87"/>
      <c r="NLG544" s="55"/>
      <c r="NLH544" s="55"/>
      <c r="NLI544" s="92"/>
      <c r="NLJ544" s="61"/>
      <c r="NLK544" s="55"/>
      <c r="NLL544" s="57"/>
      <c r="NLM544" s="55"/>
      <c r="NLN544" s="55"/>
      <c r="NLO544" s="55"/>
      <c r="NLP544" s="55"/>
      <c r="NLQ544" s="55"/>
      <c r="NLR544" s="55"/>
      <c r="NLS544" s="55"/>
      <c r="NLT544" s="59"/>
      <c r="NLU544" s="55"/>
      <c r="NLV544" s="55"/>
      <c r="NLW544" s="87"/>
      <c r="NLX544" s="88"/>
      <c r="NLY544" s="89"/>
      <c r="NLZ544" s="90"/>
      <c r="NMA544" s="57"/>
      <c r="NMB544" s="57"/>
      <c r="NMC544" s="91"/>
      <c r="NMD544" s="87"/>
      <c r="NME544" s="87"/>
      <c r="NMF544" s="55"/>
      <c r="NMG544" s="55"/>
      <c r="NMH544" s="92"/>
      <c r="NMI544" s="61"/>
      <c r="NMJ544" s="55"/>
      <c r="NMK544" s="57"/>
      <c r="NML544" s="55"/>
      <c r="NMM544" s="55"/>
      <c r="NMN544" s="55"/>
      <c r="NMO544" s="55"/>
      <c r="NMP544" s="55"/>
      <c r="NMQ544" s="55"/>
      <c r="NMR544" s="55"/>
      <c r="NMS544" s="59"/>
      <c r="NMT544" s="55"/>
      <c r="NMU544" s="55"/>
      <c r="NMV544" s="87"/>
      <c r="NMW544" s="88"/>
      <c r="NMX544" s="89"/>
      <c r="NMY544" s="90"/>
      <c r="NMZ544" s="57"/>
      <c r="NNA544" s="57"/>
      <c r="NNB544" s="91"/>
      <c r="NNC544" s="87"/>
      <c r="NND544" s="87"/>
      <c r="NNE544" s="55"/>
      <c r="NNF544" s="55"/>
      <c r="NNG544" s="92"/>
      <c r="NNH544" s="61"/>
      <c r="NNI544" s="55"/>
      <c r="NNJ544" s="57"/>
      <c r="NNK544" s="55"/>
      <c r="NNL544" s="55"/>
      <c r="NNM544" s="55"/>
      <c r="NNN544" s="55"/>
      <c r="NNO544" s="55"/>
      <c r="NNP544" s="55"/>
      <c r="NNQ544" s="55"/>
      <c r="NNR544" s="59"/>
      <c r="NNS544" s="55"/>
      <c r="NNT544" s="55"/>
      <c r="NNU544" s="87"/>
      <c r="NNV544" s="88"/>
      <c r="NNW544" s="89"/>
      <c r="NNX544" s="90"/>
      <c r="NNY544" s="57"/>
      <c r="NNZ544" s="57"/>
      <c r="NOA544" s="91"/>
      <c r="NOB544" s="87"/>
      <c r="NOC544" s="87"/>
      <c r="NOD544" s="55"/>
      <c r="NOE544" s="55"/>
      <c r="NOF544" s="92"/>
      <c r="NOG544" s="61"/>
      <c r="NOH544" s="55"/>
      <c r="NOI544" s="57"/>
      <c r="NOJ544" s="55"/>
      <c r="NOK544" s="55"/>
      <c r="NOL544" s="55"/>
      <c r="NOM544" s="55"/>
      <c r="NON544" s="55"/>
      <c r="NOO544" s="55"/>
      <c r="NOP544" s="55"/>
      <c r="NOQ544" s="59"/>
      <c r="NOR544" s="55"/>
      <c r="NOS544" s="55"/>
      <c r="NOT544" s="87"/>
      <c r="NOU544" s="88"/>
      <c r="NOV544" s="89"/>
      <c r="NOW544" s="90"/>
      <c r="NOX544" s="57"/>
      <c r="NOY544" s="57"/>
      <c r="NOZ544" s="91"/>
      <c r="NPA544" s="87"/>
      <c r="NPB544" s="87"/>
      <c r="NPC544" s="55"/>
      <c r="NPD544" s="55"/>
      <c r="NPE544" s="92"/>
      <c r="NPF544" s="61"/>
      <c r="NPG544" s="55"/>
      <c r="NPH544" s="57"/>
      <c r="NPI544" s="55"/>
      <c r="NPJ544" s="55"/>
      <c r="NPK544" s="55"/>
      <c r="NPL544" s="55"/>
      <c r="NPM544" s="55"/>
      <c r="NPN544" s="55"/>
      <c r="NPO544" s="55"/>
      <c r="NPP544" s="59"/>
      <c r="NPQ544" s="55"/>
      <c r="NPR544" s="55"/>
      <c r="NPS544" s="87"/>
      <c r="NPT544" s="88"/>
      <c r="NPU544" s="89"/>
      <c r="NPV544" s="90"/>
      <c r="NPW544" s="57"/>
      <c r="NPX544" s="57"/>
      <c r="NPY544" s="91"/>
      <c r="NPZ544" s="87"/>
      <c r="NQA544" s="87"/>
      <c r="NQB544" s="55"/>
      <c r="NQC544" s="55"/>
      <c r="NQD544" s="92"/>
      <c r="NQE544" s="61"/>
      <c r="NQF544" s="55"/>
      <c r="NQG544" s="57"/>
      <c r="NQH544" s="55"/>
      <c r="NQI544" s="55"/>
      <c r="NQJ544" s="55"/>
      <c r="NQK544" s="55"/>
      <c r="NQL544" s="55"/>
      <c r="NQM544" s="55"/>
      <c r="NQN544" s="55"/>
      <c r="NQO544" s="59"/>
      <c r="NQP544" s="55"/>
      <c r="NQQ544" s="55"/>
      <c r="NQR544" s="87"/>
      <c r="NQS544" s="88"/>
      <c r="NQT544" s="89"/>
      <c r="NQU544" s="90"/>
      <c r="NQV544" s="57"/>
      <c r="NQW544" s="57"/>
      <c r="NQX544" s="91"/>
      <c r="NQY544" s="87"/>
      <c r="NQZ544" s="87"/>
      <c r="NRA544" s="55"/>
      <c r="NRB544" s="55"/>
      <c r="NRC544" s="92"/>
      <c r="NRD544" s="61"/>
      <c r="NRE544" s="55"/>
      <c r="NRF544" s="57"/>
      <c r="NRG544" s="55"/>
      <c r="NRH544" s="55"/>
      <c r="NRI544" s="55"/>
      <c r="NRJ544" s="55"/>
      <c r="NRK544" s="55"/>
      <c r="NRL544" s="55"/>
      <c r="NRM544" s="55"/>
      <c r="NRN544" s="59"/>
      <c r="NRO544" s="55"/>
      <c r="NRP544" s="55"/>
      <c r="NRQ544" s="87"/>
      <c r="NRR544" s="88"/>
      <c r="NRS544" s="89"/>
      <c r="NRT544" s="90"/>
      <c r="NRU544" s="57"/>
      <c r="NRV544" s="57"/>
      <c r="NRW544" s="91"/>
      <c r="NRX544" s="87"/>
      <c r="NRY544" s="87"/>
      <c r="NRZ544" s="55"/>
      <c r="NSA544" s="55"/>
      <c r="NSB544" s="92"/>
      <c r="NSC544" s="61"/>
      <c r="NSD544" s="55"/>
      <c r="NSE544" s="57"/>
      <c r="NSF544" s="55"/>
      <c r="NSG544" s="55"/>
      <c r="NSH544" s="55"/>
      <c r="NSI544" s="55"/>
      <c r="NSJ544" s="55"/>
      <c r="NSK544" s="55"/>
      <c r="NSL544" s="55"/>
      <c r="NSM544" s="59"/>
      <c r="NSN544" s="55"/>
      <c r="NSO544" s="55"/>
      <c r="NSP544" s="87"/>
      <c r="NSQ544" s="88"/>
      <c r="NSR544" s="89"/>
      <c r="NSS544" s="90"/>
      <c r="NST544" s="57"/>
      <c r="NSU544" s="57"/>
      <c r="NSV544" s="91"/>
      <c r="NSW544" s="87"/>
      <c r="NSX544" s="87"/>
      <c r="NSY544" s="55"/>
      <c r="NSZ544" s="55"/>
      <c r="NTA544" s="92"/>
      <c r="NTB544" s="61"/>
      <c r="NTC544" s="55"/>
      <c r="NTD544" s="57"/>
      <c r="NTE544" s="55"/>
      <c r="NTF544" s="55"/>
      <c r="NTG544" s="55"/>
      <c r="NTH544" s="55"/>
      <c r="NTI544" s="55"/>
      <c r="NTJ544" s="55"/>
      <c r="NTK544" s="55"/>
      <c r="NTL544" s="59"/>
      <c r="NTM544" s="55"/>
      <c r="NTN544" s="55"/>
      <c r="NTO544" s="87"/>
      <c r="NTP544" s="88"/>
      <c r="NTQ544" s="89"/>
      <c r="NTR544" s="90"/>
      <c r="NTS544" s="57"/>
      <c r="NTT544" s="57"/>
      <c r="NTU544" s="91"/>
      <c r="NTV544" s="87"/>
      <c r="NTW544" s="87"/>
      <c r="NTX544" s="55"/>
      <c r="NTY544" s="55"/>
      <c r="NTZ544" s="92"/>
      <c r="NUA544" s="61"/>
      <c r="NUB544" s="55"/>
      <c r="NUC544" s="57"/>
      <c r="NUD544" s="55"/>
      <c r="NUE544" s="55"/>
      <c r="NUF544" s="55"/>
      <c r="NUG544" s="55"/>
      <c r="NUH544" s="55"/>
      <c r="NUI544" s="55"/>
      <c r="NUJ544" s="55"/>
      <c r="NUK544" s="59"/>
      <c r="NUL544" s="55"/>
      <c r="NUM544" s="55"/>
      <c r="NUN544" s="87"/>
      <c r="NUO544" s="88"/>
      <c r="NUP544" s="89"/>
      <c r="NUQ544" s="90"/>
      <c r="NUR544" s="57"/>
      <c r="NUS544" s="57"/>
      <c r="NUT544" s="91"/>
      <c r="NUU544" s="87"/>
      <c r="NUV544" s="87"/>
      <c r="NUW544" s="55"/>
      <c r="NUX544" s="55"/>
      <c r="NUY544" s="92"/>
      <c r="NUZ544" s="61"/>
      <c r="NVA544" s="55"/>
      <c r="NVB544" s="57"/>
      <c r="NVC544" s="55"/>
      <c r="NVD544" s="55"/>
      <c r="NVE544" s="55"/>
      <c r="NVF544" s="55"/>
      <c r="NVG544" s="55"/>
      <c r="NVH544" s="55"/>
      <c r="NVI544" s="55"/>
      <c r="NVJ544" s="59"/>
      <c r="NVK544" s="55"/>
      <c r="NVL544" s="55"/>
      <c r="NVM544" s="87"/>
      <c r="NVN544" s="88"/>
      <c r="NVO544" s="89"/>
      <c r="NVP544" s="90"/>
      <c r="NVQ544" s="57"/>
      <c r="NVR544" s="57"/>
      <c r="NVS544" s="91"/>
      <c r="NVT544" s="87"/>
      <c r="NVU544" s="87"/>
      <c r="NVV544" s="55"/>
      <c r="NVW544" s="55"/>
      <c r="NVX544" s="92"/>
      <c r="NVY544" s="61"/>
      <c r="NVZ544" s="55"/>
      <c r="NWA544" s="57"/>
      <c r="NWB544" s="55"/>
      <c r="NWC544" s="55"/>
      <c r="NWD544" s="55"/>
      <c r="NWE544" s="55"/>
      <c r="NWF544" s="55"/>
      <c r="NWG544" s="55"/>
      <c r="NWH544" s="55"/>
      <c r="NWI544" s="59"/>
      <c r="NWJ544" s="55"/>
      <c r="NWK544" s="55"/>
      <c r="NWL544" s="87"/>
      <c r="NWM544" s="88"/>
      <c r="NWN544" s="89"/>
      <c r="NWO544" s="90"/>
      <c r="NWP544" s="57"/>
      <c r="NWQ544" s="57"/>
      <c r="NWR544" s="91"/>
      <c r="NWS544" s="87"/>
      <c r="NWT544" s="87"/>
      <c r="NWU544" s="55"/>
      <c r="NWV544" s="55"/>
      <c r="NWW544" s="92"/>
      <c r="NWX544" s="61"/>
      <c r="NWY544" s="55"/>
      <c r="NWZ544" s="57"/>
      <c r="NXA544" s="55"/>
      <c r="NXB544" s="55"/>
      <c r="NXC544" s="55"/>
      <c r="NXD544" s="55"/>
      <c r="NXE544" s="55"/>
      <c r="NXF544" s="55"/>
      <c r="NXG544" s="55"/>
      <c r="NXH544" s="59"/>
      <c r="NXI544" s="55"/>
      <c r="NXJ544" s="55"/>
      <c r="NXK544" s="87"/>
      <c r="NXL544" s="88"/>
      <c r="NXM544" s="89"/>
      <c r="NXN544" s="90"/>
      <c r="NXO544" s="57"/>
      <c r="NXP544" s="57"/>
      <c r="NXQ544" s="91"/>
      <c r="NXR544" s="87"/>
      <c r="NXS544" s="87"/>
      <c r="NXT544" s="55"/>
      <c r="NXU544" s="55"/>
      <c r="NXV544" s="92"/>
      <c r="NXW544" s="61"/>
      <c r="NXX544" s="55"/>
      <c r="NXY544" s="57"/>
      <c r="NXZ544" s="55"/>
      <c r="NYA544" s="55"/>
      <c r="NYB544" s="55"/>
      <c r="NYC544" s="55"/>
      <c r="NYD544" s="55"/>
      <c r="NYE544" s="55"/>
      <c r="NYF544" s="55"/>
      <c r="NYG544" s="59"/>
      <c r="NYH544" s="55"/>
      <c r="NYI544" s="55"/>
      <c r="NYJ544" s="87"/>
      <c r="NYK544" s="88"/>
      <c r="NYL544" s="89"/>
      <c r="NYM544" s="90"/>
      <c r="NYN544" s="57"/>
      <c r="NYO544" s="57"/>
      <c r="NYP544" s="91"/>
      <c r="NYQ544" s="87"/>
      <c r="NYR544" s="87"/>
      <c r="NYS544" s="55"/>
      <c r="NYT544" s="55"/>
      <c r="NYU544" s="92"/>
      <c r="NYV544" s="61"/>
      <c r="NYW544" s="55"/>
      <c r="NYX544" s="57"/>
      <c r="NYY544" s="55"/>
      <c r="NYZ544" s="55"/>
      <c r="NZA544" s="55"/>
      <c r="NZB544" s="55"/>
      <c r="NZC544" s="55"/>
      <c r="NZD544" s="55"/>
      <c r="NZE544" s="55"/>
      <c r="NZF544" s="59"/>
      <c r="NZG544" s="55"/>
      <c r="NZH544" s="55"/>
      <c r="NZI544" s="87"/>
      <c r="NZJ544" s="88"/>
      <c r="NZK544" s="89"/>
      <c r="NZL544" s="90"/>
      <c r="NZM544" s="57"/>
      <c r="NZN544" s="57"/>
      <c r="NZO544" s="91"/>
      <c r="NZP544" s="87"/>
      <c r="NZQ544" s="87"/>
      <c r="NZR544" s="55"/>
      <c r="NZS544" s="55"/>
      <c r="NZT544" s="92"/>
      <c r="NZU544" s="61"/>
      <c r="NZV544" s="55"/>
      <c r="NZW544" s="57"/>
      <c r="NZX544" s="55"/>
      <c r="NZY544" s="55"/>
      <c r="NZZ544" s="55"/>
      <c r="OAA544" s="55"/>
      <c r="OAB544" s="55"/>
      <c r="OAC544" s="55"/>
      <c r="OAD544" s="55"/>
      <c r="OAE544" s="59"/>
      <c r="OAF544" s="55"/>
      <c r="OAG544" s="55"/>
      <c r="OAH544" s="87"/>
      <c r="OAI544" s="88"/>
      <c r="OAJ544" s="89"/>
      <c r="OAK544" s="90"/>
      <c r="OAL544" s="57"/>
      <c r="OAM544" s="57"/>
      <c r="OAN544" s="91"/>
      <c r="OAO544" s="87"/>
      <c r="OAP544" s="87"/>
      <c r="OAQ544" s="55"/>
      <c r="OAR544" s="55"/>
      <c r="OAS544" s="92"/>
      <c r="OAT544" s="61"/>
      <c r="OAU544" s="55"/>
      <c r="OAV544" s="57"/>
      <c r="OAW544" s="55"/>
      <c r="OAX544" s="55"/>
      <c r="OAY544" s="55"/>
      <c r="OAZ544" s="55"/>
      <c r="OBA544" s="55"/>
      <c r="OBB544" s="55"/>
      <c r="OBC544" s="55"/>
      <c r="OBD544" s="59"/>
      <c r="OBE544" s="55"/>
      <c r="OBF544" s="55"/>
      <c r="OBG544" s="87"/>
      <c r="OBH544" s="88"/>
      <c r="OBI544" s="89"/>
      <c r="OBJ544" s="90"/>
      <c r="OBK544" s="57"/>
      <c r="OBL544" s="57"/>
      <c r="OBM544" s="91"/>
      <c r="OBN544" s="87"/>
      <c r="OBO544" s="87"/>
      <c r="OBP544" s="55"/>
      <c r="OBQ544" s="55"/>
      <c r="OBR544" s="92"/>
      <c r="OBS544" s="61"/>
      <c r="OBT544" s="55"/>
      <c r="OBU544" s="57"/>
      <c r="OBV544" s="55"/>
      <c r="OBW544" s="55"/>
      <c r="OBX544" s="55"/>
      <c r="OBY544" s="55"/>
      <c r="OBZ544" s="55"/>
      <c r="OCA544" s="55"/>
      <c r="OCB544" s="55"/>
      <c r="OCC544" s="59"/>
      <c r="OCD544" s="55"/>
      <c r="OCE544" s="55"/>
      <c r="OCF544" s="87"/>
      <c r="OCG544" s="88"/>
      <c r="OCH544" s="89"/>
      <c r="OCI544" s="90"/>
      <c r="OCJ544" s="57"/>
      <c r="OCK544" s="57"/>
      <c r="OCL544" s="91"/>
      <c r="OCM544" s="87"/>
      <c r="OCN544" s="87"/>
      <c r="OCO544" s="55"/>
      <c r="OCP544" s="55"/>
      <c r="OCQ544" s="92"/>
      <c r="OCR544" s="61"/>
      <c r="OCS544" s="55"/>
      <c r="OCT544" s="57"/>
      <c r="OCU544" s="55"/>
      <c r="OCV544" s="55"/>
      <c r="OCW544" s="55"/>
      <c r="OCX544" s="55"/>
      <c r="OCY544" s="55"/>
      <c r="OCZ544" s="55"/>
      <c r="ODA544" s="55"/>
      <c r="ODB544" s="59"/>
      <c r="ODC544" s="55"/>
      <c r="ODD544" s="55"/>
      <c r="ODE544" s="87"/>
      <c r="ODF544" s="88"/>
      <c r="ODG544" s="89"/>
      <c r="ODH544" s="90"/>
      <c r="ODI544" s="57"/>
      <c r="ODJ544" s="57"/>
      <c r="ODK544" s="91"/>
      <c r="ODL544" s="87"/>
      <c r="ODM544" s="87"/>
      <c r="ODN544" s="55"/>
      <c r="ODO544" s="55"/>
      <c r="ODP544" s="92"/>
      <c r="ODQ544" s="61"/>
      <c r="ODR544" s="55"/>
      <c r="ODS544" s="57"/>
      <c r="ODT544" s="55"/>
      <c r="ODU544" s="55"/>
      <c r="ODV544" s="55"/>
      <c r="ODW544" s="55"/>
      <c r="ODX544" s="55"/>
      <c r="ODY544" s="55"/>
      <c r="ODZ544" s="55"/>
      <c r="OEA544" s="59"/>
      <c r="OEB544" s="55"/>
      <c r="OEC544" s="55"/>
      <c r="OED544" s="87"/>
      <c r="OEE544" s="88"/>
      <c r="OEF544" s="89"/>
      <c r="OEG544" s="90"/>
      <c r="OEH544" s="57"/>
      <c r="OEI544" s="57"/>
      <c r="OEJ544" s="91"/>
      <c r="OEK544" s="87"/>
      <c r="OEL544" s="87"/>
      <c r="OEM544" s="55"/>
      <c r="OEN544" s="55"/>
      <c r="OEO544" s="92"/>
      <c r="OEP544" s="61"/>
      <c r="OEQ544" s="55"/>
      <c r="OER544" s="57"/>
      <c r="OES544" s="55"/>
      <c r="OET544" s="55"/>
      <c r="OEU544" s="55"/>
      <c r="OEV544" s="55"/>
      <c r="OEW544" s="55"/>
      <c r="OEX544" s="55"/>
      <c r="OEY544" s="55"/>
      <c r="OEZ544" s="59"/>
      <c r="OFA544" s="55"/>
      <c r="OFB544" s="55"/>
      <c r="OFC544" s="87"/>
      <c r="OFD544" s="88"/>
      <c r="OFE544" s="89"/>
      <c r="OFF544" s="90"/>
      <c r="OFG544" s="57"/>
      <c r="OFH544" s="57"/>
      <c r="OFI544" s="91"/>
      <c r="OFJ544" s="87"/>
      <c r="OFK544" s="87"/>
      <c r="OFL544" s="55"/>
      <c r="OFM544" s="55"/>
      <c r="OFN544" s="92"/>
      <c r="OFO544" s="61"/>
      <c r="OFP544" s="55"/>
      <c r="OFQ544" s="57"/>
      <c r="OFR544" s="55"/>
      <c r="OFS544" s="55"/>
      <c r="OFT544" s="55"/>
      <c r="OFU544" s="55"/>
      <c r="OFV544" s="55"/>
      <c r="OFW544" s="55"/>
      <c r="OFX544" s="55"/>
      <c r="OFY544" s="59"/>
      <c r="OFZ544" s="55"/>
      <c r="OGA544" s="55"/>
      <c r="OGB544" s="87"/>
      <c r="OGC544" s="88"/>
      <c r="OGD544" s="89"/>
      <c r="OGE544" s="90"/>
      <c r="OGF544" s="57"/>
      <c r="OGG544" s="57"/>
      <c r="OGH544" s="91"/>
      <c r="OGI544" s="87"/>
      <c r="OGJ544" s="87"/>
      <c r="OGK544" s="55"/>
      <c r="OGL544" s="55"/>
      <c r="OGM544" s="92"/>
      <c r="OGN544" s="61"/>
      <c r="OGO544" s="55"/>
      <c r="OGP544" s="57"/>
      <c r="OGQ544" s="55"/>
      <c r="OGR544" s="55"/>
      <c r="OGS544" s="55"/>
      <c r="OGT544" s="55"/>
      <c r="OGU544" s="55"/>
      <c r="OGV544" s="55"/>
      <c r="OGW544" s="55"/>
      <c r="OGX544" s="59"/>
      <c r="OGY544" s="55"/>
      <c r="OGZ544" s="55"/>
      <c r="OHA544" s="87"/>
      <c r="OHB544" s="88"/>
      <c r="OHC544" s="89"/>
      <c r="OHD544" s="90"/>
      <c r="OHE544" s="57"/>
      <c r="OHF544" s="57"/>
      <c r="OHG544" s="91"/>
      <c r="OHH544" s="87"/>
      <c r="OHI544" s="87"/>
      <c r="OHJ544" s="55"/>
      <c r="OHK544" s="55"/>
      <c r="OHL544" s="92"/>
      <c r="OHM544" s="61"/>
      <c r="OHN544" s="55"/>
      <c r="OHO544" s="57"/>
      <c r="OHP544" s="55"/>
      <c r="OHQ544" s="55"/>
      <c r="OHR544" s="55"/>
      <c r="OHS544" s="55"/>
      <c r="OHT544" s="55"/>
      <c r="OHU544" s="55"/>
      <c r="OHV544" s="55"/>
      <c r="OHW544" s="59"/>
      <c r="OHX544" s="55"/>
      <c r="OHY544" s="55"/>
      <c r="OHZ544" s="87"/>
      <c r="OIA544" s="88"/>
      <c r="OIB544" s="89"/>
      <c r="OIC544" s="90"/>
      <c r="OID544" s="57"/>
      <c r="OIE544" s="57"/>
      <c r="OIF544" s="91"/>
      <c r="OIG544" s="87"/>
      <c r="OIH544" s="87"/>
      <c r="OII544" s="55"/>
      <c r="OIJ544" s="55"/>
      <c r="OIK544" s="92"/>
      <c r="OIL544" s="61"/>
      <c r="OIM544" s="55"/>
      <c r="OIN544" s="57"/>
      <c r="OIO544" s="55"/>
      <c r="OIP544" s="55"/>
      <c r="OIQ544" s="55"/>
      <c r="OIR544" s="55"/>
      <c r="OIS544" s="55"/>
      <c r="OIT544" s="55"/>
      <c r="OIU544" s="55"/>
      <c r="OIV544" s="59"/>
      <c r="OIW544" s="55"/>
      <c r="OIX544" s="55"/>
      <c r="OIY544" s="87"/>
      <c r="OIZ544" s="88"/>
      <c r="OJA544" s="89"/>
      <c r="OJB544" s="90"/>
      <c r="OJC544" s="57"/>
      <c r="OJD544" s="57"/>
      <c r="OJE544" s="91"/>
      <c r="OJF544" s="87"/>
      <c r="OJG544" s="87"/>
      <c r="OJH544" s="55"/>
      <c r="OJI544" s="55"/>
      <c r="OJJ544" s="92"/>
      <c r="OJK544" s="61"/>
      <c r="OJL544" s="55"/>
      <c r="OJM544" s="57"/>
      <c r="OJN544" s="55"/>
      <c r="OJO544" s="55"/>
      <c r="OJP544" s="55"/>
      <c r="OJQ544" s="55"/>
      <c r="OJR544" s="55"/>
      <c r="OJS544" s="55"/>
      <c r="OJT544" s="55"/>
      <c r="OJU544" s="59"/>
      <c r="OJV544" s="55"/>
      <c r="OJW544" s="55"/>
      <c r="OJX544" s="87"/>
      <c r="OJY544" s="88"/>
      <c r="OJZ544" s="89"/>
      <c r="OKA544" s="90"/>
      <c r="OKB544" s="57"/>
      <c r="OKC544" s="57"/>
      <c r="OKD544" s="91"/>
      <c r="OKE544" s="87"/>
      <c r="OKF544" s="87"/>
      <c r="OKG544" s="55"/>
      <c r="OKH544" s="55"/>
      <c r="OKI544" s="92"/>
      <c r="OKJ544" s="61"/>
      <c r="OKK544" s="55"/>
      <c r="OKL544" s="57"/>
      <c r="OKM544" s="55"/>
      <c r="OKN544" s="55"/>
      <c r="OKO544" s="55"/>
      <c r="OKP544" s="55"/>
      <c r="OKQ544" s="55"/>
      <c r="OKR544" s="55"/>
      <c r="OKS544" s="55"/>
      <c r="OKT544" s="59"/>
      <c r="OKU544" s="55"/>
      <c r="OKV544" s="55"/>
      <c r="OKW544" s="87"/>
      <c r="OKX544" s="88"/>
      <c r="OKY544" s="89"/>
      <c r="OKZ544" s="90"/>
      <c r="OLA544" s="57"/>
      <c r="OLB544" s="57"/>
      <c r="OLC544" s="91"/>
      <c r="OLD544" s="87"/>
      <c r="OLE544" s="87"/>
      <c r="OLF544" s="55"/>
      <c r="OLG544" s="55"/>
      <c r="OLH544" s="92"/>
      <c r="OLI544" s="61"/>
      <c r="OLJ544" s="55"/>
      <c r="OLK544" s="57"/>
      <c r="OLL544" s="55"/>
      <c r="OLM544" s="55"/>
      <c r="OLN544" s="55"/>
      <c r="OLO544" s="55"/>
      <c r="OLP544" s="55"/>
      <c r="OLQ544" s="55"/>
      <c r="OLR544" s="55"/>
      <c r="OLS544" s="59"/>
      <c r="OLT544" s="55"/>
      <c r="OLU544" s="55"/>
      <c r="OLV544" s="87"/>
      <c r="OLW544" s="88"/>
      <c r="OLX544" s="89"/>
      <c r="OLY544" s="90"/>
      <c r="OLZ544" s="57"/>
      <c r="OMA544" s="57"/>
      <c r="OMB544" s="91"/>
      <c r="OMC544" s="87"/>
      <c r="OMD544" s="87"/>
      <c r="OME544" s="55"/>
      <c r="OMF544" s="55"/>
      <c r="OMG544" s="92"/>
      <c r="OMH544" s="61"/>
      <c r="OMI544" s="55"/>
      <c r="OMJ544" s="57"/>
      <c r="OMK544" s="55"/>
      <c r="OML544" s="55"/>
      <c r="OMM544" s="55"/>
      <c r="OMN544" s="55"/>
      <c r="OMO544" s="55"/>
      <c r="OMP544" s="55"/>
      <c r="OMQ544" s="55"/>
      <c r="OMR544" s="59"/>
      <c r="OMS544" s="55"/>
      <c r="OMT544" s="55"/>
      <c r="OMU544" s="87"/>
      <c r="OMV544" s="88"/>
      <c r="OMW544" s="89"/>
      <c r="OMX544" s="90"/>
      <c r="OMY544" s="57"/>
      <c r="OMZ544" s="57"/>
      <c r="ONA544" s="91"/>
      <c r="ONB544" s="87"/>
      <c r="ONC544" s="87"/>
      <c r="OND544" s="55"/>
      <c r="ONE544" s="55"/>
      <c r="ONF544" s="92"/>
      <c r="ONG544" s="61"/>
      <c r="ONH544" s="55"/>
      <c r="ONI544" s="57"/>
      <c r="ONJ544" s="55"/>
      <c r="ONK544" s="55"/>
      <c r="ONL544" s="55"/>
      <c r="ONM544" s="55"/>
      <c r="ONN544" s="55"/>
      <c r="ONO544" s="55"/>
      <c r="ONP544" s="55"/>
      <c r="ONQ544" s="59"/>
      <c r="ONR544" s="55"/>
      <c r="ONS544" s="55"/>
      <c r="ONT544" s="87"/>
      <c r="ONU544" s="88"/>
      <c r="ONV544" s="89"/>
      <c r="ONW544" s="90"/>
      <c r="ONX544" s="57"/>
      <c r="ONY544" s="57"/>
      <c r="ONZ544" s="91"/>
      <c r="OOA544" s="87"/>
      <c r="OOB544" s="87"/>
      <c r="OOC544" s="55"/>
      <c r="OOD544" s="55"/>
      <c r="OOE544" s="92"/>
      <c r="OOF544" s="61"/>
      <c r="OOG544" s="55"/>
      <c r="OOH544" s="57"/>
      <c r="OOI544" s="55"/>
      <c r="OOJ544" s="55"/>
      <c r="OOK544" s="55"/>
      <c r="OOL544" s="55"/>
      <c r="OOM544" s="55"/>
      <c r="OON544" s="55"/>
      <c r="OOO544" s="55"/>
      <c r="OOP544" s="59"/>
      <c r="OOQ544" s="55"/>
      <c r="OOR544" s="55"/>
      <c r="OOS544" s="87"/>
      <c r="OOT544" s="88"/>
      <c r="OOU544" s="89"/>
      <c r="OOV544" s="90"/>
      <c r="OOW544" s="57"/>
      <c r="OOX544" s="57"/>
      <c r="OOY544" s="91"/>
      <c r="OOZ544" s="87"/>
      <c r="OPA544" s="87"/>
      <c r="OPB544" s="55"/>
      <c r="OPC544" s="55"/>
      <c r="OPD544" s="92"/>
      <c r="OPE544" s="61"/>
      <c r="OPF544" s="55"/>
      <c r="OPG544" s="57"/>
      <c r="OPH544" s="55"/>
      <c r="OPI544" s="55"/>
      <c r="OPJ544" s="55"/>
      <c r="OPK544" s="55"/>
      <c r="OPL544" s="55"/>
      <c r="OPM544" s="55"/>
      <c r="OPN544" s="55"/>
      <c r="OPO544" s="59"/>
      <c r="OPP544" s="55"/>
      <c r="OPQ544" s="55"/>
      <c r="OPR544" s="87"/>
      <c r="OPS544" s="88"/>
      <c r="OPT544" s="89"/>
      <c r="OPU544" s="90"/>
      <c r="OPV544" s="57"/>
      <c r="OPW544" s="57"/>
      <c r="OPX544" s="91"/>
      <c r="OPY544" s="87"/>
      <c r="OPZ544" s="87"/>
      <c r="OQA544" s="55"/>
      <c r="OQB544" s="55"/>
      <c r="OQC544" s="92"/>
      <c r="OQD544" s="61"/>
      <c r="OQE544" s="55"/>
      <c r="OQF544" s="57"/>
      <c r="OQG544" s="55"/>
      <c r="OQH544" s="55"/>
      <c r="OQI544" s="55"/>
      <c r="OQJ544" s="55"/>
      <c r="OQK544" s="55"/>
      <c r="OQL544" s="55"/>
      <c r="OQM544" s="55"/>
      <c r="OQN544" s="59"/>
      <c r="OQO544" s="55"/>
      <c r="OQP544" s="55"/>
      <c r="OQQ544" s="87"/>
      <c r="OQR544" s="88"/>
      <c r="OQS544" s="89"/>
      <c r="OQT544" s="90"/>
      <c r="OQU544" s="57"/>
      <c r="OQV544" s="57"/>
      <c r="OQW544" s="91"/>
      <c r="OQX544" s="87"/>
      <c r="OQY544" s="87"/>
      <c r="OQZ544" s="55"/>
      <c r="ORA544" s="55"/>
      <c r="ORB544" s="92"/>
      <c r="ORC544" s="61"/>
      <c r="ORD544" s="55"/>
      <c r="ORE544" s="57"/>
      <c r="ORF544" s="55"/>
      <c r="ORG544" s="55"/>
      <c r="ORH544" s="55"/>
      <c r="ORI544" s="55"/>
      <c r="ORJ544" s="55"/>
      <c r="ORK544" s="55"/>
      <c r="ORL544" s="55"/>
      <c r="ORM544" s="59"/>
      <c r="ORN544" s="55"/>
      <c r="ORO544" s="55"/>
      <c r="ORP544" s="87"/>
      <c r="ORQ544" s="88"/>
      <c r="ORR544" s="89"/>
      <c r="ORS544" s="90"/>
      <c r="ORT544" s="57"/>
      <c r="ORU544" s="57"/>
      <c r="ORV544" s="91"/>
      <c r="ORW544" s="87"/>
      <c r="ORX544" s="87"/>
      <c r="ORY544" s="55"/>
      <c r="ORZ544" s="55"/>
      <c r="OSA544" s="92"/>
      <c r="OSB544" s="61"/>
      <c r="OSC544" s="55"/>
      <c r="OSD544" s="57"/>
      <c r="OSE544" s="55"/>
      <c r="OSF544" s="55"/>
      <c r="OSG544" s="55"/>
      <c r="OSH544" s="55"/>
      <c r="OSI544" s="55"/>
      <c r="OSJ544" s="55"/>
      <c r="OSK544" s="55"/>
      <c r="OSL544" s="59"/>
      <c r="OSM544" s="55"/>
      <c r="OSN544" s="55"/>
      <c r="OSO544" s="87"/>
      <c r="OSP544" s="88"/>
      <c r="OSQ544" s="89"/>
      <c r="OSR544" s="90"/>
      <c r="OSS544" s="57"/>
      <c r="OST544" s="57"/>
      <c r="OSU544" s="91"/>
      <c r="OSV544" s="87"/>
      <c r="OSW544" s="87"/>
      <c r="OSX544" s="55"/>
      <c r="OSY544" s="55"/>
      <c r="OSZ544" s="92"/>
      <c r="OTA544" s="61"/>
      <c r="OTB544" s="55"/>
      <c r="OTC544" s="57"/>
      <c r="OTD544" s="55"/>
      <c r="OTE544" s="55"/>
      <c r="OTF544" s="55"/>
      <c r="OTG544" s="55"/>
      <c r="OTH544" s="55"/>
      <c r="OTI544" s="55"/>
      <c r="OTJ544" s="55"/>
      <c r="OTK544" s="59"/>
      <c r="OTL544" s="55"/>
      <c r="OTM544" s="55"/>
      <c r="OTN544" s="87"/>
      <c r="OTO544" s="88"/>
      <c r="OTP544" s="89"/>
      <c r="OTQ544" s="90"/>
      <c r="OTR544" s="57"/>
      <c r="OTS544" s="57"/>
      <c r="OTT544" s="91"/>
      <c r="OTU544" s="87"/>
      <c r="OTV544" s="87"/>
      <c r="OTW544" s="55"/>
      <c r="OTX544" s="55"/>
      <c r="OTY544" s="92"/>
      <c r="OTZ544" s="61"/>
      <c r="OUA544" s="55"/>
      <c r="OUB544" s="57"/>
      <c r="OUC544" s="55"/>
      <c r="OUD544" s="55"/>
      <c r="OUE544" s="55"/>
      <c r="OUF544" s="55"/>
      <c r="OUG544" s="55"/>
      <c r="OUH544" s="55"/>
      <c r="OUI544" s="55"/>
      <c r="OUJ544" s="59"/>
      <c r="OUK544" s="55"/>
      <c r="OUL544" s="55"/>
      <c r="OUM544" s="87"/>
      <c r="OUN544" s="88"/>
      <c r="OUO544" s="89"/>
      <c r="OUP544" s="90"/>
      <c r="OUQ544" s="57"/>
      <c r="OUR544" s="57"/>
      <c r="OUS544" s="91"/>
      <c r="OUT544" s="87"/>
      <c r="OUU544" s="87"/>
      <c r="OUV544" s="55"/>
      <c r="OUW544" s="55"/>
      <c r="OUX544" s="92"/>
      <c r="OUY544" s="61"/>
      <c r="OUZ544" s="55"/>
      <c r="OVA544" s="57"/>
      <c r="OVB544" s="55"/>
      <c r="OVC544" s="55"/>
      <c r="OVD544" s="55"/>
      <c r="OVE544" s="55"/>
      <c r="OVF544" s="55"/>
      <c r="OVG544" s="55"/>
      <c r="OVH544" s="55"/>
      <c r="OVI544" s="59"/>
      <c r="OVJ544" s="55"/>
      <c r="OVK544" s="55"/>
      <c r="OVL544" s="87"/>
      <c r="OVM544" s="88"/>
      <c r="OVN544" s="89"/>
      <c r="OVO544" s="90"/>
      <c r="OVP544" s="57"/>
      <c r="OVQ544" s="57"/>
      <c r="OVR544" s="91"/>
      <c r="OVS544" s="87"/>
      <c r="OVT544" s="87"/>
      <c r="OVU544" s="55"/>
      <c r="OVV544" s="55"/>
      <c r="OVW544" s="92"/>
      <c r="OVX544" s="61"/>
      <c r="OVY544" s="55"/>
      <c r="OVZ544" s="57"/>
      <c r="OWA544" s="55"/>
      <c r="OWB544" s="55"/>
      <c r="OWC544" s="55"/>
      <c r="OWD544" s="55"/>
      <c r="OWE544" s="55"/>
      <c r="OWF544" s="55"/>
      <c r="OWG544" s="55"/>
      <c r="OWH544" s="59"/>
      <c r="OWI544" s="55"/>
      <c r="OWJ544" s="55"/>
      <c r="OWK544" s="87"/>
      <c r="OWL544" s="88"/>
      <c r="OWM544" s="89"/>
      <c r="OWN544" s="90"/>
      <c r="OWO544" s="57"/>
      <c r="OWP544" s="57"/>
      <c r="OWQ544" s="91"/>
      <c r="OWR544" s="87"/>
      <c r="OWS544" s="87"/>
      <c r="OWT544" s="55"/>
      <c r="OWU544" s="55"/>
      <c r="OWV544" s="92"/>
      <c r="OWW544" s="61"/>
      <c r="OWX544" s="55"/>
      <c r="OWY544" s="57"/>
      <c r="OWZ544" s="55"/>
      <c r="OXA544" s="55"/>
      <c r="OXB544" s="55"/>
      <c r="OXC544" s="55"/>
      <c r="OXD544" s="55"/>
      <c r="OXE544" s="55"/>
      <c r="OXF544" s="55"/>
      <c r="OXG544" s="59"/>
      <c r="OXH544" s="55"/>
      <c r="OXI544" s="55"/>
      <c r="OXJ544" s="87"/>
      <c r="OXK544" s="88"/>
      <c r="OXL544" s="89"/>
      <c r="OXM544" s="90"/>
      <c r="OXN544" s="57"/>
      <c r="OXO544" s="57"/>
      <c r="OXP544" s="91"/>
      <c r="OXQ544" s="87"/>
      <c r="OXR544" s="87"/>
      <c r="OXS544" s="55"/>
      <c r="OXT544" s="55"/>
      <c r="OXU544" s="92"/>
      <c r="OXV544" s="61"/>
      <c r="OXW544" s="55"/>
      <c r="OXX544" s="57"/>
      <c r="OXY544" s="55"/>
      <c r="OXZ544" s="55"/>
      <c r="OYA544" s="55"/>
      <c r="OYB544" s="55"/>
      <c r="OYC544" s="55"/>
      <c r="OYD544" s="55"/>
      <c r="OYE544" s="55"/>
      <c r="OYF544" s="59"/>
      <c r="OYG544" s="55"/>
      <c r="OYH544" s="55"/>
      <c r="OYI544" s="87"/>
      <c r="OYJ544" s="88"/>
      <c r="OYK544" s="89"/>
      <c r="OYL544" s="90"/>
      <c r="OYM544" s="57"/>
      <c r="OYN544" s="57"/>
      <c r="OYO544" s="91"/>
      <c r="OYP544" s="87"/>
      <c r="OYQ544" s="87"/>
      <c r="OYR544" s="55"/>
      <c r="OYS544" s="55"/>
      <c r="OYT544" s="92"/>
      <c r="OYU544" s="61"/>
      <c r="OYV544" s="55"/>
      <c r="OYW544" s="57"/>
      <c r="OYX544" s="55"/>
      <c r="OYY544" s="55"/>
      <c r="OYZ544" s="55"/>
      <c r="OZA544" s="55"/>
      <c r="OZB544" s="55"/>
      <c r="OZC544" s="55"/>
      <c r="OZD544" s="55"/>
      <c r="OZE544" s="59"/>
      <c r="OZF544" s="55"/>
      <c r="OZG544" s="55"/>
      <c r="OZH544" s="87"/>
      <c r="OZI544" s="88"/>
      <c r="OZJ544" s="89"/>
      <c r="OZK544" s="90"/>
      <c r="OZL544" s="57"/>
      <c r="OZM544" s="57"/>
      <c r="OZN544" s="91"/>
      <c r="OZO544" s="87"/>
      <c r="OZP544" s="87"/>
      <c r="OZQ544" s="55"/>
      <c r="OZR544" s="55"/>
      <c r="OZS544" s="92"/>
      <c r="OZT544" s="61"/>
      <c r="OZU544" s="55"/>
      <c r="OZV544" s="57"/>
      <c r="OZW544" s="55"/>
      <c r="OZX544" s="55"/>
      <c r="OZY544" s="55"/>
      <c r="OZZ544" s="55"/>
      <c r="PAA544" s="55"/>
      <c r="PAB544" s="55"/>
      <c r="PAC544" s="55"/>
      <c r="PAD544" s="59"/>
      <c r="PAE544" s="55"/>
      <c r="PAF544" s="55"/>
      <c r="PAG544" s="87"/>
      <c r="PAH544" s="88"/>
      <c r="PAI544" s="89"/>
      <c r="PAJ544" s="90"/>
      <c r="PAK544" s="57"/>
      <c r="PAL544" s="57"/>
      <c r="PAM544" s="91"/>
      <c r="PAN544" s="87"/>
      <c r="PAO544" s="87"/>
      <c r="PAP544" s="55"/>
      <c r="PAQ544" s="55"/>
      <c r="PAR544" s="92"/>
      <c r="PAS544" s="61"/>
      <c r="PAT544" s="55"/>
      <c r="PAU544" s="57"/>
      <c r="PAV544" s="55"/>
      <c r="PAW544" s="55"/>
      <c r="PAX544" s="55"/>
      <c r="PAY544" s="55"/>
      <c r="PAZ544" s="55"/>
      <c r="PBA544" s="55"/>
      <c r="PBB544" s="55"/>
      <c r="PBC544" s="59"/>
      <c r="PBD544" s="55"/>
      <c r="PBE544" s="55"/>
      <c r="PBF544" s="87"/>
      <c r="PBG544" s="88"/>
      <c r="PBH544" s="89"/>
      <c r="PBI544" s="90"/>
      <c r="PBJ544" s="57"/>
      <c r="PBK544" s="57"/>
      <c r="PBL544" s="91"/>
      <c r="PBM544" s="87"/>
      <c r="PBN544" s="87"/>
      <c r="PBO544" s="55"/>
      <c r="PBP544" s="55"/>
      <c r="PBQ544" s="92"/>
      <c r="PBR544" s="61"/>
      <c r="PBS544" s="55"/>
      <c r="PBT544" s="57"/>
      <c r="PBU544" s="55"/>
      <c r="PBV544" s="55"/>
      <c r="PBW544" s="55"/>
      <c r="PBX544" s="55"/>
      <c r="PBY544" s="55"/>
      <c r="PBZ544" s="55"/>
      <c r="PCA544" s="55"/>
      <c r="PCB544" s="59"/>
      <c r="PCC544" s="55"/>
      <c r="PCD544" s="55"/>
      <c r="PCE544" s="87"/>
      <c r="PCF544" s="88"/>
      <c r="PCG544" s="89"/>
      <c r="PCH544" s="90"/>
      <c r="PCI544" s="57"/>
      <c r="PCJ544" s="57"/>
      <c r="PCK544" s="91"/>
      <c r="PCL544" s="87"/>
      <c r="PCM544" s="87"/>
      <c r="PCN544" s="55"/>
      <c r="PCO544" s="55"/>
      <c r="PCP544" s="92"/>
      <c r="PCQ544" s="61"/>
      <c r="PCR544" s="55"/>
      <c r="PCS544" s="57"/>
      <c r="PCT544" s="55"/>
      <c r="PCU544" s="55"/>
      <c r="PCV544" s="55"/>
      <c r="PCW544" s="55"/>
      <c r="PCX544" s="55"/>
      <c r="PCY544" s="55"/>
      <c r="PCZ544" s="55"/>
      <c r="PDA544" s="59"/>
      <c r="PDB544" s="55"/>
      <c r="PDC544" s="55"/>
      <c r="PDD544" s="87"/>
      <c r="PDE544" s="88"/>
      <c r="PDF544" s="89"/>
      <c r="PDG544" s="90"/>
      <c r="PDH544" s="57"/>
      <c r="PDI544" s="57"/>
      <c r="PDJ544" s="91"/>
      <c r="PDK544" s="87"/>
      <c r="PDL544" s="87"/>
      <c r="PDM544" s="55"/>
      <c r="PDN544" s="55"/>
      <c r="PDO544" s="92"/>
      <c r="PDP544" s="61"/>
      <c r="PDQ544" s="55"/>
      <c r="PDR544" s="57"/>
      <c r="PDS544" s="55"/>
      <c r="PDT544" s="55"/>
      <c r="PDU544" s="55"/>
      <c r="PDV544" s="55"/>
      <c r="PDW544" s="55"/>
      <c r="PDX544" s="55"/>
      <c r="PDY544" s="55"/>
      <c r="PDZ544" s="59"/>
      <c r="PEA544" s="55"/>
      <c r="PEB544" s="55"/>
      <c r="PEC544" s="87"/>
      <c r="PED544" s="88"/>
      <c r="PEE544" s="89"/>
      <c r="PEF544" s="90"/>
      <c r="PEG544" s="57"/>
      <c r="PEH544" s="57"/>
      <c r="PEI544" s="91"/>
      <c r="PEJ544" s="87"/>
      <c r="PEK544" s="87"/>
      <c r="PEL544" s="55"/>
      <c r="PEM544" s="55"/>
      <c r="PEN544" s="92"/>
      <c r="PEO544" s="61"/>
      <c r="PEP544" s="55"/>
      <c r="PEQ544" s="57"/>
      <c r="PER544" s="55"/>
      <c r="PES544" s="55"/>
      <c r="PET544" s="55"/>
      <c r="PEU544" s="55"/>
      <c r="PEV544" s="55"/>
      <c r="PEW544" s="55"/>
      <c r="PEX544" s="55"/>
      <c r="PEY544" s="59"/>
      <c r="PEZ544" s="55"/>
      <c r="PFA544" s="55"/>
      <c r="PFB544" s="87"/>
      <c r="PFC544" s="88"/>
      <c r="PFD544" s="89"/>
      <c r="PFE544" s="90"/>
      <c r="PFF544" s="57"/>
      <c r="PFG544" s="57"/>
      <c r="PFH544" s="91"/>
      <c r="PFI544" s="87"/>
      <c r="PFJ544" s="87"/>
      <c r="PFK544" s="55"/>
      <c r="PFL544" s="55"/>
      <c r="PFM544" s="92"/>
      <c r="PFN544" s="61"/>
      <c r="PFO544" s="55"/>
      <c r="PFP544" s="57"/>
      <c r="PFQ544" s="55"/>
      <c r="PFR544" s="55"/>
      <c r="PFS544" s="55"/>
      <c r="PFT544" s="55"/>
      <c r="PFU544" s="55"/>
      <c r="PFV544" s="55"/>
      <c r="PFW544" s="55"/>
      <c r="PFX544" s="59"/>
      <c r="PFY544" s="55"/>
      <c r="PFZ544" s="55"/>
      <c r="PGA544" s="87"/>
      <c r="PGB544" s="88"/>
      <c r="PGC544" s="89"/>
      <c r="PGD544" s="90"/>
      <c r="PGE544" s="57"/>
      <c r="PGF544" s="57"/>
      <c r="PGG544" s="91"/>
      <c r="PGH544" s="87"/>
      <c r="PGI544" s="87"/>
      <c r="PGJ544" s="55"/>
      <c r="PGK544" s="55"/>
      <c r="PGL544" s="92"/>
      <c r="PGM544" s="61"/>
      <c r="PGN544" s="55"/>
      <c r="PGO544" s="57"/>
      <c r="PGP544" s="55"/>
      <c r="PGQ544" s="55"/>
      <c r="PGR544" s="55"/>
      <c r="PGS544" s="55"/>
      <c r="PGT544" s="55"/>
      <c r="PGU544" s="55"/>
      <c r="PGV544" s="55"/>
      <c r="PGW544" s="59"/>
      <c r="PGX544" s="55"/>
      <c r="PGY544" s="55"/>
      <c r="PGZ544" s="87"/>
      <c r="PHA544" s="88"/>
      <c r="PHB544" s="89"/>
      <c r="PHC544" s="90"/>
      <c r="PHD544" s="57"/>
      <c r="PHE544" s="57"/>
      <c r="PHF544" s="91"/>
      <c r="PHG544" s="87"/>
      <c r="PHH544" s="87"/>
      <c r="PHI544" s="55"/>
      <c r="PHJ544" s="55"/>
      <c r="PHK544" s="92"/>
      <c r="PHL544" s="61"/>
      <c r="PHM544" s="55"/>
      <c r="PHN544" s="57"/>
      <c r="PHO544" s="55"/>
      <c r="PHP544" s="55"/>
      <c r="PHQ544" s="55"/>
      <c r="PHR544" s="55"/>
      <c r="PHS544" s="55"/>
      <c r="PHT544" s="55"/>
      <c r="PHU544" s="55"/>
      <c r="PHV544" s="59"/>
      <c r="PHW544" s="55"/>
      <c r="PHX544" s="55"/>
      <c r="PHY544" s="87"/>
      <c r="PHZ544" s="88"/>
      <c r="PIA544" s="89"/>
      <c r="PIB544" s="90"/>
      <c r="PIC544" s="57"/>
      <c r="PID544" s="57"/>
      <c r="PIE544" s="91"/>
      <c r="PIF544" s="87"/>
      <c r="PIG544" s="87"/>
      <c r="PIH544" s="55"/>
      <c r="PII544" s="55"/>
      <c r="PIJ544" s="92"/>
      <c r="PIK544" s="61"/>
      <c r="PIL544" s="55"/>
      <c r="PIM544" s="57"/>
      <c r="PIN544" s="55"/>
      <c r="PIO544" s="55"/>
      <c r="PIP544" s="55"/>
      <c r="PIQ544" s="55"/>
      <c r="PIR544" s="55"/>
      <c r="PIS544" s="55"/>
      <c r="PIT544" s="55"/>
      <c r="PIU544" s="59"/>
      <c r="PIV544" s="55"/>
      <c r="PIW544" s="55"/>
      <c r="PIX544" s="87"/>
      <c r="PIY544" s="88"/>
      <c r="PIZ544" s="89"/>
      <c r="PJA544" s="90"/>
      <c r="PJB544" s="57"/>
      <c r="PJC544" s="57"/>
      <c r="PJD544" s="91"/>
      <c r="PJE544" s="87"/>
      <c r="PJF544" s="87"/>
      <c r="PJG544" s="55"/>
      <c r="PJH544" s="55"/>
      <c r="PJI544" s="92"/>
      <c r="PJJ544" s="61"/>
      <c r="PJK544" s="55"/>
      <c r="PJL544" s="57"/>
      <c r="PJM544" s="55"/>
      <c r="PJN544" s="55"/>
      <c r="PJO544" s="55"/>
      <c r="PJP544" s="55"/>
      <c r="PJQ544" s="55"/>
      <c r="PJR544" s="55"/>
      <c r="PJS544" s="55"/>
      <c r="PJT544" s="59"/>
      <c r="PJU544" s="55"/>
      <c r="PJV544" s="55"/>
      <c r="PJW544" s="87"/>
      <c r="PJX544" s="88"/>
      <c r="PJY544" s="89"/>
      <c r="PJZ544" s="90"/>
      <c r="PKA544" s="57"/>
      <c r="PKB544" s="57"/>
      <c r="PKC544" s="91"/>
      <c r="PKD544" s="87"/>
      <c r="PKE544" s="87"/>
      <c r="PKF544" s="55"/>
      <c r="PKG544" s="55"/>
      <c r="PKH544" s="92"/>
      <c r="PKI544" s="61"/>
      <c r="PKJ544" s="55"/>
      <c r="PKK544" s="57"/>
      <c r="PKL544" s="55"/>
      <c r="PKM544" s="55"/>
      <c r="PKN544" s="55"/>
      <c r="PKO544" s="55"/>
      <c r="PKP544" s="55"/>
      <c r="PKQ544" s="55"/>
      <c r="PKR544" s="55"/>
      <c r="PKS544" s="59"/>
      <c r="PKT544" s="55"/>
      <c r="PKU544" s="55"/>
      <c r="PKV544" s="87"/>
      <c r="PKW544" s="88"/>
      <c r="PKX544" s="89"/>
      <c r="PKY544" s="90"/>
      <c r="PKZ544" s="57"/>
      <c r="PLA544" s="57"/>
      <c r="PLB544" s="91"/>
      <c r="PLC544" s="87"/>
      <c r="PLD544" s="87"/>
      <c r="PLE544" s="55"/>
      <c r="PLF544" s="55"/>
      <c r="PLG544" s="92"/>
      <c r="PLH544" s="61"/>
      <c r="PLI544" s="55"/>
      <c r="PLJ544" s="57"/>
      <c r="PLK544" s="55"/>
      <c r="PLL544" s="55"/>
      <c r="PLM544" s="55"/>
      <c r="PLN544" s="55"/>
      <c r="PLO544" s="55"/>
      <c r="PLP544" s="55"/>
      <c r="PLQ544" s="55"/>
      <c r="PLR544" s="59"/>
      <c r="PLS544" s="55"/>
      <c r="PLT544" s="55"/>
      <c r="PLU544" s="87"/>
      <c r="PLV544" s="88"/>
      <c r="PLW544" s="89"/>
      <c r="PLX544" s="90"/>
      <c r="PLY544" s="57"/>
      <c r="PLZ544" s="57"/>
      <c r="PMA544" s="91"/>
      <c r="PMB544" s="87"/>
      <c r="PMC544" s="87"/>
      <c r="PMD544" s="55"/>
      <c r="PME544" s="55"/>
      <c r="PMF544" s="92"/>
      <c r="PMG544" s="61"/>
      <c r="PMH544" s="55"/>
      <c r="PMI544" s="57"/>
      <c r="PMJ544" s="55"/>
      <c r="PMK544" s="55"/>
      <c r="PML544" s="55"/>
      <c r="PMM544" s="55"/>
      <c r="PMN544" s="55"/>
      <c r="PMO544" s="55"/>
      <c r="PMP544" s="55"/>
      <c r="PMQ544" s="59"/>
      <c r="PMR544" s="55"/>
      <c r="PMS544" s="55"/>
      <c r="PMT544" s="87"/>
      <c r="PMU544" s="88"/>
      <c r="PMV544" s="89"/>
      <c r="PMW544" s="90"/>
      <c r="PMX544" s="57"/>
      <c r="PMY544" s="57"/>
      <c r="PMZ544" s="91"/>
      <c r="PNA544" s="87"/>
      <c r="PNB544" s="87"/>
      <c r="PNC544" s="55"/>
      <c r="PND544" s="55"/>
      <c r="PNE544" s="92"/>
      <c r="PNF544" s="61"/>
      <c r="PNG544" s="55"/>
      <c r="PNH544" s="57"/>
      <c r="PNI544" s="55"/>
      <c r="PNJ544" s="55"/>
      <c r="PNK544" s="55"/>
      <c r="PNL544" s="55"/>
      <c r="PNM544" s="55"/>
      <c r="PNN544" s="55"/>
      <c r="PNO544" s="55"/>
      <c r="PNP544" s="59"/>
      <c r="PNQ544" s="55"/>
      <c r="PNR544" s="55"/>
      <c r="PNS544" s="87"/>
      <c r="PNT544" s="88"/>
      <c r="PNU544" s="89"/>
      <c r="PNV544" s="90"/>
      <c r="PNW544" s="57"/>
      <c r="PNX544" s="57"/>
      <c r="PNY544" s="91"/>
      <c r="PNZ544" s="87"/>
      <c r="POA544" s="87"/>
      <c r="POB544" s="55"/>
      <c r="POC544" s="55"/>
      <c r="POD544" s="92"/>
      <c r="POE544" s="61"/>
      <c r="POF544" s="55"/>
      <c r="POG544" s="57"/>
      <c r="POH544" s="55"/>
      <c r="POI544" s="55"/>
      <c r="POJ544" s="55"/>
      <c r="POK544" s="55"/>
      <c r="POL544" s="55"/>
      <c r="POM544" s="55"/>
      <c r="PON544" s="55"/>
      <c r="POO544" s="59"/>
      <c r="POP544" s="55"/>
      <c r="POQ544" s="55"/>
      <c r="POR544" s="87"/>
      <c r="POS544" s="88"/>
      <c r="POT544" s="89"/>
      <c r="POU544" s="90"/>
      <c r="POV544" s="57"/>
      <c r="POW544" s="57"/>
      <c r="POX544" s="91"/>
      <c r="POY544" s="87"/>
      <c r="POZ544" s="87"/>
      <c r="PPA544" s="55"/>
      <c r="PPB544" s="55"/>
      <c r="PPC544" s="92"/>
      <c r="PPD544" s="61"/>
      <c r="PPE544" s="55"/>
      <c r="PPF544" s="57"/>
      <c r="PPG544" s="55"/>
      <c r="PPH544" s="55"/>
      <c r="PPI544" s="55"/>
      <c r="PPJ544" s="55"/>
      <c r="PPK544" s="55"/>
      <c r="PPL544" s="55"/>
      <c r="PPM544" s="55"/>
      <c r="PPN544" s="59"/>
      <c r="PPO544" s="55"/>
      <c r="PPP544" s="55"/>
      <c r="PPQ544" s="87"/>
      <c r="PPR544" s="88"/>
      <c r="PPS544" s="89"/>
      <c r="PPT544" s="90"/>
      <c r="PPU544" s="57"/>
      <c r="PPV544" s="57"/>
      <c r="PPW544" s="91"/>
      <c r="PPX544" s="87"/>
      <c r="PPY544" s="87"/>
      <c r="PPZ544" s="55"/>
      <c r="PQA544" s="55"/>
      <c r="PQB544" s="92"/>
      <c r="PQC544" s="61"/>
      <c r="PQD544" s="55"/>
      <c r="PQE544" s="57"/>
      <c r="PQF544" s="55"/>
      <c r="PQG544" s="55"/>
      <c r="PQH544" s="55"/>
      <c r="PQI544" s="55"/>
      <c r="PQJ544" s="55"/>
      <c r="PQK544" s="55"/>
      <c r="PQL544" s="55"/>
      <c r="PQM544" s="59"/>
      <c r="PQN544" s="55"/>
      <c r="PQO544" s="55"/>
      <c r="PQP544" s="87"/>
      <c r="PQQ544" s="88"/>
      <c r="PQR544" s="89"/>
      <c r="PQS544" s="90"/>
      <c r="PQT544" s="57"/>
      <c r="PQU544" s="57"/>
      <c r="PQV544" s="91"/>
      <c r="PQW544" s="87"/>
      <c r="PQX544" s="87"/>
      <c r="PQY544" s="55"/>
      <c r="PQZ544" s="55"/>
      <c r="PRA544" s="92"/>
      <c r="PRB544" s="61"/>
      <c r="PRC544" s="55"/>
      <c r="PRD544" s="57"/>
      <c r="PRE544" s="55"/>
      <c r="PRF544" s="55"/>
      <c r="PRG544" s="55"/>
      <c r="PRH544" s="55"/>
      <c r="PRI544" s="55"/>
      <c r="PRJ544" s="55"/>
      <c r="PRK544" s="55"/>
      <c r="PRL544" s="59"/>
      <c r="PRM544" s="55"/>
      <c r="PRN544" s="55"/>
      <c r="PRO544" s="87"/>
      <c r="PRP544" s="88"/>
      <c r="PRQ544" s="89"/>
      <c r="PRR544" s="90"/>
      <c r="PRS544" s="57"/>
      <c r="PRT544" s="57"/>
      <c r="PRU544" s="91"/>
      <c r="PRV544" s="87"/>
      <c r="PRW544" s="87"/>
      <c r="PRX544" s="55"/>
      <c r="PRY544" s="55"/>
      <c r="PRZ544" s="92"/>
      <c r="PSA544" s="61"/>
      <c r="PSB544" s="55"/>
      <c r="PSC544" s="57"/>
      <c r="PSD544" s="55"/>
      <c r="PSE544" s="55"/>
      <c r="PSF544" s="55"/>
      <c r="PSG544" s="55"/>
      <c r="PSH544" s="55"/>
      <c r="PSI544" s="55"/>
      <c r="PSJ544" s="55"/>
      <c r="PSK544" s="59"/>
      <c r="PSL544" s="55"/>
      <c r="PSM544" s="55"/>
      <c r="PSN544" s="87"/>
      <c r="PSO544" s="88"/>
      <c r="PSP544" s="89"/>
      <c r="PSQ544" s="90"/>
      <c r="PSR544" s="57"/>
      <c r="PSS544" s="57"/>
      <c r="PST544" s="91"/>
      <c r="PSU544" s="87"/>
      <c r="PSV544" s="87"/>
      <c r="PSW544" s="55"/>
      <c r="PSX544" s="55"/>
      <c r="PSY544" s="92"/>
      <c r="PSZ544" s="61"/>
      <c r="PTA544" s="55"/>
      <c r="PTB544" s="57"/>
      <c r="PTC544" s="55"/>
      <c r="PTD544" s="55"/>
      <c r="PTE544" s="55"/>
      <c r="PTF544" s="55"/>
      <c r="PTG544" s="55"/>
      <c r="PTH544" s="55"/>
      <c r="PTI544" s="55"/>
      <c r="PTJ544" s="59"/>
      <c r="PTK544" s="55"/>
      <c r="PTL544" s="55"/>
      <c r="PTM544" s="87"/>
      <c r="PTN544" s="88"/>
      <c r="PTO544" s="89"/>
      <c r="PTP544" s="90"/>
      <c r="PTQ544" s="57"/>
      <c r="PTR544" s="57"/>
      <c r="PTS544" s="91"/>
      <c r="PTT544" s="87"/>
      <c r="PTU544" s="87"/>
      <c r="PTV544" s="55"/>
      <c r="PTW544" s="55"/>
      <c r="PTX544" s="92"/>
      <c r="PTY544" s="61"/>
      <c r="PTZ544" s="55"/>
      <c r="PUA544" s="57"/>
      <c r="PUB544" s="55"/>
      <c r="PUC544" s="55"/>
      <c r="PUD544" s="55"/>
      <c r="PUE544" s="55"/>
      <c r="PUF544" s="55"/>
      <c r="PUG544" s="55"/>
      <c r="PUH544" s="55"/>
      <c r="PUI544" s="59"/>
      <c r="PUJ544" s="55"/>
      <c r="PUK544" s="55"/>
      <c r="PUL544" s="87"/>
      <c r="PUM544" s="88"/>
      <c r="PUN544" s="89"/>
      <c r="PUO544" s="90"/>
      <c r="PUP544" s="57"/>
      <c r="PUQ544" s="57"/>
      <c r="PUR544" s="91"/>
      <c r="PUS544" s="87"/>
      <c r="PUT544" s="87"/>
      <c r="PUU544" s="55"/>
      <c r="PUV544" s="55"/>
      <c r="PUW544" s="92"/>
      <c r="PUX544" s="61"/>
      <c r="PUY544" s="55"/>
      <c r="PUZ544" s="57"/>
      <c r="PVA544" s="55"/>
      <c r="PVB544" s="55"/>
      <c r="PVC544" s="55"/>
      <c r="PVD544" s="55"/>
      <c r="PVE544" s="55"/>
      <c r="PVF544" s="55"/>
      <c r="PVG544" s="55"/>
      <c r="PVH544" s="59"/>
      <c r="PVI544" s="55"/>
      <c r="PVJ544" s="55"/>
      <c r="PVK544" s="87"/>
      <c r="PVL544" s="88"/>
      <c r="PVM544" s="89"/>
      <c r="PVN544" s="90"/>
      <c r="PVO544" s="57"/>
      <c r="PVP544" s="57"/>
      <c r="PVQ544" s="91"/>
      <c r="PVR544" s="87"/>
      <c r="PVS544" s="87"/>
      <c r="PVT544" s="55"/>
      <c r="PVU544" s="55"/>
      <c r="PVV544" s="92"/>
      <c r="PVW544" s="61"/>
      <c r="PVX544" s="55"/>
      <c r="PVY544" s="57"/>
      <c r="PVZ544" s="55"/>
      <c r="PWA544" s="55"/>
      <c r="PWB544" s="55"/>
      <c r="PWC544" s="55"/>
      <c r="PWD544" s="55"/>
      <c r="PWE544" s="55"/>
      <c r="PWF544" s="55"/>
      <c r="PWG544" s="59"/>
      <c r="PWH544" s="55"/>
      <c r="PWI544" s="55"/>
      <c r="PWJ544" s="87"/>
      <c r="PWK544" s="88"/>
      <c r="PWL544" s="89"/>
      <c r="PWM544" s="90"/>
      <c r="PWN544" s="57"/>
      <c r="PWO544" s="57"/>
      <c r="PWP544" s="91"/>
      <c r="PWQ544" s="87"/>
      <c r="PWR544" s="87"/>
      <c r="PWS544" s="55"/>
      <c r="PWT544" s="55"/>
      <c r="PWU544" s="92"/>
      <c r="PWV544" s="61"/>
      <c r="PWW544" s="55"/>
      <c r="PWX544" s="57"/>
      <c r="PWY544" s="55"/>
      <c r="PWZ544" s="55"/>
      <c r="PXA544" s="55"/>
      <c r="PXB544" s="55"/>
      <c r="PXC544" s="55"/>
      <c r="PXD544" s="55"/>
      <c r="PXE544" s="55"/>
      <c r="PXF544" s="59"/>
      <c r="PXG544" s="55"/>
      <c r="PXH544" s="55"/>
      <c r="PXI544" s="87"/>
      <c r="PXJ544" s="88"/>
      <c r="PXK544" s="89"/>
      <c r="PXL544" s="90"/>
      <c r="PXM544" s="57"/>
      <c r="PXN544" s="57"/>
      <c r="PXO544" s="91"/>
      <c r="PXP544" s="87"/>
      <c r="PXQ544" s="87"/>
      <c r="PXR544" s="55"/>
      <c r="PXS544" s="55"/>
      <c r="PXT544" s="92"/>
      <c r="PXU544" s="61"/>
      <c r="PXV544" s="55"/>
      <c r="PXW544" s="57"/>
      <c r="PXX544" s="55"/>
      <c r="PXY544" s="55"/>
      <c r="PXZ544" s="55"/>
      <c r="PYA544" s="55"/>
      <c r="PYB544" s="55"/>
      <c r="PYC544" s="55"/>
      <c r="PYD544" s="55"/>
      <c r="PYE544" s="59"/>
      <c r="PYF544" s="55"/>
      <c r="PYG544" s="55"/>
      <c r="PYH544" s="87"/>
      <c r="PYI544" s="88"/>
      <c r="PYJ544" s="89"/>
      <c r="PYK544" s="90"/>
      <c r="PYL544" s="57"/>
      <c r="PYM544" s="57"/>
      <c r="PYN544" s="91"/>
      <c r="PYO544" s="87"/>
      <c r="PYP544" s="87"/>
      <c r="PYQ544" s="55"/>
      <c r="PYR544" s="55"/>
      <c r="PYS544" s="92"/>
      <c r="PYT544" s="61"/>
      <c r="PYU544" s="55"/>
      <c r="PYV544" s="57"/>
      <c r="PYW544" s="55"/>
      <c r="PYX544" s="55"/>
      <c r="PYY544" s="55"/>
      <c r="PYZ544" s="55"/>
      <c r="PZA544" s="55"/>
      <c r="PZB544" s="55"/>
      <c r="PZC544" s="55"/>
      <c r="PZD544" s="59"/>
      <c r="PZE544" s="55"/>
      <c r="PZF544" s="55"/>
      <c r="PZG544" s="87"/>
      <c r="PZH544" s="88"/>
      <c r="PZI544" s="89"/>
      <c r="PZJ544" s="90"/>
      <c r="PZK544" s="57"/>
      <c r="PZL544" s="57"/>
      <c r="PZM544" s="91"/>
      <c r="PZN544" s="87"/>
      <c r="PZO544" s="87"/>
      <c r="PZP544" s="55"/>
      <c r="PZQ544" s="55"/>
      <c r="PZR544" s="92"/>
      <c r="PZS544" s="61"/>
      <c r="PZT544" s="55"/>
      <c r="PZU544" s="57"/>
      <c r="PZV544" s="55"/>
      <c r="PZW544" s="55"/>
      <c r="PZX544" s="55"/>
      <c r="PZY544" s="55"/>
      <c r="PZZ544" s="55"/>
      <c r="QAA544" s="55"/>
      <c r="QAB544" s="55"/>
      <c r="QAC544" s="59"/>
      <c r="QAD544" s="55"/>
      <c r="QAE544" s="55"/>
      <c r="QAF544" s="87"/>
      <c r="QAG544" s="88"/>
      <c r="QAH544" s="89"/>
      <c r="QAI544" s="90"/>
      <c r="QAJ544" s="57"/>
      <c r="QAK544" s="57"/>
      <c r="QAL544" s="91"/>
      <c r="QAM544" s="87"/>
      <c r="QAN544" s="87"/>
      <c r="QAO544" s="55"/>
      <c r="QAP544" s="55"/>
      <c r="QAQ544" s="92"/>
      <c r="QAR544" s="61"/>
      <c r="QAS544" s="55"/>
      <c r="QAT544" s="57"/>
      <c r="QAU544" s="55"/>
      <c r="QAV544" s="55"/>
      <c r="QAW544" s="55"/>
      <c r="QAX544" s="55"/>
      <c r="QAY544" s="55"/>
      <c r="QAZ544" s="55"/>
      <c r="QBA544" s="55"/>
      <c r="QBB544" s="59"/>
      <c r="QBC544" s="55"/>
      <c r="QBD544" s="55"/>
      <c r="QBE544" s="87"/>
      <c r="QBF544" s="88"/>
      <c r="QBG544" s="89"/>
      <c r="QBH544" s="90"/>
      <c r="QBI544" s="57"/>
      <c r="QBJ544" s="57"/>
      <c r="QBK544" s="91"/>
      <c r="QBL544" s="87"/>
      <c r="QBM544" s="87"/>
      <c r="QBN544" s="55"/>
      <c r="QBO544" s="55"/>
      <c r="QBP544" s="92"/>
      <c r="QBQ544" s="61"/>
      <c r="QBR544" s="55"/>
      <c r="QBS544" s="57"/>
      <c r="QBT544" s="55"/>
      <c r="QBU544" s="55"/>
      <c r="QBV544" s="55"/>
      <c r="QBW544" s="55"/>
      <c r="QBX544" s="55"/>
      <c r="QBY544" s="55"/>
      <c r="QBZ544" s="55"/>
      <c r="QCA544" s="59"/>
      <c r="QCB544" s="55"/>
      <c r="QCC544" s="55"/>
      <c r="QCD544" s="87"/>
      <c r="QCE544" s="88"/>
      <c r="QCF544" s="89"/>
      <c r="QCG544" s="90"/>
      <c r="QCH544" s="57"/>
      <c r="QCI544" s="57"/>
      <c r="QCJ544" s="91"/>
      <c r="QCK544" s="87"/>
      <c r="QCL544" s="87"/>
      <c r="QCM544" s="55"/>
      <c r="QCN544" s="55"/>
      <c r="QCO544" s="92"/>
      <c r="QCP544" s="61"/>
      <c r="QCQ544" s="55"/>
      <c r="QCR544" s="57"/>
      <c r="QCS544" s="55"/>
      <c r="QCT544" s="55"/>
      <c r="QCU544" s="55"/>
      <c r="QCV544" s="55"/>
      <c r="QCW544" s="55"/>
      <c r="QCX544" s="55"/>
      <c r="QCY544" s="55"/>
      <c r="QCZ544" s="59"/>
      <c r="QDA544" s="55"/>
      <c r="QDB544" s="55"/>
      <c r="QDC544" s="87"/>
      <c r="QDD544" s="88"/>
      <c r="QDE544" s="89"/>
      <c r="QDF544" s="90"/>
      <c r="QDG544" s="57"/>
      <c r="QDH544" s="57"/>
      <c r="QDI544" s="91"/>
      <c r="QDJ544" s="87"/>
      <c r="QDK544" s="87"/>
      <c r="QDL544" s="55"/>
      <c r="QDM544" s="55"/>
      <c r="QDN544" s="92"/>
      <c r="QDO544" s="61"/>
      <c r="QDP544" s="55"/>
      <c r="QDQ544" s="57"/>
      <c r="QDR544" s="55"/>
      <c r="QDS544" s="55"/>
      <c r="QDT544" s="55"/>
      <c r="QDU544" s="55"/>
      <c r="QDV544" s="55"/>
      <c r="QDW544" s="55"/>
      <c r="QDX544" s="55"/>
      <c r="QDY544" s="59"/>
      <c r="QDZ544" s="55"/>
      <c r="QEA544" s="55"/>
      <c r="QEB544" s="87"/>
      <c r="QEC544" s="88"/>
      <c r="QED544" s="89"/>
      <c r="QEE544" s="90"/>
      <c r="QEF544" s="57"/>
      <c r="QEG544" s="57"/>
      <c r="QEH544" s="91"/>
      <c r="QEI544" s="87"/>
      <c r="QEJ544" s="87"/>
      <c r="QEK544" s="55"/>
      <c r="QEL544" s="55"/>
      <c r="QEM544" s="92"/>
      <c r="QEN544" s="61"/>
      <c r="QEO544" s="55"/>
      <c r="QEP544" s="57"/>
      <c r="QEQ544" s="55"/>
      <c r="QER544" s="55"/>
      <c r="QES544" s="55"/>
      <c r="QET544" s="55"/>
      <c r="QEU544" s="55"/>
      <c r="QEV544" s="55"/>
      <c r="QEW544" s="55"/>
      <c r="QEX544" s="59"/>
      <c r="QEY544" s="55"/>
      <c r="QEZ544" s="55"/>
      <c r="QFA544" s="87"/>
      <c r="QFB544" s="88"/>
      <c r="QFC544" s="89"/>
      <c r="QFD544" s="90"/>
      <c r="QFE544" s="57"/>
      <c r="QFF544" s="57"/>
      <c r="QFG544" s="91"/>
      <c r="QFH544" s="87"/>
      <c r="QFI544" s="87"/>
      <c r="QFJ544" s="55"/>
      <c r="QFK544" s="55"/>
      <c r="QFL544" s="92"/>
      <c r="QFM544" s="61"/>
      <c r="QFN544" s="55"/>
      <c r="QFO544" s="57"/>
      <c r="QFP544" s="55"/>
      <c r="QFQ544" s="55"/>
      <c r="QFR544" s="55"/>
      <c r="QFS544" s="55"/>
      <c r="QFT544" s="55"/>
      <c r="QFU544" s="55"/>
      <c r="QFV544" s="55"/>
      <c r="QFW544" s="59"/>
      <c r="QFX544" s="55"/>
      <c r="QFY544" s="55"/>
      <c r="QFZ544" s="87"/>
      <c r="QGA544" s="88"/>
      <c r="QGB544" s="89"/>
      <c r="QGC544" s="90"/>
      <c r="QGD544" s="57"/>
      <c r="QGE544" s="57"/>
      <c r="QGF544" s="91"/>
      <c r="QGG544" s="87"/>
      <c r="QGH544" s="87"/>
      <c r="QGI544" s="55"/>
      <c r="QGJ544" s="55"/>
      <c r="QGK544" s="92"/>
      <c r="QGL544" s="61"/>
      <c r="QGM544" s="55"/>
      <c r="QGN544" s="57"/>
      <c r="QGO544" s="55"/>
      <c r="QGP544" s="55"/>
      <c r="QGQ544" s="55"/>
      <c r="QGR544" s="55"/>
      <c r="QGS544" s="55"/>
      <c r="QGT544" s="55"/>
      <c r="QGU544" s="55"/>
      <c r="QGV544" s="59"/>
      <c r="QGW544" s="55"/>
      <c r="QGX544" s="55"/>
      <c r="QGY544" s="87"/>
      <c r="QGZ544" s="88"/>
      <c r="QHA544" s="89"/>
      <c r="QHB544" s="90"/>
      <c r="QHC544" s="57"/>
      <c r="QHD544" s="57"/>
      <c r="QHE544" s="91"/>
      <c r="QHF544" s="87"/>
      <c r="QHG544" s="87"/>
      <c r="QHH544" s="55"/>
      <c r="QHI544" s="55"/>
      <c r="QHJ544" s="92"/>
      <c r="QHK544" s="61"/>
      <c r="QHL544" s="55"/>
      <c r="QHM544" s="57"/>
      <c r="QHN544" s="55"/>
      <c r="QHO544" s="55"/>
      <c r="QHP544" s="55"/>
      <c r="QHQ544" s="55"/>
      <c r="QHR544" s="55"/>
      <c r="QHS544" s="55"/>
      <c r="QHT544" s="55"/>
      <c r="QHU544" s="59"/>
      <c r="QHV544" s="55"/>
      <c r="QHW544" s="55"/>
      <c r="QHX544" s="87"/>
      <c r="QHY544" s="88"/>
      <c r="QHZ544" s="89"/>
      <c r="QIA544" s="90"/>
      <c r="QIB544" s="57"/>
      <c r="QIC544" s="57"/>
      <c r="QID544" s="91"/>
      <c r="QIE544" s="87"/>
      <c r="QIF544" s="87"/>
      <c r="QIG544" s="55"/>
      <c r="QIH544" s="55"/>
      <c r="QII544" s="92"/>
      <c r="QIJ544" s="61"/>
      <c r="QIK544" s="55"/>
      <c r="QIL544" s="57"/>
      <c r="QIM544" s="55"/>
      <c r="QIN544" s="55"/>
      <c r="QIO544" s="55"/>
      <c r="QIP544" s="55"/>
      <c r="QIQ544" s="55"/>
      <c r="QIR544" s="55"/>
      <c r="QIS544" s="55"/>
      <c r="QIT544" s="59"/>
      <c r="QIU544" s="55"/>
      <c r="QIV544" s="55"/>
      <c r="QIW544" s="87"/>
      <c r="QIX544" s="88"/>
      <c r="QIY544" s="89"/>
      <c r="QIZ544" s="90"/>
      <c r="QJA544" s="57"/>
      <c r="QJB544" s="57"/>
      <c r="QJC544" s="91"/>
      <c r="QJD544" s="87"/>
      <c r="QJE544" s="87"/>
      <c r="QJF544" s="55"/>
      <c r="QJG544" s="55"/>
      <c r="QJH544" s="92"/>
      <c r="QJI544" s="61"/>
      <c r="QJJ544" s="55"/>
      <c r="QJK544" s="57"/>
      <c r="QJL544" s="55"/>
      <c r="QJM544" s="55"/>
      <c r="QJN544" s="55"/>
      <c r="QJO544" s="55"/>
      <c r="QJP544" s="55"/>
      <c r="QJQ544" s="55"/>
      <c r="QJR544" s="55"/>
      <c r="QJS544" s="59"/>
      <c r="QJT544" s="55"/>
      <c r="QJU544" s="55"/>
      <c r="QJV544" s="87"/>
      <c r="QJW544" s="88"/>
      <c r="QJX544" s="89"/>
      <c r="QJY544" s="90"/>
      <c r="QJZ544" s="57"/>
      <c r="QKA544" s="57"/>
      <c r="QKB544" s="91"/>
      <c r="QKC544" s="87"/>
      <c r="QKD544" s="87"/>
      <c r="QKE544" s="55"/>
      <c r="QKF544" s="55"/>
      <c r="QKG544" s="92"/>
      <c r="QKH544" s="61"/>
      <c r="QKI544" s="55"/>
      <c r="QKJ544" s="57"/>
      <c r="QKK544" s="55"/>
      <c r="QKL544" s="55"/>
      <c r="QKM544" s="55"/>
      <c r="QKN544" s="55"/>
      <c r="QKO544" s="55"/>
      <c r="QKP544" s="55"/>
      <c r="QKQ544" s="55"/>
      <c r="QKR544" s="59"/>
      <c r="QKS544" s="55"/>
      <c r="QKT544" s="55"/>
      <c r="QKU544" s="87"/>
      <c r="QKV544" s="88"/>
      <c r="QKW544" s="89"/>
      <c r="QKX544" s="90"/>
      <c r="QKY544" s="57"/>
      <c r="QKZ544" s="57"/>
      <c r="QLA544" s="91"/>
      <c r="QLB544" s="87"/>
      <c r="QLC544" s="87"/>
      <c r="QLD544" s="55"/>
      <c r="QLE544" s="55"/>
      <c r="QLF544" s="92"/>
      <c r="QLG544" s="61"/>
      <c r="QLH544" s="55"/>
      <c r="QLI544" s="57"/>
      <c r="QLJ544" s="55"/>
      <c r="QLK544" s="55"/>
      <c r="QLL544" s="55"/>
      <c r="QLM544" s="55"/>
      <c r="QLN544" s="55"/>
      <c r="QLO544" s="55"/>
      <c r="QLP544" s="55"/>
      <c r="QLQ544" s="59"/>
      <c r="QLR544" s="55"/>
      <c r="QLS544" s="55"/>
      <c r="QLT544" s="87"/>
      <c r="QLU544" s="88"/>
      <c r="QLV544" s="89"/>
      <c r="QLW544" s="90"/>
      <c r="QLX544" s="57"/>
      <c r="QLY544" s="57"/>
      <c r="QLZ544" s="91"/>
      <c r="QMA544" s="87"/>
      <c r="QMB544" s="87"/>
      <c r="QMC544" s="55"/>
      <c r="QMD544" s="55"/>
      <c r="QME544" s="92"/>
      <c r="QMF544" s="61"/>
      <c r="QMG544" s="55"/>
      <c r="QMH544" s="57"/>
      <c r="QMI544" s="55"/>
      <c r="QMJ544" s="55"/>
      <c r="QMK544" s="55"/>
      <c r="QML544" s="55"/>
      <c r="QMM544" s="55"/>
      <c r="QMN544" s="55"/>
      <c r="QMO544" s="55"/>
      <c r="QMP544" s="59"/>
      <c r="QMQ544" s="55"/>
      <c r="QMR544" s="55"/>
      <c r="QMS544" s="87"/>
      <c r="QMT544" s="88"/>
      <c r="QMU544" s="89"/>
      <c r="QMV544" s="90"/>
      <c r="QMW544" s="57"/>
      <c r="QMX544" s="57"/>
      <c r="QMY544" s="91"/>
      <c r="QMZ544" s="87"/>
      <c r="QNA544" s="87"/>
      <c r="QNB544" s="55"/>
      <c r="QNC544" s="55"/>
      <c r="QND544" s="92"/>
      <c r="QNE544" s="61"/>
      <c r="QNF544" s="55"/>
      <c r="QNG544" s="57"/>
      <c r="QNH544" s="55"/>
      <c r="QNI544" s="55"/>
      <c r="QNJ544" s="55"/>
      <c r="QNK544" s="55"/>
      <c r="QNL544" s="55"/>
      <c r="QNM544" s="55"/>
      <c r="QNN544" s="55"/>
      <c r="QNO544" s="59"/>
      <c r="QNP544" s="55"/>
      <c r="QNQ544" s="55"/>
      <c r="QNR544" s="87"/>
      <c r="QNS544" s="88"/>
      <c r="QNT544" s="89"/>
      <c r="QNU544" s="90"/>
      <c r="QNV544" s="57"/>
      <c r="QNW544" s="57"/>
      <c r="QNX544" s="91"/>
      <c r="QNY544" s="87"/>
      <c r="QNZ544" s="87"/>
      <c r="QOA544" s="55"/>
      <c r="QOB544" s="55"/>
      <c r="QOC544" s="92"/>
      <c r="QOD544" s="61"/>
      <c r="QOE544" s="55"/>
      <c r="QOF544" s="57"/>
      <c r="QOG544" s="55"/>
      <c r="QOH544" s="55"/>
      <c r="QOI544" s="55"/>
      <c r="QOJ544" s="55"/>
      <c r="QOK544" s="55"/>
      <c r="QOL544" s="55"/>
      <c r="QOM544" s="55"/>
      <c r="QON544" s="59"/>
      <c r="QOO544" s="55"/>
      <c r="QOP544" s="55"/>
      <c r="QOQ544" s="87"/>
      <c r="QOR544" s="88"/>
      <c r="QOS544" s="89"/>
      <c r="QOT544" s="90"/>
      <c r="QOU544" s="57"/>
      <c r="QOV544" s="57"/>
      <c r="QOW544" s="91"/>
      <c r="QOX544" s="87"/>
      <c r="QOY544" s="87"/>
      <c r="QOZ544" s="55"/>
      <c r="QPA544" s="55"/>
      <c r="QPB544" s="92"/>
      <c r="QPC544" s="61"/>
      <c r="QPD544" s="55"/>
      <c r="QPE544" s="57"/>
      <c r="QPF544" s="55"/>
      <c r="QPG544" s="55"/>
      <c r="QPH544" s="55"/>
      <c r="QPI544" s="55"/>
      <c r="QPJ544" s="55"/>
      <c r="QPK544" s="55"/>
      <c r="QPL544" s="55"/>
      <c r="QPM544" s="59"/>
      <c r="QPN544" s="55"/>
      <c r="QPO544" s="55"/>
      <c r="QPP544" s="87"/>
      <c r="QPQ544" s="88"/>
      <c r="QPR544" s="89"/>
      <c r="QPS544" s="90"/>
      <c r="QPT544" s="57"/>
      <c r="QPU544" s="57"/>
      <c r="QPV544" s="91"/>
      <c r="QPW544" s="87"/>
      <c r="QPX544" s="87"/>
      <c r="QPY544" s="55"/>
      <c r="QPZ544" s="55"/>
      <c r="QQA544" s="92"/>
      <c r="QQB544" s="61"/>
      <c r="QQC544" s="55"/>
      <c r="QQD544" s="57"/>
      <c r="QQE544" s="55"/>
      <c r="QQF544" s="55"/>
      <c r="QQG544" s="55"/>
      <c r="QQH544" s="55"/>
      <c r="QQI544" s="55"/>
      <c r="QQJ544" s="55"/>
      <c r="QQK544" s="55"/>
      <c r="QQL544" s="59"/>
      <c r="QQM544" s="55"/>
      <c r="QQN544" s="55"/>
      <c r="QQO544" s="87"/>
      <c r="QQP544" s="88"/>
      <c r="QQQ544" s="89"/>
      <c r="QQR544" s="90"/>
      <c r="QQS544" s="57"/>
      <c r="QQT544" s="57"/>
      <c r="QQU544" s="91"/>
      <c r="QQV544" s="87"/>
      <c r="QQW544" s="87"/>
      <c r="QQX544" s="55"/>
      <c r="QQY544" s="55"/>
      <c r="QQZ544" s="92"/>
      <c r="QRA544" s="61"/>
      <c r="QRB544" s="55"/>
      <c r="QRC544" s="57"/>
      <c r="QRD544" s="55"/>
      <c r="QRE544" s="55"/>
      <c r="QRF544" s="55"/>
      <c r="QRG544" s="55"/>
      <c r="QRH544" s="55"/>
      <c r="QRI544" s="55"/>
      <c r="QRJ544" s="55"/>
      <c r="QRK544" s="59"/>
      <c r="QRL544" s="55"/>
      <c r="QRM544" s="55"/>
      <c r="QRN544" s="87"/>
      <c r="QRO544" s="88"/>
      <c r="QRP544" s="89"/>
      <c r="QRQ544" s="90"/>
      <c r="QRR544" s="57"/>
      <c r="QRS544" s="57"/>
      <c r="QRT544" s="91"/>
      <c r="QRU544" s="87"/>
      <c r="QRV544" s="87"/>
      <c r="QRW544" s="55"/>
      <c r="QRX544" s="55"/>
      <c r="QRY544" s="92"/>
      <c r="QRZ544" s="61"/>
      <c r="QSA544" s="55"/>
      <c r="QSB544" s="57"/>
      <c r="QSC544" s="55"/>
      <c r="QSD544" s="55"/>
      <c r="QSE544" s="55"/>
      <c r="QSF544" s="55"/>
      <c r="QSG544" s="55"/>
      <c r="QSH544" s="55"/>
      <c r="QSI544" s="55"/>
      <c r="QSJ544" s="59"/>
      <c r="QSK544" s="55"/>
      <c r="QSL544" s="55"/>
      <c r="QSM544" s="87"/>
      <c r="QSN544" s="88"/>
      <c r="QSO544" s="89"/>
      <c r="QSP544" s="90"/>
      <c r="QSQ544" s="57"/>
      <c r="QSR544" s="57"/>
      <c r="QSS544" s="91"/>
      <c r="QST544" s="87"/>
      <c r="QSU544" s="87"/>
      <c r="QSV544" s="55"/>
      <c r="QSW544" s="55"/>
      <c r="QSX544" s="92"/>
      <c r="QSY544" s="61"/>
      <c r="QSZ544" s="55"/>
      <c r="QTA544" s="57"/>
      <c r="QTB544" s="55"/>
      <c r="QTC544" s="55"/>
      <c r="QTD544" s="55"/>
      <c r="QTE544" s="55"/>
      <c r="QTF544" s="55"/>
      <c r="QTG544" s="55"/>
      <c r="QTH544" s="55"/>
      <c r="QTI544" s="59"/>
      <c r="QTJ544" s="55"/>
      <c r="QTK544" s="55"/>
      <c r="QTL544" s="87"/>
      <c r="QTM544" s="88"/>
      <c r="QTN544" s="89"/>
      <c r="QTO544" s="90"/>
      <c r="QTP544" s="57"/>
      <c r="QTQ544" s="57"/>
      <c r="QTR544" s="91"/>
      <c r="QTS544" s="87"/>
      <c r="QTT544" s="87"/>
      <c r="QTU544" s="55"/>
      <c r="QTV544" s="55"/>
      <c r="QTW544" s="92"/>
      <c r="QTX544" s="61"/>
      <c r="QTY544" s="55"/>
      <c r="QTZ544" s="57"/>
      <c r="QUA544" s="55"/>
      <c r="QUB544" s="55"/>
      <c r="QUC544" s="55"/>
      <c r="QUD544" s="55"/>
      <c r="QUE544" s="55"/>
      <c r="QUF544" s="55"/>
      <c r="QUG544" s="55"/>
      <c r="QUH544" s="59"/>
      <c r="QUI544" s="55"/>
      <c r="QUJ544" s="55"/>
      <c r="QUK544" s="87"/>
      <c r="QUL544" s="88"/>
      <c r="QUM544" s="89"/>
      <c r="QUN544" s="90"/>
      <c r="QUO544" s="57"/>
      <c r="QUP544" s="57"/>
      <c r="QUQ544" s="91"/>
      <c r="QUR544" s="87"/>
      <c r="QUS544" s="87"/>
      <c r="QUT544" s="55"/>
      <c r="QUU544" s="55"/>
      <c r="QUV544" s="92"/>
      <c r="QUW544" s="61"/>
      <c r="QUX544" s="55"/>
      <c r="QUY544" s="57"/>
      <c r="QUZ544" s="55"/>
      <c r="QVA544" s="55"/>
      <c r="QVB544" s="55"/>
      <c r="QVC544" s="55"/>
      <c r="QVD544" s="55"/>
      <c r="QVE544" s="55"/>
      <c r="QVF544" s="55"/>
      <c r="QVG544" s="59"/>
      <c r="QVH544" s="55"/>
      <c r="QVI544" s="55"/>
      <c r="QVJ544" s="87"/>
      <c r="QVK544" s="88"/>
      <c r="QVL544" s="89"/>
      <c r="QVM544" s="90"/>
      <c r="QVN544" s="57"/>
      <c r="QVO544" s="57"/>
      <c r="QVP544" s="91"/>
      <c r="QVQ544" s="87"/>
      <c r="QVR544" s="87"/>
      <c r="QVS544" s="55"/>
      <c r="QVT544" s="55"/>
      <c r="QVU544" s="92"/>
      <c r="QVV544" s="61"/>
      <c r="QVW544" s="55"/>
      <c r="QVX544" s="57"/>
      <c r="QVY544" s="55"/>
      <c r="QVZ544" s="55"/>
      <c r="QWA544" s="55"/>
      <c r="QWB544" s="55"/>
      <c r="QWC544" s="55"/>
      <c r="QWD544" s="55"/>
      <c r="QWE544" s="55"/>
      <c r="QWF544" s="59"/>
      <c r="QWG544" s="55"/>
      <c r="QWH544" s="55"/>
      <c r="QWI544" s="87"/>
      <c r="QWJ544" s="88"/>
      <c r="QWK544" s="89"/>
      <c r="QWL544" s="90"/>
      <c r="QWM544" s="57"/>
      <c r="QWN544" s="57"/>
      <c r="QWO544" s="91"/>
      <c r="QWP544" s="87"/>
      <c r="QWQ544" s="87"/>
      <c r="QWR544" s="55"/>
      <c r="QWS544" s="55"/>
      <c r="QWT544" s="92"/>
      <c r="QWU544" s="61"/>
      <c r="QWV544" s="55"/>
      <c r="QWW544" s="57"/>
      <c r="QWX544" s="55"/>
      <c r="QWY544" s="55"/>
      <c r="QWZ544" s="55"/>
      <c r="QXA544" s="55"/>
      <c r="QXB544" s="55"/>
      <c r="QXC544" s="55"/>
      <c r="QXD544" s="55"/>
      <c r="QXE544" s="59"/>
      <c r="QXF544" s="55"/>
      <c r="QXG544" s="55"/>
      <c r="QXH544" s="87"/>
      <c r="QXI544" s="88"/>
      <c r="QXJ544" s="89"/>
      <c r="QXK544" s="90"/>
      <c r="QXL544" s="57"/>
      <c r="QXM544" s="57"/>
      <c r="QXN544" s="91"/>
      <c r="QXO544" s="87"/>
      <c r="QXP544" s="87"/>
      <c r="QXQ544" s="55"/>
      <c r="QXR544" s="55"/>
      <c r="QXS544" s="92"/>
      <c r="QXT544" s="61"/>
      <c r="QXU544" s="55"/>
      <c r="QXV544" s="57"/>
      <c r="QXW544" s="55"/>
      <c r="QXX544" s="55"/>
      <c r="QXY544" s="55"/>
      <c r="QXZ544" s="55"/>
      <c r="QYA544" s="55"/>
      <c r="QYB544" s="55"/>
      <c r="QYC544" s="55"/>
      <c r="QYD544" s="59"/>
      <c r="QYE544" s="55"/>
      <c r="QYF544" s="55"/>
      <c r="QYG544" s="87"/>
      <c r="QYH544" s="88"/>
      <c r="QYI544" s="89"/>
      <c r="QYJ544" s="90"/>
      <c r="QYK544" s="57"/>
      <c r="QYL544" s="57"/>
      <c r="QYM544" s="91"/>
      <c r="QYN544" s="87"/>
      <c r="QYO544" s="87"/>
      <c r="QYP544" s="55"/>
      <c r="QYQ544" s="55"/>
      <c r="QYR544" s="92"/>
      <c r="QYS544" s="61"/>
      <c r="QYT544" s="55"/>
      <c r="QYU544" s="57"/>
      <c r="QYV544" s="55"/>
      <c r="QYW544" s="55"/>
      <c r="QYX544" s="55"/>
      <c r="QYY544" s="55"/>
      <c r="QYZ544" s="55"/>
      <c r="QZA544" s="55"/>
      <c r="QZB544" s="55"/>
      <c r="QZC544" s="59"/>
      <c r="QZD544" s="55"/>
      <c r="QZE544" s="55"/>
      <c r="QZF544" s="87"/>
      <c r="QZG544" s="88"/>
      <c r="QZH544" s="89"/>
      <c r="QZI544" s="90"/>
      <c r="QZJ544" s="57"/>
      <c r="QZK544" s="57"/>
      <c r="QZL544" s="91"/>
      <c r="QZM544" s="87"/>
      <c r="QZN544" s="87"/>
      <c r="QZO544" s="55"/>
      <c r="QZP544" s="55"/>
      <c r="QZQ544" s="92"/>
      <c r="QZR544" s="61"/>
      <c r="QZS544" s="55"/>
      <c r="QZT544" s="57"/>
      <c r="QZU544" s="55"/>
      <c r="QZV544" s="55"/>
      <c r="QZW544" s="55"/>
      <c r="QZX544" s="55"/>
      <c r="QZY544" s="55"/>
      <c r="QZZ544" s="55"/>
      <c r="RAA544" s="55"/>
      <c r="RAB544" s="59"/>
      <c r="RAC544" s="55"/>
      <c r="RAD544" s="55"/>
      <c r="RAE544" s="87"/>
      <c r="RAF544" s="88"/>
      <c r="RAG544" s="89"/>
      <c r="RAH544" s="90"/>
      <c r="RAI544" s="57"/>
      <c r="RAJ544" s="57"/>
      <c r="RAK544" s="91"/>
      <c r="RAL544" s="87"/>
      <c r="RAM544" s="87"/>
      <c r="RAN544" s="55"/>
      <c r="RAO544" s="55"/>
      <c r="RAP544" s="92"/>
      <c r="RAQ544" s="61"/>
      <c r="RAR544" s="55"/>
      <c r="RAS544" s="57"/>
      <c r="RAT544" s="55"/>
      <c r="RAU544" s="55"/>
      <c r="RAV544" s="55"/>
      <c r="RAW544" s="55"/>
      <c r="RAX544" s="55"/>
      <c r="RAY544" s="55"/>
      <c r="RAZ544" s="55"/>
      <c r="RBA544" s="59"/>
      <c r="RBB544" s="55"/>
      <c r="RBC544" s="55"/>
      <c r="RBD544" s="87"/>
      <c r="RBE544" s="88"/>
      <c r="RBF544" s="89"/>
      <c r="RBG544" s="90"/>
      <c r="RBH544" s="57"/>
      <c r="RBI544" s="57"/>
      <c r="RBJ544" s="91"/>
      <c r="RBK544" s="87"/>
      <c r="RBL544" s="87"/>
      <c r="RBM544" s="55"/>
      <c r="RBN544" s="55"/>
      <c r="RBO544" s="92"/>
      <c r="RBP544" s="61"/>
      <c r="RBQ544" s="55"/>
      <c r="RBR544" s="57"/>
      <c r="RBS544" s="55"/>
      <c r="RBT544" s="55"/>
      <c r="RBU544" s="55"/>
      <c r="RBV544" s="55"/>
      <c r="RBW544" s="55"/>
      <c r="RBX544" s="55"/>
      <c r="RBY544" s="55"/>
      <c r="RBZ544" s="59"/>
      <c r="RCA544" s="55"/>
      <c r="RCB544" s="55"/>
      <c r="RCC544" s="87"/>
      <c r="RCD544" s="88"/>
      <c r="RCE544" s="89"/>
      <c r="RCF544" s="90"/>
      <c r="RCG544" s="57"/>
      <c r="RCH544" s="57"/>
      <c r="RCI544" s="91"/>
      <c r="RCJ544" s="87"/>
      <c r="RCK544" s="87"/>
      <c r="RCL544" s="55"/>
      <c r="RCM544" s="55"/>
      <c r="RCN544" s="92"/>
      <c r="RCO544" s="61"/>
      <c r="RCP544" s="55"/>
      <c r="RCQ544" s="57"/>
      <c r="RCR544" s="55"/>
      <c r="RCS544" s="55"/>
      <c r="RCT544" s="55"/>
      <c r="RCU544" s="55"/>
      <c r="RCV544" s="55"/>
      <c r="RCW544" s="55"/>
      <c r="RCX544" s="55"/>
      <c r="RCY544" s="59"/>
      <c r="RCZ544" s="55"/>
      <c r="RDA544" s="55"/>
      <c r="RDB544" s="87"/>
      <c r="RDC544" s="88"/>
      <c r="RDD544" s="89"/>
      <c r="RDE544" s="90"/>
      <c r="RDF544" s="57"/>
      <c r="RDG544" s="57"/>
      <c r="RDH544" s="91"/>
      <c r="RDI544" s="87"/>
      <c r="RDJ544" s="87"/>
      <c r="RDK544" s="55"/>
      <c r="RDL544" s="55"/>
      <c r="RDM544" s="92"/>
      <c r="RDN544" s="61"/>
      <c r="RDO544" s="55"/>
      <c r="RDP544" s="57"/>
      <c r="RDQ544" s="55"/>
      <c r="RDR544" s="55"/>
      <c r="RDS544" s="55"/>
      <c r="RDT544" s="55"/>
      <c r="RDU544" s="55"/>
      <c r="RDV544" s="55"/>
      <c r="RDW544" s="55"/>
      <c r="RDX544" s="59"/>
      <c r="RDY544" s="55"/>
      <c r="RDZ544" s="55"/>
      <c r="REA544" s="87"/>
      <c r="REB544" s="88"/>
      <c r="REC544" s="89"/>
      <c r="RED544" s="90"/>
      <c r="REE544" s="57"/>
      <c r="REF544" s="57"/>
      <c r="REG544" s="91"/>
      <c r="REH544" s="87"/>
      <c r="REI544" s="87"/>
      <c r="REJ544" s="55"/>
      <c r="REK544" s="55"/>
      <c r="REL544" s="92"/>
      <c r="REM544" s="61"/>
      <c r="REN544" s="55"/>
      <c r="REO544" s="57"/>
      <c r="REP544" s="55"/>
      <c r="REQ544" s="55"/>
      <c r="RER544" s="55"/>
      <c r="RES544" s="55"/>
      <c r="RET544" s="55"/>
      <c r="REU544" s="55"/>
      <c r="REV544" s="55"/>
      <c r="REW544" s="59"/>
      <c r="REX544" s="55"/>
      <c r="REY544" s="55"/>
      <c r="REZ544" s="87"/>
      <c r="RFA544" s="88"/>
      <c r="RFB544" s="89"/>
      <c r="RFC544" s="90"/>
      <c r="RFD544" s="57"/>
      <c r="RFE544" s="57"/>
      <c r="RFF544" s="91"/>
      <c r="RFG544" s="87"/>
      <c r="RFH544" s="87"/>
      <c r="RFI544" s="55"/>
      <c r="RFJ544" s="55"/>
      <c r="RFK544" s="92"/>
      <c r="RFL544" s="61"/>
      <c r="RFM544" s="55"/>
      <c r="RFN544" s="57"/>
      <c r="RFO544" s="55"/>
      <c r="RFP544" s="55"/>
      <c r="RFQ544" s="55"/>
      <c r="RFR544" s="55"/>
      <c r="RFS544" s="55"/>
      <c r="RFT544" s="55"/>
      <c r="RFU544" s="55"/>
      <c r="RFV544" s="59"/>
      <c r="RFW544" s="55"/>
      <c r="RFX544" s="55"/>
      <c r="RFY544" s="87"/>
      <c r="RFZ544" s="88"/>
      <c r="RGA544" s="89"/>
      <c r="RGB544" s="90"/>
      <c r="RGC544" s="57"/>
      <c r="RGD544" s="57"/>
      <c r="RGE544" s="91"/>
      <c r="RGF544" s="87"/>
      <c r="RGG544" s="87"/>
      <c r="RGH544" s="55"/>
      <c r="RGI544" s="55"/>
      <c r="RGJ544" s="92"/>
      <c r="RGK544" s="61"/>
      <c r="RGL544" s="55"/>
      <c r="RGM544" s="57"/>
      <c r="RGN544" s="55"/>
      <c r="RGO544" s="55"/>
      <c r="RGP544" s="55"/>
      <c r="RGQ544" s="55"/>
      <c r="RGR544" s="55"/>
      <c r="RGS544" s="55"/>
      <c r="RGT544" s="55"/>
      <c r="RGU544" s="59"/>
      <c r="RGV544" s="55"/>
      <c r="RGW544" s="55"/>
      <c r="RGX544" s="87"/>
      <c r="RGY544" s="88"/>
      <c r="RGZ544" s="89"/>
      <c r="RHA544" s="90"/>
      <c r="RHB544" s="57"/>
      <c r="RHC544" s="57"/>
      <c r="RHD544" s="91"/>
      <c r="RHE544" s="87"/>
      <c r="RHF544" s="87"/>
      <c r="RHG544" s="55"/>
      <c r="RHH544" s="55"/>
      <c r="RHI544" s="92"/>
      <c r="RHJ544" s="61"/>
      <c r="RHK544" s="55"/>
      <c r="RHL544" s="57"/>
      <c r="RHM544" s="55"/>
      <c r="RHN544" s="55"/>
      <c r="RHO544" s="55"/>
      <c r="RHP544" s="55"/>
      <c r="RHQ544" s="55"/>
      <c r="RHR544" s="55"/>
      <c r="RHS544" s="55"/>
      <c r="RHT544" s="59"/>
      <c r="RHU544" s="55"/>
      <c r="RHV544" s="55"/>
      <c r="RHW544" s="87"/>
      <c r="RHX544" s="88"/>
      <c r="RHY544" s="89"/>
      <c r="RHZ544" s="90"/>
      <c r="RIA544" s="57"/>
      <c r="RIB544" s="57"/>
      <c r="RIC544" s="91"/>
      <c r="RID544" s="87"/>
      <c r="RIE544" s="87"/>
      <c r="RIF544" s="55"/>
      <c r="RIG544" s="55"/>
      <c r="RIH544" s="92"/>
      <c r="RII544" s="61"/>
      <c r="RIJ544" s="55"/>
      <c r="RIK544" s="57"/>
      <c r="RIL544" s="55"/>
      <c r="RIM544" s="55"/>
      <c r="RIN544" s="55"/>
      <c r="RIO544" s="55"/>
      <c r="RIP544" s="55"/>
      <c r="RIQ544" s="55"/>
      <c r="RIR544" s="55"/>
      <c r="RIS544" s="59"/>
      <c r="RIT544" s="55"/>
      <c r="RIU544" s="55"/>
      <c r="RIV544" s="87"/>
      <c r="RIW544" s="88"/>
      <c r="RIX544" s="89"/>
      <c r="RIY544" s="90"/>
      <c r="RIZ544" s="57"/>
      <c r="RJA544" s="57"/>
      <c r="RJB544" s="91"/>
      <c r="RJC544" s="87"/>
      <c r="RJD544" s="87"/>
      <c r="RJE544" s="55"/>
      <c r="RJF544" s="55"/>
      <c r="RJG544" s="92"/>
      <c r="RJH544" s="61"/>
      <c r="RJI544" s="55"/>
      <c r="RJJ544" s="57"/>
      <c r="RJK544" s="55"/>
      <c r="RJL544" s="55"/>
      <c r="RJM544" s="55"/>
      <c r="RJN544" s="55"/>
      <c r="RJO544" s="55"/>
      <c r="RJP544" s="55"/>
      <c r="RJQ544" s="55"/>
      <c r="RJR544" s="59"/>
      <c r="RJS544" s="55"/>
      <c r="RJT544" s="55"/>
      <c r="RJU544" s="87"/>
      <c r="RJV544" s="88"/>
      <c r="RJW544" s="89"/>
      <c r="RJX544" s="90"/>
      <c r="RJY544" s="57"/>
      <c r="RJZ544" s="57"/>
      <c r="RKA544" s="91"/>
      <c r="RKB544" s="87"/>
      <c r="RKC544" s="87"/>
      <c r="RKD544" s="55"/>
      <c r="RKE544" s="55"/>
      <c r="RKF544" s="92"/>
      <c r="RKG544" s="61"/>
      <c r="RKH544" s="55"/>
      <c r="RKI544" s="57"/>
      <c r="RKJ544" s="55"/>
      <c r="RKK544" s="55"/>
      <c r="RKL544" s="55"/>
      <c r="RKM544" s="55"/>
      <c r="RKN544" s="55"/>
      <c r="RKO544" s="55"/>
      <c r="RKP544" s="55"/>
      <c r="RKQ544" s="59"/>
      <c r="RKR544" s="55"/>
      <c r="RKS544" s="55"/>
      <c r="RKT544" s="87"/>
      <c r="RKU544" s="88"/>
      <c r="RKV544" s="89"/>
      <c r="RKW544" s="90"/>
      <c r="RKX544" s="57"/>
      <c r="RKY544" s="57"/>
      <c r="RKZ544" s="91"/>
      <c r="RLA544" s="87"/>
      <c r="RLB544" s="87"/>
      <c r="RLC544" s="55"/>
      <c r="RLD544" s="55"/>
      <c r="RLE544" s="92"/>
      <c r="RLF544" s="61"/>
      <c r="RLG544" s="55"/>
      <c r="RLH544" s="57"/>
      <c r="RLI544" s="55"/>
      <c r="RLJ544" s="55"/>
      <c r="RLK544" s="55"/>
      <c r="RLL544" s="55"/>
      <c r="RLM544" s="55"/>
      <c r="RLN544" s="55"/>
      <c r="RLO544" s="55"/>
      <c r="RLP544" s="59"/>
      <c r="RLQ544" s="55"/>
      <c r="RLR544" s="55"/>
      <c r="RLS544" s="87"/>
      <c r="RLT544" s="88"/>
      <c r="RLU544" s="89"/>
      <c r="RLV544" s="90"/>
      <c r="RLW544" s="57"/>
      <c r="RLX544" s="57"/>
      <c r="RLY544" s="91"/>
      <c r="RLZ544" s="87"/>
      <c r="RMA544" s="87"/>
      <c r="RMB544" s="55"/>
      <c r="RMC544" s="55"/>
      <c r="RMD544" s="92"/>
      <c r="RME544" s="61"/>
      <c r="RMF544" s="55"/>
      <c r="RMG544" s="57"/>
      <c r="RMH544" s="55"/>
      <c r="RMI544" s="55"/>
      <c r="RMJ544" s="55"/>
      <c r="RMK544" s="55"/>
      <c r="RML544" s="55"/>
      <c r="RMM544" s="55"/>
      <c r="RMN544" s="55"/>
      <c r="RMO544" s="59"/>
      <c r="RMP544" s="55"/>
      <c r="RMQ544" s="55"/>
      <c r="RMR544" s="87"/>
      <c r="RMS544" s="88"/>
      <c r="RMT544" s="89"/>
      <c r="RMU544" s="90"/>
      <c r="RMV544" s="57"/>
      <c r="RMW544" s="57"/>
      <c r="RMX544" s="91"/>
      <c r="RMY544" s="87"/>
      <c r="RMZ544" s="87"/>
      <c r="RNA544" s="55"/>
      <c r="RNB544" s="55"/>
      <c r="RNC544" s="92"/>
      <c r="RND544" s="61"/>
      <c r="RNE544" s="55"/>
      <c r="RNF544" s="57"/>
      <c r="RNG544" s="55"/>
      <c r="RNH544" s="55"/>
      <c r="RNI544" s="55"/>
      <c r="RNJ544" s="55"/>
      <c r="RNK544" s="55"/>
      <c r="RNL544" s="55"/>
      <c r="RNM544" s="55"/>
      <c r="RNN544" s="59"/>
      <c r="RNO544" s="55"/>
      <c r="RNP544" s="55"/>
      <c r="RNQ544" s="87"/>
      <c r="RNR544" s="88"/>
      <c r="RNS544" s="89"/>
      <c r="RNT544" s="90"/>
      <c r="RNU544" s="57"/>
      <c r="RNV544" s="57"/>
      <c r="RNW544" s="91"/>
      <c r="RNX544" s="87"/>
      <c r="RNY544" s="87"/>
      <c r="RNZ544" s="55"/>
      <c r="ROA544" s="55"/>
      <c r="ROB544" s="92"/>
      <c r="ROC544" s="61"/>
      <c r="ROD544" s="55"/>
      <c r="ROE544" s="57"/>
      <c r="ROF544" s="55"/>
      <c r="ROG544" s="55"/>
      <c r="ROH544" s="55"/>
      <c r="ROI544" s="55"/>
      <c r="ROJ544" s="55"/>
      <c r="ROK544" s="55"/>
      <c r="ROL544" s="55"/>
      <c r="ROM544" s="59"/>
      <c r="RON544" s="55"/>
      <c r="ROO544" s="55"/>
      <c r="ROP544" s="87"/>
      <c r="ROQ544" s="88"/>
      <c r="ROR544" s="89"/>
      <c r="ROS544" s="90"/>
      <c r="ROT544" s="57"/>
      <c r="ROU544" s="57"/>
      <c r="ROV544" s="91"/>
      <c r="ROW544" s="87"/>
      <c r="ROX544" s="87"/>
      <c r="ROY544" s="55"/>
      <c r="ROZ544" s="55"/>
      <c r="RPA544" s="92"/>
      <c r="RPB544" s="61"/>
      <c r="RPC544" s="55"/>
      <c r="RPD544" s="57"/>
      <c r="RPE544" s="55"/>
      <c r="RPF544" s="55"/>
      <c r="RPG544" s="55"/>
      <c r="RPH544" s="55"/>
      <c r="RPI544" s="55"/>
      <c r="RPJ544" s="55"/>
      <c r="RPK544" s="55"/>
      <c r="RPL544" s="59"/>
      <c r="RPM544" s="55"/>
      <c r="RPN544" s="55"/>
      <c r="RPO544" s="87"/>
      <c r="RPP544" s="88"/>
      <c r="RPQ544" s="89"/>
      <c r="RPR544" s="90"/>
      <c r="RPS544" s="57"/>
      <c r="RPT544" s="57"/>
      <c r="RPU544" s="91"/>
      <c r="RPV544" s="87"/>
      <c r="RPW544" s="87"/>
      <c r="RPX544" s="55"/>
      <c r="RPY544" s="55"/>
      <c r="RPZ544" s="92"/>
      <c r="RQA544" s="61"/>
      <c r="RQB544" s="55"/>
      <c r="RQC544" s="57"/>
      <c r="RQD544" s="55"/>
      <c r="RQE544" s="55"/>
      <c r="RQF544" s="55"/>
      <c r="RQG544" s="55"/>
      <c r="RQH544" s="55"/>
      <c r="RQI544" s="55"/>
      <c r="RQJ544" s="55"/>
      <c r="RQK544" s="59"/>
      <c r="RQL544" s="55"/>
      <c r="RQM544" s="55"/>
      <c r="RQN544" s="87"/>
      <c r="RQO544" s="88"/>
      <c r="RQP544" s="89"/>
      <c r="RQQ544" s="90"/>
      <c r="RQR544" s="57"/>
      <c r="RQS544" s="57"/>
      <c r="RQT544" s="91"/>
      <c r="RQU544" s="87"/>
      <c r="RQV544" s="87"/>
      <c r="RQW544" s="55"/>
      <c r="RQX544" s="55"/>
      <c r="RQY544" s="92"/>
      <c r="RQZ544" s="61"/>
      <c r="RRA544" s="55"/>
      <c r="RRB544" s="57"/>
      <c r="RRC544" s="55"/>
      <c r="RRD544" s="55"/>
      <c r="RRE544" s="55"/>
      <c r="RRF544" s="55"/>
      <c r="RRG544" s="55"/>
      <c r="RRH544" s="55"/>
      <c r="RRI544" s="55"/>
      <c r="RRJ544" s="59"/>
      <c r="RRK544" s="55"/>
      <c r="RRL544" s="55"/>
      <c r="RRM544" s="87"/>
      <c r="RRN544" s="88"/>
      <c r="RRO544" s="89"/>
      <c r="RRP544" s="90"/>
      <c r="RRQ544" s="57"/>
      <c r="RRR544" s="57"/>
      <c r="RRS544" s="91"/>
      <c r="RRT544" s="87"/>
      <c r="RRU544" s="87"/>
      <c r="RRV544" s="55"/>
      <c r="RRW544" s="55"/>
      <c r="RRX544" s="92"/>
      <c r="RRY544" s="61"/>
      <c r="RRZ544" s="55"/>
      <c r="RSA544" s="57"/>
      <c r="RSB544" s="55"/>
      <c r="RSC544" s="55"/>
      <c r="RSD544" s="55"/>
      <c r="RSE544" s="55"/>
      <c r="RSF544" s="55"/>
      <c r="RSG544" s="55"/>
      <c r="RSH544" s="55"/>
      <c r="RSI544" s="59"/>
      <c r="RSJ544" s="55"/>
      <c r="RSK544" s="55"/>
      <c r="RSL544" s="87"/>
      <c r="RSM544" s="88"/>
      <c r="RSN544" s="89"/>
      <c r="RSO544" s="90"/>
      <c r="RSP544" s="57"/>
      <c r="RSQ544" s="57"/>
      <c r="RSR544" s="91"/>
      <c r="RSS544" s="87"/>
      <c r="RST544" s="87"/>
      <c r="RSU544" s="55"/>
      <c r="RSV544" s="55"/>
      <c r="RSW544" s="92"/>
      <c r="RSX544" s="61"/>
      <c r="RSY544" s="55"/>
      <c r="RSZ544" s="57"/>
      <c r="RTA544" s="55"/>
      <c r="RTB544" s="55"/>
      <c r="RTC544" s="55"/>
      <c r="RTD544" s="55"/>
      <c r="RTE544" s="55"/>
      <c r="RTF544" s="55"/>
      <c r="RTG544" s="55"/>
      <c r="RTH544" s="59"/>
      <c r="RTI544" s="55"/>
      <c r="RTJ544" s="55"/>
      <c r="RTK544" s="87"/>
      <c r="RTL544" s="88"/>
      <c r="RTM544" s="89"/>
      <c r="RTN544" s="90"/>
      <c r="RTO544" s="57"/>
      <c r="RTP544" s="57"/>
      <c r="RTQ544" s="91"/>
      <c r="RTR544" s="87"/>
      <c r="RTS544" s="87"/>
      <c r="RTT544" s="55"/>
      <c r="RTU544" s="55"/>
      <c r="RTV544" s="92"/>
      <c r="RTW544" s="61"/>
      <c r="RTX544" s="55"/>
      <c r="RTY544" s="57"/>
      <c r="RTZ544" s="55"/>
      <c r="RUA544" s="55"/>
      <c r="RUB544" s="55"/>
      <c r="RUC544" s="55"/>
      <c r="RUD544" s="55"/>
      <c r="RUE544" s="55"/>
      <c r="RUF544" s="55"/>
      <c r="RUG544" s="59"/>
      <c r="RUH544" s="55"/>
      <c r="RUI544" s="55"/>
      <c r="RUJ544" s="87"/>
      <c r="RUK544" s="88"/>
      <c r="RUL544" s="89"/>
      <c r="RUM544" s="90"/>
      <c r="RUN544" s="57"/>
      <c r="RUO544" s="57"/>
      <c r="RUP544" s="91"/>
      <c r="RUQ544" s="87"/>
      <c r="RUR544" s="87"/>
      <c r="RUS544" s="55"/>
      <c r="RUT544" s="55"/>
      <c r="RUU544" s="92"/>
      <c r="RUV544" s="61"/>
      <c r="RUW544" s="55"/>
      <c r="RUX544" s="57"/>
      <c r="RUY544" s="55"/>
      <c r="RUZ544" s="55"/>
      <c r="RVA544" s="55"/>
      <c r="RVB544" s="55"/>
      <c r="RVC544" s="55"/>
      <c r="RVD544" s="55"/>
      <c r="RVE544" s="55"/>
      <c r="RVF544" s="59"/>
      <c r="RVG544" s="55"/>
      <c r="RVH544" s="55"/>
      <c r="RVI544" s="87"/>
      <c r="RVJ544" s="88"/>
      <c r="RVK544" s="89"/>
      <c r="RVL544" s="90"/>
      <c r="RVM544" s="57"/>
      <c r="RVN544" s="57"/>
      <c r="RVO544" s="91"/>
      <c r="RVP544" s="87"/>
      <c r="RVQ544" s="87"/>
      <c r="RVR544" s="55"/>
      <c r="RVS544" s="55"/>
      <c r="RVT544" s="92"/>
      <c r="RVU544" s="61"/>
      <c r="RVV544" s="55"/>
      <c r="RVW544" s="57"/>
      <c r="RVX544" s="55"/>
      <c r="RVY544" s="55"/>
      <c r="RVZ544" s="55"/>
      <c r="RWA544" s="55"/>
      <c r="RWB544" s="55"/>
      <c r="RWC544" s="55"/>
      <c r="RWD544" s="55"/>
      <c r="RWE544" s="59"/>
      <c r="RWF544" s="55"/>
      <c r="RWG544" s="55"/>
      <c r="RWH544" s="87"/>
      <c r="RWI544" s="88"/>
      <c r="RWJ544" s="89"/>
      <c r="RWK544" s="90"/>
      <c r="RWL544" s="57"/>
      <c r="RWM544" s="57"/>
      <c r="RWN544" s="91"/>
      <c r="RWO544" s="87"/>
      <c r="RWP544" s="87"/>
      <c r="RWQ544" s="55"/>
      <c r="RWR544" s="55"/>
      <c r="RWS544" s="92"/>
      <c r="RWT544" s="61"/>
      <c r="RWU544" s="55"/>
      <c r="RWV544" s="57"/>
      <c r="RWW544" s="55"/>
      <c r="RWX544" s="55"/>
      <c r="RWY544" s="55"/>
      <c r="RWZ544" s="55"/>
      <c r="RXA544" s="55"/>
      <c r="RXB544" s="55"/>
      <c r="RXC544" s="55"/>
      <c r="RXD544" s="59"/>
      <c r="RXE544" s="55"/>
      <c r="RXF544" s="55"/>
      <c r="RXG544" s="87"/>
      <c r="RXH544" s="88"/>
      <c r="RXI544" s="89"/>
      <c r="RXJ544" s="90"/>
      <c r="RXK544" s="57"/>
      <c r="RXL544" s="57"/>
      <c r="RXM544" s="91"/>
      <c r="RXN544" s="87"/>
      <c r="RXO544" s="87"/>
      <c r="RXP544" s="55"/>
      <c r="RXQ544" s="55"/>
      <c r="RXR544" s="92"/>
      <c r="RXS544" s="61"/>
      <c r="RXT544" s="55"/>
      <c r="RXU544" s="57"/>
      <c r="RXV544" s="55"/>
      <c r="RXW544" s="55"/>
      <c r="RXX544" s="55"/>
      <c r="RXY544" s="55"/>
      <c r="RXZ544" s="55"/>
      <c r="RYA544" s="55"/>
      <c r="RYB544" s="55"/>
      <c r="RYC544" s="59"/>
      <c r="RYD544" s="55"/>
      <c r="RYE544" s="55"/>
      <c r="RYF544" s="87"/>
      <c r="RYG544" s="88"/>
      <c r="RYH544" s="89"/>
      <c r="RYI544" s="90"/>
      <c r="RYJ544" s="57"/>
      <c r="RYK544" s="57"/>
      <c r="RYL544" s="91"/>
      <c r="RYM544" s="87"/>
      <c r="RYN544" s="87"/>
      <c r="RYO544" s="55"/>
      <c r="RYP544" s="55"/>
      <c r="RYQ544" s="92"/>
      <c r="RYR544" s="61"/>
      <c r="RYS544" s="55"/>
      <c r="RYT544" s="57"/>
      <c r="RYU544" s="55"/>
      <c r="RYV544" s="55"/>
      <c r="RYW544" s="55"/>
      <c r="RYX544" s="55"/>
      <c r="RYY544" s="55"/>
      <c r="RYZ544" s="55"/>
      <c r="RZA544" s="55"/>
      <c r="RZB544" s="59"/>
      <c r="RZC544" s="55"/>
      <c r="RZD544" s="55"/>
      <c r="RZE544" s="87"/>
      <c r="RZF544" s="88"/>
      <c r="RZG544" s="89"/>
      <c r="RZH544" s="90"/>
      <c r="RZI544" s="57"/>
      <c r="RZJ544" s="57"/>
      <c r="RZK544" s="91"/>
      <c r="RZL544" s="87"/>
      <c r="RZM544" s="87"/>
      <c r="RZN544" s="55"/>
      <c r="RZO544" s="55"/>
      <c r="RZP544" s="92"/>
      <c r="RZQ544" s="61"/>
      <c r="RZR544" s="55"/>
      <c r="RZS544" s="57"/>
      <c r="RZT544" s="55"/>
      <c r="RZU544" s="55"/>
      <c r="RZV544" s="55"/>
      <c r="RZW544" s="55"/>
      <c r="RZX544" s="55"/>
      <c r="RZY544" s="55"/>
      <c r="RZZ544" s="55"/>
      <c r="SAA544" s="59"/>
      <c r="SAB544" s="55"/>
      <c r="SAC544" s="55"/>
      <c r="SAD544" s="87"/>
      <c r="SAE544" s="88"/>
      <c r="SAF544" s="89"/>
      <c r="SAG544" s="90"/>
      <c r="SAH544" s="57"/>
      <c r="SAI544" s="57"/>
      <c r="SAJ544" s="91"/>
      <c r="SAK544" s="87"/>
      <c r="SAL544" s="87"/>
      <c r="SAM544" s="55"/>
      <c r="SAN544" s="55"/>
      <c r="SAO544" s="92"/>
      <c r="SAP544" s="61"/>
      <c r="SAQ544" s="55"/>
      <c r="SAR544" s="57"/>
      <c r="SAS544" s="55"/>
      <c r="SAT544" s="55"/>
      <c r="SAU544" s="55"/>
      <c r="SAV544" s="55"/>
      <c r="SAW544" s="55"/>
      <c r="SAX544" s="55"/>
      <c r="SAY544" s="55"/>
      <c r="SAZ544" s="59"/>
      <c r="SBA544" s="55"/>
      <c r="SBB544" s="55"/>
      <c r="SBC544" s="87"/>
      <c r="SBD544" s="88"/>
      <c r="SBE544" s="89"/>
      <c r="SBF544" s="90"/>
      <c r="SBG544" s="57"/>
      <c r="SBH544" s="57"/>
      <c r="SBI544" s="91"/>
      <c r="SBJ544" s="87"/>
      <c r="SBK544" s="87"/>
      <c r="SBL544" s="55"/>
      <c r="SBM544" s="55"/>
      <c r="SBN544" s="92"/>
      <c r="SBO544" s="61"/>
      <c r="SBP544" s="55"/>
      <c r="SBQ544" s="57"/>
      <c r="SBR544" s="55"/>
      <c r="SBS544" s="55"/>
      <c r="SBT544" s="55"/>
      <c r="SBU544" s="55"/>
      <c r="SBV544" s="55"/>
      <c r="SBW544" s="55"/>
      <c r="SBX544" s="55"/>
      <c r="SBY544" s="59"/>
      <c r="SBZ544" s="55"/>
      <c r="SCA544" s="55"/>
      <c r="SCB544" s="87"/>
      <c r="SCC544" s="88"/>
      <c r="SCD544" s="89"/>
      <c r="SCE544" s="90"/>
      <c r="SCF544" s="57"/>
      <c r="SCG544" s="57"/>
      <c r="SCH544" s="91"/>
      <c r="SCI544" s="87"/>
      <c r="SCJ544" s="87"/>
      <c r="SCK544" s="55"/>
      <c r="SCL544" s="55"/>
      <c r="SCM544" s="92"/>
      <c r="SCN544" s="61"/>
      <c r="SCO544" s="55"/>
      <c r="SCP544" s="57"/>
      <c r="SCQ544" s="55"/>
      <c r="SCR544" s="55"/>
      <c r="SCS544" s="55"/>
      <c r="SCT544" s="55"/>
      <c r="SCU544" s="55"/>
      <c r="SCV544" s="55"/>
      <c r="SCW544" s="55"/>
      <c r="SCX544" s="59"/>
      <c r="SCY544" s="55"/>
      <c r="SCZ544" s="55"/>
      <c r="SDA544" s="87"/>
      <c r="SDB544" s="88"/>
      <c r="SDC544" s="89"/>
      <c r="SDD544" s="90"/>
      <c r="SDE544" s="57"/>
      <c r="SDF544" s="57"/>
      <c r="SDG544" s="91"/>
      <c r="SDH544" s="87"/>
      <c r="SDI544" s="87"/>
      <c r="SDJ544" s="55"/>
      <c r="SDK544" s="55"/>
      <c r="SDL544" s="92"/>
      <c r="SDM544" s="61"/>
      <c r="SDN544" s="55"/>
      <c r="SDO544" s="57"/>
      <c r="SDP544" s="55"/>
      <c r="SDQ544" s="55"/>
      <c r="SDR544" s="55"/>
      <c r="SDS544" s="55"/>
      <c r="SDT544" s="55"/>
      <c r="SDU544" s="55"/>
      <c r="SDV544" s="55"/>
      <c r="SDW544" s="59"/>
      <c r="SDX544" s="55"/>
      <c r="SDY544" s="55"/>
      <c r="SDZ544" s="87"/>
      <c r="SEA544" s="88"/>
      <c r="SEB544" s="89"/>
      <c r="SEC544" s="90"/>
      <c r="SED544" s="57"/>
      <c r="SEE544" s="57"/>
      <c r="SEF544" s="91"/>
      <c r="SEG544" s="87"/>
      <c r="SEH544" s="87"/>
      <c r="SEI544" s="55"/>
      <c r="SEJ544" s="55"/>
      <c r="SEK544" s="92"/>
      <c r="SEL544" s="61"/>
      <c r="SEM544" s="55"/>
      <c r="SEN544" s="57"/>
      <c r="SEO544" s="55"/>
      <c r="SEP544" s="55"/>
      <c r="SEQ544" s="55"/>
      <c r="SER544" s="55"/>
      <c r="SES544" s="55"/>
      <c r="SET544" s="55"/>
      <c r="SEU544" s="55"/>
      <c r="SEV544" s="59"/>
      <c r="SEW544" s="55"/>
      <c r="SEX544" s="55"/>
      <c r="SEY544" s="87"/>
      <c r="SEZ544" s="88"/>
      <c r="SFA544" s="89"/>
      <c r="SFB544" s="90"/>
      <c r="SFC544" s="57"/>
      <c r="SFD544" s="57"/>
      <c r="SFE544" s="91"/>
      <c r="SFF544" s="87"/>
      <c r="SFG544" s="87"/>
      <c r="SFH544" s="55"/>
      <c r="SFI544" s="55"/>
      <c r="SFJ544" s="92"/>
      <c r="SFK544" s="61"/>
      <c r="SFL544" s="55"/>
      <c r="SFM544" s="57"/>
      <c r="SFN544" s="55"/>
      <c r="SFO544" s="55"/>
      <c r="SFP544" s="55"/>
      <c r="SFQ544" s="55"/>
      <c r="SFR544" s="55"/>
      <c r="SFS544" s="55"/>
      <c r="SFT544" s="55"/>
      <c r="SFU544" s="59"/>
      <c r="SFV544" s="55"/>
      <c r="SFW544" s="55"/>
      <c r="SFX544" s="87"/>
      <c r="SFY544" s="88"/>
      <c r="SFZ544" s="89"/>
      <c r="SGA544" s="90"/>
      <c r="SGB544" s="57"/>
      <c r="SGC544" s="57"/>
      <c r="SGD544" s="91"/>
      <c r="SGE544" s="87"/>
      <c r="SGF544" s="87"/>
      <c r="SGG544" s="55"/>
      <c r="SGH544" s="55"/>
      <c r="SGI544" s="92"/>
      <c r="SGJ544" s="61"/>
      <c r="SGK544" s="55"/>
      <c r="SGL544" s="57"/>
      <c r="SGM544" s="55"/>
      <c r="SGN544" s="55"/>
      <c r="SGO544" s="55"/>
      <c r="SGP544" s="55"/>
      <c r="SGQ544" s="55"/>
      <c r="SGR544" s="55"/>
      <c r="SGS544" s="55"/>
      <c r="SGT544" s="59"/>
      <c r="SGU544" s="55"/>
      <c r="SGV544" s="55"/>
      <c r="SGW544" s="87"/>
      <c r="SGX544" s="88"/>
      <c r="SGY544" s="89"/>
      <c r="SGZ544" s="90"/>
      <c r="SHA544" s="57"/>
      <c r="SHB544" s="57"/>
      <c r="SHC544" s="91"/>
      <c r="SHD544" s="87"/>
      <c r="SHE544" s="87"/>
      <c r="SHF544" s="55"/>
      <c r="SHG544" s="55"/>
      <c r="SHH544" s="92"/>
      <c r="SHI544" s="61"/>
      <c r="SHJ544" s="55"/>
      <c r="SHK544" s="57"/>
      <c r="SHL544" s="55"/>
      <c r="SHM544" s="55"/>
      <c r="SHN544" s="55"/>
      <c r="SHO544" s="55"/>
      <c r="SHP544" s="55"/>
      <c r="SHQ544" s="55"/>
      <c r="SHR544" s="55"/>
      <c r="SHS544" s="59"/>
      <c r="SHT544" s="55"/>
      <c r="SHU544" s="55"/>
      <c r="SHV544" s="87"/>
      <c r="SHW544" s="88"/>
      <c r="SHX544" s="89"/>
      <c r="SHY544" s="90"/>
      <c r="SHZ544" s="57"/>
      <c r="SIA544" s="57"/>
      <c r="SIB544" s="91"/>
      <c r="SIC544" s="87"/>
      <c r="SID544" s="87"/>
      <c r="SIE544" s="55"/>
      <c r="SIF544" s="55"/>
      <c r="SIG544" s="92"/>
      <c r="SIH544" s="61"/>
      <c r="SII544" s="55"/>
      <c r="SIJ544" s="57"/>
      <c r="SIK544" s="55"/>
      <c r="SIL544" s="55"/>
      <c r="SIM544" s="55"/>
      <c r="SIN544" s="55"/>
      <c r="SIO544" s="55"/>
      <c r="SIP544" s="55"/>
      <c r="SIQ544" s="55"/>
      <c r="SIR544" s="59"/>
      <c r="SIS544" s="55"/>
      <c r="SIT544" s="55"/>
      <c r="SIU544" s="87"/>
      <c r="SIV544" s="88"/>
      <c r="SIW544" s="89"/>
      <c r="SIX544" s="90"/>
      <c r="SIY544" s="57"/>
      <c r="SIZ544" s="57"/>
      <c r="SJA544" s="91"/>
      <c r="SJB544" s="87"/>
      <c r="SJC544" s="87"/>
      <c r="SJD544" s="55"/>
      <c r="SJE544" s="55"/>
      <c r="SJF544" s="92"/>
      <c r="SJG544" s="61"/>
      <c r="SJH544" s="55"/>
      <c r="SJI544" s="57"/>
      <c r="SJJ544" s="55"/>
      <c r="SJK544" s="55"/>
      <c r="SJL544" s="55"/>
      <c r="SJM544" s="55"/>
      <c r="SJN544" s="55"/>
      <c r="SJO544" s="55"/>
      <c r="SJP544" s="55"/>
      <c r="SJQ544" s="59"/>
      <c r="SJR544" s="55"/>
      <c r="SJS544" s="55"/>
      <c r="SJT544" s="87"/>
      <c r="SJU544" s="88"/>
      <c r="SJV544" s="89"/>
      <c r="SJW544" s="90"/>
      <c r="SJX544" s="57"/>
      <c r="SJY544" s="57"/>
      <c r="SJZ544" s="91"/>
      <c r="SKA544" s="87"/>
      <c r="SKB544" s="87"/>
      <c r="SKC544" s="55"/>
      <c r="SKD544" s="55"/>
      <c r="SKE544" s="92"/>
      <c r="SKF544" s="61"/>
      <c r="SKG544" s="55"/>
      <c r="SKH544" s="57"/>
      <c r="SKI544" s="55"/>
      <c r="SKJ544" s="55"/>
      <c r="SKK544" s="55"/>
      <c r="SKL544" s="55"/>
      <c r="SKM544" s="55"/>
      <c r="SKN544" s="55"/>
      <c r="SKO544" s="55"/>
      <c r="SKP544" s="59"/>
      <c r="SKQ544" s="55"/>
      <c r="SKR544" s="55"/>
      <c r="SKS544" s="87"/>
      <c r="SKT544" s="88"/>
      <c r="SKU544" s="89"/>
      <c r="SKV544" s="90"/>
      <c r="SKW544" s="57"/>
      <c r="SKX544" s="57"/>
      <c r="SKY544" s="91"/>
      <c r="SKZ544" s="87"/>
      <c r="SLA544" s="87"/>
      <c r="SLB544" s="55"/>
      <c r="SLC544" s="55"/>
      <c r="SLD544" s="92"/>
      <c r="SLE544" s="61"/>
      <c r="SLF544" s="55"/>
      <c r="SLG544" s="57"/>
      <c r="SLH544" s="55"/>
      <c r="SLI544" s="55"/>
      <c r="SLJ544" s="55"/>
      <c r="SLK544" s="55"/>
      <c r="SLL544" s="55"/>
      <c r="SLM544" s="55"/>
      <c r="SLN544" s="55"/>
      <c r="SLO544" s="59"/>
      <c r="SLP544" s="55"/>
      <c r="SLQ544" s="55"/>
      <c r="SLR544" s="87"/>
      <c r="SLS544" s="88"/>
      <c r="SLT544" s="89"/>
      <c r="SLU544" s="90"/>
      <c r="SLV544" s="57"/>
      <c r="SLW544" s="57"/>
      <c r="SLX544" s="91"/>
      <c r="SLY544" s="87"/>
      <c r="SLZ544" s="87"/>
      <c r="SMA544" s="55"/>
      <c r="SMB544" s="55"/>
      <c r="SMC544" s="92"/>
      <c r="SMD544" s="61"/>
      <c r="SME544" s="55"/>
      <c r="SMF544" s="57"/>
      <c r="SMG544" s="55"/>
      <c r="SMH544" s="55"/>
      <c r="SMI544" s="55"/>
      <c r="SMJ544" s="55"/>
      <c r="SMK544" s="55"/>
      <c r="SML544" s="55"/>
      <c r="SMM544" s="55"/>
      <c r="SMN544" s="59"/>
      <c r="SMO544" s="55"/>
      <c r="SMP544" s="55"/>
      <c r="SMQ544" s="87"/>
      <c r="SMR544" s="88"/>
      <c r="SMS544" s="89"/>
      <c r="SMT544" s="90"/>
      <c r="SMU544" s="57"/>
      <c r="SMV544" s="57"/>
      <c r="SMW544" s="91"/>
      <c r="SMX544" s="87"/>
      <c r="SMY544" s="87"/>
      <c r="SMZ544" s="55"/>
      <c r="SNA544" s="55"/>
      <c r="SNB544" s="92"/>
      <c r="SNC544" s="61"/>
      <c r="SND544" s="55"/>
      <c r="SNE544" s="57"/>
      <c r="SNF544" s="55"/>
      <c r="SNG544" s="55"/>
      <c r="SNH544" s="55"/>
      <c r="SNI544" s="55"/>
      <c r="SNJ544" s="55"/>
      <c r="SNK544" s="55"/>
      <c r="SNL544" s="55"/>
      <c r="SNM544" s="59"/>
      <c r="SNN544" s="55"/>
      <c r="SNO544" s="55"/>
      <c r="SNP544" s="87"/>
      <c r="SNQ544" s="88"/>
      <c r="SNR544" s="89"/>
      <c r="SNS544" s="90"/>
      <c r="SNT544" s="57"/>
      <c r="SNU544" s="57"/>
      <c r="SNV544" s="91"/>
      <c r="SNW544" s="87"/>
      <c r="SNX544" s="87"/>
      <c r="SNY544" s="55"/>
      <c r="SNZ544" s="55"/>
      <c r="SOA544" s="92"/>
      <c r="SOB544" s="61"/>
      <c r="SOC544" s="55"/>
      <c r="SOD544" s="57"/>
      <c r="SOE544" s="55"/>
      <c r="SOF544" s="55"/>
      <c r="SOG544" s="55"/>
      <c r="SOH544" s="55"/>
      <c r="SOI544" s="55"/>
      <c r="SOJ544" s="55"/>
      <c r="SOK544" s="55"/>
      <c r="SOL544" s="59"/>
      <c r="SOM544" s="55"/>
      <c r="SON544" s="55"/>
      <c r="SOO544" s="87"/>
      <c r="SOP544" s="88"/>
      <c r="SOQ544" s="89"/>
      <c r="SOR544" s="90"/>
      <c r="SOS544" s="57"/>
      <c r="SOT544" s="57"/>
      <c r="SOU544" s="91"/>
      <c r="SOV544" s="87"/>
      <c r="SOW544" s="87"/>
      <c r="SOX544" s="55"/>
      <c r="SOY544" s="55"/>
      <c r="SOZ544" s="92"/>
      <c r="SPA544" s="61"/>
      <c r="SPB544" s="55"/>
      <c r="SPC544" s="57"/>
      <c r="SPD544" s="55"/>
      <c r="SPE544" s="55"/>
      <c r="SPF544" s="55"/>
      <c r="SPG544" s="55"/>
      <c r="SPH544" s="55"/>
      <c r="SPI544" s="55"/>
      <c r="SPJ544" s="55"/>
      <c r="SPK544" s="59"/>
      <c r="SPL544" s="55"/>
      <c r="SPM544" s="55"/>
      <c r="SPN544" s="87"/>
      <c r="SPO544" s="88"/>
      <c r="SPP544" s="89"/>
      <c r="SPQ544" s="90"/>
      <c r="SPR544" s="57"/>
      <c r="SPS544" s="57"/>
      <c r="SPT544" s="91"/>
      <c r="SPU544" s="87"/>
      <c r="SPV544" s="87"/>
      <c r="SPW544" s="55"/>
      <c r="SPX544" s="55"/>
      <c r="SPY544" s="92"/>
      <c r="SPZ544" s="61"/>
      <c r="SQA544" s="55"/>
      <c r="SQB544" s="57"/>
      <c r="SQC544" s="55"/>
      <c r="SQD544" s="55"/>
      <c r="SQE544" s="55"/>
      <c r="SQF544" s="55"/>
      <c r="SQG544" s="55"/>
      <c r="SQH544" s="55"/>
      <c r="SQI544" s="55"/>
      <c r="SQJ544" s="59"/>
      <c r="SQK544" s="55"/>
      <c r="SQL544" s="55"/>
      <c r="SQM544" s="87"/>
      <c r="SQN544" s="88"/>
      <c r="SQO544" s="89"/>
      <c r="SQP544" s="90"/>
      <c r="SQQ544" s="57"/>
      <c r="SQR544" s="57"/>
      <c r="SQS544" s="91"/>
      <c r="SQT544" s="87"/>
      <c r="SQU544" s="87"/>
      <c r="SQV544" s="55"/>
      <c r="SQW544" s="55"/>
      <c r="SQX544" s="92"/>
      <c r="SQY544" s="61"/>
      <c r="SQZ544" s="55"/>
      <c r="SRA544" s="57"/>
      <c r="SRB544" s="55"/>
      <c r="SRC544" s="55"/>
      <c r="SRD544" s="55"/>
      <c r="SRE544" s="55"/>
      <c r="SRF544" s="55"/>
      <c r="SRG544" s="55"/>
      <c r="SRH544" s="55"/>
      <c r="SRI544" s="59"/>
      <c r="SRJ544" s="55"/>
      <c r="SRK544" s="55"/>
      <c r="SRL544" s="87"/>
      <c r="SRM544" s="88"/>
      <c r="SRN544" s="89"/>
      <c r="SRO544" s="90"/>
      <c r="SRP544" s="57"/>
      <c r="SRQ544" s="57"/>
      <c r="SRR544" s="91"/>
      <c r="SRS544" s="87"/>
      <c r="SRT544" s="87"/>
      <c r="SRU544" s="55"/>
      <c r="SRV544" s="55"/>
      <c r="SRW544" s="92"/>
      <c r="SRX544" s="61"/>
      <c r="SRY544" s="55"/>
      <c r="SRZ544" s="57"/>
      <c r="SSA544" s="55"/>
      <c r="SSB544" s="55"/>
      <c r="SSC544" s="55"/>
      <c r="SSD544" s="55"/>
      <c r="SSE544" s="55"/>
      <c r="SSF544" s="55"/>
      <c r="SSG544" s="55"/>
      <c r="SSH544" s="59"/>
      <c r="SSI544" s="55"/>
      <c r="SSJ544" s="55"/>
      <c r="SSK544" s="87"/>
      <c r="SSL544" s="88"/>
      <c r="SSM544" s="89"/>
      <c r="SSN544" s="90"/>
      <c r="SSO544" s="57"/>
      <c r="SSP544" s="57"/>
      <c r="SSQ544" s="91"/>
      <c r="SSR544" s="87"/>
      <c r="SSS544" s="87"/>
      <c r="SST544" s="55"/>
      <c r="SSU544" s="55"/>
      <c r="SSV544" s="92"/>
      <c r="SSW544" s="61"/>
      <c r="SSX544" s="55"/>
      <c r="SSY544" s="57"/>
      <c r="SSZ544" s="55"/>
      <c r="STA544" s="55"/>
      <c r="STB544" s="55"/>
      <c r="STC544" s="55"/>
      <c r="STD544" s="55"/>
      <c r="STE544" s="55"/>
      <c r="STF544" s="55"/>
      <c r="STG544" s="59"/>
      <c r="STH544" s="55"/>
      <c r="STI544" s="55"/>
      <c r="STJ544" s="87"/>
      <c r="STK544" s="88"/>
      <c r="STL544" s="89"/>
      <c r="STM544" s="90"/>
      <c r="STN544" s="57"/>
      <c r="STO544" s="57"/>
      <c r="STP544" s="91"/>
      <c r="STQ544" s="87"/>
      <c r="STR544" s="87"/>
      <c r="STS544" s="55"/>
      <c r="STT544" s="55"/>
      <c r="STU544" s="92"/>
      <c r="STV544" s="61"/>
      <c r="STW544" s="55"/>
      <c r="STX544" s="57"/>
      <c r="STY544" s="55"/>
      <c r="STZ544" s="55"/>
      <c r="SUA544" s="55"/>
      <c r="SUB544" s="55"/>
      <c r="SUC544" s="55"/>
      <c r="SUD544" s="55"/>
      <c r="SUE544" s="55"/>
      <c r="SUF544" s="59"/>
      <c r="SUG544" s="55"/>
      <c r="SUH544" s="55"/>
      <c r="SUI544" s="87"/>
      <c r="SUJ544" s="88"/>
      <c r="SUK544" s="89"/>
      <c r="SUL544" s="90"/>
      <c r="SUM544" s="57"/>
      <c r="SUN544" s="57"/>
      <c r="SUO544" s="91"/>
      <c r="SUP544" s="87"/>
      <c r="SUQ544" s="87"/>
      <c r="SUR544" s="55"/>
      <c r="SUS544" s="55"/>
      <c r="SUT544" s="92"/>
      <c r="SUU544" s="61"/>
      <c r="SUV544" s="55"/>
      <c r="SUW544" s="57"/>
      <c r="SUX544" s="55"/>
      <c r="SUY544" s="55"/>
      <c r="SUZ544" s="55"/>
      <c r="SVA544" s="55"/>
      <c r="SVB544" s="55"/>
      <c r="SVC544" s="55"/>
      <c r="SVD544" s="55"/>
      <c r="SVE544" s="59"/>
      <c r="SVF544" s="55"/>
      <c r="SVG544" s="55"/>
      <c r="SVH544" s="87"/>
      <c r="SVI544" s="88"/>
      <c r="SVJ544" s="89"/>
      <c r="SVK544" s="90"/>
      <c r="SVL544" s="57"/>
      <c r="SVM544" s="57"/>
      <c r="SVN544" s="91"/>
      <c r="SVO544" s="87"/>
      <c r="SVP544" s="87"/>
      <c r="SVQ544" s="55"/>
      <c r="SVR544" s="55"/>
      <c r="SVS544" s="92"/>
      <c r="SVT544" s="61"/>
      <c r="SVU544" s="55"/>
      <c r="SVV544" s="57"/>
      <c r="SVW544" s="55"/>
      <c r="SVX544" s="55"/>
      <c r="SVY544" s="55"/>
      <c r="SVZ544" s="55"/>
      <c r="SWA544" s="55"/>
      <c r="SWB544" s="55"/>
      <c r="SWC544" s="55"/>
      <c r="SWD544" s="59"/>
      <c r="SWE544" s="55"/>
      <c r="SWF544" s="55"/>
      <c r="SWG544" s="87"/>
      <c r="SWH544" s="88"/>
      <c r="SWI544" s="89"/>
      <c r="SWJ544" s="90"/>
      <c r="SWK544" s="57"/>
      <c r="SWL544" s="57"/>
      <c r="SWM544" s="91"/>
      <c r="SWN544" s="87"/>
      <c r="SWO544" s="87"/>
      <c r="SWP544" s="55"/>
      <c r="SWQ544" s="55"/>
      <c r="SWR544" s="92"/>
      <c r="SWS544" s="61"/>
      <c r="SWT544" s="55"/>
      <c r="SWU544" s="57"/>
      <c r="SWV544" s="55"/>
      <c r="SWW544" s="55"/>
      <c r="SWX544" s="55"/>
      <c r="SWY544" s="55"/>
      <c r="SWZ544" s="55"/>
      <c r="SXA544" s="55"/>
      <c r="SXB544" s="55"/>
      <c r="SXC544" s="59"/>
      <c r="SXD544" s="55"/>
      <c r="SXE544" s="55"/>
      <c r="SXF544" s="87"/>
      <c r="SXG544" s="88"/>
      <c r="SXH544" s="89"/>
      <c r="SXI544" s="90"/>
      <c r="SXJ544" s="57"/>
      <c r="SXK544" s="57"/>
      <c r="SXL544" s="91"/>
      <c r="SXM544" s="87"/>
      <c r="SXN544" s="87"/>
      <c r="SXO544" s="55"/>
      <c r="SXP544" s="55"/>
      <c r="SXQ544" s="92"/>
      <c r="SXR544" s="61"/>
      <c r="SXS544" s="55"/>
      <c r="SXT544" s="57"/>
      <c r="SXU544" s="55"/>
      <c r="SXV544" s="55"/>
      <c r="SXW544" s="55"/>
      <c r="SXX544" s="55"/>
      <c r="SXY544" s="55"/>
      <c r="SXZ544" s="55"/>
      <c r="SYA544" s="55"/>
      <c r="SYB544" s="59"/>
      <c r="SYC544" s="55"/>
      <c r="SYD544" s="55"/>
      <c r="SYE544" s="87"/>
      <c r="SYF544" s="88"/>
      <c r="SYG544" s="89"/>
      <c r="SYH544" s="90"/>
      <c r="SYI544" s="57"/>
      <c r="SYJ544" s="57"/>
      <c r="SYK544" s="91"/>
      <c r="SYL544" s="87"/>
      <c r="SYM544" s="87"/>
      <c r="SYN544" s="55"/>
      <c r="SYO544" s="55"/>
      <c r="SYP544" s="92"/>
      <c r="SYQ544" s="61"/>
      <c r="SYR544" s="55"/>
      <c r="SYS544" s="57"/>
      <c r="SYT544" s="55"/>
      <c r="SYU544" s="55"/>
      <c r="SYV544" s="55"/>
      <c r="SYW544" s="55"/>
      <c r="SYX544" s="55"/>
      <c r="SYY544" s="55"/>
      <c r="SYZ544" s="55"/>
      <c r="SZA544" s="59"/>
      <c r="SZB544" s="55"/>
      <c r="SZC544" s="55"/>
      <c r="SZD544" s="87"/>
      <c r="SZE544" s="88"/>
      <c r="SZF544" s="89"/>
      <c r="SZG544" s="90"/>
      <c r="SZH544" s="57"/>
      <c r="SZI544" s="57"/>
      <c r="SZJ544" s="91"/>
      <c r="SZK544" s="87"/>
      <c r="SZL544" s="87"/>
      <c r="SZM544" s="55"/>
      <c r="SZN544" s="55"/>
      <c r="SZO544" s="92"/>
      <c r="SZP544" s="61"/>
      <c r="SZQ544" s="55"/>
      <c r="SZR544" s="57"/>
      <c r="SZS544" s="55"/>
      <c r="SZT544" s="55"/>
      <c r="SZU544" s="55"/>
      <c r="SZV544" s="55"/>
      <c r="SZW544" s="55"/>
      <c r="SZX544" s="55"/>
      <c r="SZY544" s="55"/>
      <c r="SZZ544" s="59"/>
      <c r="TAA544" s="55"/>
      <c r="TAB544" s="55"/>
      <c r="TAC544" s="87"/>
      <c r="TAD544" s="88"/>
      <c r="TAE544" s="89"/>
      <c r="TAF544" s="90"/>
      <c r="TAG544" s="57"/>
      <c r="TAH544" s="57"/>
      <c r="TAI544" s="91"/>
      <c r="TAJ544" s="87"/>
      <c r="TAK544" s="87"/>
      <c r="TAL544" s="55"/>
      <c r="TAM544" s="55"/>
      <c r="TAN544" s="92"/>
      <c r="TAO544" s="61"/>
      <c r="TAP544" s="55"/>
      <c r="TAQ544" s="57"/>
      <c r="TAR544" s="55"/>
      <c r="TAS544" s="55"/>
      <c r="TAT544" s="55"/>
      <c r="TAU544" s="55"/>
      <c r="TAV544" s="55"/>
      <c r="TAW544" s="55"/>
      <c r="TAX544" s="55"/>
      <c r="TAY544" s="59"/>
      <c r="TAZ544" s="55"/>
      <c r="TBA544" s="55"/>
      <c r="TBB544" s="87"/>
      <c r="TBC544" s="88"/>
      <c r="TBD544" s="89"/>
      <c r="TBE544" s="90"/>
      <c r="TBF544" s="57"/>
      <c r="TBG544" s="57"/>
      <c r="TBH544" s="91"/>
      <c r="TBI544" s="87"/>
      <c r="TBJ544" s="87"/>
      <c r="TBK544" s="55"/>
      <c r="TBL544" s="55"/>
      <c r="TBM544" s="92"/>
      <c r="TBN544" s="61"/>
      <c r="TBO544" s="55"/>
      <c r="TBP544" s="57"/>
      <c r="TBQ544" s="55"/>
      <c r="TBR544" s="55"/>
      <c r="TBS544" s="55"/>
      <c r="TBT544" s="55"/>
      <c r="TBU544" s="55"/>
      <c r="TBV544" s="55"/>
      <c r="TBW544" s="55"/>
      <c r="TBX544" s="59"/>
      <c r="TBY544" s="55"/>
      <c r="TBZ544" s="55"/>
      <c r="TCA544" s="87"/>
      <c r="TCB544" s="88"/>
      <c r="TCC544" s="89"/>
      <c r="TCD544" s="90"/>
      <c r="TCE544" s="57"/>
      <c r="TCF544" s="57"/>
      <c r="TCG544" s="91"/>
      <c r="TCH544" s="87"/>
      <c r="TCI544" s="87"/>
      <c r="TCJ544" s="55"/>
      <c r="TCK544" s="55"/>
      <c r="TCL544" s="92"/>
      <c r="TCM544" s="61"/>
      <c r="TCN544" s="55"/>
      <c r="TCO544" s="57"/>
      <c r="TCP544" s="55"/>
      <c r="TCQ544" s="55"/>
      <c r="TCR544" s="55"/>
      <c r="TCS544" s="55"/>
      <c r="TCT544" s="55"/>
      <c r="TCU544" s="55"/>
      <c r="TCV544" s="55"/>
      <c r="TCW544" s="59"/>
      <c r="TCX544" s="55"/>
      <c r="TCY544" s="55"/>
      <c r="TCZ544" s="87"/>
      <c r="TDA544" s="88"/>
      <c r="TDB544" s="89"/>
      <c r="TDC544" s="90"/>
      <c r="TDD544" s="57"/>
      <c r="TDE544" s="57"/>
      <c r="TDF544" s="91"/>
      <c r="TDG544" s="87"/>
      <c r="TDH544" s="87"/>
      <c r="TDI544" s="55"/>
      <c r="TDJ544" s="55"/>
      <c r="TDK544" s="92"/>
      <c r="TDL544" s="61"/>
      <c r="TDM544" s="55"/>
      <c r="TDN544" s="57"/>
      <c r="TDO544" s="55"/>
      <c r="TDP544" s="55"/>
      <c r="TDQ544" s="55"/>
      <c r="TDR544" s="55"/>
      <c r="TDS544" s="55"/>
      <c r="TDT544" s="55"/>
      <c r="TDU544" s="55"/>
      <c r="TDV544" s="59"/>
      <c r="TDW544" s="55"/>
      <c r="TDX544" s="55"/>
      <c r="TDY544" s="87"/>
      <c r="TDZ544" s="88"/>
      <c r="TEA544" s="89"/>
      <c r="TEB544" s="90"/>
      <c r="TEC544" s="57"/>
      <c r="TED544" s="57"/>
      <c r="TEE544" s="91"/>
      <c r="TEF544" s="87"/>
      <c r="TEG544" s="87"/>
      <c r="TEH544" s="55"/>
      <c r="TEI544" s="55"/>
      <c r="TEJ544" s="92"/>
      <c r="TEK544" s="61"/>
      <c r="TEL544" s="55"/>
      <c r="TEM544" s="57"/>
      <c r="TEN544" s="55"/>
      <c r="TEO544" s="55"/>
      <c r="TEP544" s="55"/>
      <c r="TEQ544" s="55"/>
      <c r="TER544" s="55"/>
      <c r="TES544" s="55"/>
      <c r="TET544" s="55"/>
      <c r="TEU544" s="59"/>
      <c r="TEV544" s="55"/>
      <c r="TEW544" s="55"/>
      <c r="TEX544" s="87"/>
      <c r="TEY544" s="88"/>
      <c r="TEZ544" s="89"/>
      <c r="TFA544" s="90"/>
      <c r="TFB544" s="57"/>
      <c r="TFC544" s="57"/>
      <c r="TFD544" s="91"/>
      <c r="TFE544" s="87"/>
      <c r="TFF544" s="87"/>
      <c r="TFG544" s="55"/>
      <c r="TFH544" s="55"/>
      <c r="TFI544" s="92"/>
      <c r="TFJ544" s="61"/>
      <c r="TFK544" s="55"/>
      <c r="TFL544" s="57"/>
      <c r="TFM544" s="55"/>
      <c r="TFN544" s="55"/>
      <c r="TFO544" s="55"/>
      <c r="TFP544" s="55"/>
      <c r="TFQ544" s="55"/>
      <c r="TFR544" s="55"/>
      <c r="TFS544" s="55"/>
      <c r="TFT544" s="59"/>
      <c r="TFU544" s="55"/>
      <c r="TFV544" s="55"/>
      <c r="TFW544" s="87"/>
      <c r="TFX544" s="88"/>
      <c r="TFY544" s="89"/>
      <c r="TFZ544" s="90"/>
      <c r="TGA544" s="57"/>
      <c r="TGB544" s="57"/>
      <c r="TGC544" s="91"/>
      <c r="TGD544" s="87"/>
      <c r="TGE544" s="87"/>
      <c r="TGF544" s="55"/>
      <c r="TGG544" s="55"/>
      <c r="TGH544" s="92"/>
      <c r="TGI544" s="61"/>
      <c r="TGJ544" s="55"/>
      <c r="TGK544" s="57"/>
      <c r="TGL544" s="55"/>
      <c r="TGM544" s="55"/>
      <c r="TGN544" s="55"/>
      <c r="TGO544" s="55"/>
      <c r="TGP544" s="55"/>
      <c r="TGQ544" s="55"/>
      <c r="TGR544" s="55"/>
      <c r="TGS544" s="59"/>
      <c r="TGT544" s="55"/>
      <c r="TGU544" s="55"/>
      <c r="TGV544" s="87"/>
      <c r="TGW544" s="88"/>
      <c r="TGX544" s="89"/>
      <c r="TGY544" s="90"/>
      <c r="TGZ544" s="57"/>
      <c r="THA544" s="57"/>
      <c r="THB544" s="91"/>
      <c r="THC544" s="87"/>
      <c r="THD544" s="87"/>
      <c r="THE544" s="55"/>
      <c r="THF544" s="55"/>
      <c r="THG544" s="92"/>
      <c r="THH544" s="61"/>
      <c r="THI544" s="55"/>
      <c r="THJ544" s="57"/>
      <c r="THK544" s="55"/>
      <c r="THL544" s="55"/>
      <c r="THM544" s="55"/>
      <c r="THN544" s="55"/>
      <c r="THO544" s="55"/>
      <c r="THP544" s="55"/>
      <c r="THQ544" s="55"/>
      <c r="THR544" s="59"/>
      <c r="THS544" s="55"/>
      <c r="THT544" s="55"/>
      <c r="THU544" s="87"/>
      <c r="THV544" s="88"/>
      <c r="THW544" s="89"/>
      <c r="THX544" s="90"/>
      <c r="THY544" s="57"/>
      <c r="THZ544" s="57"/>
      <c r="TIA544" s="91"/>
      <c r="TIB544" s="87"/>
      <c r="TIC544" s="87"/>
      <c r="TID544" s="55"/>
      <c r="TIE544" s="55"/>
      <c r="TIF544" s="92"/>
      <c r="TIG544" s="61"/>
      <c r="TIH544" s="55"/>
      <c r="TII544" s="57"/>
      <c r="TIJ544" s="55"/>
      <c r="TIK544" s="55"/>
      <c r="TIL544" s="55"/>
      <c r="TIM544" s="55"/>
      <c r="TIN544" s="55"/>
      <c r="TIO544" s="55"/>
      <c r="TIP544" s="55"/>
      <c r="TIQ544" s="59"/>
      <c r="TIR544" s="55"/>
      <c r="TIS544" s="55"/>
      <c r="TIT544" s="87"/>
      <c r="TIU544" s="88"/>
      <c r="TIV544" s="89"/>
      <c r="TIW544" s="90"/>
      <c r="TIX544" s="57"/>
      <c r="TIY544" s="57"/>
      <c r="TIZ544" s="91"/>
      <c r="TJA544" s="87"/>
      <c r="TJB544" s="87"/>
      <c r="TJC544" s="55"/>
      <c r="TJD544" s="55"/>
      <c r="TJE544" s="92"/>
      <c r="TJF544" s="61"/>
      <c r="TJG544" s="55"/>
      <c r="TJH544" s="57"/>
      <c r="TJI544" s="55"/>
      <c r="TJJ544" s="55"/>
      <c r="TJK544" s="55"/>
      <c r="TJL544" s="55"/>
      <c r="TJM544" s="55"/>
      <c r="TJN544" s="55"/>
      <c r="TJO544" s="55"/>
      <c r="TJP544" s="59"/>
      <c r="TJQ544" s="55"/>
      <c r="TJR544" s="55"/>
      <c r="TJS544" s="87"/>
      <c r="TJT544" s="88"/>
      <c r="TJU544" s="89"/>
      <c r="TJV544" s="90"/>
      <c r="TJW544" s="57"/>
      <c r="TJX544" s="57"/>
      <c r="TJY544" s="91"/>
      <c r="TJZ544" s="87"/>
      <c r="TKA544" s="87"/>
      <c r="TKB544" s="55"/>
      <c r="TKC544" s="55"/>
      <c r="TKD544" s="92"/>
      <c r="TKE544" s="61"/>
      <c r="TKF544" s="55"/>
      <c r="TKG544" s="57"/>
      <c r="TKH544" s="55"/>
      <c r="TKI544" s="55"/>
      <c r="TKJ544" s="55"/>
      <c r="TKK544" s="55"/>
      <c r="TKL544" s="55"/>
      <c r="TKM544" s="55"/>
      <c r="TKN544" s="55"/>
      <c r="TKO544" s="59"/>
      <c r="TKP544" s="55"/>
      <c r="TKQ544" s="55"/>
      <c r="TKR544" s="87"/>
      <c r="TKS544" s="88"/>
      <c r="TKT544" s="89"/>
      <c r="TKU544" s="90"/>
      <c r="TKV544" s="57"/>
      <c r="TKW544" s="57"/>
      <c r="TKX544" s="91"/>
      <c r="TKY544" s="87"/>
      <c r="TKZ544" s="87"/>
      <c r="TLA544" s="55"/>
      <c r="TLB544" s="55"/>
      <c r="TLC544" s="92"/>
      <c r="TLD544" s="61"/>
      <c r="TLE544" s="55"/>
      <c r="TLF544" s="57"/>
      <c r="TLG544" s="55"/>
      <c r="TLH544" s="55"/>
      <c r="TLI544" s="55"/>
      <c r="TLJ544" s="55"/>
      <c r="TLK544" s="55"/>
      <c r="TLL544" s="55"/>
      <c r="TLM544" s="55"/>
      <c r="TLN544" s="59"/>
      <c r="TLO544" s="55"/>
      <c r="TLP544" s="55"/>
      <c r="TLQ544" s="87"/>
      <c r="TLR544" s="88"/>
      <c r="TLS544" s="89"/>
      <c r="TLT544" s="90"/>
      <c r="TLU544" s="57"/>
      <c r="TLV544" s="57"/>
      <c r="TLW544" s="91"/>
      <c r="TLX544" s="87"/>
      <c r="TLY544" s="87"/>
      <c r="TLZ544" s="55"/>
      <c r="TMA544" s="55"/>
      <c r="TMB544" s="92"/>
      <c r="TMC544" s="61"/>
      <c r="TMD544" s="55"/>
      <c r="TME544" s="57"/>
      <c r="TMF544" s="55"/>
      <c r="TMG544" s="55"/>
      <c r="TMH544" s="55"/>
      <c r="TMI544" s="55"/>
      <c r="TMJ544" s="55"/>
      <c r="TMK544" s="55"/>
      <c r="TML544" s="55"/>
      <c r="TMM544" s="59"/>
      <c r="TMN544" s="55"/>
      <c r="TMO544" s="55"/>
      <c r="TMP544" s="87"/>
      <c r="TMQ544" s="88"/>
      <c r="TMR544" s="89"/>
      <c r="TMS544" s="90"/>
      <c r="TMT544" s="57"/>
      <c r="TMU544" s="57"/>
      <c r="TMV544" s="91"/>
      <c r="TMW544" s="87"/>
      <c r="TMX544" s="87"/>
      <c r="TMY544" s="55"/>
      <c r="TMZ544" s="55"/>
      <c r="TNA544" s="92"/>
      <c r="TNB544" s="61"/>
      <c r="TNC544" s="55"/>
      <c r="TND544" s="57"/>
      <c r="TNE544" s="55"/>
      <c r="TNF544" s="55"/>
      <c r="TNG544" s="55"/>
      <c r="TNH544" s="55"/>
      <c r="TNI544" s="55"/>
      <c r="TNJ544" s="55"/>
      <c r="TNK544" s="55"/>
      <c r="TNL544" s="59"/>
      <c r="TNM544" s="55"/>
      <c r="TNN544" s="55"/>
      <c r="TNO544" s="87"/>
      <c r="TNP544" s="88"/>
      <c r="TNQ544" s="89"/>
      <c r="TNR544" s="90"/>
      <c r="TNS544" s="57"/>
      <c r="TNT544" s="57"/>
      <c r="TNU544" s="91"/>
      <c r="TNV544" s="87"/>
      <c r="TNW544" s="87"/>
      <c r="TNX544" s="55"/>
      <c r="TNY544" s="55"/>
      <c r="TNZ544" s="92"/>
      <c r="TOA544" s="61"/>
      <c r="TOB544" s="55"/>
      <c r="TOC544" s="57"/>
      <c r="TOD544" s="55"/>
      <c r="TOE544" s="55"/>
      <c r="TOF544" s="55"/>
      <c r="TOG544" s="55"/>
      <c r="TOH544" s="55"/>
      <c r="TOI544" s="55"/>
      <c r="TOJ544" s="55"/>
      <c r="TOK544" s="59"/>
      <c r="TOL544" s="55"/>
      <c r="TOM544" s="55"/>
      <c r="TON544" s="87"/>
      <c r="TOO544" s="88"/>
      <c r="TOP544" s="89"/>
      <c r="TOQ544" s="90"/>
      <c r="TOR544" s="57"/>
      <c r="TOS544" s="57"/>
      <c r="TOT544" s="91"/>
      <c r="TOU544" s="87"/>
      <c r="TOV544" s="87"/>
      <c r="TOW544" s="55"/>
      <c r="TOX544" s="55"/>
      <c r="TOY544" s="92"/>
      <c r="TOZ544" s="61"/>
      <c r="TPA544" s="55"/>
      <c r="TPB544" s="57"/>
      <c r="TPC544" s="55"/>
      <c r="TPD544" s="55"/>
      <c r="TPE544" s="55"/>
      <c r="TPF544" s="55"/>
      <c r="TPG544" s="55"/>
      <c r="TPH544" s="55"/>
      <c r="TPI544" s="55"/>
      <c r="TPJ544" s="59"/>
      <c r="TPK544" s="55"/>
      <c r="TPL544" s="55"/>
      <c r="TPM544" s="87"/>
      <c r="TPN544" s="88"/>
      <c r="TPO544" s="89"/>
      <c r="TPP544" s="90"/>
      <c r="TPQ544" s="57"/>
      <c r="TPR544" s="57"/>
      <c r="TPS544" s="91"/>
      <c r="TPT544" s="87"/>
      <c r="TPU544" s="87"/>
      <c r="TPV544" s="55"/>
      <c r="TPW544" s="55"/>
      <c r="TPX544" s="92"/>
      <c r="TPY544" s="61"/>
      <c r="TPZ544" s="55"/>
      <c r="TQA544" s="57"/>
      <c r="TQB544" s="55"/>
      <c r="TQC544" s="55"/>
      <c r="TQD544" s="55"/>
      <c r="TQE544" s="55"/>
      <c r="TQF544" s="55"/>
      <c r="TQG544" s="55"/>
      <c r="TQH544" s="55"/>
      <c r="TQI544" s="59"/>
      <c r="TQJ544" s="55"/>
      <c r="TQK544" s="55"/>
      <c r="TQL544" s="87"/>
      <c r="TQM544" s="88"/>
      <c r="TQN544" s="89"/>
      <c r="TQO544" s="90"/>
      <c r="TQP544" s="57"/>
      <c r="TQQ544" s="57"/>
      <c r="TQR544" s="91"/>
      <c r="TQS544" s="87"/>
      <c r="TQT544" s="87"/>
      <c r="TQU544" s="55"/>
      <c r="TQV544" s="55"/>
      <c r="TQW544" s="92"/>
      <c r="TQX544" s="61"/>
      <c r="TQY544" s="55"/>
      <c r="TQZ544" s="57"/>
      <c r="TRA544" s="55"/>
      <c r="TRB544" s="55"/>
      <c r="TRC544" s="55"/>
      <c r="TRD544" s="55"/>
      <c r="TRE544" s="55"/>
      <c r="TRF544" s="55"/>
      <c r="TRG544" s="55"/>
      <c r="TRH544" s="59"/>
      <c r="TRI544" s="55"/>
      <c r="TRJ544" s="55"/>
      <c r="TRK544" s="87"/>
      <c r="TRL544" s="88"/>
      <c r="TRM544" s="89"/>
      <c r="TRN544" s="90"/>
      <c r="TRO544" s="57"/>
      <c r="TRP544" s="57"/>
      <c r="TRQ544" s="91"/>
      <c r="TRR544" s="87"/>
      <c r="TRS544" s="87"/>
      <c r="TRT544" s="55"/>
      <c r="TRU544" s="55"/>
      <c r="TRV544" s="92"/>
      <c r="TRW544" s="61"/>
      <c r="TRX544" s="55"/>
      <c r="TRY544" s="57"/>
      <c r="TRZ544" s="55"/>
      <c r="TSA544" s="55"/>
      <c r="TSB544" s="55"/>
      <c r="TSC544" s="55"/>
      <c r="TSD544" s="55"/>
      <c r="TSE544" s="55"/>
      <c r="TSF544" s="55"/>
      <c r="TSG544" s="59"/>
      <c r="TSH544" s="55"/>
      <c r="TSI544" s="55"/>
      <c r="TSJ544" s="87"/>
      <c r="TSK544" s="88"/>
      <c r="TSL544" s="89"/>
      <c r="TSM544" s="90"/>
      <c r="TSN544" s="57"/>
      <c r="TSO544" s="57"/>
      <c r="TSP544" s="91"/>
      <c r="TSQ544" s="87"/>
      <c r="TSR544" s="87"/>
      <c r="TSS544" s="55"/>
      <c r="TST544" s="55"/>
      <c r="TSU544" s="92"/>
      <c r="TSV544" s="61"/>
      <c r="TSW544" s="55"/>
      <c r="TSX544" s="57"/>
      <c r="TSY544" s="55"/>
      <c r="TSZ544" s="55"/>
      <c r="TTA544" s="55"/>
      <c r="TTB544" s="55"/>
      <c r="TTC544" s="55"/>
      <c r="TTD544" s="55"/>
      <c r="TTE544" s="55"/>
      <c r="TTF544" s="59"/>
      <c r="TTG544" s="55"/>
      <c r="TTH544" s="55"/>
      <c r="TTI544" s="87"/>
      <c r="TTJ544" s="88"/>
      <c r="TTK544" s="89"/>
      <c r="TTL544" s="90"/>
      <c r="TTM544" s="57"/>
      <c r="TTN544" s="57"/>
      <c r="TTO544" s="91"/>
      <c r="TTP544" s="87"/>
      <c r="TTQ544" s="87"/>
      <c r="TTR544" s="55"/>
      <c r="TTS544" s="55"/>
      <c r="TTT544" s="92"/>
      <c r="TTU544" s="61"/>
      <c r="TTV544" s="55"/>
      <c r="TTW544" s="57"/>
      <c r="TTX544" s="55"/>
      <c r="TTY544" s="55"/>
      <c r="TTZ544" s="55"/>
      <c r="TUA544" s="55"/>
      <c r="TUB544" s="55"/>
      <c r="TUC544" s="55"/>
      <c r="TUD544" s="55"/>
      <c r="TUE544" s="59"/>
      <c r="TUF544" s="55"/>
      <c r="TUG544" s="55"/>
      <c r="TUH544" s="87"/>
      <c r="TUI544" s="88"/>
      <c r="TUJ544" s="89"/>
      <c r="TUK544" s="90"/>
      <c r="TUL544" s="57"/>
      <c r="TUM544" s="57"/>
      <c r="TUN544" s="91"/>
      <c r="TUO544" s="87"/>
      <c r="TUP544" s="87"/>
      <c r="TUQ544" s="55"/>
      <c r="TUR544" s="55"/>
      <c r="TUS544" s="92"/>
      <c r="TUT544" s="61"/>
      <c r="TUU544" s="55"/>
      <c r="TUV544" s="57"/>
      <c r="TUW544" s="55"/>
      <c r="TUX544" s="55"/>
      <c r="TUY544" s="55"/>
      <c r="TUZ544" s="55"/>
      <c r="TVA544" s="55"/>
      <c r="TVB544" s="55"/>
      <c r="TVC544" s="55"/>
      <c r="TVD544" s="59"/>
      <c r="TVE544" s="55"/>
      <c r="TVF544" s="55"/>
      <c r="TVG544" s="87"/>
      <c r="TVH544" s="88"/>
      <c r="TVI544" s="89"/>
      <c r="TVJ544" s="90"/>
      <c r="TVK544" s="57"/>
      <c r="TVL544" s="57"/>
      <c r="TVM544" s="91"/>
      <c r="TVN544" s="87"/>
      <c r="TVO544" s="87"/>
      <c r="TVP544" s="55"/>
      <c r="TVQ544" s="55"/>
      <c r="TVR544" s="92"/>
      <c r="TVS544" s="61"/>
      <c r="TVT544" s="55"/>
      <c r="TVU544" s="57"/>
      <c r="TVV544" s="55"/>
      <c r="TVW544" s="55"/>
      <c r="TVX544" s="55"/>
      <c r="TVY544" s="55"/>
      <c r="TVZ544" s="55"/>
      <c r="TWA544" s="55"/>
      <c r="TWB544" s="55"/>
      <c r="TWC544" s="59"/>
      <c r="TWD544" s="55"/>
      <c r="TWE544" s="55"/>
      <c r="TWF544" s="87"/>
      <c r="TWG544" s="88"/>
      <c r="TWH544" s="89"/>
      <c r="TWI544" s="90"/>
      <c r="TWJ544" s="57"/>
      <c r="TWK544" s="57"/>
      <c r="TWL544" s="91"/>
      <c r="TWM544" s="87"/>
      <c r="TWN544" s="87"/>
      <c r="TWO544" s="55"/>
      <c r="TWP544" s="55"/>
      <c r="TWQ544" s="92"/>
      <c r="TWR544" s="61"/>
      <c r="TWS544" s="55"/>
      <c r="TWT544" s="57"/>
      <c r="TWU544" s="55"/>
      <c r="TWV544" s="55"/>
      <c r="TWW544" s="55"/>
      <c r="TWX544" s="55"/>
      <c r="TWY544" s="55"/>
      <c r="TWZ544" s="55"/>
      <c r="TXA544" s="55"/>
      <c r="TXB544" s="59"/>
      <c r="TXC544" s="55"/>
      <c r="TXD544" s="55"/>
      <c r="TXE544" s="87"/>
      <c r="TXF544" s="88"/>
      <c r="TXG544" s="89"/>
      <c r="TXH544" s="90"/>
      <c r="TXI544" s="57"/>
      <c r="TXJ544" s="57"/>
      <c r="TXK544" s="91"/>
      <c r="TXL544" s="87"/>
      <c r="TXM544" s="87"/>
      <c r="TXN544" s="55"/>
      <c r="TXO544" s="55"/>
      <c r="TXP544" s="92"/>
      <c r="TXQ544" s="61"/>
      <c r="TXR544" s="55"/>
      <c r="TXS544" s="57"/>
      <c r="TXT544" s="55"/>
      <c r="TXU544" s="55"/>
      <c r="TXV544" s="55"/>
      <c r="TXW544" s="55"/>
      <c r="TXX544" s="55"/>
      <c r="TXY544" s="55"/>
      <c r="TXZ544" s="55"/>
      <c r="TYA544" s="59"/>
      <c r="TYB544" s="55"/>
      <c r="TYC544" s="55"/>
      <c r="TYD544" s="87"/>
      <c r="TYE544" s="88"/>
      <c r="TYF544" s="89"/>
      <c r="TYG544" s="90"/>
      <c r="TYH544" s="57"/>
      <c r="TYI544" s="57"/>
      <c r="TYJ544" s="91"/>
      <c r="TYK544" s="87"/>
      <c r="TYL544" s="87"/>
      <c r="TYM544" s="55"/>
      <c r="TYN544" s="55"/>
      <c r="TYO544" s="92"/>
      <c r="TYP544" s="61"/>
      <c r="TYQ544" s="55"/>
      <c r="TYR544" s="57"/>
      <c r="TYS544" s="55"/>
      <c r="TYT544" s="55"/>
      <c r="TYU544" s="55"/>
      <c r="TYV544" s="55"/>
      <c r="TYW544" s="55"/>
      <c r="TYX544" s="55"/>
      <c r="TYY544" s="55"/>
      <c r="TYZ544" s="59"/>
      <c r="TZA544" s="55"/>
      <c r="TZB544" s="55"/>
      <c r="TZC544" s="87"/>
      <c r="TZD544" s="88"/>
      <c r="TZE544" s="89"/>
      <c r="TZF544" s="90"/>
      <c r="TZG544" s="57"/>
      <c r="TZH544" s="57"/>
      <c r="TZI544" s="91"/>
      <c r="TZJ544" s="87"/>
      <c r="TZK544" s="87"/>
      <c r="TZL544" s="55"/>
      <c r="TZM544" s="55"/>
      <c r="TZN544" s="92"/>
      <c r="TZO544" s="61"/>
      <c r="TZP544" s="55"/>
      <c r="TZQ544" s="57"/>
      <c r="TZR544" s="55"/>
      <c r="TZS544" s="55"/>
      <c r="TZT544" s="55"/>
      <c r="TZU544" s="55"/>
      <c r="TZV544" s="55"/>
      <c r="TZW544" s="55"/>
      <c r="TZX544" s="55"/>
      <c r="TZY544" s="59"/>
      <c r="TZZ544" s="55"/>
      <c r="UAA544" s="55"/>
      <c r="UAB544" s="87"/>
      <c r="UAC544" s="88"/>
      <c r="UAD544" s="89"/>
      <c r="UAE544" s="90"/>
      <c r="UAF544" s="57"/>
      <c r="UAG544" s="57"/>
      <c r="UAH544" s="91"/>
      <c r="UAI544" s="87"/>
      <c r="UAJ544" s="87"/>
      <c r="UAK544" s="55"/>
      <c r="UAL544" s="55"/>
      <c r="UAM544" s="92"/>
      <c r="UAN544" s="61"/>
      <c r="UAO544" s="55"/>
      <c r="UAP544" s="57"/>
      <c r="UAQ544" s="55"/>
      <c r="UAR544" s="55"/>
      <c r="UAS544" s="55"/>
      <c r="UAT544" s="55"/>
      <c r="UAU544" s="55"/>
      <c r="UAV544" s="55"/>
      <c r="UAW544" s="55"/>
      <c r="UAX544" s="59"/>
      <c r="UAY544" s="55"/>
      <c r="UAZ544" s="55"/>
      <c r="UBA544" s="87"/>
      <c r="UBB544" s="88"/>
      <c r="UBC544" s="89"/>
      <c r="UBD544" s="90"/>
      <c r="UBE544" s="57"/>
      <c r="UBF544" s="57"/>
      <c r="UBG544" s="91"/>
      <c r="UBH544" s="87"/>
      <c r="UBI544" s="87"/>
      <c r="UBJ544" s="55"/>
      <c r="UBK544" s="55"/>
      <c r="UBL544" s="92"/>
      <c r="UBM544" s="61"/>
      <c r="UBN544" s="55"/>
      <c r="UBO544" s="57"/>
      <c r="UBP544" s="55"/>
      <c r="UBQ544" s="55"/>
      <c r="UBR544" s="55"/>
      <c r="UBS544" s="55"/>
      <c r="UBT544" s="55"/>
      <c r="UBU544" s="55"/>
      <c r="UBV544" s="55"/>
      <c r="UBW544" s="59"/>
      <c r="UBX544" s="55"/>
      <c r="UBY544" s="55"/>
      <c r="UBZ544" s="87"/>
      <c r="UCA544" s="88"/>
      <c r="UCB544" s="89"/>
      <c r="UCC544" s="90"/>
      <c r="UCD544" s="57"/>
      <c r="UCE544" s="57"/>
      <c r="UCF544" s="91"/>
      <c r="UCG544" s="87"/>
      <c r="UCH544" s="87"/>
      <c r="UCI544" s="55"/>
      <c r="UCJ544" s="55"/>
      <c r="UCK544" s="92"/>
      <c r="UCL544" s="61"/>
      <c r="UCM544" s="55"/>
      <c r="UCN544" s="57"/>
      <c r="UCO544" s="55"/>
      <c r="UCP544" s="55"/>
      <c r="UCQ544" s="55"/>
      <c r="UCR544" s="55"/>
      <c r="UCS544" s="55"/>
      <c r="UCT544" s="55"/>
      <c r="UCU544" s="55"/>
      <c r="UCV544" s="59"/>
      <c r="UCW544" s="55"/>
      <c r="UCX544" s="55"/>
      <c r="UCY544" s="87"/>
      <c r="UCZ544" s="88"/>
      <c r="UDA544" s="89"/>
      <c r="UDB544" s="90"/>
      <c r="UDC544" s="57"/>
      <c r="UDD544" s="57"/>
      <c r="UDE544" s="91"/>
      <c r="UDF544" s="87"/>
      <c r="UDG544" s="87"/>
      <c r="UDH544" s="55"/>
      <c r="UDI544" s="55"/>
      <c r="UDJ544" s="92"/>
      <c r="UDK544" s="61"/>
      <c r="UDL544" s="55"/>
      <c r="UDM544" s="57"/>
      <c r="UDN544" s="55"/>
      <c r="UDO544" s="55"/>
      <c r="UDP544" s="55"/>
      <c r="UDQ544" s="55"/>
      <c r="UDR544" s="55"/>
      <c r="UDS544" s="55"/>
      <c r="UDT544" s="55"/>
      <c r="UDU544" s="59"/>
      <c r="UDV544" s="55"/>
      <c r="UDW544" s="55"/>
      <c r="UDX544" s="87"/>
      <c r="UDY544" s="88"/>
      <c r="UDZ544" s="89"/>
      <c r="UEA544" s="90"/>
      <c r="UEB544" s="57"/>
      <c r="UEC544" s="57"/>
      <c r="UED544" s="91"/>
      <c r="UEE544" s="87"/>
      <c r="UEF544" s="87"/>
      <c r="UEG544" s="55"/>
      <c r="UEH544" s="55"/>
      <c r="UEI544" s="92"/>
      <c r="UEJ544" s="61"/>
      <c r="UEK544" s="55"/>
      <c r="UEL544" s="57"/>
      <c r="UEM544" s="55"/>
      <c r="UEN544" s="55"/>
      <c r="UEO544" s="55"/>
      <c r="UEP544" s="55"/>
      <c r="UEQ544" s="55"/>
      <c r="UER544" s="55"/>
      <c r="UES544" s="55"/>
      <c r="UET544" s="59"/>
      <c r="UEU544" s="55"/>
      <c r="UEV544" s="55"/>
      <c r="UEW544" s="87"/>
      <c r="UEX544" s="88"/>
      <c r="UEY544" s="89"/>
      <c r="UEZ544" s="90"/>
      <c r="UFA544" s="57"/>
      <c r="UFB544" s="57"/>
      <c r="UFC544" s="91"/>
      <c r="UFD544" s="87"/>
      <c r="UFE544" s="87"/>
      <c r="UFF544" s="55"/>
      <c r="UFG544" s="55"/>
      <c r="UFH544" s="92"/>
      <c r="UFI544" s="61"/>
      <c r="UFJ544" s="55"/>
      <c r="UFK544" s="57"/>
      <c r="UFL544" s="55"/>
      <c r="UFM544" s="55"/>
      <c r="UFN544" s="55"/>
      <c r="UFO544" s="55"/>
      <c r="UFP544" s="55"/>
      <c r="UFQ544" s="55"/>
      <c r="UFR544" s="55"/>
      <c r="UFS544" s="59"/>
      <c r="UFT544" s="55"/>
      <c r="UFU544" s="55"/>
      <c r="UFV544" s="87"/>
      <c r="UFW544" s="88"/>
      <c r="UFX544" s="89"/>
      <c r="UFY544" s="90"/>
      <c r="UFZ544" s="57"/>
      <c r="UGA544" s="57"/>
      <c r="UGB544" s="91"/>
      <c r="UGC544" s="87"/>
      <c r="UGD544" s="87"/>
      <c r="UGE544" s="55"/>
      <c r="UGF544" s="55"/>
      <c r="UGG544" s="92"/>
      <c r="UGH544" s="61"/>
      <c r="UGI544" s="55"/>
      <c r="UGJ544" s="57"/>
      <c r="UGK544" s="55"/>
      <c r="UGL544" s="55"/>
      <c r="UGM544" s="55"/>
      <c r="UGN544" s="55"/>
      <c r="UGO544" s="55"/>
      <c r="UGP544" s="55"/>
      <c r="UGQ544" s="55"/>
      <c r="UGR544" s="59"/>
      <c r="UGS544" s="55"/>
      <c r="UGT544" s="55"/>
      <c r="UGU544" s="87"/>
      <c r="UGV544" s="88"/>
      <c r="UGW544" s="89"/>
      <c r="UGX544" s="90"/>
      <c r="UGY544" s="57"/>
      <c r="UGZ544" s="57"/>
      <c r="UHA544" s="91"/>
      <c r="UHB544" s="87"/>
      <c r="UHC544" s="87"/>
      <c r="UHD544" s="55"/>
      <c r="UHE544" s="55"/>
      <c r="UHF544" s="92"/>
      <c r="UHG544" s="61"/>
      <c r="UHH544" s="55"/>
      <c r="UHI544" s="57"/>
      <c r="UHJ544" s="55"/>
      <c r="UHK544" s="55"/>
      <c r="UHL544" s="55"/>
      <c r="UHM544" s="55"/>
      <c r="UHN544" s="55"/>
      <c r="UHO544" s="55"/>
      <c r="UHP544" s="55"/>
      <c r="UHQ544" s="59"/>
      <c r="UHR544" s="55"/>
      <c r="UHS544" s="55"/>
      <c r="UHT544" s="87"/>
      <c r="UHU544" s="88"/>
      <c r="UHV544" s="89"/>
      <c r="UHW544" s="90"/>
      <c r="UHX544" s="57"/>
      <c r="UHY544" s="57"/>
      <c r="UHZ544" s="91"/>
      <c r="UIA544" s="87"/>
      <c r="UIB544" s="87"/>
      <c r="UIC544" s="55"/>
      <c r="UID544" s="55"/>
      <c r="UIE544" s="92"/>
      <c r="UIF544" s="61"/>
      <c r="UIG544" s="55"/>
      <c r="UIH544" s="57"/>
      <c r="UII544" s="55"/>
      <c r="UIJ544" s="55"/>
      <c r="UIK544" s="55"/>
      <c r="UIL544" s="55"/>
      <c r="UIM544" s="55"/>
      <c r="UIN544" s="55"/>
      <c r="UIO544" s="55"/>
      <c r="UIP544" s="59"/>
      <c r="UIQ544" s="55"/>
      <c r="UIR544" s="55"/>
      <c r="UIS544" s="87"/>
      <c r="UIT544" s="88"/>
      <c r="UIU544" s="89"/>
      <c r="UIV544" s="90"/>
      <c r="UIW544" s="57"/>
      <c r="UIX544" s="57"/>
      <c r="UIY544" s="91"/>
      <c r="UIZ544" s="87"/>
      <c r="UJA544" s="87"/>
      <c r="UJB544" s="55"/>
      <c r="UJC544" s="55"/>
      <c r="UJD544" s="92"/>
      <c r="UJE544" s="61"/>
      <c r="UJF544" s="55"/>
      <c r="UJG544" s="57"/>
      <c r="UJH544" s="55"/>
      <c r="UJI544" s="55"/>
      <c r="UJJ544" s="55"/>
      <c r="UJK544" s="55"/>
      <c r="UJL544" s="55"/>
      <c r="UJM544" s="55"/>
      <c r="UJN544" s="55"/>
      <c r="UJO544" s="59"/>
      <c r="UJP544" s="55"/>
      <c r="UJQ544" s="55"/>
      <c r="UJR544" s="87"/>
      <c r="UJS544" s="88"/>
      <c r="UJT544" s="89"/>
      <c r="UJU544" s="90"/>
      <c r="UJV544" s="57"/>
      <c r="UJW544" s="57"/>
      <c r="UJX544" s="91"/>
      <c r="UJY544" s="87"/>
      <c r="UJZ544" s="87"/>
      <c r="UKA544" s="55"/>
      <c r="UKB544" s="55"/>
      <c r="UKC544" s="92"/>
      <c r="UKD544" s="61"/>
      <c r="UKE544" s="55"/>
      <c r="UKF544" s="57"/>
      <c r="UKG544" s="55"/>
      <c r="UKH544" s="55"/>
      <c r="UKI544" s="55"/>
      <c r="UKJ544" s="55"/>
      <c r="UKK544" s="55"/>
      <c r="UKL544" s="55"/>
      <c r="UKM544" s="55"/>
      <c r="UKN544" s="59"/>
      <c r="UKO544" s="55"/>
      <c r="UKP544" s="55"/>
      <c r="UKQ544" s="87"/>
      <c r="UKR544" s="88"/>
      <c r="UKS544" s="89"/>
      <c r="UKT544" s="90"/>
      <c r="UKU544" s="57"/>
      <c r="UKV544" s="57"/>
      <c r="UKW544" s="91"/>
      <c r="UKX544" s="87"/>
      <c r="UKY544" s="87"/>
      <c r="UKZ544" s="55"/>
      <c r="ULA544" s="55"/>
      <c r="ULB544" s="92"/>
      <c r="ULC544" s="61"/>
      <c r="ULD544" s="55"/>
      <c r="ULE544" s="57"/>
      <c r="ULF544" s="55"/>
      <c r="ULG544" s="55"/>
      <c r="ULH544" s="55"/>
      <c r="ULI544" s="55"/>
      <c r="ULJ544" s="55"/>
      <c r="ULK544" s="55"/>
      <c r="ULL544" s="55"/>
      <c r="ULM544" s="59"/>
      <c r="ULN544" s="55"/>
      <c r="ULO544" s="55"/>
      <c r="ULP544" s="87"/>
      <c r="ULQ544" s="88"/>
      <c r="ULR544" s="89"/>
      <c r="ULS544" s="90"/>
      <c r="ULT544" s="57"/>
      <c r="ULU544" s="57"/>
      <c r="ULV544" s="91"/>
      <c r="ULW544" s="87"/>
      <c r="ULX544" s="87"/>
      <c r="ULY544" s="55"/>
      <c r="ULZ544" s="55"/>
      <c r="UMA544" s="92"/>
      <c r="UMB544" s="61"/>
      <c r="UMC544" s="55"/>
      <c r="UMD544" s="57"/>
      <c r="UME544" s="55"/>
      <c r="UMF544" s="55"/>
      <c r="UMG544" s="55"/>
      <c r="UMH544" s="55"/>
      <c r="UMI544" s="55"/>
      <c r="UMJ544" s="55"/>
      <c r="UMK544" s="55"/>
      <c r="UML544" s="59"/>
      <c r="UMM544" s="55"/>
      <c r="UMN544" s="55"/>
      <c r="UMO544" s="87"/>
      <c r="UMP544" s="88"/>
      <c r="UMQ544" s="89"/>
      <c r="UMR544" s="90"/>
      <c r="UMS544" s="57"/>
      <c r="UMT544" s="57"/>
      <c r="UMU544" s="91"/>
      <c r="UMV544" s="87"/>
      <c r="UMW544" s="87"/>
      <c r="UMX544" s="55"/>
      <c r="UMY544" s="55"/>
      <c r="UMZ544" s="92"/>
      <c r="UNA544" s="61"/>
      <c r="UNB544" s="55"/>
      <c r="UNC544" s="57"/>
      <c r="UND544" s="55"/>
      <c r="UNE544" s="55"/>
      <c r="UNF544" s="55"/>
      <c r="UNG544" s="55"/>
      <c r="UNH544" s="55"/>
      <c r="UNI544" s="55"/>
      <c r="UNJ544" s="55"/>
      <c r="UNK544" s="59"/>
      <c r="UNL544" s="55"/>
      <c r="UNM544" s="55"/>
      <c r="UNN544" s="87"/>
      <c r="UNO544" s="88"/>
      <c r="UNP544" s="89"/>
      <c r="UNQ544" s="90"/>
      <c r="UNR544" s="57"/>
      <c r="UNS544" s="57"/>
      <c r="UNT544" s="91"/>
      <c r="UNU544" s="87"/>
      <c r="UNV544" s="87"/>
      <c r="UNW544" s="55"/>
      <c r="UNX544" s="55"/>
      <c r="UNY544" s="92"/>
      <c r="UNZ544" s="61"/>
      <c r="UOA544" s="55"/>
      <c r="UOB544" s="57"/>
      <c r="UOC544" s="55"/>
      <c r="UOD544" s="55"/>
      <c r="UOE544" s="55"/>
      <c r="UOF544" s="55"/>
      <c r="UOG544" s="55"/>
      <c r="UOH544" s="55"/>
      <c r="UOI544" s="55"/>
      <c r="UOJ544" s="59"/>
      <c r="UOK544" s="55"/>
      <c r="UOL544" s="55"/>
      <c r="UOM544" s="87"/>
      <c r="UON544" s="88"/>
      <c r="UOO544" s="89"/>
      <c r="UOP544" s="90"/>
      <c r="UOQ544" s="57"/>
      <c r="UOR544" s="57"/>
      <c r="UOS544" s="91"/>
      <c r="UOT544" s="87"/>
      <c r="UOU544" s="87"/>
      <c r="UOV544" s="55"/>
      <c r="UOW544" s="55"/>
      <c r="UOX544" s="92"/>
      <c r="UOY544" s="61"/>
      <c r="UOZ544" s="55"/>
      <c r="UPA544" s="57"/>
      <c r="UPB544" s="55"/>
      <c r="UPC544" s="55"/>
      <c r="UPD544" s="55"/>
      <c r="UPE544" s="55"/>
      <c r="UPF544" s="55"/>
      <c r="UPG544" s="55"/>
      <c r="UPH544" s="55"/>
      <c r="UPI544" s="59"/>
      <c r="UPJ544" s="55"/>
      <c r="UPK544" s="55"/>
      <c r="UPL544" s="87"/>
      <c r="UPM544" s="88"/>
      <c r="UPN544" s="89"/>
      <c r="UPO544" s="90"/>
      <c r="UPP544" s="57"/>
      <c r="UPQ544" s="57"/>
      <c r="UPR544" s="91"/>
      <c r="UPS544" s="87"/>
      <c r="UPT544" s="87"/>
      <c r="UPU544" s="55"/>
      <c r="UPV544" s="55"/>
      <c r="UPW544" s="92"/>
      <c r="UPX544" s="61"/>
      <c r="UPY544" s="55"/>
      <c r="UPZ544" s="57"/>
      <c r="UQA544" s="55"/>
      <c r="UQB544" s="55"/>
      <c r="UQC544" s="55"/>
      <c r="UQD544" s="55"/>
      <c r="UQE544" s="55"/>
      <c r="UQF544" s="55"/>
      <c r="UQG544" s="55"/>
      <c r="UQH544" s="59"/>
      <c r="UQI544" s="55"/>
      <c r="UQJ544" s="55"/>
      <c r="UQK544" s="87"/>
      <c r="UQL544" s="88"/>
      <c r="UQM544" s="89"/>
      <c r="UQN544" s="90"/>
      <c r="UQO544" s="57"/>
      <c r="UQP544" s="57"/>
      <c r="UQQ544" s="91"/>
      <c r="UQR544" s="87"/>
      <c r="UQS544" s="87"/>
      <c r="UQT544" s="55"/>
      <c r="UQU544" s="55"/>
      <c r="UQV544" s="92"/>
      <c r="UQW544" s="61"/>
      <c r="UQX544" s="55"/>
      <c r="UQY544" s="57"/>
      <c r="UQZ544" s="55"/>
      <c r="URA544" s="55"/>
      <c r="URB544" s="55"/>
      <c r="URC544" s="55"/>
      <c r="URD544" s="55"/>
      <c r="URE544" s="55"/>
      <c r="URF544" s="55"/>
      <c r="URG544" s="59"/>
      <c r="URH544" s="55"/>
      <c r="URI544" s="55"/>
      <c r="URJ544" s="87"/>
      <c r="URK544" s="88"/>
      <c r="URL544" s="89"/>
      <c r="URM544" s="90"/>
      <c r="URN544" s="57"/>
      <c r="URO544" s="57"/>
      <c r="URP544" s="91"/>
      <c r="URQ544" s="87"/>
      <c r="URR544" s="87"/>
      <c r="URS544" s="55"/>
      <c r="URT544" s="55"/>
      <c r="URU544" s="92"/>
      <c r="URV544" s="61"/>
      <c r="URW544" s="55"/>
      <c r="URX544" s="57"/>
      <c r="URY544" s="55"/>
      <c r="URZ544" s="55"/>
      <c r="USA544" s="55"/>
      <c r="USB544" s="55"/>
      <c r="USC544" s="55"/>
      <c r="USD544" s="55"/>
      <c r="USE544" s="55"/>
      <c r="USF544" s="59"/>
      <c r="USG544" s="55"/>
      <c r="USH544" s="55"/>
      <c r="USI544" s="87"/>
      <c r="USJ544" s="88"/>
      <c r="USK544" s="89"/>
      <c r="USL544" s="90"/>
      <c r="USM544" s="57"/>
      <c r="USN544" s="57"/>
      <c r="USO544" s="91"/>
      <c r="USP544" s="87"/>
      <c r="USQ544" s="87"/>
      <c r="USR544" s="55"/>
      <c r="USS544" s="55"/>
      <c r="UST544" s="92"/>
      <c r="USU544" s="61"/>
      <c r="USV544" s="55"/>
      <c r="USW544" s="57"/>
      <c r="USX544" s="55"/>
      <c r="USY544" s="55"/>
      <c r="USZ544" s="55"/>
      <c r="UTA544" s="55"/>
      <c r="UTB544" s="55"/>
      <c r="UTC544" s="55"/>
      <c r="UTD544" s="55"/>
      <c r="UTE544" s="59"/>
      <c r="UTF544" s="55"/>
      <c r="UTG544" s="55"/>
      <c r="UTH544" s="87"/>
      <c r="UTI544" s="88"/>
      <c r="UTJ544" s="89"/>
      <c r="UTK544" s="90"/>
      <c r="UTL544" s="57"/>
      <c r="UTM544" s="57"/>
      <c r="UTN544" s="91"/>
      <c r="UTO544" s="87"/>
      <c r="UTP544" s="87"/>
      <c r="UTQ544" s="55"/>
      <c r="UTR544" s="55"/>
      <c r="UTS544" s="92"/>
      <c r="UTT544" s="61"/>
      <c r="UTU544" s="55"/>
      <c r="UTV544" s="57"/>
      <c r="UTW544" s="55"/>
      <c r="UTX544" s="55"/>
      <c r="UTY544" s="55"/>
      <c r="UTZ544" s="55"/>
      <c r="UUA544" s="55"/>
      <c r="UUB544" s="55"/>
      <c r="UUC544" s="55"/>
      <c r="UUD544" s="59"/>
      <c r="UUE544" s="55"/>
      <c r="UUF544" s="55"/>
      <c r="UUG544" s="87"/>
      <c r="UUH544" s="88"/>
      <c r="UUI544" s="89"/>
      <c r="UUJ544" s="90"/>
      <c r="UUK544" s="57"/>
      <c r="UUL544" s="57"/>
      <c r="UUM544" s="91"/>
      <c r="UUN544" s="87"/>
      <c r="UUO544" s="87"/>
      <c r="UUP544" s="55"/>
      <c r="UUQ544" s="55"/>
      <c r="UUR544" s="92"/>
      <c r="UUS544" s="61"/>
      <c r="UUT544" s="55"/>
      <c r="UUU544" s="57"/>
      <c r="UUV544" s="55"/>
      <c r="UUW544" s="55"/>
      <c r="UUX544" s="55"/>
      <c r="UUY544" s="55"/>
      <c r="UUZ544" s="55"/>
      <c r="UVA544" s="55"/>
      <c r="UVB544" s="55"/>
      <c r="UVC544" s="59"/>
      <c r="UVD544" s="55"/>
      <c r="UVE544" s="55"/>
      <c r="UVF544" s="87"/>
      <c r="UVG544" s="88"/>
      <c r="UVH544" s="89"/>
      <c r="UVI544" s="90"/>
      <c r="UVJ544" s="57"/>
      <c r="UVK544" s="57"/>
      <c r="UVL544" s="91"/>
      <c r="UVM544" s="87"/>
      <c r="UVN544" s="87"/>
      <c r="UVO544" s="55"/>
      <c r="UVP544" s="55"/>
      <c r="UVQ544" s="92"/>
      <c r="UVR544" s="61"/>
      <c r="UVS544" s="55"/>
      <c r="UVT544" s="57"/>
      <c r="UVU544" s="55"/>
      <c r="UVV544" s="55"/>
      <c r="UVW544" s="55"/>
      <c r="UVX544" s="55"/>
      <c r="UVY544" s="55"/>
      <c r="UVZ544" s="55"/>
      <c r="UWA544" s="55"/>
      <c r="UWB544" s="59"/>
      <c r="UWC544" s="55"/>
      <c r="UWD544" s="55"/>
      <c r="UWE544" s="87"/>
      <c r="UWF544" s="88"/>
      <c r="UWG544" s="89"/>
      <c r="UWH544" s="90"/>
      <c r="UWI544" s="57"/>
      <c r="UWJ544" s="57"/>
      <c r="UWK544" s="91"/>
      <c r="UWL544" s="87"/>
      <c r="UWM544" s="87"/>
      <c r="UWN544" s="55"/>
      <c r="UWO544" s="55"/>
      <c r="UWP544" s="92"/>
      <c r="UWQ544" s="61"/>
      <c r="UWR544" s="55"/>
      <c r="UWS544" s="57"/>
      <c r="UWT544" s="55"/>
      <c r="UWU544" s="55"/>
      <c r="UWV544" s="55"/>
      <c r="UWW544" s="55"/>
      <c r="UWX544" s="55"/>
      <c r="UWY544" s="55"/>
      <c r="UWZ544" s="55"/>
      <c r="UXA544" s="59"/>
      <c r="UXB544" s="55"/>
      <c r="UXC544" s="55"/>
      <c r="UXD544" s="87"/>
      <c r="UXE544" s="88"/>
      <c r="UXF544" s="89"/>
      <c r="UXG544" s="90"/>
      <c r="UXH544" s="57"/>
      <c r="UXI544" s="57"/>
      <c r="UXJ544" s="91"/>
      <c r="UXK544" s="87"/>
      <c r="UXL544" s="87"/>
      <c r="UXM544" s="55"/>
      <c r="UXN544" s="55"/>
      <c r="UXO544" s="92"/>
      <c r="UXP544" s="61"/>
      <c r="UXQ544" s="55"/>
      <c r="UXR544" s="57"/>
      <c r="UXS544" s="55"/>
      <c r="UXT544" s="55"/>
      <c r="UXU544" s="55"/>
      <c r="UXV544" s="55"/>
      <c r="UXW544" s="55"/>
      <c r="UXX544" s="55"/>
      <c r="UXY544" s="55"/>
      <c r="UXZ544" s="59"/>
      <c r="UYA544" s="55"/>
      <c r="UYB544" s="55"/>
      <c r="UYC544" s="87"/>
      <c r="UYD544" s="88"/>
      <c r="UYE544" s="89"/>
      <c r="UYF544" s="90"/>
      <c r="UYG544" s="57"/>
      <c r="UYH544" s="57"/>
      <c r="UYI544" s="91"/>
      <c r="UYJ544" s="87"/>
      <c r="UYK544" s="87"/>
      <c r="UYL544" s="55"/>
      <c r="UYM544" s="55"/>
      <c r="UYN544" s="92"/>
      <c r="UYO544" s="61"/>
      <c r="UYP544" s="55"/>
      <c r="UYQ544" s="57"/>
      <c r="UYR544" s="55"/>
      <c r="UYS544" s="55"/>
      <c r="UYT544" s="55"/>
      <c r="UYU544" s="55"/>
      <c r="UYV544" s="55"/>
      <c r="UYW544" s="55"/>
      <c r="UYX544" s="55"/>
      <c r="UYY544" s="59"/>
      <c r="UYZ544" s="55"/>
      <c r="UZA544" s="55"/>
      <c r="UZB544" s="87"/>
      <c r="UZC544" s="88"/>
      <c r="UZD544" s="89"/>
      <c r="UZE544" s="90"/>
      <c r="UZF544" s="57"/>
      <c r="UZG544" s="57"/>
      <c r="UZH544" s="91"/>
      <c r="UZI544" s="87"/>
      <c r="UZJ544" s="87"/>
      <c r="UZK544" s="55"/>
      <c r="UZL544" s="55"/>
      <c r="UZM544" s="92"/>
      <c r="UZN544" s="61"/>
      <c r="UZO544" s="55"/>
      <c r="UZP544" s="57"/>
      <c r="UZQ544" s="55"/>
      <c r="UZR544" s="55"/>
      <c r="UZS544" s="55"/>
      <c r="UZT544" s="55"/>
      <c r="UZU544" s="55"/>
      <c r="UZV544" s="55"/>
      <c r="UZW544" s="55"/>
      <c r="UZX544" s="59"/>
      <c r="UZY544" s="55"/>
      <c r="UZZ544" s="55"/>
      <c r="VAA544" s="87"/>
      <c r="VAB544" s="88"/>
      <c r="VAC544" s="89"/>
      <c r="VAD544" s="90"/>
      <c r="VAE544" s="57"/>
      <c r="VAF544" s="57"/>
      <c r="VAG544" s="91"/>
      <c r="VAH544" s="87"/>
      <c r="VAI544" s="87"/>
      <c r="VAJ544" s="55"/>
      <c r="VAK544" s="55"/>
      <c r="VAL544" s="92"/>
      <c r="VAM544" s="61"/>
      <c r="VAN544" s="55"/>
      <c r="VAO544" s="57"/>
      <c r="VAP544" s="55"/>
      <c r="VAQ544" s="55"/>
      <c r="VAR544" s="55"/>
      <c r="VAS544" s="55"/>
      <c r="VAT544" s="55"/>
      <c r="VAU544" s="55"/>
      <c r="VAV544" s="55"/>
      <c r="VAW544" s="59"/>
      <c r="VAX544" s="55"/>
      <c r="VAY544" s="55"/>
      <c r="VAZ544" s="87"/>
      <c r="VBA544" s="88"/>
      <c r="VBB544" s="89"/>
      <c r="VBC544" s="90"/>
      <c r="VBD544" s="57"/>
      <c r="VBE544" s="57"/>
      <c r="VBF544" s="91"/>
      <c r="VBG544" s="87"/>
      <c r="VBH544" s="87"/>
      <c r="VBI544" s="55"/>
      <c r="VBJ544" s="55"/>
      <c r="VBK544" s="92"/>
      <c r="VBL544" s="61"/>
      <c r="VBM544" s="55"/>
      <c r="VBN544" s="57"/>
      <c r="VBO544" s="55"/>
      <c r="VBP544" s="55"/>
      <c r="VBQ544" s="55"/>
      <c r="VBR544" s="55"/>
      <c r="VBS544" s="55"/>
      <c r="VBT544" s="55"/>
      <c r="VBU544" s="55"/>
      <c r="VBV544" s="59"/>
      <c r="VBW544" s="55"/>
      <c r="VBX544" s="55"/>
      <c r="VBY544" s="87"/>
      <c r="VBZ544" s="88"/>
      <c r="VCA544" s="89"/>
      <c r="VCB544" s="90"/>
      <c r="VCC544" s="57"/>
      <c r="VCD544" s="57"/>
      <c r="VCE544" s="91"/>
      <c r="VCF544" s="87"/>
      <c r="VCG544" s="87"/>
      <c r="VCH544" s="55"/>
      <c r="VCI544" s="55"/>
      <c r="VCJ544" s="92"/>
      <c r="VCK544" s="61"/>
      <c r="VCL544" s="55"/>
      <c r="VCM544" s="57"/>
      <c r="VCN544" s="55"/>
      <c r="VCO544" s="55"/>
      <c r="VCP544" s="55"/>
      <c r="VCQ544" s="55"/>
      <c r="VCR544" s="55"/>
      <c r="VCS544" s="55"/>
      <c r="VCT544" s="55"/>
      <c r="VCU544" s="59"/>
      <c r="VCV544" s="55"/>
      <c r="VCW544" s="55"/>
      <c r="VCX544" s="87"/>
      <c r="VCY544" s="88"/>
      <c r="VCZ544" s="89"/>
      <c r="VDA544" s="90"/>
      <c r="VDB544" s="57"/>
      <c r="VDC544" s="57"/>
      <c r="VDD544" s="91"/>
      <c r="VDE544" s="87"/>
      <c r="VDF544" s="87"/>
      <c r="VDG544" s="55"/>
      <c r="VDH544" s="55"/>
      <c r="VDI544" s="92"/>
      <c r="VDJ544" s="61"/>
      <c r="VDK544" s="55"/>
      <c r="VDL544" s="57"/>
      <c r="VDM544" s="55"/>
      <c r="VDN544" s="55"/>
      <c r="VDO544" s="55"/>
      <c r="VDP544" s="55"/>
      <c r="VDQ544" s="55"/>
      <c r="VDR544" s="55"/>
      <c r="VDS544" s="55"/>
      <c r="VDT544" s="59"/>
      <c r="VDU544" s="55"/>
      <c r="VDV544" s="55"/>
      <c r="VDW544" s="87"/>
      <c r="VDX544" s="88"/>
      <c r="VDY544" s="89"/>
      <c r="VDZ544" s="90"/>
      <c r="VEA544" s="57"/>
      <c r="VEB544" s="57"/>
      <c r="VEC544" s="91"/>
      <c r="VED544" s="87"/>
      <c r="VEE544" s="87"/>
      <c r="VEF544" s="55"/>
      <c r="VEG544" s="55"/>
      <c r="VEH544" s="92"/>
      <c r="VEI544" s="61"/>
      <c r="VEJ544" s="55"/>
      <c r="VEK544" s="57"/>
      <c r="VEL544" s="55"/>
      <c r="VEM544" s="55"/>
      <c r="VEN544" s="55"/>
      <c r="VEO544" s="55"/>
      <c r="VEP544" s="55"/>
      <c r="VEQ544" s="55"/>
      <c r="VER544" s="55"/>
      <c r="VES544" s="59"/>
      <c r="VET544" s="55"/>
      <c r="VEU544" s="55"/>
      <c r="VEV544" s="87"/>
      <c r="VEW544" s="88"/>
      <c r="VEX544" s="89"/>
      <c r="VEY544" s="90"/>
      <c r="VEZ544" s="57"/>
      <c r="VFA544" s="57"/>
      <c r="VFB544" s="91"/>
      <c r="VFC544" s="87"/>
      <c r="VFD544" s="87"/>
      <c r="VFE544" s="55"/>
      <c r="VFF544" s="55"/>
      <c r="VFG544" s="92"/>
      <c r="VFH544" s="61"/>
      <c r="VFI544" s="55"/>
      <c r="VFJ544" s="57"/>
      <c r="VFK544" s="55"/>
      <c r="VFL544" s="55"/>
      <c r="VFM544" s="55"/>
      <c r="VFN544" s="55"/>
      <c r="VFO544" s="55"/>
      <c r="VFP544" s="55"/>
      <c r="VFQ544" s="55"/>
      <c r="VFR544" s="59"/>
      <c r="VFS544" s="55"/>
      <c r="VFT544" s="55"/>
      <c r="VFU544" s="87"/>
      <c r="VFV544" s="88"/>
      <c r="VFW544" s="89"/>
      <c r="VFX544" s="90"/>
      <c r="VFY544" s="57"/>
      <c r="VFZ544" s="57"/>
      <c r="VGA544" s="91"/>
      <c r="VGB544" s="87"/>
      <c r="VGC544" s="87"/>
      <c r="VGD544" s="55"/>
      <c r="VGE544" s="55"/>
      <c r="VGF544" s="92"/>
      <c r="VGG544" s="61"/>
      <c r="VGH544" s="55"/>
      <c r="VGI544" s="57"/>
      <c r="VGJ544" s="55"/>
      <c r="VGK544" s="55"/>
      <c r="VGL544" s="55"/>
      <c r="VGM544" s="55"/>
      <c r="VGN544" s="55"/>
      <c r="VGO544" s="55"/>
      <c r="VGP544" s="55"/>
      <c r="VGQ544" s="59"/>
      <c r="VGR544" s="55"/>
      <c r="VGS544" s="55"/>
      <c r="VGT544" s="87"/>
      <c r="VGU544" s="88"/>
      <c r="VGV544" s="89"/>
      <c r="VGW544" s="90"/>
      <c r="VGX544" s="57"/>
      <c r="VGY544" s="57"/>
      <c r="VGZ544" s="91"/>
      <c r="VHA544" s="87"/>
      <c r="VHB544" s="87"/>
      <c r="VHC544" s="55"/>
      <c r="VHD544" s="55"/>
      <c r="VHE544" s="92"/>
      <c r="VHF544" s="61"/>
      <c r="VHG544" s="55"/>
      <c r="VHH544" s="57"/>
      <c r="VHI544" s="55"/>
      <c r="VHJ544" s="55"/>
      <c r="VHK544" s="55"/>
      <c r="VHL544" s="55"/>
      <c r="VHM544" s="55"/>
      <c r="VHN544" s="55"/>
      <c r="VHO544" s="55"/>
      <c r="VHP544" s="59"/>
      <c r="VHQ544" s="55"/>
      <c r="VHR544" s="55"/>
      <c r="VHS544" s="87"/>
      <c r="VHT544" s="88"/>
      <c r="VHU544" s="89"/>
      <c r="VHV544" s="90"/>
      <c r="VHW544" s="57"/>
      <c r="VHX544" s="57"/>
      <c r="VHY544" s="91"/>
      <c r="VHZ544" s="87"/>
      <c r="VIA544" s="87"/>
      <c r="VIB544" s="55"/>
      <c r="VIC544" s="55"/>
      <c r="VID544" s="92"/>
      <c r="VIE544" s="61"/>
      <c r="VIF544" s="55"/>
      <c r="VIG544" s="57"/>
      <c r="VIH544" s="55"/>
      <c r="VII544" s="55"/>
      <c r="VIJ544" s="55"/>
      <c r="VIK544" s="55"/>
      <c r="VIL544" s="55"/>
      <c r="VIM544" s="55"/>
      <c r="VIN544" s="55"/>
      <c r="VIO544" s="59"/>
      <c r="VIP544" s="55"/>
      <c r="VIQ544" s="55"/>
      <c r="VIR544" s="87"/>
      <c r="VIS544" s="88"/>
      <c r="VIT544" s="89"/>
      <c r="VIU544" s="90"/>
      <c r="VIV544" s="57"/>
      <c r="VIW544" s="57"/>
      <c r="VIX544" s="91"/>
      <c r="VIY544" s="87"/>
      <c r="VIZ544" s="87"/>
      <c r="VJA544" s="55"/>
      <c r="VJB544" s="55"/>
      <c r="VJC544" s="92"/>
      <c r="VJD544" s="61"/>
      <c r="VJE544" s="55"/>
      <c r="VJF544" s="57"/>
      <c r="VJG544" s="55"/>
      <c r="VJH544" s="55"/>
      <c r="VJI544" s="55"/>
      <c r="VJJ544" s="55"/>
      <c r="VJK544" s="55"/>
      <c r="VJL544" s="55"/>
      <c r="VJM544" s="55"/>
      <c r="VJN544" s="59"/>
      <c r="VJO544" s="55"/>
      <c r="VJP544" s="55"/>
      <c r="VJQ544" s="87"/>
      <c r="VJR544" s="88"/>
      <c r="VJS544" s="89"/>
      <c r="VJT544" s="90"/>
      <c r="VJU544" s="57"/>
      <c r="VJV544" s="57"/>
      <c r="VJW544" s="91"/>
      <c r="VJX544" s="87"/>
      <c r="VJY544" s="87"/>
      <c r="VJZ544" s="55"/>
      <c r="VKA544" s="55"/>
      <c r="VKB544" s="92"/>
      <c r="VKC544" s="61"/>
      <c r="VKD544" s="55"/>
      <c r="VKE544" s="57"/>
      <c r="VKF544" s="55"/>
      <c r="VKG544" s="55"/>
      <c r="VKH544" s="55"/>
      <c r="VKI544" s="55"/>
      <c r="VKJ544" s="55"/>
      <c r="VKK544" s="55"/>
      <c r="VKL544" s="55"/>
      <c r="VKM544" s="59"/>
      <c r="VKN544" s="55"/>
      <c r="VKO544" s="55"/>
      <c r="VKP544" s="87"/>
      <c r="VKQ544" s="88"/>
      <c r="VKR544" s="89"/>
      <c r="VKS544" s="90"/>
      <c r="VKT544" s="57"/>
      <c r="VKU544" s="57"/>
      <c r="VKV544" s="91"/>
      <c r="VKW544" s="87"/>
      <c r="VKX544" s="87"/>
      <c r="VKY544" s="55"/>
      <c r="VKZ544" s="55"/>
      <c r="VLA544" s="92"/>
      <c r="VLB544" s="61"/>
      <c r="VLC544" s="55"/>
      <c r="VLD544" s="57"/>
      <c r="VLE544" s="55"/>
      <c r="VLF544" s="55"/>
      <c r="VLG544" s="55"/>
      <c r="VLH544" s="55"/>
      <c r="VLI544" s="55"/>
      <c r="VLJ544" s="55"/>
      <c r="VLK544" s="55"/>
      <c r="VLL544" s="59"/>
      <c r="VLM544" s="55"/>
      <c r="VLN544" s="55"/>
      <c r="VLO544" s="87"/>
      <c r="VLP544" s="88"/>
      <c r="VLQ544" s="89"/>
      <c r="VLR544" s="90"/>
      <c r="VLS544" s="57"/>
      <c r="VLT544" s="57"/>
      <c r="VLU544" s="91"/>
      <c r="VLV544" s="87"/>
      <c r="VLW544" s="87"/>
      <c r="VLX544" s="55"/>
      <c r="VLY544" s="55"/>
      <c r="VLZ544" s="92"/>
      <c r="VMA544" s="61"/>
      <c r="VMB544" s="55"/>
      <c r="VMC544" s="57"/>
      <c r="VMD544" s="55"/>
      <c r="VME544" s="55"/>
      <c r="VMF544" s="55"/>
      <c r="VMG544" s="55"/>
      <c r="VMH544" s="55"/>
      <c r="VMI544" s="55"/>
      <c r="VMJ544" s="55"/>
      <c r="VMK544" s="59"/>
      <c r="VML544" s="55"/>
      <c r="VMM544" s="55"/>
      <c r="VMN544" s="87"/>
      <c r="VMO544" s="88"/>
      <c r="VMP544" s="89"/>
      <c r="VMQ544" s="90"/>
      <c r="VMR544" s="57"/>
      <c r="VMS544" s="57"/>
      <c r="VMT544" s="91"/>
      <c r="VMU544" s="87"/>
      <c r="VMV544" s="87"/>
      <c r="VMW544" s="55"/>
      <c r="VMX544" s="55"/>
      <c r="VMY544" s="92"/>
      <c r="VMZ544" s="61"/>
      <c r="VNA544" s="55"/>
      <c r="VNB544" s="57"/>
      <c r="VNC544" s="55"/>
      <c r="VND544" s="55"/>
      <c r="VNE544" s="55"/>
      <c r="VNF544" s="55"/>
      <c r="VNG544" s="55"/>
      <c r="VNH544" s="55"/>
      <c r="VNI544" s="55"/>
      <c r="VNJ544" s="59"/>
      <c r="VNK544" s="55"/>
      <c r="VNL544" s="55"/>
      <c r="VNM544" s="87"/>
      <c r="VNN544" s="88"/>
      <c r="VNO544" s="89"/>
      <c r="VNP544" s="90"/>
      <c r="VNQ544" s="57"/>
      <c r="VNR544" s="57"/>
      <c r="VNS544" s="91"/>
      <c r="VNT544" s="87"/>
      <c r="VNU544" s="87"/>
      <c r="VNV544" s="55"/>
      <c r="VNW544" s="55"/>
      <c r="VNX544" s="92"/>
      <c r="VNY544" s="61"/>
      <c r="VNZ544" s="55"/>
      <c r="VOA544" s="57"/>
      <c r="VOB544" s="55"/>
      <c r="VOC544" s="55"/>
      <c r="VOD544" s="55"/>
      <c r="VOE544" s="55"/>
      <c r="VOF544" s="55"/>
      <c r="VOG544" s="55"/>
      <c r="VOH544" s="55"/>
      <c r="VOI544" s="59"/>
      <c r="VOJ544" s="55"/>
      <c r="VOK544" s="55"/>
      <c r="VOL544" s="87"/>
      <c r="VOM544" s="88"/>
      <c r="VON544" s="89"/>
      <c r="VOO544" s="90"/>
      <c r="VOP544" s="57"/>
      <c r="VOQ544" s="57"/>
      <c r="VOR544" s="91"/>
      <c r="VOS544" s="87"/>
      <c r="VOT544" s="87"/>
      <c r="VOU544" s="55"/>
      <c r="VOV544" s="55"/>
      <c r="VOW544" s="92"/>
      <c r="VOX544" s="61"/>
      <c r="VOY544" s="55"/>
      <c r="VOZ544" s="57"/>
      <c r="VPA544" s="55"/>
      <c r="VPB544" s="55"/>
      <c r="VPC544" s="55"/>
      <c r="VPD544" s="55"/>
      <c r="VPE544" s="55"/>
      <c r="VPF544" s="55"/>
      <c r="VPG544" s="55"/>
      <c r="VPH544" s="59"/>
      <c r="VPI544" s="55"/>
      <c r="VPJ544" s="55"/>
      <c r="VPK544" s="87"/>
      <c r="VPL544" s="88"/>
      <c r="VPM544" s="89"/>
      <c r="VPN544" s="90"/>
      <c r="VPO544" s="57"/>
      <c r="VPP544" s="57"/>
      <c r="VPQ544" s="91"/>
      <c r="VPR544" s="87"/>
      <c r="VPS544" s="87"/>
      <c r="VPT544" s="55"/>
      <c r="VPU544" s="55"/>
      <c r="VPV544" s="92"/>
      <c r="VPW544" s="61"/>
      <c r="VPX544" s="55"/>
      <c r="VPY544" s="57"/>
      <c r="VPZ544" s="55"/>
      <c r="VQA544" s="55"/>
      <c r="VQB544" s="55"/>
      <c r="VQC544" s="55"/>
      <c r="VQD544" s="55"/>
      <c r="VQE544" s="55"/>
      <c r="VQF544" s="55"/>
      <c r="VQG544" s="59"/>
      <c r="VQH544" s="55"/>
      <c r="VQI544" s="55"/>
      <c r="VQJ544" s="87"/>
      <c r="VQK544" s="88"/>
      <c r="VQL544" s="89"/>
      <c r="VQM544" s="90"/>
      <c r="VQN544" s="57"/>
      <c r="VQO544" s="57"/>
      <c r="VQP544" s="91"/>
      <c r="VQQ544" s="87"/>
      <c r="VQR544" s="87"/>
      <c r="VQS544" s="55"/>
      <c r="VQT544" s="55"/>
      <c r="VQU544" s="92"/>
      <c r="VQV544" s="61"/>
      <c r="VQW544" s="55"/>
      <c r="VQX544" s="57"/>
      <c r="VQY544" s="55"/>
      <c r="VQZ544" s="55"/>
      <c r="VRA544" s="55"/>
      <c r="VRB544" s="55"/>
      <c r="VRC544" s="55"/>
      <c r="VRD544" s="55"/>
      <c r="VRE544" s="55"/>
      <c r="VRF544" s="59"/>
      <c r="VRG544" s="55"/>
      <c r="VRH544" s="55"/>
      <c r="VRI544" s="87"/>
      <c r="VRJ544" s="88"/>
      <c r="VRK544" s="89"/>
      <c r="VRL544" s="90"/>
      <c r="VRM544" s="57"/>
      <c r="VRN544" s="57"/>
      <c r="VRO544" s="91"/>
      <c r="VRP544" s="87"/>
      <c r="VRQ544" s="87"/>
      <c r="VRR544" s="55"/>
      <c r="VRS544" s="55"/>
      <c r="VRT544" s="92"/>
      <c r="VRU544" s="61"/>
      <c r="VRV544" s="55"/>
      <c r="VRW544" s="57"/>
      <c r="VRX544" s="55"/>
      <c r="VRY544" s="55"/>
      <c r="VRZ544" s="55"/>
      <c r="VSA544" s="55"/>
      <c r="VSB544" s="55"/>
      <c r="VSC544" s="55"/>
      <c r="VSD544" s="55"/>
      <c r="VSE544" s="59"/>
      <c r="VSF544" s="55"/>
      <c r="VSG544" s="55"/>
      <c r="VSH544" s="87"/>
      <c r="VSI544" s="88"/>
      <c r="VSJ544" s="89"/>
      <c r="VSK544" s="90"/>
      <c r="VSL544" s="57"/>
      <c r="VSM544" s="57"/>
      <c r="VSN544" s="91"/>
      <c r="VSO544" s="87"/>
      <c r="VSP544" s="87"/>
      <c r="VSQ544" s="55"/>
      <c r="VSR544" s="55"/>
      <c r="VSS544" s="92"/>
      <c r="VST544" s="61"/>
      <c r="VSU544" s="55"/>
      <c r="VSV544" s="57"/>
      <c r="VSW544" s="55"/>
      <c r="VSX544" s="55"/>
      <c r="VSY544" s="55"/>
      <c r="VSZ544" s="55"/>
      <c r="VTA544" s="55"/>
      <c r="VTB544" s="55"/>
      <c r="VTC544" s="55"/>
      <c r="VTD544" s="59"/>
      <c r="VTE544" s="55"/>
      <c r="VTF544" s="55"/>
      <c r="VTG544" s="87"/>
      <c r="VTH544" s="88"/>
      <c r="VTI544" s="89"/>
      <c r="VTJ544" s="90"/>
      <c r="VTK544" s="57"/>
      <c r="VTL544" s="57"/>
      <c r="VTM544" s="91"/>
      <c r="VTN544" s="87"/>
      <c r="VTO544" s="87"/>
      <c r="VTP544" s="55"/>
      <c r="VTQ544" s="55"/>
      <c r="VTR544" s="92"/>
      <c r="VTS544" s="61"/>
      <c r="VTT544" s="55"/>
      <c r="VTU544" s="57"/>
      <c r="VTV544" s="55"/>
      <c r="VTW544" s="55"/>
      <c r="VTX544" s="55"/>
      <c r="VTY544" s="55"/>
      <c r="VTZ544" s="55"/>
      <c r="VUA544" s="55"/>
      <c r="VUB544" s="55"/>
      <c r="VUC544" s="59"/>
      <c r="VUD544" s="55"/>
      <c r="VUE544" s="55"/>
      <c r="VUF544" s="87"/>
      <c r="VUG544" s="88"/>
      <c r="VUH544" s="89"/>
      <c r="VUI544" s="90"/>
      <c r="VUJ544" s="57"/>
      <c r="VUK544" s="57"/>
      <c r="VUL544" s="91"/>
      <c r="VUM544" s="87"/>
      <c r="VUN544" s="87"/>
      <c r="VUO544" s="55"/>
      <c r="VUP544" s="55"/>
      <c r="VUQ544" s="92"/>
      <c r="VUR544" s="61"/>
      <c r="VUS544" s="55"/>
      <c r="VUT544" s="57"/>
      <c r="VUU544" s="55"/>
      <c r="VUV544" s="55"/>
      <c r="VUW544" s="55"/>
      <c r="VUX544" s="55"/>
      <c r="VUY544" s="55"/>
      <c r="VUZ544" s="55"/>
      <c r="VVA544" s="55"/>
      <c r="VVB544" s="59"/>
      <c r="VVC544" s="55"/>
      <c r="VVD544" s="55"/>
      <c r="VVE544" s="87"/>
      <c r="VVF544" s="88"/>
      <c r="VVG544" s="89"/>
      <c r="VVH544" s="90"/>
      <c r="VVI544" s="57"/>
      <c r="VVJ544" s="57"/>
      <c r="VVK544" s="91"/>
      <c r="VVL544" s="87"/>
      <c r="VVM544" s="87"/>
      <c r="VVN544" s="55"/>
      <c r="VVO544" s="55"/>
      <c r="VVP544" s="92"/>
      <c r="VVQ544" s="61"/>
      <c r="VVR544" s="55"/>
      <c r="VVS544" s="57"/>
      <c r="VVT544" s="55"/>
      <c r="VVU544" s="55"/>
      <c r="VVV544" s="55"/>
      <c r="VVW544" s="55"/>
      <c r="VVX544" s="55"/>
      <c r="VVY544" s="55"/>
      <c r="VVZ544" s="55"/>
      <c r="VWA544" s="59"/>
      <c r="VWB544" s="55"/>
      <c r="VWC544" s="55"/>
      <c r="VWD544" s="87"/>
      <c r="VWE544" s="88"/>
      <c r="VWF544" s="89"/>
      <c r="VWG544" s="90"/>
      <c r="VWH544" s="57"/>
      <c r="VWI544" s="57"/>
      <c r="VWJ544" s="91"/>
      <c r="VWK544" s="87"/>
      <c r="VWL544" s="87"/>
      <c r="VWM544" s="55"/>
      <c r="VWN544" s="55"/>
      <c r="VWO544" s="92"/>
      <c r="VWP544" s="61"/>
      <c r="VWQ544" s="55"/>
      <c r="VWR544" s="57"/>
      <c r="VWS544" s="55"/>
      <c r="VWT544" s="55"/>
      <c r="VWU544" s="55"/>
      <c r="VWV544" s="55"/>
      <c r="VWW544" s="55"/>
      <c r="VWX544" s="55"/>
      <c r="VWY544" s="55"/>
      <c r="VWZ544" s="59"/>
      <c r="VXA544" s="55"/>
      <c r="VXB544" s="55"/>
      <c r="VXC544" s="87"/>
      <c r="VXD544" s="88"/>
      <c r="VXE544" s="89"/>
      <c r="VXF544" s="90"/>
      <c r="VXG544" s="57"/>
      <c r="VXH544" s="57"/>
      <c r="VXI544" s="91"/>
      <c r="VXJ544" s="87"/>
      <c r="VXK544" s="87"/>
      <c r="VXL544" s="55"/>
      <c r="VXM544" s="55"/>
      <c r="VXN544" s="92"/>
      <c r="VXO544" s="61"/>
      <c r="VXP544" s="55"/>
      <c r="VXQ544" s="57"/>
      <c r="VXR544" s="55"/>
      <c r="VXS544" s="55"/>
      <c r="VXT544" s="55"/>
      <c r="VXU544" s="55"/>
      <c r="VXV544" s="55"/>
      <c r="VXW544" s="55"/>
      <c r="VXX544" s="55"/>
      <c r="VXY544" s="59"/>
      <c r="VXZ544" s="55"/>
      <c r="VYA544" s="55"/>
      <c r="VYB544" s="87"/>
      <c r="VYC544" s="88"/>
      <c r="VYD544" s="89"/>
      <c r="VYE544" s="90"/>
      <c r="VYF544" s="57"/>
      <c r="VYG544" s="57"/>
      <c r="VYH544" s="91"/>
      <c r="VYI544" s="87"/>
      <c r="VYJ544" s="87"/>
      <c r="VYK544" s="55"/>
      <c r="VYL544" s="55"/>
      <c r="VYM544" s="92"/>
      <c r="VYN544" s="61"/>
      <c r="VYO544" s="55"/>
      <c r="VYP544" s="57"/>
      <c r="VYQ544" s="55"/>
      <c r="VYR544" s="55"/>
      <c r="VYS544" s="55"/>
      <c r="VYT544" s="55"/>
      <c r="VYU544" s="55"/>
      <c r="VYV544" s="55"/>
      <c r="VYW544" s="55"/>
      <c r="VYX544" s="59"/>
      <c r="VYY544" s="55"/>
      <c r="VYZ544" s="55"/>
      <c r="VZA544" s="87"/>
      <c r="VZB544" s="88"/>
      <c r="VZC544" s="89"/>
      <c r="VZD544" s="90"/>
      <c r="VZE544" s="57"/>
      <c r="VZF544" s="57"/>
      <c r="VZG544" s="91"/>
      <c r="VZH544" s="87"/>
      <c r="VZI544" s="87"/>
      <c r="VZJ544" s="55"/>
      <c r="VZK544" s="55"/>
      <c r="VZL544" s="92"/>
      <c r="VZM544" s="61"/>
      <c r="VZN544" s="55"/>
      <c r="VZO544" s="57"/>
      <c r="VZP544" s="55"/>
      <c r="VZQ544" s="55"/>
      <c r="VZR544" s="55"/>
      <c r="VZS544" s="55"/>
      <c r="VZT544" s="55"/>
      <c r="VZU544" s="55"/>
      <c r="VZV544" s="55"/>
      <c r="VZW544" s="59"/>
      <c r="VZX544" s="55"/>
      <c r="VZY544" s="55"/>
      <c r="VZZ544" s="87"/>
      <c r="WAA544" s="88"/>
      <c r="WAB544" s="89"/>
      <c r="WAC544" s="90"/>
      <c r="WAD544" s="57"/>
      <c r="WAE544" s="57"/>
      <c r="WAF544" s="91"/>
      <c r="WAG544" s="87"/>
      <c r="WAH544" s="87"/>
      <c r="WAI544" s="55"/>
      <c r="WAJ544" s="55"/>
      <c r="WAK544" s="92"/>
      <c r="WAL544" s="61"/>
      <c r="WAM544" s="55"/>
      <c r="WAN544" s="57"/>
      <c r="WAO544" s="55"/>
      <c r="WAP544" s="55"/>
      <c r="WAQ544" s="55"/>
      <c r="WAR544" s="55"/>
      <c r="WAS544" s="55"/>
      <c r="WAT544" s="55"/>
      <c r="WAU544" s="55"/>
      <c r="WAV544" s="59"/>
      <c r="WAW544" s="55"/>
      <c r="WAX544" s="55"/>
      <c r="WAY544" s="87"/>
      <c r="WAZ544" s="88"/>
      <c r="WBA544" s="89"/>
      <c r="WBB544" s="90"/>
      <c r="WBC544" s="57"/>
      <c r="WBD544" s="57"/>
      <c r="WBE544" s="91"/>
      <c r="WBF544" s="87"/>
      <c r="WBG544" s="87"/>
      <c r="WBH544" s="55"/>
      <c r="WBI544" s="55"/>
      <c r="WBJ544" s="92"/>
      <c r="WBK544" s="61"/>
      <c r="WBL544" s="55"/>
      <c r="WBM544" s="57"/>
      <c r="WBN544" s="55"/>
      <c r="WBO544" s="55"/>
      <c r="WBP544" s="55"/>
      <c r="WBQ544" s="55"/>
      <c r="WBR544" s="55"/>
      <c r="WBS544" s="55"/>
      <c r="WBT544" s="55"/>
      <c r="WBU544" s="59"/>
      <c r="WBV544" s="55"/>
      <c r="WBW544" s="55"/>
      <c r="WBX544" s="87"/>
      <c r="WBY544" s="88"/>
      <c r="WBZ544" s="89"/>
      <c r="WCA544" s="90"/>
      <c r="WCB544" s="57"/>
      <c r="WCC544" s="57"/>
      <c r="WCD544" s="91"/>
      <c r="WCE544" s="87"/>
      <c r="WCF544" s="87"/>
      <c r="WCG544" s="55"/>
      <c r="WCH544" s="55"/>
      <c r="WCI544" s="92"/>
      <c r="WCJ544" s="61"/>
      <c r="WCK544" s="55"/>
      <c r="WCL544" s="57"/>
      <c r="WCM544" s="55"/>
      <c r="WCN544" s="55"/>
      <c r="WCO544" s="55"/>
      <c r="WCP544" s="55"/>
      <c r="WCQ544" s="55"/>
      <c r="WCR544" s="55"/>
      <c r="WCS544" s="55"/>
      <c r="WCT544" s="59"/>
      <c r="WCU544" s="55"/>
      <c r="WCV544" s="55"/>
      <c r="WCW544" s="87"/>
      <c r="WCX544" s="88"/>
      <c r="WCY544" s="89"/>
      <c r="WCZ544" s="90"/>
      <c r="WDA544" s="57"/>
      <c r="WDB544" s="57"/>
      <c r="WDC544" s="91"/>
      <c r="WDD544" s="87"/>
      <c r="WDE544" s="87"/>
      <c r="WDF544" s="55"/>
      <c r="WDG544" s="55"/>
      <c r="WDH544" s="92"/>
      <c r="WDI544" s="61"/>
      <c r="WDJ544" s="55"/>
      <c r="WDK544" s="57"/>
      <c r="WDL544" s="55"/>
      <c r="WDM544" s="55"/>
      <c r="WDN544" s="55"/>
      <c r="WDO544" s="55"/>
      <c r="WDP544" s="55"/>
      <c r="WDQ544" s="55"/>
      <c r="WDR544" s="55"/>
      <c r="WDS544" s="59"/>
      <c r="WDT544" s="55"/>
      <c r="WDU544" s="55"/>
      <c r="WDV544" s="87"/>
      <c r="WDW544" s="88"/>
      <c r="WDX544" s="89"/>
      <c r="WDY544" s="90"/>
      <c r="WDZ544" s="57"/>
      <c r="WEA544" s="57"/>
      <c r="WEB544" s="91"/>
      <c r="WEC544" s="87"/>
      <c r="WED544" s="87"/>
      <c r="WEE544" s="55"/>
      <c r="WEF544" s="55"/>
      <c r="WEG544" s="92"/>
      <c r="WEH544" s="61"/>
      <c r="WEI544" s="55"/>
      <c r="WEJ544" s="57"/>
      <c r="WEK544" s="55"/>
      <c r="WEL544" s="55"/>
      <c r="WEM544" s="55"/>
      <c r="WEN544" s="55"/>
      <c r="WEO544" s="55"/>
      <c r="WEP544" s="55"/>
      <c r="WEQ544" s="55"/>
      <c r="WER544" s="59"/>
      <c r="WES544" s="55"/>
      <c r="WET544" s="55"/>
      <c r="WEU544" s="87"/>
      <c r="WEV544" s="88"/>
      <c r="WEW544" s="89"/>
      <c r="WEX544" s="90"/>
      <c r="WEY544" s="57"/>
      <c r="WEZ544" s="57"/>
      <c r="WFA544" s="91"/>
      <c r="WFB544" s="87"/>
      <c r="WFC544" s="87"/>
      <c r="WFD544" s="55"/>
      <c r="WFE544" s="55"/>
      <c r="WFF544" s="92"/>
      <c r="WFG544" s="61"/>
      <c r="WFH544" s="55"/>
      <c r="WFI544" s="57"/>
      <c r="WFJ544" s="55"/>
      <c r="WFK544" s="55"/>
      <c r="WFL544" s="55"/>
      <c r="WFM544" s="55"/>
      <c r="WFN544" s="55"/>
      <c r="WFO544" s="55"/>
      <c r="WFP544" s="55"/>
      <c r="WFQ544" s="59"/>
      <c r="WFR544" s="55"/>
      <c r="WFS544" s="55"/>
      <c r="WFT544" s="87"/>
      <c r="WFU544" s="88"/>
      <c r="WFV544" s="89"/>
      <c r="WFW544" s="90"/>
      <c r="WFX544" s="57"/>
      <c r="WFY544" s="57"/>
      <c r="WFZ544" s="91"/>
      <c r="WGA544" s="87"/>
      <c r="WGB544" s="87"/>
      <c r="WGC544" s="55"/>
      <c r="WGD544" s="55"/>
      <c r="WGE544" s="92"/>
      <c r="WGF544" s="61"/>
      <c r="WGG544" s="55"/>
      <c r="WGH544" s="57"/>
      <c r="WGI544" s="55"/>
      <c r="WGJ544" s="55"/>
      <c r="WGK544" s="55"/>
      <c r="WGL544" s="55"/>
      <c r="WGM544" s="55"/>
      <c r="WGN544" s="55"/>
      <c r="WGO544" s="55"/>
      <c r="WGP544" s="59"/>
      <c r="WGQ544" s="55"/>
      <c r="WGR544" s="55"/>
      <c r="WGS544" s="87"/>
      <c r="WGT544" s="88"/>
      <c r="WGU544" s="89"/>
      <c r="WGV544" s="90"/>
      <c r="WGW544" s="57"/>
      <c r="WGX544" s="57"/>
      <c r="WGY544" s="91"/>
      <c r="WGZ544" s="87"/>
      <c r="WHA544" s="87"/>
      <c r="WHB544" s="55"/>
      <c r="WHC544" s="55"/>
      <c r="WHD544" s="92"/>
      <c r="WHE544" s="61"/>
      <c r="WHF544" s="55"/>
      <c r="WHG544" s="57"/>
      <c r="WHH544" s="55"/>
      <c r="WHI544" s="55"/>
      <c r="WHJ544" s="55"/>
      <c r="WHK544" s="55"/>
      <c r="WHL544" s="55"/>
      <c r="WHM544" s="55"/>
      <c r="WHN544" s="55"/>
      <c r="WHO544" s="59"/>
      <c r="WHP544" s="55"/>
      <c r="WHQ544" s="55"/>
      <c r="WHR544" s="87"/>
      <c r="WHS544" s="88"/>
      <c r="WHT544" s="89"/>
      <c r="WHU544" s="90"/>
      <c r="WHV544" s="57"/>
      <c r="WHW544" s="57"/>
      <c r="WHX544" s="91"/>
      <c r="WHY544" s="87"/>
      <c r="WHZ544" s="87"/>
      <c r="WIA544" s="55"/>
      <c r="WIB544" s="55"/>
      <c r="WIC544" s="92"/>
      <c r="WID544" s="61"/>
      <c r="WIE544" s="55"/>
      <c r="WIF544" s="57"/>
      <c r="WIG544" s="55"/>
      <c r="WIH544" s="55"/>
      <c r="WII544" s="55"/>
      <c r="WIJ544" s="55"/>
      <c r="WIK544" s="55"/>
      <c r="WIL544" s="55"/>
      <c r="WIM544" s="55"/>
      <c r="WIN544" s="59"/>
      <c r="WIO544" s="55"/>
      <c r="WIP544" s="55"/>
      <c r="WIQ544" s="87"/>
      <c r="WIR544" s="88"/>
      <c r="WIS544" s="89"/>
      <c r="WIT544" s="90"/>
      <c r="WIU544" s="57"/>
      <c r="WIV544" s="57"/>
      <c r="WIW544" s="91"/>
      <c r="WIX544" s="87"/>
      <c r="WIY544" s="87"/>
      <c r="WIZ544" s="55"/>
      <c r="WJA544" s="55"/>
      <c r="WJB544" s="92"/>
      <c r="WJC544" s="61"/>
      <c r="WJD544" s="55"/>
      <c r="WJE544" s="57"/>
      <c r="WJF544" s="55"/>
      <c r="WJG544" s="55"/>
      <c r="WJH544" s="55"/>
      <c r="WJI544" s="55"/>
      <c r="WJJ544" s="55"/>
      <c r="WJK544" s="55"/>
      <c r="WJL544" s="55"/>
      <c r="WJM544" s="59"/>
      <c r="WJN544" s="55"/>
      <c r="WJO544" s="55"/>
      <c r="WJP544" s="87"/>
      <c r="WJQ544" s="88"/>
      <c r="WJR544" s="89"/>
      <c r="WJS544" s="90"/>
      <c r="WJT544" s="57"/>
      <c r="WJU544" s="57"/>
      <c r="WJV544" s="91"/>
      <c r="WJW544" s="87"/>
      <c r="WJX544" s="87"/>
      <c r="WJY544" s="55"/>
      <c r="WJZ544" s="55"/>
      <c r="WKA544" s="92"/>
      <c r="WKB544" s="61"/>
      <c r="WKC544" s="55"/>
      <c r="WKD544" s="57"/>
      <c r="WKE544" s="55"/>
      <c r="WKF544" s="55"/>
      <c r="WKG544" s="55"/>
      <c r="WKH544" s="55"/>
      <c r="WKI544" s="55"/>
      <c r="WKJ544" s="55"/>
      <c r="WKK544" s="55"/>
      <c r="WKL544" s="59"/>
      <c r="WKM544" s="55"/>
      <c r="WKN544" s="55"/>
      <c r="WKO544" s="87"/>
      <c r="WKP544" s="88"/>
      <c r="WKQ544" s="89"/>
      <c r="WKR544" s="90"/>
      <c r="WKS544" s="57"/>
      <c r="WKT544" s="57"/>
      <c r="WKU544" s="91"/>
      <c r="WKV544" s="87"/>
      <c r="WKW544" s="87"/>
      <c r="WKX544" s="55"/>
      <c r="WKY544" s="55"/>
      <c r="WKZ544" s="92"/>
      <c r="WLA544" s="61"/>
      <c r="WLB544" s="55"/>
      <c r="WLC544" s="57"/>
      <c r="WLD544" s="55"/>
      <c r="WLE544" s="55"/>
      <c r="WLF544" s="55"/>
      <c r="WLG544" s="55"/>
      <c r="WLH544" s="55"/>
      <c r="WLI544" s="55"/>
      <c r="WLJ544" s="55"/>
      <c r="WLK544" s="59"/>
      <c r="WLL544" s="55"/>
      <c r="WLM544" s="55"/>
      <c r="WLN544" s="87"/>
      <c r="WLO544" s="88"/>
      <c r="WLP544" s="89"/>
      <c r="WLQ544" s="90"/>
      <c r="WLR544" s="57"/>
      <c r="WLS544" s="57"/>
      <c r="WLT544" s="91"/>
      <c r="WLU544" s="87"/>
      <c r="WLV544" s="87"/>
      <c r="WLW544" s="55"/>
      <c r="WLX544" s="55"/>
      <c r="WLY544" s="92"/>
      <c r="WLZ544" s="61"/>
      <c r="WMA544" s="55"/>
      <c r="WMB544" s="57"/>
      <c r="WMC544" s="55"/>
      <c r="WMD544" s="55"/>
      <c r="WME544" s="55"/>
      <c r="WMF544" s="55"/>
      <c r="WMG544" s="55"/>
      <c r="WMH544" s="55"/>
      <c r="WMI544" s="55"/>
      <c r="WMJ544" s="59"/>
      <c r="WMK544" s="55"/>
      <c r="WML544" s="55"/>
      <c r="WMM544" s="87"/>
      <c r="WMN544" s="88"/>
      <c r="WMO544" s="89"/>
      <c r="WMP544" s="90"/>
      <c r="WMQ544" s="57"/>
      <c r="WMR544" s="57"/>
      <c r="WMS544" s="91"/>
      <c r="WMT544" s="87"/>
      <c r="WMU544" s="87"/>
      <c r="WMV544" s="55"/>
      <c r="WMW544" s="55"/>
      <c r="WMX544" s="92"/>
      <c r="WMY544" s="61"/>
      <c r="WMZ544" s="55"/>
      <c r="WNA544" s="57"/>
      <c r="WNB544" s="55"/>
      <c r="WNC544" s="55"/>
      <c r="WND544" s="55"/>
      <c r="WNE544" s="55"/>
      <c r="WNF544" s="55"/>
      <c r="WNG544" s="55"/>
      <c r="WNH544" s="55"/>
      <c r="WNI544" s="59"/>
      <c r="WNJ544" s="55"/>
      <c r="WNK544" s="55"/>
      <c r="WNL544" s="87"/>
      <c r="WNM544" s="88"/>
      <c r="WNN544" s="89"/>
      <c r="WNO544" s="90"/>
      <c r="WNP544" s="57"/>
      <c r="WNQ544" s="57"/>
      <c r="WNR544" s="91"/>
      <c r="WNS544" s="87"/>
      <c r="WNT544" s="87"/>
      <c r="WNU544" s="55"/>
      <c r="WNV544" s="55"/>
      <c r="WNW544" s="92"/>
      <c r="WNX544" s="61"/>
      <c r="WNY544" s="55"/>
      <c r="WNZ544" s="57"/>
      <c r="WOA544" s="55"/>
      <c r="WOB544" s="55"/>
      <c r="WOC544" s="55"/>
      <c r="WOD544" s="55"/>
      <c r="WOE544" s="55"/>
      <c r="WOF544" s="55"/>
      <c r="WOG544" s="55"/>
      <c r="WOH544" s="59"/>
      <c r="WOI544" s="55"/>
      <c r="WOJ544" s="55"/>
      <c r="WOK544" s="87"/>
      <c r="WOL544" s="88"/>
      <c r="WOM544" s="89"/>
      <c r="WON544" s="90"/>
      <c r="WOO544" s="57"/>
      <c r="WOP544" s="57"/>
      <c r="WOQ544" s="91"/>
      <c r="WOR544" s="87"/>
      <c r="WOS544" s="87"/>
      <c r="WOT544" s="55"/>
      <c r="WOU544" s="55"/>
      <c r="WOV544" s="92"/>
      <c r="WOW544" s="61"/>
      <c r="WOX544" s="55"/>
      <c r="WOY544" s="57"/>
      <c r="WOZ544" s="55"/>
      <c r="WPA544" s="55"/>
      <c r="WPB544" s="55"/>
      <c r="WPC544" s="55"/>
      <c r="WPD544" s="55"/>
      <c r="WPE544" s="55"/>
      <c r="WPF544" s="55"/>
      <c r="WPG544" s="59"/>
      <c r="WPH544" s="55"/>
      <c r="WPI544" s="55"/>
      <c r="WPJ544" s="87"/>
      <c r="WPK544" s="88"/>
      <c r="WPL544" s="89"/>
      <c r="WPM544" s="90"/>
      <c r="WPN544" s="57"/>
      <c r="WPO544" s="57"/>
      <c r="WPP544" s="91"/>
      <c r="WPQ544" s="87"/>
      <c r="WPR544" s="87"/>
      <c r="WPS544" s="55"/>
      <c r="WPT544" s="55"/>
      <c r="WPU544" s="92"/>
      <c r="WPV544" s="61"/>
      <c r="WPW544" s="55"/>
      <c r="WPX544" s="57"/>
      <c r="WPY544" s="55"/>
      <c r="WPZ544" s="55"/>
      <c r="WQA544" s="55"/>
      <c r="WQB544" s="55"/>
      <c r="WQC544" s="55"/>
      <c r="WQD544" s="55"/>
      <c r="WQE544" s="55"/>
      <c r="WQF544" s="59"/>
      <c r="WQG544" s="55"/>
      <c r="WQH544" s="55"/>
      <c r="WQI544" s="87"/>
      <c r="WQJ544" s="88"/>
      <c r="WQK544" s="89"/>
      <c r="WQL544" s="90"/>
      <c r="WQM544" s="57"/>
      <c r="WQN544" s="57"/>
      <c r="WQO544" s="91"/>
      <c r="WQP544" s="87"/>
      <c r="WQQ544" s="87"/>
      <c r="WQR544" s="55"/>
      <c r="WQS544" s="55"/>
      <c r="WQT544" s="92"/>
      <c r="WQU544" s="61"/>
      <c r="WQV544" s="55"/>
      <c r="WQW544" s="57"/>
      <c r="WQX544" s="55"/>
      <c r="WQY544" s="55"/>
      <c r="WQZ544" s="55"/>
      <c r="WRA544" s="55"/>
      <c r="WRB544" s="55"/>
      <c r="WRC544" s="55"/>
      <c r="WRD544" s="55"/>
      <c r="WRE544" s="59"/>
      <c r="WRF544" s="55"/>
      <c r="WRG544" s="55"/>
      <c r="WRH544" s="87"/>
      <c r="WRI544" s="88"/>
      <c r="WRJ544" s="89"/>
      <c r="WRK544" s="90"/>
      <c r="WRL544" s="57"/>
      <c r="WRM544" s="57"/>
      <c r="WRN544" s="91"/>
      <c r="WRO544" s="87"/>
      <c r="WRP544" s="87"/>
      <c r="WRQ544" s="55"/>
      <c r="WRR544" s="55"/>
      <c r="WRS544" s="92"/>
      <c r="WRT544" s="61"/>
      <c r="WRU544" s="55"/>
      <c r="WRV544" s="57"/>
      <c r="WRW544" s="55"/>
      <c r="WRX544" s="55"/>
      <c r="WRY544" s="55"/>
      <c r="WRZ544" s="55"/>
      <c r="WSA544" s="55"/>
      <c r="WSB544" s="55"/>
      <c r="WSC544" s="55"/>
      <c r="WSD544" s="59"/>
      <c r="WSE544" s="55"/>
      <c r="WSF544" s="55"/>
      <c r="WSG544" s="87"/>
      <c r="WSH544" s="88"/>
      <c r="WSI544" s="89"/>
      <c r="WSJ544" s="90"/>
      <c r="WSK544" s="57"/>
      <c r="WSL544" s="57"/>
      <c r="WSM544" s="91"/>
      <c r="WSN544" s="87"/>
      <c r="WSO544" s="87"/>
      <c r="WSP544" s="55"/>
      <c r="WSQ544" s="55"/>
      <c r="WSR544" s="92"/>
      <c r="WSS544" s="61"/>
      <c r="WST544" s="55"/>
      <c r="WSU544" s="57"/>
      <c r="WSV544" s="55"/>
      <c r="WSW544" s="55"/>
      <c r="WSX544" s="55"/>
      <c r="WSY544" s="55"/>
      <c r="WSZ544" s="55"/>
      <c r="WTA544" s="55"/>
      <c r="WTB544" s="55"/>
      <c r="WTC544" s="59"/>
      <c r="WTD544" s="55"/>
      <c r="WTE544" s="55"/>
      <c r="WTF544" s="87"/>
      <c r="WTG544" s="88"/>
      <c r="WTH544" s="89"/>
      <c r="WTI544" s="90"/>
      <c r="WTJ544" s="57"/>
      <c r="WTK544" s="57"/>
      <c r="WTL544" s="91"/>
      <c r="WTM544" s="87"/>
      <c r="WTN544" s="87"/>
      <c r="WTO544" s="55"/>
      <c r="WTP544" s="55"/>
      <c r="WTQ544" s="92"/>
      <c r="WTR544" s="61"/>
      <c r="WTS544" s="55"/>
      <c r="WTT544" s="57"/>
      <c r="WTU544" s="55"/>
      <c r="WTV544" s="55"/>
      <c r="WTW544" s="55"/>
      <c r="WTX544" s="55"/>
      <c r="WTY544" s="55"/>
      <c r="WTZ544" s="55"/>
      <c r="WUA544" s="55"/>
      <c r="WUB544" s="59"/>
      <c r="WUC544" s="55"/>
      <c r="WUD544" s="55"/>
      <c r="WUE544" s="87"/>
      <c r="WUF544" s="88"/>
      <c r="WUG544" s="89"/>
      <c r="WUH544" s="90"/>
      <c r="WUI544" s="57"/>
      <c r="WUJ544" s="57"/>
      <c r="WUK544" s="91"/>
      <c r="WUL544" s="87"/>
      <c r="WUM544" s="87"/>
      <c r="WUN544" s="55"/>
      <c r="WUO544" s="55"/>
      <c r="WUP544" s="92"/>
      <c r="WUQ544" s="61"/>
      <c r="WUR544" s="55"/>
      <c r="WUS544" s="57"/>
      <c r="WUT544" s="55"/>
      <c r="WUU544" s="55"/>
      <c r="WUV544" s="55"/>
      <c r="WUW544" s="55"/>
      <c r="WUX544" s="55"/>
      <c r="WUY544" s="55"/>
      <c r="WUZ544" s="55"/>
      <c r="WVA544" s="59"/>
      <c r="WVB544" s="55"/>
      <c r="WVC544" s="55"/>
      <c r="WVD544" s="87"/>
      <c r="WVE544" s="88"/>
      <c r="WVF544" s="89"/>
      <c r="WVG544" s="90"/>
      <c r="WVH544" s="57"/>
      <c r="WVI544" s="57"/>
      <c r="WVJ544" s="91"/>
      <c r="WVK544" s="87"/>
      <c r="WVL544" s="87"/>
      <c r="WVM544" s="55"/>
      <c r="WVN544" s="55"/>
      <c r="WVO544" s="92"/>
      <c r="WVP544" s="61"/>
      <c r="WVQ544" s="55"/>
      <c r="WVR544" s="57"/>
      <c r="WVS544" s="55"/>
      <c r="WVT544" s="55"/>
      <c r="WVU544" s="55"/>
      <c r="WVV544" s="55"/>
      <c r="WVW544" s="55"/>
      <c r="WVX544" s="55"/>
      <c r="WVY544" s="55"/>
      <c r="WVZ544" s="59"/>
      <c r="WWA544" s="55"/>
      <c r="WWB544" s="55"/>
      <c r="WWC544" s="87"/>
      <c r="WWD544" s="88"/>
      <c r="WWE544" s="89"/>
      <c r="WWF544" s="90"/>
      <c r="WWG544" s="57"/>
      <c r="WWH544" s="57"/>
      <c r="WWI544" s="91"/>
      <c r="WWJ544" s="87"/>
      <c r="WWK544" s="87"/>
      <c r="WWL544" s="55"/>
      <c r="WWM544" s="55"/>
      <c r="WWN544" s="92"/>
      <c r="WWO544" s="61"/>
      <c r="WWP544" s="55"/>
      <c r="WWQ544" s="57"/>
      <c r="WWR544" s="55"/>
      <c r="WWS544" s="55"/>
      <c r="WWT544" s="55"/>
      <c r="WWU544" s="55"/>
      <c r="WWV544" s="55"/>
      <c r="WWW544" s="55"/>
      <c r="WWX544" s="55"/>
      <c r="WWY544" s="59"/>
      <c r="WWZ544" s="55"/>
      <c r="WXA544" s="55"/>
      <c r="WXB544" s="87"/>
      <c r="WXC544" s="88"/>
      <c r="WXD544" s="89"/>
      <c r="WXE544" s="90"/>
      <c r="WXF544" s="57"/>
      <c r="WXG544" s="57"/>
      <c r="WXH544" s="91"/>
      <c r="WXI544" s="87"/>
      <c r="WXJ544" s="87"/>
      <c r="WXK544" s="55"/>
      <c r="WXL544" s="55"/>
      <c r="WXM544" s="92"/>
      <c r="WXN544" s="61"/>
      <c r="WXO544" s="55"/>
      <c r="WXP544" s="57"/>
      <c r="WXQ544" s="55"/>
      <c r="WXR544" s="55"/>
      <c r="WXS544" s="55"/>
      <c r="WXT544" s="55"/>
      <c r="WXU544" s="55"/>
      <c r="WXV544" s="55"/>
      <c r="WXW544" s="55"/>
      <c r="WXX544" s="59"/>
      <c r="WXY544" s="55"/>
      <c r="WXZ544" s="55"/>
      <c r="WYA544" s="87"/>
      <c r="WYB544" s="88"/>
      <c r="WYC544" s="89"/>
      <c r="WYD544" s="90"/>
      <c r="WYE544" s="57"/>
      <c r="WYF544" s="57"/>
      <c r="WYG544" s="91"/>
      <c r="WYH544" s="87"/>
      <c r="WYI544" s="87"/>
      <c r="WYJ544" s="55"/>
      <c r="WYK544" s="55"/>
      <c r="WYL544" s="92"/>
      <c r="WYM544" s="61"/>
      <c r="WYN544" s="55"/>
      <c r="WYO544" s="57"/>
      <c r="WYP544" s="55"/>
      <c r="WYQ544" s="55"/>
      <c r="WYR544" s="55"/>
      <c r="WYS544" s="55"/>
      <c r="WYT544" s="55"/>
      <c r="WYU544" s="55"/>
      <c r="WYV544" s="55"/>
      <c r="WYW544" s="59"/>
      <c r="WYX544" s="55"/>
      <c r="WYY544" s="55"/>
      <c r="WYZ544" s="87"/>
      <c r="WZA544" s="88"/>
      <c r="WZB544" s="89"/>
      <c r="WZC544" s="90"/>
      <c r="WZD544" s="57"/>
      <c r="WZE544" s="57"/>
      <c r="WZF544" s="91"/>
      <c r="WZG544" s="87"/>
      <c r="WZH544" s="87"/>
      <c r="WZI544" s="55"/>
      <c r="WZJ544" s="55"/>
      <c r="WZK544" s="92"/>
      <c r="WZL544" s="61"/>
      <c r="WZM544" s="55"/>
      <c r="WZN544" s="57"/>
      <c r="WZO544" s="55"/>
      <c r="WZP544" s="55"/>
      <c r="WZQ544" s="55"/>
      <c r="WZR544" s="55"/>
      <c r="WZS544" s="55"/>
      <c r="WZT544" s="55"/>
      <c r="WZU544" s="55"/>
      <c r="WZV544" s="59"/>
      <c r="WZW544" s="55"/>
      <c r="WZX544" s="55"/>
      <c r="WZY544" s="87"/>
      <c r="WZZ544" s="88"/>
      <c r="XAA544" s="89"/>
      <c r="XAB544" s="90"/>
      <c r="XAC544" s="57"/>
      <c r="XAD544" s="57"/>
      <c r="XAE544" s="91"/>
      <c r="XAF544" s="87"/>
      <c r="XAG544" s="87"/>
      <c r="XAH544" s="55"/>
      <c r="XAI544" s="55"/>
      <c r="XAJ544" s="92"/>
      <c r="XAK544" s="61"/>
      <c r="XAL544" s="55"/>
      <c r="XAM544" s="57"/>
      <c r="XAN544" s="55"/>
      <c r="XAO544" s="55"/>
      <c r="XAP544" s="55"/>
      <c r="XAQ544" s="55"/>
      <c r="XAR544" s="55"/>
      <c r="XAS544" s="55"/>
      <c r="XAT544" s="55"/>
      <c r="XAU544" s="59"/>
      <c r="XAV544" s="55"/>
      <c r="XAW544" s="55"/>
      <c r="XAX544" s="87"/>
      <c r="XAY544" s="88"/>
      <c r="XAZ544" s="89"/>
      <c r="XBA544" s="90"/>
      <c r="XBB544" s="57"/>
      <c r="XBC544" s="57"/>
      <c r="XBD544" s="91"/>
      <c r="XBE544" s="87"/>
      <c r="XBF544" s="87"/>
      <c r="XBG544" s="55"/>
      <c r="XBH544" s="55"/>
      <c r="XBI544" s="92"/>
      <c r="XBJ544" s="61"/>
      <c r="XBK544" s="55"/>
      <c r="XBL544" s="57"/>
      <c r="XBM544" s="55"/>
      <c r="XBN544" s="55"/>
      <c r="XBO544" s="55"/>
      <c r="XBP544" s="55"/>
      <c r="XBQ544" s="55"/>
      <c r="XBR544" s="55"/>
      <c r="XBS544" s="55"/>
      <c r="XBT544" s="59"/>
      <c r="XBU544" s="55"/>
      <c r="XBV544" s="55"/>
      <c r="XBW544" s="87"/>
      <c r="XBX544" s="88"/>
      <c r="XBY544" s="89"/>
      <c r="XBZ544" s="90"/>
      <c r="XCA544" s="57"/>
      <c r="XCB544" s="57"/>
      <c r="XCC544" s="91"/>
      <c r="XCD544" s="87"/>
      <c r="XCE544" s="87"/>
      <c r="XCF544" s="55"/>
      <c r="XCG544" s="55"/>
      <c r="XCH544" s="92"/>
      <c r="XCI544" s="61"/>
      <c r="XCJ544" s="55"/>
      <c r="XCK544" s="57"/>
      <c r="XCL544" s="55"/>
      <c r="XCM544" s="55"/>
      <c r="XCN544" s="55"/>
      <c r="XCO544" s="55"/>
      <c r="XCP544" s="55"/>
      <c r="XCQ544" s="55"/>
      <c r="XCR544" s="55"/>
      <c r="XCS544" s="59"/>
      <c r="XCT544" s="55"/>
      <c r="XCU544" s="55"/>
      <c r="XCV544" s="87"/>
      <c r="XCW544" s="88"/>
      <c r="XCX544" s="89"/>
      <c r="XCY544" s="90"/>
      <c r="XCZ544" s="57"/>
      <c r="XDA544" s="57"/>
      <c r="XDB544" s="91"/>
      <c r="XDC544" s="87"/>
      <c r="XDD544" s="87"/>
      <c r="XDE544" s="55"/>
      <c r="XDF544" s="55"/>
      <c r="XDG544" s="92"/>
      <c r="XDH544" s="61"/>
      <c r="XDI544" s="55"/>
      <c r="XDJ544" s="57"/>
      <c r="XDK544" s="55"/>
      <c r="XDL544" s="55"/>
      <c r="XDM544" s="55"/>
      <c r="XDN544" s="55"/>
      <c r="XDO544" s="55"/>
      <c r="XDP544" s="55"/>
      <c r="XDQ544" s="55"/>
      <c r="XDR544" s="59"/>
      <c r="XDS544" s="55"/>
      <c r="XDT544" s="55"/>
      <c r="XDU544" s="87"/>
      <c r="XDV544" s="88"/>
      <c r="XDW544" s="89"/>
      <c r="XDX544" s="90"/>
      <c r="XDY544" s="57"/>
      <c r="XDZ544" s="57"/>
      <c r="XEA544" s="91"/>
      <c r="XEB544" s="87"/>
      <c r="XEC544" s="87"/>
      <c r="XED544" s="55"/>
      <c r="XEE544" s="55"/>
      <c r="XEF544" s="92"/>
      <c r="XEG544" s="61"/>
      <c r="XEH544" s="55"/>
      <c r="XEI544" s="57"/>
      <c r="XEJ544" s="55"/>
      <c r="XEK544" s="55"/>
      <c r="XEL544" s="55"/>
      <c r="XEM544" s="55"/>
      <c r="XEN544" s="55"/>
      <c r="XEO544" s="55"/>
    </row>
    <row r="545" spans="1:16369" ht="102" hidden="1" x14ac:dyDescent="0.2">
      <c r="A545" s="61" t="s">
        <v>1546</v>
      </c>
      <c r="B545" s="55" t="s">
        <v>97</v>
      </c>
      <c r="C545" s="56" t="s">
        <v>96</v>
      </c>
      <c r="D545" s="57" t="s">
        <v>6037</v>
      </c>
      <c r="E545" s="55" t="s">
        <v>242</v>
      </c>
      <c r="F545" s="55" t="s">
        <v>228</v>
      </c>
      <c r="G545" s="55" t="s">
        <v>218</v>
      </c>
      <c r="H545" s="55" t="s">
        <v>6036</v>
      </c>
      <c r="I545" s="55" t="s">
        <v>6035</v>
      </c>
      <c r="J545" s="55" t="s">
        <v>1543</v>
      </c>
      <c r="K545" s="58">
        <v>67.23</v>
      </c>
      <c r="L545" s="59">
        <v>43753</v>
      </c>
      <c r="M545" s="55" t="s">
        <v>86</v>
      </c>
      <c r="N545" s="55" t="s">
        <v>224</v>
      </c>
      <c r="O545" s="57" t="s">
        <v>1540</v>
      </c>
      <c r="P545" s="57" t="s">
        <v>1539</v>
      </c>
      <c r="Q545" s="57" t="s">
        <v>6034</v>
      </c>
      <c r="R545" s="60" t="s">
        <v>86</v>
      </c>
      <c r="S545" s="60" t="s">
        <v>223</v>
      </c>
      <c r="T545" s="55"/>
      <c r="U545" s="59"/>
      <c r="V545" s="55"/>
      <c r="W545" s="55"/>
      <c r="X545" s="87"/>
      <c r="Y545" s="88"/>
      <c r="Z545" s="89"/>
      <c r="AA545" s="90"/>
      <c r="AB545" s="57"/>
      <c r="AC545" s="57"/>
      <c r="AD545" s="91"/>
      <c r="AE545" s="87"/>
      <c r="AF545" s="87"/>
      <c r="AG545" s="55"/>
      <c r="AH545" s="55"/>
      <c r="AI545" s="92"/>
      <c r="AJ545" s="61"/>
      <c r="AK545" s="55"/>
      <c r="AL545" s="57"/>
      <c r="AM545" s="55"/>
      <c r="AN545" s="55"/>
      <c r="AO545" s="55"/>
      <c r="AP545" s="55"/>
      <c r="AQ545" s="55"/>
      <c r="AR545" s="55"/>
      <c r="AS545" s="55"/>
      <c r="AT545" s="59"/>
      <c r="AU545" s="55"/>
      <c r="AV545" s="55"/>
      <c r="AW545" s="87"/>
      <c r="AX545" s="88"/>
      <c r="AY545" s="89"/>
      <c r="AZ545" s="90"/>
      <c r="BA545" s="57"/>
      <c r="BB545" s="57"/>
      <c r="BC545" s="91"/>
      <c r="BD545" s="87"/>
      <c r="BE545" s="87"/>
      <c r="BF545" s="55"/>
      <c r="BG545" s="55"/>
      <c r="BH545" s="92"/>
      <c r="BI545" s="61"/>
      <c r="BJ545" s="55"/>
      <c r="BK545" s="57"/>
      <c r="BL545" s="55"/>
      <c r="BM545" s="55"/>
      <c r="BN545" s="55"/>
      <c r="BO545" s="55"/>
      <c r="BP545" s="55"/>
      <c r="BQ545" s="55"/>
      <c r="BR545" s="55"/>
      <c r="BS545" s="59"/>
      <c r="BT545" s="55"/>
      <c r="BU545" s="55"/>
      <c r="BV545" s="87"/>
      <c r="BW545" s="88"/>
      <c r="BX545" s="89"/>
      <c r="BY545" s="90"/>
      <c r="BZ545" s="57"/>
      <c r="CA545" s="57"/>
      <c r="CB545" s="91"/>
      <c r="CC545" s="87"/>
      <c r="CD545" s="87"/>
      <c r="CE545" s="55"/>
      <c r="CF545" s="55"/>
      <c r="CG545" s="92"/>
      <c r="CH545" s="61"/>
      <c r="CI545" s="55"/>
      <c r="CJ545" s="57"/>
      <c r="CK545" s="55"/>
      <c r="CL545" s="55"/>
      <c r="CM545" s="55"/>
      <c r="CN545" s="55"/>
      <c r="CO545" s="55"/>
      <c r="CP545" s="55"/>
      <c r="CQ545" s="55"/>
      <c r="CR545" s="59"/>
      <c r="CS545" s="55"/>
      <c r="CT545" s="55"/>
      <c r="CU545" s="87"/>
      <c r="CV545" s="88"/>
      <c r="CW545" s="89"/>
      <c r="CX545" s="90"/>
      <c r="CY545" s="57"/>
      <c r="CZ545" s="57"/>
      <c r="DA545" s="91"/>
      <c r="DB545" s="87"/>
      <c r="DC545" s="87"/>
      <c r="DD545" s="55"/>
      <c r="DE545" s="55"/>
      <c r="DF545" s="92"/>
      <c r="DG545" s="61"/>
      <c r="DH545" s="55"/>
      <c r="DI545" s="57"/>
      <c r="DJ545" s="55"/>
      <c r="DK545" s="55"/>
      <c r="DL545" s="55"/>
      <c r="DM545" s="55"/>
      <c r="DN545" s="55"/>
      <c r="DO545" s="55"/>
      <c r="DP545" s="55"/>
      <c r="DQ545" s="59"/>
      <c r="DR545" s="55"/>
      <c r="DS545" s="55"/>
      <c r="DT545" s="87"/>
      <c r="DU545" s="88"/>
      <c r="DV545" s="89"/>
      <c r="DW545" s="90"/>
      <c r="DX545" s="57"/>
      <c r="DY545" s="57"/>
      <c r="DZ545" s="91"/>
      <c r="EA545" s="87"/>
      <c r="EB545" s="87"/>
      <c r="EC545" s="55"/>
      <c r="ED545" s="55"/>
      <c r="EE545" s="92"/>
      <c r="EF545" s="61"/>
      <c r="EG545" s="55"/>
      <c r="EH545" s="57"/>
      <c r="EI545" s="55"/>
      <c r="EJ545" s="55"/>
      <c r="EK545" s="55"/>
      <c r="EL545" s="55"/>
      <c r="EM545" s="55"/>
      <c r="EN545" s="55"/>
      <c r="EO545" s="55"/>
      <c r="EP545" s="59"/>
      <c r="EQ545" s="55"/>
      <c r="ER545" s="55"/>
      <c r="ES545" s="87"/>
      <c r="ET545" s="88"/>
      <c r="EU545" s="89"/>
      <c r="EV545" s="90"/>
      <c r="EW545" s="57"/>
      <c r="EX545" s="57"/>
      <c r="EY545" s="91"/>
      <c r="EZ545" s="87"/>
      <c r="FA545" s="87"/>
      <c r="FB545" s="55"/>
      <c r="FC545" s="55"/>
      <c r="FD545" s="92"/>
      <c r="FE545" s="61"/>
      <c r="FF545" s="55"/>
      <c r="FG545" s="57"/>
      <c r="FH545" s="55"/>
      <c r="FI545" s="55"/>
      <c r="FJ545" s="55"/>
      <c r="FK545" s="55"/>
      <c r="FL545" s="55"/>
      <c r="FM545" s="55"/>
      <c r="FN545" s="55"/>
      <c r="FO545" s="59"/>
      <c r="FP545" s="55"/>
      <c r="FQ545" s="55"/>
      <c r="FR545" s="87"/>
      <c r="FS545" s="88"/>
      <c r="FT545" s="89"/>
      <c r="FU545" s="90"/>
      <c r="FV545" s="57"/>
      <c r="FW545" s="57"/>
      <c r="FX545" s="91"/>
      <c r="FY545" s="87"/>
      <c r="FZ545" s="87"/>
      <c r="GA545" s="55"/>
      <c r="GB545" s="55"/>
      <c r="GC545" s="92"/>
      <c r="GD545" s="61"/>
      <c r="GE545" s="55"/>
      <c r="GF545" s="57"/>
      <c r="GG545" s="55"/>
      <c r="GH545" s="55"/>
      <c r="GI545" s="55"/>
      <c r="GJ545" s="55"/>
      <c r="GK545" s="55"/>
      <c r="GL545" s="55"/>
      <c r="GM545" s="55"/>
      <c r="GN545" s="59"/>
      <c r="GO545" s="55"/>
      <c r="GP545" s="55"/>
      <c r="GQ545" s="87"/>
      <c r="GR545" s="88"/>
      <c r="GS545" s="89"/>
      <c r="GT545" s="90"/>
      <c r="GU545" s="57"/>
      <c r="GV545" s="57"/>
      <c r="GW545" s="91"/>
      <c r="GX545" s="87"/>
      <c r="GY545" s="87"/>
      <c r="GZ545" s="55"/>
      <c r="HA545" s="55"/>
      <c r="HB545" s="92"/>
      <c r="HC545" s="61"/>
      <c r="HD545" s="55"/>
      <c r="HE545" s="57"/>
      <c r="HF545" s="55"/>
      <c r="HG545" s="55"/>
      <c r="HH545" s="55"/>
      <c r="HI545" s="55"/>
      <c r="HJ545" s="55"/>
      <c r="HK545" s="55"/>
      <c r="HL545" s="55"/>
      <c r="HM545" s="59"/>
      <c r="HN545" s="55"/>
      <c r="HO545" s="55"/>
      <c r="HP545" s="87"/>
      <c r="HQ545" s="88"/>
      <c r="HR545" s="89"/>
      <c r="HS545" s="90"/>
      <c r="HT545" s="57"/>
      <c r="HU545" s="57"/>
      <c r="HV545" s="91"/>
      <c r="HW545" s="87"/>
      <c r="HX545" s="87"/>
      <c r="HY545" s="55"/>
      <c r="HZ545" s="55"/>
      <c r="IA545" s="92"/>
      <c r="IB545" s="61"/>
      <c r="IC545" s="55"/>
      <c r="ID545" s="57"/>
      <c r="IE545" s="55"/>
      <c r="IF545" s="55"/>
      <c r="IG545" s="55"/>
      <c r="IH545" s="55"/>
      <c r="II545" s="55"/>
      <c r="IJ545" s="55"/>
      <c r="IK545" s="55"/>
      <c r="IL545" s="59"/>
      <c r="IM545" s="55"/>
      <c r="IN545" s="55"/>
      <c r="IO545" s="87"/>
      <c r="IP545" s="88"/>
      <c r="IQ545" s="89"/>
      <c r="IR545" s="90"/>
      <c r="IS545" s="57"/>
      <c r="IT545" s="57"/>
      <c r="IU545" s="91"/>
      <c r="IV545" s="87"/>
      <c r="IW545" s="87"/>
      <c r="IX545" s="55"/>
      <c r="IY545" s="55"/>
      <c r="IZ545" s="92"/>
      <c r="JA545" s="61"/>
      <c r="JB545" s="55"/>
      <c r="JC545" s="57"/>
      <c r="JD545" s="55"/>
      <c r="JE545" s="55"/>
      <c r="JF545" s="55"/>
      <c r="JG545" s="55"/>
      <c r="JH545" s="55"/>
      <c r="JI545" s="55"/>
      <c r="JJ545" s="55"/>
      <c r="JK545" s="59"/>
      <c r="JL545" s="55"/>
      <c r="JM545" s="55"/>
      <c r="JN545" s="87"/>
      <c r="JO545" s="88"/>
      <c r="JP545" s="89"/>
      <c r="JQ545" s="90"/>
      <c r="JR545" s="57"/>
      <c r="JS545" s="57"/>
      <c r="JT545" s="91"/>
      <c r="JU545" s="87"/>
      <c r="JV545" s="87"/>
      <c r="JW545" s="55"/>
      <c r="JX545" s="55"/>
      <c r="JY545" s="92"/>
      <c r="JZ545" s="61"/>
      <c r="KA545" s="55"/>
      <c r="KB545" s="57"/>
      <c r="KC545" s="55"/>
      <c r="KD545" s="55"/>
      <c r="KE545" s="55"/>
      <c r="KF545" s="55"/>
      <c r="KG545" s="55"/>
      <c r="KH545" s="55"/>
      <c r="KI545" s="55"/>
      <c r="KJ545" s="59"/>
      <c r="KK545" s="55"/>
      <c r="KL545" s="55"/>
      <c r="KM545" s="87"/>
      <c r="KN545" s="88"/>
      <c r="KO545" s="89"/>
      <c r="KP545" s="90"/>
      <c r="KQ545" s="57"/>
      <c r="KR545" s="57"/>
      <c r="KS545" s="91"/>
      <c r="KT545" s="87"/>
      <c r="KU545" s="87"/>
      <c r="KV545" s="55"/>
      <c r="KW545" s="55"/>
      <c r="KX545" s="92"/>
      <c r="KY545" s="61"/>
      <c r="KZ545" s="55"/>
      <c r="LA545" s="57"/>
      <c r="LB545" s="55"/>
      <c r="LC545" s="55"/>
      <c r="LD545" s="55"/>
      <c r="LE545" s="55"/>
      <c r="LF545" s="55"/>
      <c r="LG545" s="55"/>
      <c r="LH545" s="55"/>
      <c r="LI545" s="59"/>
      <c r="LJ545" s="55"/>
      <c r="LK545" s="55"/>
      <c r="LL545" s="87"/>
      <c r="LM545" s="88"/>
      <c r="LN545" s="89"/>
      <c r="LO545" s="90"/>
      <c r="LP545" s="57"/>
      <c r="LQ545" s="57"/>
      <c r="LR545" s="91"/>
      <c r="LS545" s="87"/>
      <c r="LT545" s="87"/>
      <c r="LU545" s="55"/>
      <c r="LV545" s="55"/>
      <c r="LW545" s="92"/>
      <c r="LX545" s="61"/>
      <c r="LY545" s="55"/>
      <c r="LZ545" s="57"/>
      <c r="MA545" s="55"/>
      <c r="MB545" s="55"/>
      <c r="MC545" s="55"/>
      <c r="MD545" s="55"/>
      <c r="ME545" s="55"/>
      <c r="MF545" s="55"/>
      <c r="MG545" s="55"/>
      <c r="MH545" s="59"/>
      <c r="MI545" s="55"/>
      <c r="MJ545" s="55"/>
      <c r="MK545" s="87"/>
      <c r="ML545" s="88"/>
      <c r="MM545" s="89"/>
      <c r="MN545" s="90"/>
      <c r="MO545" s="57"/>
      <c r="MP545" s="57"/>
      <c r="MQ545" s="91"/>
      <c r="MR545" s="87"/>
      <c r="MS545" s="87"/>
      <c r="MT545" s="55"/>
      <c r="MU545" s="55"/>
      <c r="MV545" s="92"/>
      <c r="MW545" s="61"/>
      <c r="MX545" s="55"/>
      <c r="MY545" s="57"/>
      <c r="MZ545" s="55"/>
      <c r="NA545" s="55"/>
      <c r="NB545" s="55"/>
      <c r="NC545" s="55"/>
      <c r="ND545" s="55"/>
      <c r="NE545" s="55"/>
      <c r="NF545" s="55"/>
      <c r="NG545" s="59"/>
      <c r="NH545" s="55"/>
      <c r="NI545" s="55"/>
      <c r="NJ545" s="87"/>
      <c r="NK545" s="88"/>
      <c r="NL545" s="89"/>
      <c r="NM545" s="90"/>
      <c r="NN545" s="57"/>
      <c r="NO545" s="57"/>
      <c r="NP545" s="91"/>
      <c r="NQ545" s="87"/>
      <c r="NR545" s="87"/>
      <c r="NS545" s="55"/>
      <c r="NT545" s="55"/>
      <c r="NU545" s="92"/>
      <c r="NV545" s="61"/>
      <c r="NW545" s="55"/>
      <c r="NX545" s="57"/>
      <c r="NY545" s="55"/>
      <c r="NZ545" s="55"/>
      <c r="OA545" s="55"/>
      <c r="OB545" s="55"/>
      <c r="OC545" s="55"/>
      <c r="OD545" s="55"/>
      <c r="OE545" s="55"/>
      <c r="OF545" s="59"/>
      <c r="OG545" s="55"/>
      <c r="OH545" s="55"/>
      <c r="OI545" s="87"/>
      <c r="OJ545" s="88"/>
      <c r="OK545" s="89"/>
      <c r="OL545" s="90"/>
      <c r="OM545" s="57"/>
      <c r="ON545" s="57"/>
      <c r="OO545" s="91"/>
      <c r="OP545" s="87"/>
      <c r="OQ545" s="87"/>
      <c r="OR545" s="55"/>
      <c r="OS545" s="55"/>
      <c r="OT545" s="92"/>
      <c r="OU545" s="61"/>
      <c r="OV545" s="55"/>
      <c r="OW545" s="57"/>
      <c r="OX545" s="55"/>
      <c r="OY545" s="55"/>
      <c r="OZ545" s="55"/>
      <c r="PA545" s="55"/>
      <c r="PB545" s="55"/>
      <c r="PC545" s="55"/>
      <c r="PD545" s="55"/>
      <c r="PE545" s="59"/>
      <c r="PF545" s="55"/>
      <c r="PG545" s="55"/>
      <c r="PH545" s="87"/>
      <c r="PI545" s="88"/>
      <c r="PJ545" s="89"/>
      <c r="PK545" s="90"/>
      <c r="PL545" s="57"/>
      <c r="PM545" s="57"/>
      <c r="PN545" s="91"/>
      <c r="PO545" s="87"/>
      <c r="PP545" s="87"/>
      <c r="PQ545" s="55"/>
      <c r="PR545" s="55"/>
      <c r="PS545" s="92"/>
      <c r="PT545" s="61"/>
      <c r="PU545" s="55"/>
      <c r="PV545" s="57"/>
      <c r="PW545" s="55"/>
      <c r="PX545" s="55"/>
      <c r="PY545" s="55"/>
      <c r="PZ545" s="55"/>
      <c r="QA545" s="55"/>
      <c r="QB545" s="55"/>
      <c r="QC545" s="55"/>
      <c r="QD545" s="59"/>
      <c r="QE545" s="55"/>
      <c r="QF545" s="55"/>
      <c r="QG545" s="87"/>
      <c r="QH545" s="88"/>
      <c r="QI545" s="89"/>
      <c r="QJ545" s="90"/>
      <c r="QK545" s="57"/>
      <c r="QL545" s="57"/>
      <c r="QM545" s="91"/>
      <c r="QN545" s="87"/>
      <c r="QO545" s="87"/>
      <c r="QP545" s="55"/>
      <c r="QQ545" s="55"/>
      <c r="QR545" s="92"/>
      <c r="QS545" s="61"/>
      <c r="QT545" s="55"/>
      <c r="QU545" s="57"/>
      <c r="QV545" s="55"/>
      <c r="QW545" s="55"/>
      <c r="QX545" s="55"/>
      <c r="QY545" s="55"/>
      <c r="QZ545" s="55"/>
      <c r="RA545" s="55"/>
      <c r="RB545" s="55"/>
      <c r="RC545" s="59"/>
      <c r="RD545" s="55"/>
      <c r="RE545" s="55"/>
      <c r="RF545" s="87"/>
      <c r="RG545" s="88"/>
      <c r="RH545" s="89"/>
      <c r="RI545" s="90"/>
      <c r="RJ545" s="57"/>
      <c r="RK545" s="57"/>
      <c r="RL545" s="91"/>
      <c r="RM545" s="87"/>
      <c r="RN545" s="87"/>
      <c r="RO545" s="55"/>
      <c r="RP545" s="55"/>
      <c r="RQ545" s="92"/>
      <c r="RR545" s="61"/>
      <c r="RS545" s="55"/>
      <c r="RT545" s="57"/>
      <c r="RU545" s="55"/>
      <c r="RV545" s="55"/>
      <c r="RW545" s="55"/>
      <c r="RX545" s="55"/>
      <c r="RY545" s="55"/>
      <c r="RZ545" s="55"/>
      <c r="SA545" s="55"/>
      <c r="SB545" s="59"/>
      <c r="SC545" s="55"/>
      <c r="SD545" s="55"/>
      <c r="SE545" s="87"/>
      <c r="SF545" s="88"/>
      <c r="SG545" s="89"/>
      <c r="SH545" s="90"/>
      <c r="SI545" s="57"/>
      <c r="SJ545" s="57"/>
      <c r="SK545" s="91"/>
      <c r="SL545" s="87"/>
      <c r="SM545" s="87"/>
      <c r="SN545" s="55"/>
      <c r="SO545" s="55"/>
      <c r="SP545" s="92"/>
      <c r="SQ545" s="61"/>
      <c r="SR545" s="55"/>
      <c r="SS545" s="57"/>
      <c r="ST545" s="55"/>
      <c r="SU545" s="55"/>
      <c r="SV545" s="55"/>
      <c r="SW545" s="55"/>
      <c r="SX545" s="55"/>
      <c r="SY545" s="55"/>
      <c r="SZ545" s="55"/>
      <c r="TA545" s="59"/>
      <c r="TB545" s="55"/>
      <c r="TC545" s="55"/>
      <c r="TD545" s="87"/>
      <c r="TE545" s="88"/>
      <c r="TF545" s="89"/>
      <c r="TG545" s="90"/>
      <c r="TH545" s="57"/>
      <c r="TI545" s="57"/>
      <c r="TJ545" s="91"/>
      <c r="TK545" s="87"/>
      <c r="TL545" s="87"/>
      <c r="TM545" s="55"/>
      <c r="TN545" s="55"/>
      <c r="TO545" s="92"/>
      <c r="TP545" s="61"/>
      <c r="TQ545" s="55"/>
      <c r="TR545" s="57"/>
      <c r="TS545" s="55"/>
      <c r="TT545" s="55"/>
      <c r="TU545" s="55"/>
      <c r="TV545" s="55"/>
      <c r="TW545" s="55"/>
      <c r="TX545" s="55"/>
      <c r="TY545" s="55"/>
      <c r="TZ545" s="59"/>
      <c r="UA545" s="55"/>
      <c r="UB545" s="55"/>
      <c r="UC545" s="87"/>
      <c r="UD545" s="88"/>
      <c r="UE545" s="89"/>
      <c r="UF545" s="90"/>
      <c r="UG545" s="57"/>
      <c r="UH545" s="57"/>
      <c r="UI545" s="91"/>
      <c r="UJ545" s="87"/>
      <c r="UK545" s="87"/>
      <c r="UL545" s="55"/>
      <c r="UM545" s="55"/>
      <c r="UN545" s="92"/>
      <c r="UO545" s="61"/>
      <c r="UP545" s="55"/>
      <c r="UQ545" s="57"/>
      <c r="UR545" s="55"/>
      <c r="US545" s="55"/>
      <c r="UT545" s="55"/>
      <c r="UU545" s="55"/>
      <c r="UV545" s="55"/>
      <c r="UW545" s="55"/>
      <c r="UX545" s="55"/>
      <c r="UY545" s="59"/>
      <c r="UZ545" s="55"/>
      <c r="VA545" s="55"/>
      <c r="VB545" s="87"/>
      <c r="VC545" s="88"/>
      <c r="VD545" s="89"/>
      <c r="VE545" s="90"/>
      <c r="VF545" s="57"/>
      <c r="VG545" s="57"/>
      <c r="VH545" s="91"/>
      <c r="VI545" s="87"/>
      <c r="VJ545" s="87"/>
      <c r="VK545" s="55"/>
      <c r="VL545" s="55"/>
      <c r="VM545" s="92"/>
      <c r="VN545" s="61"/>
      <c r="VO545" s="55"/>
      <c r="VP545" s="57"/>
      <c r="VQ545" s="55"/>
      <c r="VR545" s="55"/>
      <c r="VS545" s="55"/>
      <c r="VT545" s="55"/>
      <c r="VU545" s="55"/>
      <c r="VV545" s="55"/>
      <c r="VW545" s="55"/>
      <c r="VX545" s="59"/>
      <c r="VY545" s="55"/>
      <c r="VZ545" s="55"/>
      <c r="WA545" s="87"/>
      <c r="WB545" s="88"/>
      <c r="WC545" s="89"/>
      <c r="WD545" s="90"/>
      <c r="WE545" s="57"/>
      <c r="WF545" s="57"/>
      <c r="WG545" s="91"/>
      <c r="WH545" s="87"/>
      <c r="WI545" s="87"/>
      <c r="WJ545" s="55"/>
      <c r="WK545" s="55"/>
      <c r="WL545" s="92"/>
      <c r="WM545" s="61"/>
      <c r="WN545" s="55"/>
      <c r="WO545" s="57"/>
      <c r="WP545" s="55"/>
      <c r="WQ545" s="55"/>
      <c r="WR545" s="55"/>
      <c r="WS545" s="55"/>
      <c r="WT545" s="55"/>
      <c r="WU545" s="55"/>
      <c r="WV545" s="55"/>
      <c r="WW545" s="59"/>
      <c r="WX545" s="55"/>
      <c r="WY545" s="55"/>
      <c r="WZ545" s="87"/>
      <c r="XA545" s="88"/>
      <c r="XB545" s="89"/>
      <c r="XC545" s="90"/>
      <c r="XD545" s="57"/>
      <c r="XE545" s="57"/>
      <c r="XF545" s="91"/>
      <c r="XG545" s="87"/>
      <c r="XH545" s="87"/>
      <c r="XI545" s="55"/>
      <c r="XJ545" s="55"/>
      <c r="XK545" s="92"/>
      <c r="XL545" s="61"/>
      <c r="XM545" s="55"/>
      <c r="XN545" s="57"/>
      <c r="XO545" s="55"/>
      <c r="XP545" s="55"/>
      <c r="XQ545" s="55"/>
      <c r="XR545" s="55"/>
      <c r="XS545" s="55"/>
      <c r="XT545" s="55"/>
      <c r="XU545" s="55"/>
      <c r="XV545" s="59"/>
      <c r="XW545" s="55"/>
      <c r="XX545" s="55"/>
      <c r="XY545" s="87"/>
      <c r="XZ545" s="88"/>
      <c r="YA545" s="89"/>
      <c r="YB545" s="90"/>
      <c r="YC545" s="57"/>
      <c r="YD545" s="57"/>
      <c r="YE545" s="91"/>
      <c r="YF545" s="87"/>
      <c r="YG545" s="87"/>
      <c r="YH545" s="55"/>
      <c r="YI545" s="55"/>
      <c r="YJ545" s="92"/>
      <c r="YK545" s="61"/>
      <c r="YL545" s="55"/>
      <c r="YM545" s="57"/>
      <c r="YN545" s="55"/>
      <c r="YO545" s="55"/>
      <c r="YP545" s="55"/>
      <c r="YQ545" s="55"/>
      <c r="YR545" s="55"/>
      <c r="YS545" s="55"/>
      <c r="YT545" s="55"/>
      <c r="YU545" s="59"/>
      <c r="YV545" s="55"/>
      <c r="YW545" s="55"/>
      <c r="YX545" s="87"/>
      <c r="YY545" s="88"/>
      <c r="YZ545" s="89"/>
      <c r="ZA545" s="90"/>
      <c r="ZB545" s="57"/>
      <c r="ZC545" s="57"/>
      <c r="ZD545" s="91"/>
      <c r="ZE545" s="87"/>
      <c r="ZF545" s="87"/>
      <c r="ZG545" s="55"/>
      <c r="ZH545" s="55"/>
      <c r="ZI545" s="92"/>
      <c r="ZJ545" s="61"/>
      <c r="ZK545" s="55"/>
      <c r="ZL545" s="57"/>
      <c r="ZM545" s="55"/>
      <c r="ZN545" s="55"/>
      <c r="ZO545" s="55"/>
      <c r="ZP545" s="55"/>
      <c r="ZQ545" s="55"/>
      <c r="ZR545" s="55"/>
      <c r="ZS545" s="55"/>
      <c r="ZT545" s="59"/>
      <c r="ZU545" s="55"/>
      <c r="ZV545" s="55"/>
      <c r="ZW545" s="87"/>
      <c r="ZX545" s="88"/>
      <c r="ZY545" s="89"/>
      <c r="ZZ545" s="90"/>
      <c r="AAA545" s="57"/>
      <c r="AAB545" s="57"/>
      <c r="AAC545" s="91"/>
      <c r="AAD545" s="87"/>
      <c r="AAE545" s="87"/>
      <c r="AAF545" s="55"/>
      <c r="AAG545" s="55"/>
      <c r="AAH545" s="92"/>
      <c r="AAI545" s="61"/>
      <c r="AAJ545" s="55"/>
      <c r="AAK545" s="57"/>
      <c r="AAL545" s="55"/>
      <c r="AAM545" s="55"/>
      <c r="AAN545" s="55"/>
      <c r="AAO545" s="55"/>
      <c r="AAP545" s="55"/>
      <c r="AAQ545" s="55"/>
      <c r="AAR545" s="55"/>
      <c r="AAS545" s="59"/>
      <c r="AAT545" s="55"/>
      <c r="AAU545" s="55"/>
      <c r="AAV545" s="87"/>
      <c r="AAW545" s="88"/>
      <c r="AAX545" s="89"/>
      <c r="AAY545" s="90"/>
      <c r="AAZ545" s="57"/>
      <c r="ABA545" s="57"/>
      <c r="ABB545" s="91"/>
      <c r="ABC545" s="87"/>
      <c r="ABD545" s="87"/>
      <c r="ABE545" s="55"/>
      <c r="ABF545" s="55"/>
      <c r="ABG545" s="92"/>
      <c r="ABH545" s="61"/>
      <c r="ABI545" s="55"/>
      <c r="ABJ545" s="57"/>
      <c r="ABK545" s="55"/>
      <c r="ABL545" s="55"/>
      <c r="ABM545" s="55"/>
      <c r="ABN545" s="55"/>
      <c r="ABO545" s="55"/>
      <c r="ABP545" s="55"/>
      <c r="ABQ545" s="55"/>
      <c r="ABR545" s="59"/>
      <c r="ABS545" s="55"/>
      <c r="ABT545" s="55"/>
      <c r="ABU545" s="87"/>
      <c r="ABV545" s="88"/>
      <c r="ABW545" s="89"/>
      <c r="ABX545" s="90"/>
      <c r="ABY545" s="57"/>
      <c r="ABZ545" s="57"/>
      <c r="ACA545" s="91"/>
      <c r="ACB545" s="87"/>
      <c r="ACC545" s="87"/>
      <c r="ACD545" s="55"/>
      <c r="ACE545" s="55"/>
      <c r="ACF545" s="92"/>
      <c r="ACG545" s="61"/>
      <c r="ACH545" s="55"/>
      <c r="ACI545" s="57"/>
      <c r="ACJ545" s="55"/>
      <c r="ACK545" s="55"/>
      <c r="ACL545" s="55"/>
      <c r="ACM545" s="55"/>
      <c r="ACN545" s="55"/>
      <c r="ACO545" s="55"/>
      <c r="ACP545" s="55"/>
      <c r="ACQ545" s="59"/>
      <c r="ACR545" s="55"/>
      <c r="ACS545" s="55"/>
      <c r="ACT545" s="87"/>
      <c r="ACU545" s="88"/>
      <c r="ACV545" s="89"/>
      <c r="ACW545" s="90"/>
      <c r="ACX545" s="57"/>
      <c r="ACY545" s="57"/>
      <c r="ACZ545" s="91"/>
      <c r="ADA545" s="87"/>
      <c r="ADB545" s="87"/>
      <c r="ADC545" s="55"/>
      <c r="ADD545" s="55"/>
      <c r="ADE545" s="92"/>
      <c r="ADF545" s="61"/>
      <c r="ADG545" s="55"/>
      <c r="ADH545" s="57"/>
      <c r="ADI545" s="55"/>
      <c r="ADJ545" s="55"/>
      <c r="ADK545" s="55"/>
      <c r="ADL545" s="55"/>
      <c r="ADM545" s="55"/>
      <c r="ADN545" s="55"/>
      <c r="ADO545" s="55"/>
      <c r="ADP545" s="59"/>
      <c r="ADQ545" s="55"/>
      <c r="ADR545" s="55"/>
      <c r="ADS545" s="87"/>
      <c r="ADT545" s="88"/>
      <c r="ADU545" s="89"/>
      <c r="ADV545" s="90"/>
      <c r="ADW545" s="57"/>
      <c r="ADX545" s="57"/>
      <c r="ADY545" s="91"/>
      <c r="ADZ545" s="87"/>
      <c r="AEA545" s="87"/>
      <c r="AEB545" s="55"/>
      <c r="AEC545" s="55"/>
      <c r="AED545" s="92"/>
      <c r="AEE545" s="61"/>
      <c r="AEF545" s="55"/>
      <c r="AEG545" s="57"/>
      <c r="AEH545" s="55"/>
      <c r="AEI545" s="55"/>
      <c r="AEJ545" s="55"/>
      <c r="AEK545" s="55"/>
      <c r="AEL545" s="55"/>
      <c r="AEM545" s="55"/>
      <c r="AEN545" s="55"/>
      <c r="AEO545" s="59"/>
      <c r="AEP545" s="55"/>
      <c r="AEQ545" s="55"/>
      <c r="AER545" s="87"/>
      <c r="AES545" s="88"/>
      <c r="AET545" s="89"/>
      <c r="AEU545" s="90"/>
      <c r="AEV545" s="57"/>
      <c r="AEW545" s="57"/>
      <c r="AEX545" s="91"/>
      <c r="AEY545" s="87"/>
      <c r="AEZ545" s="87"/>
      <c r="AFA545" s="55"/>
      <c r="AFB545" s="55"/>
      <c r="AFC545" s="92"/>
      <c r="AFD545" s="61"/>
      <c r="AFE545" s="55"/>
      <c r="AFF545" s="57"/>
      <c r="AFG545" s="55"/>
      <c r="AFH545" s="55"/>
      <c r="AFI545" s="55"/>
      <c r="AFJ545" s="55"/>
      <c r="AFK545" s="55"/>
      <c r="AFL545" s="55"/>
      <c r="AFM545" s="55"/>
      <c r="AFN545" s="59"/>
      <c r="AFO545" s="55"/>
      <c r="AFP545" s="55"/>
      <c r="AFQ545" s="87"/>
      <c r="AFR545" s="88"/>
      <c r="AFS545" s="89"/>
      <c r="AFT545" s="90"/>
      <c r="AFU545" s="57"/>
      <c r="AFV545" s="57"/>
      <c r="AFW545" s="91"/>
      <c r="AFX545" s="87"/>
      <c r="AFY545" s="87"/>
      <c r="AFZ545" s="55"/>
      <c r="AGA545" s="55"/>
      <c r="AGB545" s="92"/>
      <c r="AGC545" s="61"/>
      <c r="AGD545" s="55"/>
      <c r="AGE545" s="57"/>
      <c r="AGF545" s="55"/>
      <c r="AGG545" s="55"/>
      <c r="AGH545" s="55"/>
      <c r="AGI545" s="55"/>
      <c r="AGJ545" s="55"/>
      <c r="AGK545" s="55"/>
      <c r="AGL545" s="55"/>
      <c r="AGM545" s="59"/>
      <c r="AGN545" s="55"/>
      <c r="AGO545" s="55"/>
      <c r="AGP545" s="87"/>
      <c r="AGQ545" s="88"/>
      <c r="AGR545" s="89"/>
      <c r="AGS545" s="90"/>
      <c r="AGT545" s="57"/>
      <c r="AGU545" s="57"/>
      <c r="AGV545" s="91"/>
      <c r="AGW545" s="87"/>
      <c r="AGX545" s="87"/>
      <c r="AGY545" s="55"/>
      <c r="AGZ545" s="55"/>
      <c r="AHA545" s="92"/>
      <c r="AHB545" s="61"/>
      <c r="AHC545" s="55"/>
      <c r="AHD545" s="57"/>
      <c r="AHE545" s="55"/>
      <c r="AHF545" s="55"/>
      <c r="AHG545" s="55"/>
      <c r="AHH545" s="55"/>
      <c r="AHI545" s="55"/>
      <c r="AHJ545" s="55"/>
      <c r="AHK545" s="55"/>
      <c r="AHL545" s="59"/>
      <c r="AHM545" s="55"/>
      <c r="AHN545" s="55"/>
      <c r="AHO545" s="87"/>
      <c r="AHP545" s="88"/>
      <c r="AHQ545" s="89"/>
      <c r="AHR545" s="90"/>
      <c r="AHS545" s="57"/>
      <c r="AHT545" s="57"/>
      <c r="AHU545" s="91"/>
      <c r="AHV545" s="87"/>
      <c r="AHW545" s="87"/>
      <c r="AHX545" s="55"/>
      <c r="AHY545" s="55"/>
      <c r="AHZ545" s="92"/>
      <c r="AIA545" s="61"/>
      <c r="AIB545" s="55"/>
      <c r="AIC545" s="57"/>
      <c r="AID545" s="55"/>
      <c r="AIE545" s="55"/>
      <c r="AIF545" s="55"/>
      <c r="AIG545" s="55"/>
      <c r="AIH545" s="55"/>
      <c r="AII545" s="55"/>
      <c r="AIJ545" s="55"/>
      <c r="AIK545" s="59"/>
      <c r="AIL545" s="55"/>
      <c r="AIM545" s="55"/>
      <c r="AIN545" s="87"/>
      <c r="AIO545" s="88"/>
      <c r="AIP545" s="89"/>
      <c r="AIQ545" s="90"/>
      <c r="AIR545" s="57"/>
      <c r="AIS545" s="57"/>
      <c r="AIT545" s="91"/>
      <c r="AIU545" s="87"/>
      <c r="AIV545" s="87"/>
      <c r="AIW545" s="55"/>
      <c r="AIX545" s="55"/>
      <c r="AIY545" s="92"/>
      <c r="AIZ545" s="61"/>
      <c r="AJA545" s="55"/>
      <c r="AJB545" s="57"/>
      <c r="AJC545" s="55"/>
      <c r="AJD545" s="55"/>
      <c r="AJE545" s="55"/>
      <c r="AJF545" s="55"/>
      <c r="AJG545" s="55"/>
      <c r="AJH545" s="55"/>
      <c r="AJI545" s="55"/>
      <c r="AJJ545" s="59"/>
      <c r="AJK545" s="55"/>
      <c r="AJL545" s="55"/>
      <c r="AJM545" s="87"/>
      <c r="AJN545" s="88"/>
      <c r="AJO545" s="89"/>
      <c r="AJP545" s="90"/>
      <c r="AJQ545" s="57"/>
      <c r="AJR545" s="57"/>
      <c r="AJS545" s="91"/>
      <c r="AJT545" s="87"/>
      <c r="AJU545" s="87"/>
      <c r="AJV545" s="55"/>
      <c r="AJW545" s="55"/>
      <c r="AJX545" s="92"/>
      <c r="AJY545" s="61"/>
      <c r="AJZ545" s="55"/>
      <c r="AKA545" s="57"/>
      <c r="AKB545" s="55"/>
      <c r="AKC545" s="55"/>
      <c r="AKD545" s="55"/>
      <c r="AKE545" s="55"/>
      <c r="AKF545" s="55"/>
      <c r="AKG545" s="55"/>
      <c r="AKH545" s="55"/>
      <c r="AKI545" s="59"/>
      <c r="AKJ545" s="55"/>
      <c r="AKK545" s="55"/>
      <c r="AKL545" s="87"/>
      <c r="AKM545" s="88"/>
      <c r="AKN545" s="89"/>
      <c r="AKO545" s="90"/>
      <c r="AKP545" s="57"/>
      <c r="AKQ545" s="57"/>
      <c r="AKR545" s="91"/>
      <c r="AKS545" s="87"/>
      <c r="AKT545" s="87"/>
      <c r="AKU545" s="55"/>
      <c r="AKV545" s="55"/>
      <c r="AKW545" s="92"/>
      <c r="AKX545" s="61"/>
      <c r="AKY545" s="55"/>
      <c r="AKZ545" s="57"/>
      <c r="ALA545" s="55"/>
      <c r="ALB545" s="55"/>
      <c r="ALC545" s="55"/>
      <c r="ALD545" s="55"/>
      <c r="ALE545" s="55"/>
      <c r="ALF545" s="55"/>
      <c r="ALG545" s="55"/>
      <c r="ALH545" s="59"/>
      <c r="ALI545" s="55"/>
      <c r="ALJ545" s="55"/>
      <c r="ALK545" s="87"/>
      <c r="ALL545" s="88"/>
      <c r="ALM545" s="89"/>
      <c r="ALN545" s="90"/>
      <c r="ALO545" s="57"/>
      <c r="ALP545" s="57"/>
      <c r="ALQ545" s="91"/>
      <c r="ALR545" s="87"/>
      <c r="ALS545" s="87"/>
      <c r="ALT545" s="55"/>
      <c r="ALU545" s="55"/>
      <c r="ALV545" s="92"/>
      <c r="ALW545" s="61"/>
      <c r="ALX545" s="55"/>
      <c r="ALY545" s="57"/>
      <c r="ALZ545" s="55"/>
      <c r="AMA545" s="55"/>
      <c r="AMB545" s="55"/>
      <c r="AMC545" s="55"/>
      <c r="AMD545" s="55"/>
      <c r="AME545" s="55"/>
      <c r="AMF545" s="55"/>
      <c r="AMG545" s="59"/>
      <c r="AMH545" s="55"/>
      <c r="AMI545" s="55"/>
      <c r="AMJ545" s="87"/>
      <c r="AMK545" s="88"/>
      <c r="AML545" s="89"/>
      <c r="AMM545" s="90"/>
      <c r="AMN545" s="57"/>
      <c r="AMO545" s="57"/>
      <c r="AMP545" s="91"/>
      <c r="AMQ545" s="87"/>
      <c r="AMR545" s="87"/>
      <c r="AMS545" s="55"/>
      <c r="AMT545" s="55"/>
      <c r="AMU545" s="92"/>
      <c r="AMV545" s="61"/>
      <c r="AMW545" s="55"/>
      <c r="AMX545" s="57"/>
      <c r="AMY545" s="55"/>
      <c r="AMZ545" s="55"/>
      <c r="ANA545" s="55"/>
      <c r="ANB545" s="55"/>
      <c r="ANC545" s="55"/>
      <c r="AND545" s="55"/>
      <c r="ANE545" s="55"/>
      <c r="ANF545" s="59"/>
      <c r="ANG545" s="55"/>
      <c r="ANH545" s="55"/>
      <c r="ANI545" s="87"/>
      <c r="ANJ545" s="88"/>
      <c r="ANK545" s="89"/>
      <c r="ANL545" s="90"/>
      <c r="ANM545" s="57"/>
      <c r="ANN545" s="57"/>
      <c r="ANO545" s="91"/>
      <c r="ANP545" s="87"/>
      <c r="ANQ545" s="87"/>
      <c r="ANR545" s="55"/>
      <c r="ANS545" s="55"/>
      <c r="ANT545" s="92"/>
      <c r="ANU545" s="61"/>
      <c r="ANV545" s="55"/>
      <c r="ANW545" s="57"/>
      <c r="ANX545" s="55"/>
      <c r="ANY545" s="55"/>
      <c r="ANZ545" s="55"/>
      <c r="AOA545" s="55"/>
      <c r="AOB545" s="55"/>
      <c r="AOC545" s="55"/>
      <c r="AOD545" s="55"/>
      <c r="AOE545" s="59"/>
      <c r="AOF545" s="55"/>
      <c r="AOG545" s="55"/>
      <c r="AOH545" s="87"/>
      <c r="AOI545" s="88"/>
      <c r="AOJ545" s="89"/>
      <c r="AOK545" s="90"/>
      <c r="AOL545" s="57"/>
      <c r="AOM545" s="57"/>
      <c r="AON545" s="91"/>
      <c r="AOO545" s="87"/>
      <c r="AOP545" s="87"/>
      <c r="AOQ545" s="55"/>
      <c r="AOR545" s="55"/>
      <c r="AOS545" s="92"/>
      <c r="AOT545" s="61"/>
      <c r="AOU545" s="55"/>
      <c r="AOV545" s="57"/>
      <c r="AOW545" s="55"/>
      <c r="AOX545" s="55"/>
      <c r="AOY545" s="55"/>
      <c r="AOZ545" s="55"/>
      <c r="APA545" s="55"/>
      <c r="APB545" s="55"/>
      <c r="APC545" s="55"/>
      <c r="APD545" s="59"/>
      <c r="APE545" s="55"/>
      <c r="APF545" s="55"/>
      <c r="APG545" s="87"/>
      <c r="APH545" s="88"/>
      <c r="API545" s="89"/>
      <c r="APJ545" s="90"/>
      <c r="APK545" s="57"/>
      <c r="APL545" s="57"/>
      <c r="APM545" s="91"/>
      <c r="APN545" s="87"/>
      <c r="APO545" s="87"/>
      <c r="APP545" s="55"/>
      <c r="APQ545" s="55"/>
      <c r="APR545" s="92"/>
      <c r="APS545" s="61"/>
      <c r="APT545" s="55"/>
      <c r="APU545" s="57"/>
      <c r="APV545" s="55"/>
      <c r="APW545" s="55"/>
      <c r="APX545" s="55"/>
      <c r="APY545" s="55"/>
      <c r="APZ545" s="55"/>
      <c r="AQA545" s="55"/>
      <c r="AQB545" s="55"/>
      <c r="AQC545" s="59"/>
      <c r="AQD545" s="55"/>
      <c r="AQE545" s="55"/>
      <c r="AQF545" s="87"/>
      <c r="AQG545" s="88"/>
      <c r="AQH545" s="89"/>
      <c r="AQI545" s="90"/>
      <c r="AQJ545" s="57"/>
      <c r="AQK545" s="57"/>
      <c r="AQL545" s="91"/>
      <c r="AQM545" s="87"/>
      <c r="AQN545" s="87"/>
      <c r="AQO545" s="55"/>
      <c r="AQP545" s="55"/>
      <c r="AQQ545" s="92"/>
      <c r="AQR545" s="61"/>
      <c r="AQS545" s="55"/>
      <c r="AQT545" s="57"/>
      <c r="AQU545" s="55"/>
      <c r="AQV545" s="55"/>
      <c r="AQW545" s="55"/>
      <c r="AQX545" s="55"/>
      <c r="AQY545" s="55"/>
      <c r="AQZ545" s="55"/>
      <c r="ARA545" s="55"/>
      <c r="ARB545" s="59"/>
      <c r="ARC545" s="55"/>
      <c r="ARD545" s="55"/>
      <c r="ARE545" s="87"/>
      <c r="ARF545" s="88"/>
      <c r="ARG545" s="89"/>
      <c r="ARH545" s="90"/>
      <c r="ARI545" s="57"/>
      <c r="ARJ545" s="57"/>
      <c r="ARK545" s="91"/>
      <c r="ARL545" s="87"/>
      <c r="ARM545" s="87"/>
      <c r="ARN545" s="55"/>
      <c r="ARO545" s="55"/>
      <c r="ARP545" s="92"/>
      <c r="ARQ545" s="61"/>
      <c r="ARR545" s="55"/>
      <c r="ARS545" s="57"/>
      <c r="ART545" s="55"/>
      <c r="ARU545" s="55"/>
      <c r="ARV545" s="55"/>
      <c r="ARW545" s="55"/>
      <c r="ARX545" s="55"/>
      <c r="ARY545" s="55"/>
      <c r="ARZ545" s="55"/>
      <c r="ASA545" s="59"/>
      <c r="ASB545" s="55"/>
      <c r="ASC545" s="55"/>
      <c r="ASD545" s="87"/>
      <c r="ASE545" s="88"/>
      <c r="ASF545" s="89"/>
      <c r="ASG545" s="90"/>
      <c r="ASH545" s="57"/>
      <c r="ASI545" s="57"/>
      <c r="ASJ545" s="91"/>
      <c r="ASK545" s="87"/>
      <c r="ASL545" s="87"/>
      <c r="ASM545" s="55"/>
      <c r="ASN545" s="55"/>
      <c r="ASO545" s="92"/>
      <c r="ASP545" s="61"/>
      <c r="ASQ545" s="55"/>
      <c r="ASR545" s="57"/>
      <c r="ASS545" s="55"/>
      <c r="AST545" s="55"/>
      <c r="ASU545" s="55"/>
      <c r="ASV545" s="55"/>
      <c r="ASW545" s="55"/>
      <c r="ASX545" s="55"/>
      <c r="ASY545" s="55"/>
      <c r="ASZ545" s="59"/>
      <c r="ATA545" s="55"/>
      <c r="ATB545" s="55"/>
      <c r="ATC545" s="87"/>
      <c r="ATD545" s="88"/>
      <c r="ATE545" s="89"/>
      <c r="ATF545" s="90"/>
      <c r="ATG545" s="57"/>
      <c r="ATH545" s="57"/>
      <c r="ATI545" s="91"/>
      <c r="ATJ545" s="87"/>
      <c r="ATK545" s="87"/>
      <c r="ATL545" s="55"/>
      <c r="ATM545" s="55"/>
      <c r="ATN545" s="92"/>
      <c r="ATO545" s="61"/>
      <c r="ATP545" s="55"/>
      <c r="ATQ545" s="57"/>
      <c r="ATR545" s="55"/>
      <c r="ATS545" s="55"/>
      <c r="ATT545" s="55"/>
      <c r="ATU545" s="55"/>
      <c r="ATV545" s="55"/>
      <c r="ATW545" s="55"/>
      <c r="ATX545" s="55"/>
      <c r="ATY545" s="59"/>
      <c r="ATZ545" s="55"/>
      <c r="AUA545" s="55"/>
      <c r="AUB545" s="87"/>
      <c r="AUC545" s="88"/>
      <c r="AUD545" s="89"/>
      <c r="AUE545" s="90"/>
      <c r="AUF545" s="57"/>
      <c r="AUG545" s="57"/>
      <c r="AUH545" s="91"/>
      <c r="AUI545" s="87"/>
      <c r="AUJ545" s="87"/>
      <c r="AUK545" s="55"/>
      <c r="AUL545" s="55"/>
      <c r="AUM545" s="92"/>
      <c r="AUN545" s="61"/>
      <c r="AUO545" s="55"/>
      <c r="AUP545" s="57"/>
      <c r="AUQ545" s="55"/>
      <c r="AUR545" s="55"/>
      <c r="AUS545" s="55"/>
      <c r="AUT545" s="55"/>
      <c r="AUU545" s="55"/>
      <c r="AUV545" s="55"/>
      <c r="AUW545" s="55"/>
      <c r="AUX545" s="59"/>
      <c r="AUY545" s="55"/>
      <c r="AUZ545" s="55"/>
      <c r="AVA545" s="87"/>
      <c r="AVB545" s="88"/>
      <c r="AVC545" s="89"/>
      <c r="AVD545" s="90"/>
      <c r="AVE545" s="57"/>
      <c r="AVF545" s="57"/>
      <c r="AVG545" s="91"/>
      <c r="AVH545" s="87"/>
      <c r="AVI545" s="87"/>
      <c r="AVJ545" s="55"/>
      <c r="AVK545" s="55"/>
      <c r="AVL545" s="92"/>
      <c r="AVM545" s="61"/>
      <c r="AVN545" s="55"/>
      <c r="AVO545" s="57"/>
      <c r="AVP545" s="55"/>
      <c r="AVQ545" s="55"/>
      <c r="AVR545" s="55"/>
      <c r="AVS545" s="55"/>
      <c r="AVT545" s="55"/>
      <c r="AVU545" s="55"/>
      <c r="AVV545" s="55"/>
      <c r="AVW545" s="59"/>
      <c r="AVX545" s="55"/>
      <c r="AVY545" s="55"/>
      <c r="AVZ545" s="87"/>
      <c r="AWA545" s="88"/>
      <c r="AWB545" s="89"/>
      <c r="AWC545" s="90"/>
      <c r="AWD545" s="57"/>
      <c r="AWE545" s="57"/>
      <c r="AWF545" s="91"/>
      <c r="AWG545" s="87"/>
      <c r="AWH545" s="87"/>
      <c r="AWI545" s="55"/>
      <c r="AWJ545" s="55"/>
      <c r="AWK545" s="92"/>
      <c r="AWL545" s="61"/>
      <c r="AWM545" s="55"/>
      <c r="AWN545" s="57"/>
      <c r="AWO545" s="55"/>
      <c r="AWP545" s="55"/>
      <c r="AWQ545" s="55"/>
      <c r="AWR545" s="55"/>
      <c r="AWS545" s="55"/>
      <c r="AWT545" s="55"/>
      <c r="AWU545" s="55"/>
      <c r="AWV545" s="59"/>
      <c r="AWW545" s="55"/>
      <c r="AWX545" s="55"/>
      <c r="AWY545" s="87"/>
      <c r="AWZ545" s="88"/>
      <c r="AXA545" s="89"/>
      <c r="AXB545" s="90"/>
      <c r="AXC545" s="57"/>
      <c r="AXD545" s="57"/>
      <c r="AXE545" s="91"/>
      <c r="AXF545" s="87"/>
      <c r="AXG545" s="87"/>
      <c r="AXH545" s="55"/>
      <c r="AXI545" s="55"/>
      <c r="AXJ545" s="92"/>
      <c r="AXK545" s="61"/>
      <c r="AXL545" s="55"/>
      <c r="AXM545" s="57"/>
      <c r="AXN545" s="55"/>
      <c r="AXO545" s="55"/>
      <c r="AXP545" s="55"/>
      <c r="AXQ545" s="55"/>
      <c r="AXR545" s="55"/>
      <c r="AXS545" s="55"/>
      <c r="AXT545" s="55"/>
      <c r="AXU545" s="59"/>
      <c r="AXV545" s="55"/>
      <c r="AXW545" s="55"/>
      <c r="AXX545" s="87"/>
      <c r="AXY545" s="88"/>
      <c r="AXZ545" s="89"/>
      <c r="AYA545" s="90"/>
      <c r="AYB545" s="57"/>
      <c r="AYC545" s="57"/>
      <c r="AYD545" s="91"/>
      <c r="AYE545" s="87"/>
      <c r="AYF545" s="87"/>
      <c r="AYG545" s="55"/>
      <c r="AYH545" s="55"/>
      <c r="AYI545" s="92"/>
      <c r="AYJ545" s="61"/>
      <c r="AYK545" s="55"/>
      <c r="AYL545" s="57"/>
      <c r="AYM545" s="55"/>
      <c r="AYN545" s="55"/>
      <c r="AYO545" s="55"/>
      <c r="AYP545" s="55"/>
      <c r="AYQ545" s="55"/>
      <c r="AYR545" s="55"/>
      <c r="AYS545" s="55"/>
      <c r="AYT545" s="59"/>
      <c r="AYU545" s="55"/>
      <c r="AYV545" s="55"/>
      <c r="AYW545" s="87"/>
      <c r="AYX545" s="88"/>
      <c r="AYY545" s="89"/>
      <c r="AYZ545" s="90"/>
      <c r="AZA545" s="57"/>
      <c r="AZB545" s="57"/>
      <c r="AZC545" s="91"/>
      <c r="AZD545" s="87"/>
      <c r="AZE545" s="87"/>
      <c r="AZF545" s="55"/>
      <c r="AZG545" s="55"/>
      <c r="AZH545" s="92"/>
      <c r="AZI545" s="61"/>
      <c r="AZJ545" s="55"/>
      <c r="AZK545" s="57"/>
      <c r="AZL545" s="55"/>
      <c r="AZM545" s="55"/>
      <c r="AZN545" s="55"/>
      <c r="AZO545" s="55"/>
      <c r="AZP545" s="55"/>
      <c r="AZQ545" s="55"/>
      <c r="AZR545" s="55"/>
      <c r="AZS545" s="59"/>
      <c r="AZT545" s="55"/>
      <c r="AZU545" s="55"/>
      <c r="AZV545" s="87"/>
      <c r="AZW545" s="88"/>
      <c r="AZX545" s="89"/>
      <c r="AZY545" s="90"/>
      <c r="AZZ545" s="57"/>
      <c r="BAA545" s="57"/>
      <c r="BAB545" s="91"/>
      <c r="BAC545" s="87"/>
      <c r="BAD545" s="87"/>
      <c r="BAE545" s="55"/>
      <c r="BAF545" s="55"/>
      <c r="BAG545" s="92"/>
      <c r="BAH545" s="61"/>
      <c r="BAI545" s="55"/>
      <c r="BAJ545" s="57"/>
      <c r="BAK545" s="55"/>
      <c r="BAL545" s="55"/>
      <c r="BAM545" s="55"/>
      <c r="BAN545" s="55"/>
      <c r="BAO545" s="55"/>
      <c r="BAP545" s="55"/>
      <c r="BAQ545" s="55"/>
      <c r="BAR545" s="59"/>
      <c r="BAS545" s="55"/>
      <c r="BAT545" s="55"/>
      <c r="BAU545" s="87"/>
      <c r="BAV545" s="88"/>
      <c r="BAW545" s="89"/>
      <c r="BAX545" s="90"/>
      <c r="BAY545" s="57"/>
      <c r="BAZ545" s="57"/>
      <c r="BBA545" s="91"/>
      <c r="BBB545" s="87"/>
      <c r="BBC545" s="87"/>
      <c r="BBD545" s="55"/>
      <c r="BBE545" s="55"/>
      <c r="BBF545" s="92"/>
      <c r="BBG545" s="61"/>
      <c r="BBH545" s="55"/>
      <c r="BBI545" s="57"/>
      <c r="BBJ545" s="55"/>
      <c r="BBK545" s="55"/>
      <c r="BBL545" s="55"/>
      <c r="BBM545" s="55"/>
      <c r="BBN545" s="55"/>
      <c r="BBO545" s="55"/>
      <c r="BBP545" s="55"/>
      <c r="BBQ545" s="59"/>
      <c r="BBR545" s="55"/>
      <c r="BBS545" s="55"/>
      <c r="BBT545" s="87"/>
      <c r="BBU545" s="88"/>
      <c r="BBV545" s="89"/>
      <c r="BBW545" s="90"/>
      <c r="BBX545" s="57"/>
      <c r="BBY545" s="57"/>
      <c r="BBZ545" s="91"/>
      <c r="BCA545" s="87"/>
      <c r="BCB545" s="87"/>
      <c r="BCC545" s="55"/>
      <c r="BCD545" s="55"/>
      <c r="BCE545" s="92"/>
      <c r="BCF545" s="61"/>
      <c r="BCG545" s="55"/>
      <c r="BCH545" s="57"/>
      <c r="BCI545" s="55"/>
      <c r="BCJ545" s="55"/>
      <c r="BCK545" s="55"/>
      <c r="BCL545" s="55"/>
      <c r="BCM545" s="55"/>
      <c r="BCN545" s="55"/>
      <c r="BCO545" s="55"/>
      <c r="BCP545" s="59"/>
      <c r="BCQ545" s="55"/>
      <c r="BCR545" s="55"/>
      <c r="BCS545" s="87"/>
      <c r="BCT545" s="88"/>
      <c r="BCU545" s="89"/>
      <c r="BCV545" s="90"/>
      <c r="BCW545" s="57"/>
      <c r="BCX545" s="57"/>
      <c r="BCY545" s="91"/>
      <c r="BCZ545" s="87"/>
      <c r="BDA545" s="87"/>
      <c r="BDB545" s="55"/>
      <c r="BDC545" s="55"/>
      <c r="BDD545" s="92"/>
      <c r="BDE545" s="61"/>
      <c r="BDF545" s="55"/>
      <c r="BDG545" s="57"/>
      <c r="BDH545" s="55"/>
      <c r="BDI545" s="55"/>
      <c r="BDJ545" s="55"/>
      <c r="BDK545" s="55"/>
      <c r="BDL545" s="55"/>
      <c r="BDM545" s="55"/>
      <c r="BDN545" s="55"/>
      <c r="BDO545" s="59"/>
      <c r="BDP545" s="55"/>
      <c r="BDQ545" s="55"/>
      <c r="BDR545" s="87"/>
      <c r="BDS545" s="88"/>
      <c r="BDT545" s="89"/>
      <c r="BDU545" s="90"/>
      <c r="BDV545" s="57"/>
      <c r="BDW545" s="57"/>
      <c r="BDX545" s="91"/>
      <c r="BDY545" s="87"/>
      <c r="BDZ545" s="87"/>
      <c r="BEA545" s="55"/>
      <c r="BEB545" s="55"/>
      <c r="BEC545" s="92"/>
      <c r="BED545" s="61"/>
      <c r="BEE545" s="55"/>
      <c r="BEF545" s="57"/>
      <c r="BEG545" s="55"/>
      <c r="BEH545" s="55"/>
      <c r="BEI545" s="55"/>
      <c r="BEJ545" s="55"/>
      <c r="BEK545" s="55"/>
      <c r="BEL545" s="55"/>
      <c r="BEM545" s="55"/>
      <c r="BEN545" s="59"/>
      <c r="BEO545" s="55"/>
      <c r="BEP545" s="55"/>
      <c r="BEQ545" s="87"/>
      <c r="BER545" s="88"/>
      <c r="BES545" s="89"/>
      <c r="BET545" s="90"/>
      <c r="BEU545" s="57"/>
      <c r="BEV545" s="57"/>
      <c r="BEW545" s="91"/>
      <c r="BEX545" s="87"/>
      <c r="BEY545" s="87"/>
      <c r="BEZ545" s="55"/>
      <c r="BFA545" s="55"/>
      <c r="BFB545" s="92"/>
      <c r="BFC545" s="61"/>
      <c r="BFD545" s="55"/>
      <c r="BFE545" s="57"/>
      <c r="BFF545" s="55"/>
      <c r="BFG545" s="55"/>
      <c r="BFH545" s="55"/>
      <c r="BFI545" s="55"/>
      <c r="BFJ545" s="55"/>
      <c r="BFK545" s="55"/>
      <c r="BFL545" s="55"/>
      <c r="BFM545" s="59"/>
      <c r="BFN545" s="55"/>
      <c r="BFO545" s="55"/>
      <c r="BFP545" s="87"/>
      <c r="BFQ545" s="88"/>
      <c r="BFR545" s="89"/>
      <c r="BFS545" s="90"/>
      <c r="BFT545" s="57"/>
      <c r="BFU545" s="57"/>
      <c r="BFV545" s="91"/>
      <c r="BFW545" s="87"/>
      <c r="BFX545" s="87"/>
      <c r="BFY545" s="55"/>
      <c r="BFZ545" s="55"/>
      <c r="BGA545" s="92"/>
      <c r="BGB545" s="61"/>
      <c r="BGC545" s="55"/>
      <c r="BGD545" s="57"/>
      <c r="BGE545" s="55"/>
      <c r="BGF545" s="55"/>
      <c r="BGG545" s="55"/>
      <c r="BGH545" s="55"/>
      <c r="BGI545" s="55"/>
      <c r="BGJ545" s="55"/>
      <c r="BGK545" s="55"/>
      <c r="BGL545" s="59"/>
      <c r="BGM545" s="55"/>
      <c r="BGN545" s="55"/>
      <c r="BGO545" s="87"/>
      <c r="BGP545" s="88"/>
      <c r="BGQ545" s="89"/>
      <c r="BGR545" s="90"/>
      <c r="BGS545" s="57"/>
      <c r="BGT545" s="57"/>
      <c r="BGU545" s="91"/>
      <c r="BGV545" s="87"/>
      <c r="BGW545" s="87"/>
      <c r="BGX545" s="55"/>
      <c r="BGY545" s="55"/>
      <c r="BGZ545" s="92"/>
      <c r="BHA545" s="61"/>
      <c r="BHB545" s="55"/>
      <c r="BHC545" s="57"/>
      <c r="BHD545" s="55"/>
      <c r="BHE545" s="55"/>
      <c r="BHF545" s="55"/>
      <c r="BHG545" s="55"/>
      <c r="BHH545" s="55"/>
      <c r="BHI545" s="55"/>
      <c r="BHJ545" s="55"/>
      <c r="BHK545" s="59"/>
      <c r="BHL545" s="55"/>
      <c r="BHM545" s="55"/>
      <c r="BHN545" s="87"/>
      <c r="BHO545" s="88"/>
      <c r="BHP545" s="89"/>
      <c r="BHQ545" s="90"/>
      <c r="BHR545" s="57"/>
      <c r="BHS545" s="57"/>
      <c r="BHT545" s="91"/>
      <c r="BHU545" s="87"/>
      <c r="BHV545" s="87"/>
      <c r="BHW545" s="55"/>
      <c r="BHX545" s="55"/>
      <c r="BHY545" s="92"/>
      <c r="BHZ545" s="61"/>
      <c r="BIA545" s="55"/>
      <c r="BIB545" s="57"/>
      <c r="BIC545" s="55"/>
      <c r="BID545" s="55"/>
      <c r="BIE545" s="55"/>
      <c r="BIF545" s="55"/>
      <c r="BIG545" s="55"/>
      <c r="BIH545" s="55"/>
      <c r="BII545" s="55"/>
      <c r="BIJ545" s="59"/>
      <c r="BIK545" s="55"/>
      <c r="BIL545" s="55"/>
      <c r="BIM545" s="87"/>
      <c r="BIN545" s="88"/>
      <c r="BIO545" s="89"/>
      <c r="BIP545" s="90"/>
      <c r="BIQ545" s="57"/>
      <c r="BIR545" s="57"/>
      <c r="BIS545" s="91"/>
      <c r="BIT545" s="87"/>
      <c r="BIU545" s="87"/>
      <c r="BIV545" s="55"/>
      <c r="BIW545" s="55"/>
      <c r="BIX545" s="92"/>
      <c r="BIY545" s="61"/>
      <c r="BIZ545" s="55"/>
      <c r="BJA545" s="57"/>
      <c r="BJB545" s="55"/>
      <c r="BJC545" s="55"/>
      <c r="BJD545" s="55"/>
      <c r="BJE545" s="55"/>
      <c r="BJF545" s="55"/>
      <c r="BJG545" s="55"/>
      <c r="BJH545" s="55"/>
      <c r="BJI545" s="59"/>
      <c r="BJJ545" s="55"/>
      <c r="BJK545" s="55"/>
      <c r="BJL545" s="87"/>
      <c r="BJM545" s="88"/>
      <c r="BJN545" s="89"/>
      <c r="BJO545" s="90"/>
      <c r="BJP545" s="57"/>
      <c r="BJQ545" s="57"/>
      <c r="BJR545" s="91"/>
      <c r="BJS545" s="87"/>
      <c r="BJT545" s="87"/>
      <c r="BJU545" s="55"/>
      <c r="BJV545" s="55"/>
      <c r="BJW545" s="92"/>
      <c r="BJX545" s="61"/>
      <c r="BJY545" s="55"/>
      <c r="BJZ545" s="57"/>
      <c r="BKA545" s="55"/>
      <c r="BKB545" s="55"/>
      <c r="BKC545" s="55"/>
      <c r="BKD545" s="55"/>
      <c r="BKE545" s="55"/>
      <c r="BKF545" s="55"/>
      <c r="BKG545" s="55"/>
      <c r="BKH545" s="59"/>
      <c r="BKI545" s="55"/>
      <c r="BKJ545" s="55"/>
      <c r="BKK545" s="87"/>
      <c r="BKL545" s="88"/>
      <c r="BKM545" s="89"/>
      <c r="BKN545" s="90"/>
      <c r="BKO545" s="57"/>
      <c r="BKP545" s="57"/>
      <c r="BKQ545" s="91"/>
      <c r="BKR545" s="87"/>
      <c r="BKS545" s="87"/>
      <c r="BKT545" s="55"/>
      <c r="BKU545" s="55"/>
      <c r="BKV545" s="92"/>
      <c r="BKW545" s="61"/>
      <c r="BKX545" s="55"/>
      <c r="BKY545" s="57"/>
      <c r="BKZ545" s="55"/>
      <c r="BLA545" s="55"/>
      <c r="BLB545" s="55"/>
      <c r="BLC545" s="55"/>
      <c r="BLD545" s="55"/>
      <c r="BLE545" s="55"/>
      <c r="BLF545" s="55"/>
      <c r="BLG545" s="59"/>
      <c r="BLH545" s="55"/>
      <c r="BLI545" s="55"/>
      <c r="BLJ545" s="87"/>
      <c r="BLK545" s="88"/>
      <c r="BLL545" s="89"/>
      <c r="BLM545" s="90"/>
      <c r="BLN545" s="57"/>
      <c r="BLO545" s="57"/>
      <c r="BLP545" s="91"/>
      <c r="BLQ545" s="87"/>
      <c r="BLR545" s="87"/>
      <c r="BLS545" s="55"/>
      <c r="BLT545" s="55"/>
      <c r="BLU545" s="92"/>
      <c r="BLV545" s="61"/>
      <c r="BLW545" s="55"/>
      <c r="BLX545" s="57"/>
      <c r="BLY545" s="55"/>
      <c r="BLZ545" s="55"/>
      <c r="BMA545" s="55"/>
      <c r="BMB545" s="55"/>
      <c r="BMC545" s="55"/>
      <c r="BMD545" s="55"/>
      <c r="BME545" s="55"/>
      <c r="BMF545" s="59"/>
      <c r="BMG545" s="55"/>
      <c r="BMH545" s="55"/>
      <c r="BMI545" s="87"/>
      <c r="BMJ545" s="88"/>
      <c r="BMK545" s="89"/>
      <c r="BML545" s="90"/>
      <c r="BMM545" s="57"/>
      <c r="BMN545" s="57"/>
      <c r="BMO545" s="91"/>
      <c r="BMP545" s="87"/>
      <c r="BMQ545" s="87"/>
      <c r="BMR545" s="55"/>
      <c r="BMS545" s="55"/>
      <c r="BMT545" s="92"/>
      <c r="BMU545" s="61"/>
      <c r="BMV545" s="55"/>
      <c r="BMW545" s="57"/>
      <c r="BMX545" s="55"/>
      <c r="BMY545" s="55"/>
      <c r="BMZ545" s="55"/>
      <c r="BNA545" s="55"/>
      <c r="BNB545" s="55"/>
      <c r="BNC545" s="55"/>
      <c r="BND545" s="55"/>
      <c r="BNE545" s="59"/>
      <c r="BNF545" s="55"/>
      <c r="BNG545" s="55"/>
      <c r="BNH545" s="87"/>
      <c r="BNI545" s="88"/>
      <c r="BNJ545" s="89"/>
      <c r="BNK545" s="90"/>
      <c r="BNL545" s="57"/>
      <c r="BNM545" s="57"/>
      <c r="BNN545" s="91"/>
      <c r="BNO545" s="87"/>
      <c r="BNP545" s="87"/>
      <c r="BNQ545" s="55"/>
      <c r="BNR545" s="55"/>
      <c r="BNS545" s="92"/>
      <c r="BNT545" s="61"/>
      <c r="BNU545" s="55"/>
      <c r="BNV545" s="57"/>
      <c r="BNW545" s="55"/>
      <c r="BNX545" s="55"/>
      <c r="BNY545" s="55"/>
      <c r="BNZ545" s="55"/>
      <c r="BOA545" s="55"/>
      <c r="BOB545" s="55"/>
      <c r="BOC545" s="55"/>
      <c r="BOD545" s="59"/>
      <c r="BOE545" s="55"/>
      <c r="BOF545" s="55"/>
      <c r="BOG545" s="87"/>
      <c r="BOH545" s="88"/>
      <c r="BOI545" s="89"/>
      <c r="BOJ545" s="90"/>
      <c r="BOK545" s="57"/>
      <c r="BOL545" s="57"/>
      <c r="BOM545" s="91"/>
      <c r="BON545" s="87"/>
      <c r="BOO545" s="87"/>
      <c r="BOP545" s="55"/>
      <c r="BOQ545" s="55"/>
      <c r="BOR545" s="92"/>
      <c r="BOS545" s="61"/>
      <c r="BOT545" s="55"/>
      <c r="BOU545" s="57"/>
      <c r="BOV545" s="55"/>
      <c r="BOW545" s="55"/>
      <c r="BOX545" s="55"/>
      <c r="BOY545" s="55"/>
      <c r="BOZ545" s="55"/>
      <c r="BPA545" s="55"/>
      <c r="BPB545" s="55"/>
      <c r="BPC545" s="59"/>
      <c r="BPD545" s="55"/>
      <c r="BPE545" s="55"/>
      <c r="BPF545" s="87"/>
      <c r="BPG545" s="88"/>
      <c r="BPH545" s="89"/>
      <c r="BPI545" s="90"/>
      <c r="BPJ545" s="57"/>
      <c r="BPK545" s="57"/>
      <c r="BPL545" s="91"/>
      <c r="BPM545" s="87"/>
      <c r="BPN545" s="87"/>
      <c r="BPO545" s="55"/>
      <c r="BPP545" s="55"/>
      <c r="BPQ545" s="92"/>
      <c r="BPR545" s="61"/>
      <c r="BPS545" s="55"/>
      <c r="BPT545" s="57"/>
      <c r="BPU545" s="55"/>
      <c r="BPV545" s="55"/>
      <c r="BPW545" s="55"/>
      <c r="BPX545" s="55"/>
      <c r="BPY545" s="55"/>
      <c r="BPZ545" s="55"/>
      <c r="BQA545" s="55"/>
      <c r="BQB545" s="59"/>
      <c r="BQC545" s="55"/>
      <c r="BQD545" s="55"/>
      <c r="BQE545" s="87"/>
      <c r="BQF545" s="88"/>
      <c r="BQG545" s="89"/>
      <c r="BQH545" s="90"/>
      <c r="BQI545" s="57"/>
      <c r="BQJ545" s="57"/>
      <c r="BQK545" s="91"/>
      <c r="BQL545" s="87"/>
      <c r="BQM545" s="87"/>
      <c r="BQN545" s="55"/>
      <c r="BQO545" s="55"/>
      <c r="BQP545" s="92"/>
      <c r="BQQ545" s="61"/>
      <c r="BQR545" s="55"/>
      <c r="BQS545" s="57"/>
      <c r="BQT545" s="55"/>
      <c r="BQU545" s="55"/>
      <c r="BQV545" s="55"/>
      <c r="BQW545" s="55"/>
      <c r="BQX545" s="55"/>
      <c r="BQY545" s="55"/>
      <c r="BQZ545" s="55"/>
      <c r="BRA545" s="59"/>
      <c r="BRB545" s="55"/>
      <c r="BRC545" s="55"/>
      <c r="BRD545" s="87"/>
      <c r="BRE545" s="88"/>
      <c r="BRF545" s="89"/>
      <c r="BRG545" s="90"/>
      <c r="BRH545" s="57"/>
      <c r="BRI545" s="57"/>
      <c r="BRJ545" s="91"/>
      <c r="BRK545" s="87"/>
      <c r="BRL545" s="87"/>
      <c r="BRM545" s="55"/>
      <c r="BRN545" s="55"/>
      <c r="BRO545" s="92"/>
      <c r="BRP545" s="61"/>
      <c r="BRQ545" s="55"/>
      <c r="BRR545" s="57"/>
      <c r="BRS545" s="55"/>
      <c r="BRT545" s="55"/>
      <c r="BRU545" s="55"/>
      <c r="BRV545" s="55"/>
      <c r="BRW545" s="55"/>
      <c r="BRX545" s="55"/>
      <c r="BRY545" s="55"/>
      <c r="BRZ545" s="59"/>
      <c r="BSA545" s="55"/>
      <c r="BSB545" s="55"/>
      <c r="BSC545" s="87"/>
      <c r="BSD545" s="88"/>
      <c r="BSE545" s="89"/>
      <c r="BSF545" s="90"/>
      <c r="BSG545" s="57"/>
      <c r="BSH545" s="57"/>
      <c r="BSI545" s="91"/>
      <c r="BSJ545" s="87"/>
      <c r="BSK545" s="87"/>
      <c r="BSL545" s="55"/>
      <c r="BSM545" s="55"/>
      <c r="BSN545" s="92"/>
      <c r="BSO545" s="61"/>
      <c r="BSP545" s="55"/>
      <c r="BSQ545" s="57"/>
      <c r="BSR545" s="55"/>
      <c r="BSS545" s="55"/>
      <c r="BST545" s="55"/>
      <c r="BSU545" s="55"/>
      <c r="BSV545" s="55"/>
      <c r="BSW545" s="55"/>
      <c r="BSX545" s="55"/>
      <c r="BSY545" s="59"/>
      <c r="BSZ545" s="55"/>
      <c r="BTA545" s="55"/>
      <c r="BTB545" s="87"/>
      <c r="BTC545" s="88"/>
      <c r="BTD545" s="89"/>
      <c r="BTE545" s="90"/>
      <c r="BTF545" s="57"/>
      <c r="BTG545" s="57"/>
      <c r="BTH545" s="91"/>
      <c r="BTI545" s="87"/>
      <c r="BTJ545" s="87"/>
      <c r="BTK545" s="55"/>
      <c r="BTL545" s="55"/>
      <c r="BTM545" s="92"/>
      <c r="BTN545" s="61"/>
      <c r="BTO545" s="55"/>
      <c r="BTP545" s="57"/>
      <c r="BTQ545" s="55"/>
      <c r="BTR545" s="55"/>
      <c r="BTS545" s="55"/>
      <c r="BTT545" s="55"/>
      <c r="BTU545" s="55"/>
      <c r="BTV545" s="55"/>
      <c r="BTW545" s="55"/>
      <c r="BTX545" s="59"/>
      <c r="BTY545" s="55"/>
      <c r="BTZ545" s="55"/>
      <c r="BUA545" s="87"/>
      <c r="BUB545" s="88"/>
      <c r="BUC545" s="89"/>
      <c r="BUD545" s="90"/>
      <c r="BUE545" s="57"/>
      <c r="BUF545" s="57"/>
      <c r="BUG545" s="91"/>
      <c r="BUH545" s="87"/>
      <c r="BUI545" s="87"/>
      <c r="BUJ545" s="55"/>
      <c r="BUK545" s="55"/>
      <c r="BUL545" s="92"/>
      <c r="BUM545" s="61"/>
      <c r="BUN545" s="55"/>
      <c r="BUO545" s="57"/>
      <c r="BUP545" s="55"/>
      <c r="BUQ545" s="55"/>
      <c r="BUR545" s="55"/>
      <c r="BUS545" s="55"/>
      <c r="BUT545" s="55"/>
      <c r="BUU545" s="55"/>
      <c r="BUV545" s="55"/>
      <c r="BUW545" s="59"/>
      <c r="BUX545" s="55"/>
      <c r="BUY545" s="55"/>
      <c r="BUZ545" s="87"/>
      <c r="BVA545" s="88"/>
      <c r="BVB545" s="89"/>
      <c r="BVC545" s="90"/>
      <c r="BVD545" s="57"/>
      <c r="BVE545" s="57"/>
      <c r="BVF545" s="91"/>
      <c r="BVG545" s="87"/>
      <c r="BVH545" s="87"/>
      <c r="BVI545" s="55"/>
      <c r="BVJ545" s="55"/>
      <c r="BVK545" s="92"/>
      <c r="BVL545" s="61"/>
      <c r="BVM545" s="55"/>
      <c r="BVN545" s="57"/>
      <c r="BVO545" s="55"/>
      <c r="BVP545" s="55"/>
      <c r="BVQ545" s="55"/>
      <c r="BVR545" s="55"/>
      <c r="BVS545" s="55"/>
      <c r="BVT545" s="55"/>
      <c r="BVU545" s="55"/>
      <c r="BVV545" s="59"/>
      <c r="BVW545" s="55"/>
      <c r="BVX545" s="55"/>
      <c r="BVY545" s="87"/>
      <c r="BVZ545" s="88"/>
      <c r="BWA545" s="89"/>
      <c r="BWB545" s="90"/>
      <c r="BWC545" s="57"/>
      <c r="BWD545" s="57"/>
      <c r="BWE545" s="91"/>
      <c r="BWF545" s="87"/>
      <c r="BWG545" s="87"/>
      <c r="BWH545" s="55"/>
      <c r="BWI545" s="55"/>
      <c r="BWJ545" s="92"/>
      <c r="BWK545" s="61"/>
      <c r="BWL545" s="55"/>
      <c r="BWM545" s="57"/>
      <c r="BWN545" s="55"/>
      <c r="BWO545" s="55"/>
      <c r="BWP545" s="55"/>
      <c r="BWQ545" s="55"/>
      <c r="BWR545" s="55"/>
      <c r="BWS545" s="55"/>
      <c r="BWT545" s="55"/>
      <c r="BWU545" s="59"/>
      <c r="BWV545" s="55"/>
      <c r="BWW545" s="55"/>
      <c r="BWX545" s="87"/>
      <c r="BWY545" s="88"/>
      <c r="BWZ545" s="89"/>
      <c r="BXA545" s="90"/>
      <c r="BXB545" s="57"/>
      <c r="BXC545" s="57"/>
      <c r="BXD545" s="91"/>
      <c r="BXE545" s="87"/>
      <c r="BXF545" s="87"/>
      <c r="BXG545" s="55"/>
      <c r="BXH545" s="55"/>
      <c r="BXI545" s="92"/>
      <c r="BXJ545" s="61"/>
      <c r="BXK545" s="55"/>
      <c r="BXL545" s="57"/>
      <c r="BXM545" s="55"/>
      <c r="BXN545" s="55"/>
      <c r="BXO545" s="55"/>
      <c r="BXP545" s="55"/>
      <c r="BXQ545" s="55"/>
      <c r="BXR545" s="55"/>
      <c r="BXS545" s="55"/>
      <c r="BXT545" s="59"/>
      <c r="BXU545" s="55"/>
      <c r="BXV545" s="55"/>
      <c r="BXW545" s="87"/>
      <c r="BXX545" s="88"/>
      <c r="BXY545" s="89"/>
      <c r="BXZ545" s="90"/>
      <c r="BYA545" s="57"/>
      <c r="BYB545" s="57"/>
      <c r="BYC545" s="91"/>
      <c r="BYD545" s="87"/>
      <c r="BYE545" s="87"/>
      <c r="BYF545" s="55"/>
      <c r="BYG545" s="55"/>
      <c r="BYH545" s="92"/>
      <c r="BYI545" s="61"/>
      <c r="BYJ545" s="55"/>
      <c r="BYK545" s="57"/>
      <c r="BYL545" s="55"/>
      <c r="BYM545" s="55"/>
      <c r="BYN545" s="55"/>
      <c r="BYO545" s="55"/>
      <c r="BYP545" s="55"/>
      <c r="BYQ545" s="55"/>
      <c r="BYR545" s="55"/>
      <c r="BYS545" s="59"/>
      <c r="BYT545" s="55"/>
      <c r="BYU545" s="55"/>
      <c r="BYV545" s="87"/>
      <c r="BYW545" s="88"/>
      <c r="BYX545" s="89"/>
      <c r="BYY545" s="90"/>
      <c r="BYZ545" s="57"/>
      <c r="BZA545" s="57"/>
      <c r="BZB545" s="91"/>
      <c r="BZC545" s="87"/>
      <c r="BZD545" s="87"/>
      <c r="BZE545" s="55"/>
      <c r="BZF545" s="55"/>
      <c r="BZG545" s="92"/>
      <c r="BZH545" s="61"/>
      <c r="BZI545" s="55"/>
      <c r="BZJ545" s="57"/>
      <c r="BZK545" s="55"/>
      <c r="BZL545" s="55"/>
      <c r="BZM545" s="55"/>
      <c r="BZN545" s="55"/>
      <c r="BZO545" s="55"/>
      <c r="BZP545" s="55"/>
      <c r="BZQ545" s="55"/>
      <c r="BZR545" s="59"/>
      <c r="BZS545" s="55"/>
      <c r="BZT545" s="55"/>
      <c r="BZU545" s="87"/>
      <c r="BZV545" s="88"/>
      <c r="BZW545" s="89"/>
      <c r="BZX545" s="90"/>
      <c r="BZY545" s="57"/>
      <c r="BZZ545" s="57"/>
      <c r="CAA545" s="91"/>
      <c r="CAB545" s="87"/>
      <c r="CAC545" s="87"/>
      <c r="CAD545" s="55"/>
      <c r="CAE545" s="55"/>
      <c r="CAF545" s="92"/>
      <c r="CAG545" s="61"/>
      <c r="CAH545" s="55"/>
      <c r="CAI545" s="57"/>
      <c r="CAJ545" s="55"/>
      <c r="CAK545" s="55"/>
      <c r="CAL545" s="55"/>
      <c r="CAM545" s="55"/>
      <c r="CAN545" s="55"/>
      <c r="CAO545" s="55"/>
      <c r="CAP545" s="55"/>
      <c r="CAQ545" s="59"/>
      <c r="CAR545" s="55"/>
      <c r="CAS545" s="55"/>
      <c r="CAT545" s="87"/>
      <c r="CAU545" s="88"/>
      <c r="CAV545" s="89"/>
      <c r="CAW545" s="90"/>
      <c r="CAX545" s="57"/>
      <c r="CAY545" s="57"/>
      <c r="CAZ545" s="91"/>
      <c r="CBA545" s="87"/>
      <c r="CBB545" s="87"/>
      <c r="CBC545" s="55"/>
      <c r="CBD545" s="55"/>
      <c r="CBE545" s="92"/>
      <c r="CBF545" s="61"/>
      <c r="CBG545" s="55"/>
      <c r="CBH545" s="57"/>
      <c r="CBI545" s="55"/>
      <c r="CBJ545" s="55"/>
      <c r="CBK545" s="55"/>
      <c r="CBL545" s="55"/>
      <c r="CBM545" s="55"/>
      <c r="CBN545" s="55"/>
      <c r="CBO545" s="55"/>
      <c r="CBP545" s="59"/>
      <c r="CBQ545" s="55"/>
      <c r="CBR545" s="55"/>
      <c r="CBS545" s="87"/>
      <c r="CBT545" s="88"/>
      <c r="CBU545" s="89"/>
      <c r="CBV545" s="90"/>
      <c r="CBW545" s="57"/>
      <c r="CBX545" s="57"/>
      <c r="CBY545" s="91"/>
      <c r="CBZ545" s="87"/>
      <c r="CCA545" s="87"/>
      <c r="CCB545" s="55"/>
      <c r="CCC545" s="55"/>
      <c r="CCD545" s="92"/>
      <c r="CCE545" s="61"/>
      <c r="CCF545" s="55"/>
      <c r="CCG545" s="57"/>
      <c r="CCH545" s="55"/>
      <c r="CCI545" s="55"/>
      <c r="CCJ545" s="55"/>
      <c r="CCK545" s="55"/>
      <c r="CCL545" s="55"/>
      <c r="CCM545" s="55"/>
      <c r="CCN545" s="55"/>
      <c r="CCO545" s="59"/>
      <c r="CCP545" s="55"/>
      <c r="CCQ545" s="55"/>
      <c r="CCR545" s="87"/>
      <c r="CCS545" s="88"/>
      <c r="CCT545" s="89"/>
      <c r="CCU545" s="90"/>
      <c r="CCV545" s="57"/>
      <c r="CCW545" s="57"/>
      <c r="CCX545" s="91"/>
      <c r="CCY545" s="87"/>
      <c r="CCZ545" s="87"/>
      <c r="CDA545" s="55"/>
      <c r="CDB545" s="55"/>
      <c r="CDC545" s="92"/>
      <c r="CDD545" s="61"/>
      <c r="CDE545" s="55"/>
      <c r="CDF545" s="57"/>
      <c r="CDG545" s="55"/>
      <c r="CDH545" s="55"/>
      <c r="CDI545" s="55"/>
      <c r="CDJ545" s="55"/>
      <c r="CDK545" s="55"/>
      <c r="CDL545" s="55"/>
      <c r="CDM545" s="55"/>
      <c r="CDN545" s="59"/>
      <c r="CDO545" s="55"/>
      <c r="CDP545" s="55"/>
      <c r="CDQ545" s="87"/>
      <c r="CDR545" s="88"/>
      <c r="CDS545" s="89"/>
      <c r="CDT545" s="90"/>
      <c r="CDU545" s="57"/>
      <c r="CDV545" s="57"/>
      <c r="CDW545" s="91"/>
      <c r="CDX545" s="87"/>
      <c r="CDY545" s="87"/>
      <c r="CDZ545" s="55"/>
      <c r="CEA545" s="55"/>
      <c r="CEB545" s="92"/>
      <c r="CEC545" s="61"/>
      <c r="CED545" s="55"/>
      <c r="CEE545" s="57"/>
      <c r="CEF545" s="55"/>
      <c r="CEG545" s="55"/>
      <c r="CEH545" s="55"/>
      <c r="CEI545" s="55"/>
      <c r="CEJ545" s="55"/>
      <c r="CEK545" s="55"/>
      <c r="CEL545" s="55"/>
      <c r="CEM545" s="59"/>
      <c r="CEN545" s="55"/>
      <c r="CEO545" s="55"/>
      <c r="CEP545" s="87"/>
      <c r="CEQ545" s="88"/>
      <c r="CER545" s="89"/>
      <c r="CES545" s="90"/>
      <c r="CET545" s="57"/>
      <c r="CEU545" s="57"/>
      <c r="CEV545" s="91"/>
      <c r="CEW545" s="87"/>
      <c r="CEX545" s="87"/>
      <c r="CEY545" s="55"/>
      <c r="CEZ545" s="55"/>
      <c r="CFA545" s="92"/>
      <c r="CFB545" s="61"/>
      <c r="CFC545" s="55"/>
      <c r="CFD545" s="57"/>
      <c r="CFE545" s="55"/>
      <c r="CFF545" s="55"/>
      <c r="CFG545" s="55"/>
      <c r="CFH545" s="55"/>
      <c r="CFI545" s="55"/>
      <c r="CFJ545" s="55"/>
      <c r="CFK545" s="55"/>
      <c r="CFL545" s="59"/>
      <c r="CFM545" s="55"/>
      <c r="CFN545" s="55"/>
      <c r="CFO545" s="87"/>
      <c r="CFP545" s="88"/>
      <c r="CFQ545" s="89"/>
      <c r="CFR545" s="90"/>
      <c r="CFS545" s="57"/>
      <c r="CFT545" s="57"/>
      <c r="CFU545" s="91"/>
      <c r="CFV545" s="87"/>
      <c r="CFW545" s="87"/>
      <c r="CFX545" s="55"/>
      <c r="CFY545" s="55"/>
      <c r="CFZ545" s="92"/>
      <c r="CGA545" s="61"/>
      <c r="CGB545" s="55"/>
      <c r="CGC545" s="57"/>
      <c r="CGD545" s="55"/>
      <c r="CGE545" s="55"/>
      <c r="CGF545" s="55"/>
      <c r="CGG545" s="55"/>
      <c r="CGH545" s="55"/>
      <c r="CGI545" s="55"/>
      <c r="CGJ545" s="55"/>
      <c r="CGK545" s="59"/>
      <c r="CGL545" s="55"/>
      <c r="CGM545" s="55"/>
      <c r="CGN545" s="87"/>
      <c r="CGO545" s="88"/>
      <c r="CGP545" s="89"/>
      <c r="CGQ545" s="90"/>
      <c r="CGR545" s="57"/>
      <c r="CGS545" s="57"/>
      <c r="CGT545" s="91"/>
      <c r="CGU545" s="87"/>
      <c r="CGV545" s="87"/>
      <c r="CGW545" s="55"/>
      <c r="CGX545" s="55"/>
      <c r="CGY545" s="92"/>
      <c r="CGZ545" s="61"/>
      <c r="CHA545" s="55"/>
      <c r="CHB545" s="57"/>
      <c r="CHC545" s="55"/>
      <c r="CHD545" s="55"/>
      <c r="CHE545" s="55"/>
      <c r="CHF545" s="55"/>
      <c r="CHG545" s="55"/>
      <c r="CHH545" s="55"/>
      <c r="CHI545" s="55"/>
      <c r="CHJ545" s="59"/>
      <c r="CHK545" s="55"/>
      <c r="CHL545" s="55"/>
      <c r="CHM545" s="87"/>
      <c r="CHN545" s="88"/>
      <c r="CHO545" s="89"/>
      <c r="CHP545" s="90"/>
      <c r="CHQ545" s="57"/>
      <c r="CHR545" s="57"/>
      <c r="CHS545" s="91"/>
      <c r="CHT545" s="87"/>
      <c r="CHU545" s="87"/>
      <c r="CHV545" s="55"/>
      <c r="CHW545" s="55"/>
      <c r="CHX545" s="92"/>
      <c r="CHY545" s="61"/>
      <c r="CHZ545" s="55"/>
      <c r="CIA545" s="57"/>
      <c r="CIB545" s="55"/>
      <c r="CIC545" s="55"/>
      <c r="CID545" s="55"/>
      <c r="CIE545" s="55"/>
      <c r="CIF545" s="55"/>
      <c r="CIG545" s="55"/>
      <c r="CIH545" s="55"/>
      <c r="CII545" s="59"/>
      <c r="CIJ545" s="55"/>
      <c r="CIK545" s="55"/>
      <c r="CIL545" s="87"/>
      <c r="CIM545" s="88"/>
      <c r="CIN545" s="89"/>
      <c r="CIO545" s="90"/>
      <c r="CIP545" s="57"/>
      <c r="CIQ545" s="57"/>
      <c r="CIR545" s="91"/>
      <c r="CIS545" s="87"/>
      <c r="CIT545" s="87"/>
      <c r="CIU545" s="55"/>
      <c r="CIV545" s="55"/>
      <c r="CIW545" s="92"/>
      <c r="CIX545" s="61"/>
      <c r="CIY545" s="55"/>
      <c r="CIZ545" s="57"/>
      <c r="CJA545" s="55"/>
      <c r="CJB545" s="55"/>
      <c r="CJC545" s="55"/>
      <c r="CJD545" s="55"/>
      <c r="CJE545" s="55"/>
      <c r="CJF545" s="55"/>
      <c r="CJG545" s="55"/>
      <c r="CJH545" s="59"/>
      <c r="CJI545" s="55"/>
      <c r="CJJ545" s="55"/>
      <c r="CJK545" s="87"/>
      <c r="CJL545" s="88"/>
      <c r="CJM545" s="89"/>
      <c r="CJN545" s="90"/>
      <c r="CJO545" s="57"/>
      <c r="CJP545" s="57"/>
      <c r="CJQ545" s="91"/>
      <c r="CJR545" s="87"/>
      <c r="CJS545" s="87"/>
      <c r="CJT545" s="55"/>
      <c r="CJU545" s="55"/>
      <c r="CJV545" s="92"/>
      <c r="CJW545" s="61"/>
      <c r="CJX545" s="55"/>
      <c r="CJY545" s="57"/>
      <c r="CJZ545" s="55"/>
      <c r="CKA545" s="55"/>
      <c r="CKB545" s="55"/>
      <c r="CKC545" s="55"/>
      <c r="CKD545" s="55"/>
      <c r="CKE545" s="55"/>
      <c r="CKF545" s="55"/>
      <c r="CKG545" s="59"/>
      <c r="CKH545" s="55"/>
      <c r="CKI545" s="55"/>
      <c r="CKJ545" s="87"/>
      <c r="CKK545" s="88"/>
      <c r="CKL545" s="89"/>
      <c r="CKM545" s="90"/>
      <c r="CKN545" s="57"/>
      <c r="CKO545" s="57"/>
      <c r="CKP545" s="91"/>
      <c r="CKQ545" s="87"/>
      <c r="CKR545" s="87"/>
      <c r="CKS545" s="55"/>
      <c r="CKT545" s="55"/>
      <c r="CKU545" s="92"/>
      <c r="CKV545" s="61"/>
      <c r="CKW545" s="55"/>
      <c r="CKX545" s="57"/>
      <c r="CKY545" s="55"/>
      <c r="CKZ545" s="55"/>
      <c r="CLA545" s="55"/>
      <c r="CLB545" s="55"/>
      <c r="CLC545" s="55"/>
      <c r="CLD545" s="55"/>
      <c r="CLE545" s="55"/>
      <c r="CLF545" s="59"/>
      <c r="CLG545" s="55"/>
      <c r="CLH545" s="55"/>
      <c r="CLI545" s="87"/>
      <c r="CLJ545" s="88"/>
      <c r="CLK545" s="89"/>
      <c r="CLL545" s="90"/>
      <c r="CLM545" s="57"/>
      <c r="CLN545" s="57"/>
      <c r="CLO545" s="91"/>
      <c r="CLP545" s="87"/>
      <c r="CLQ545" s="87"/>
      <c r="CLR545" s="55"/>
      <c r="CLS545" s="55"/>
      <c r="CLT545" s="92"/>
      <c r="CLU545" s="61"/>
      <c r="CLV545" s="55"/>
      <c r="CLW545" s="57"/>
      <c r="CLX545" s="55"/>
      <c r="CLY545" s="55"/>
      <c r="CLZ545" s="55"/>
      <c r="CMA545" s="55"/>
      <c r="CMB545" s="55"/>
      <c r="CMC545" s="55"/>
      <c r="CMD545" s="55"/>
      <c r="CME545" s="59"/>
      <c r="CMF545" s="55"/>
      <c r="CMG545" s="55"/>
      <c r="CMH545" s="87"/>
      <c r="CMI545" s="88"/>
      <c r="CMJ545" s="89"/>
      <c r="CMK545" s="90"/>
      <c r="CML545" s="57"/>
      <c r="CMM545" s="57"/>
      <c r="CMN545" s="91"/>
      <c r="CMO545" s="87"/>
      <c r="CMP545" s="87"/>
      <c r="CMQ545" s="55"/>
      <c r="CMR545" s="55"/>
      <c r="CMS545" s="92"/>
      <c r="CMT545" s="61"/>
      <c r="CMU545" s="55"/>
      <c r="CMV545" s="57"/>
      <c r="CMW545" s="55"/>
      <c r="CMX545" s="55"/>
      <c r="CMY545" s="55"/>
      <c r="CMZ545" s="55"/>
      <c r="CNA545" s="55"/>
      <c r="CNB545" s="55"/>
      <c r="CNC545" s="55"/>
      <c r="CND545" s="59"/>
      <c r="CNE545" s="55"/>
      <c r="CNF545" s="55"/>
      <c r="CNG545" s="87"/>
      <c r="CNH545" s="88"/>
      <c r="CNI545" s="89"/>
      <c r="CNJ545" s="90"/>
      <c r="CNK545" s="57"/>
      <c r="CNL545" s="57"/>
      <c r="CNM545" s="91"/>
      <c r="CNN545" s="87"/>
      <c r="CNO545" s="87"/>
      <c r="CNP545" s="55"/>
      <c r="CNQ545" s="55"/>
      <c r="CNR545" s="92"/>
      <c r="CNS545" s="61"/>
      <c r="CNT545" s="55"/>
      <c r="CNU545" s="57"/>
      <c r="CNV545" s="55"/>
      <c r="CNW545" s="55"/>
      <c r="CNX545" s="55"/>
      <c r="CNY545" s="55"/>
      <c r="CNZ545" s="55"/>
      <c r="COA545" s="55"/>
      <c r="COB545" s="55"/>
      <c r="COC545" s="59"/>
      <c r="COD545" s="55"/>
      <c r="COE545" s="55"/>
      <c r="COF545" s="87"/>
      <c r="COG545" s="88"/>
      <c r="COH545" s="89"/>
      <c r="COI545" s="90"/>
      <c r="COJ545" s="57"/>
      <c r="COK545" s="57"/>
      <c r="COL545" s="91"/>
      <c r="COM545" s="87"/>
      <c r="CON545" s="87"/>
      <c r="COO545" s="55"/>
      <c r="COP545" s="55"/>
      <c r="COQ545" s="92"/>
      <c r="COR545" s="61"/>
      <c r="COS545" s="55"/>
      <c r="COT545" s="57"/>
      <c r="COU545" s="55"/>
      <c r="COV545" s="55"/>
      <c r="COW545" s="55"/>
      <c r="COX545" s="55"/>
      <c r="COY545" s="55"/>
      <c r="COZ545" s="55"/>
      <c r="CPA545" s="55"/>
      <c r="CPB545" s="59"/>
      <c r="CPC545" s="55"/>
      <c r="CPD545" s="55"/>
      <c r="CPE545" s="87"/>
      <c r="CPF545" s="88"/>
      <c r="CPG545" s="89"/>
      <c r="CPH545" s="90"/>
      <c r="CPI545" s="57"/>
      <c r="CPJ545" s="57"/>
      <c r="CPK545" s="91"/>
      <c r="CPL545" s="87"/>
      <c r="CPM545" s="87"/>
      <c r="CPN545" s="55"/>
      <c r="CPO545" s="55"/>
      <c r="CPP545" s="92"/>
      <c r="CPQ545" s="61"/>
      <c r="CPR545" s="55"/>
      <c r="CPS545" s="57"/>
      <c r="CPT545" s="55"/>
      <c r="CPU545" s="55"/>
      <c r="CPV545" s="55"/>
      <c r="CPW545" s="55"/>
      <c r="CPX545" s="55"/>
      <c r="CPY545" s="55"/>
      <c r="CPZ545" s="55"/>
      <c r="CQA545" s="59"/>
      <c r="CQB545" s="55"/>
      <c r="CQC545" s="55"/>
      <c r="CQD545" s="87"/>
      <c r="CQE545" s="88"/>
      <c r="CQF545" s="89"/>
      <c r="CQG545" s="90"/>
      <c r="CQH545" s="57"/>
      <c r="CQI545" s="57"/>
      <c r="CQJ545" s="91"/>
      <c r="CQK545" s="87"/>
      <c r="CQL545" s="87"/>
      <c r="CQM545" s="55"/>
      <c r="CQN545" s="55"/>
      <c r="CQO545" s="92"/>
      <c r="CQP545" s="61"/>
      <c r="CQQ545" s="55"/>
      <c r="CQR545" s="57"/>
      <c r="CQS545" s="55"/>
      <c r="CQT545" s="55"/>
      <c r="CQU545" s="55"/>
      <c r="CQV545" s="55"/>
      <c r="CQW545" s="55"/>
      <c r="CQX545" s="55"/>
      <c r="CQY545" s="55"/>
      <c r="CQZ545" s="59"/>
      <c r="CRA545" s="55"/>
      <c r="CRB545" s="55"/>
      <c r="CRC545" s="87"/>
      <c r="CRD545" s="88"/>
      <c r="CRE545" s="89"/>
      <c r="CRF545" s="90"/>
      <c r="CRG545" s="57"/>
      <c r="CRH545" s="57"/>
      <c r="CRI545" s="91"/>
      <c r="CRJ545" s="87"/>
      <c r="CRK545" s="87"/>
      <c r="CRL545" s="55"/>
      <c r="CRM545" s="55"/>
      <c r="CRN545" s="92"/>
      <c r="CRO545" s="61"/>
      <c r="CRP545" s="55"/>
      <c r="CRQ545" s="57"/>
      <c r="CRR545" s="55"/>
      <c r="CRS545" s="55"/>
      <c r="CRT545" s="55"/>
      <c r="CRU545" s="55"/>
      <c r="CRV545" s="55"/>
      <c r="CRW545" s="55"/>
      <c r="CRX545" s="55"/>
      <c r="CRY545" s="59"/>
      <c r="CRZ545" s="55"/>
      <c r="CSA545" s="55"/>
      <c r="CSB545" s="87"/>
      <c r="CSC545" s="88"/>
      <c r="CSD545" s="89"/>
      <c r="CSE545" s="90"/>
      <c r="CSF545" s="57"/>
      <c r="CSG545" s="57"/>
      <c r="CSH545" s="91"/>
      <c r="CSI545" s="87"/>
      <c r="CSJ545" s="87"/>
      <c r="CSK545" s="55"/>
      <c r="CSL545" s="55"/>
      <c r="CSM545" s="92"/>
      <c r="CSN545" s="61"/>
      <c r="CSO545" s="55"/>
      <c r="CSP545" s="57"/>
      <c r="CSQ545" s="55"/>
      <c r="CSR545" s="55"/>
      <c r="CSS545" s="55"/>
      <c r="CST545" s="55"/>
      <c r="CSU545" s="55"/>
      <c r="CSV545" s="55"/>
      <c r="CSW545" s="55"/>
      <c r="CSX545" s="59"/>
      <c r="CSY545" s="55"/>
      <c r="CSZ545" s="55"/>
      <c r="CTA545" s="87"/>
      <c r="CTB545" s="88"/>
      <c r="CTC545" s="89"/>
      <c r="CTD545" s="90"/>
      <c r="CTE545" s="57"/>
      <c r="CTF545" s="57"/>
      <c r="CTG545" s="91"/>
      <c r="CTH545" s="87"/>
      <c r="CTI545" s="87"/>
      <c r="CTJ545" s="55"/>
      <c r="CTK545" s="55"/>
      <c r="CTL545" s="92"/>
      <c r="CTM545" s="61"/>
      <c r="CTN545" s="55"/>
      <c r="CTO545" s="57"/>
      <c r="CTP545" s="55"/>
      <c r="CTQ545" s="55"/>
      <c r="CTR545" s="55"/>
      <c r="CTS545" s="55"/>
      <c r="CTT545" s="55"/>
      <c r="CTU545" s="55"/>
      <c r="CTV545" s="55"/>
      <c r="CTW545" s="59"/>
      <c r="CTX545" s="55"/>
      <c r="CTY545" s="55"/>
      <c r="CTZ545" s="87"/>
      <c r="CUA545" s="88"/>
      <c r="CUB545" s="89"/>
      <c r="CUC545" s="90"/>
      <c r="CUD545" s="57"/>
      <c r="CUE545" s="57"/>
      <c r="CUF545" s="91"/>
      <c r="CUG545" s="87"/>
      <c r="CUH545" s="87"/>
      <c r="CUI545" s="55"/>
      <c r="CUJ545" s="55"/>
      <c r="CUK545" s="92"/>
      <c r="CUL545" s="61"/>
      <c r="CUM545" s="55"/>
      <c r="CUN545" s="57"/>
      <c r="CUO545" s="55"/>
      <c r="CUP545" s="55"/>
      <c r="CUQ545" s="55"/>
      <c r="CUR545" s="55"/>
      <c r="CUS545" s="55"/>
      <c r="CUT545" s="55"/>
      <c r="CUU545" s="55"/>
      <c r="CUV545" s="59"/>
      <c r="CUW545" s="55"/>
      <c r="CUX545" s="55"/>
      <c r="CUY545" s="87"/>
      <c r="CUZ545" s="88"/>
      <c r="CVA545" s="89"/>
      <c r="CVB545" s="90"/>
      <c r="CVC545" s="57"/>
      <c r="CVD545" s="57"/>
      <c r="CVE545" s="91"/>
      <c r="CVF545" s="87"/>
      <c r="CVG545" s="87"/>
      <c r="CVH545" s="55"/>
      <c r="CVI545" s="55"/>
      <c r="CVJ545" s="92"/>
      <c r="CVK545" s="61"/>
      <c r="CVL545" s="55"/>
      <c r="CVM545" s="57"/>
      <c r="CVN545" s="55"/>
      <c r="CVO545" s="55"/>
      <c r="CVP545" s="55"/>
      <c r="CVQ545" s="55"/>
      <c r="CVR545" s="55"/>
      <c r="CVS545" s="55"/>
      <c r="CVT545" s="55"/>
      <c r="CVU545" s="59"/>
      <c r="CVV545" s="55"/>
      <c r="CVW545" s="55"/>
      <c r="CVX545" s="87"/>
      <c r="CVY545" s="88"/>
      <c r="CVZ545" s="89"/>
      <c r="CWA545" s="90"/>
      <c r="CWB545" s="57"/>
      <c r="CWC545" s="57"/>
      <c r="CWD545" s="91"/>
      <c r="CWE545" s="87"/>
      <c r="CWF545" s="87"/>
      <c r="CWG545" s="55"/>
      <c r="CWH545" s="55"/>
      <c r="CWI545" s="92"/>
      <c r="CWJ545" s="61"/>
      <c r="CWK545" s="55"/>
      <c r="CWL545" s="57"/>
      <c r="CWM545" s="55"/>
      <c r="CWN545" s="55"/>
      <c r="CWO545" s="55"/>
      <c r="CWP545" s="55"/>
      <c r="CWQ545" s="55"/>
      <c r="CWR545" s="55"/>
      <c r="CWS545" s="55"/>
      <c r="CWT545" s="59"/>
      <c r="CWU545" s="55"/>
      <c r="CWV545" s="55"/>
      <c r="CWW545" s="87"/>
      <c r="CWX545" s="88"/>
      <c r="CWY545" s="89"/>
      <c r="CWZ545" s="90"/>
      <c r="CXA545" s="57"/>
      <c r="CXB545" s="57"/>
      <c r="CXC545" s="91"/>
      <c r="CXD545" s="87"/>
      <c r="CXE545" s="87"/>
      <c r="CXF545" s="55"/>
      <c r="CXG545" s="55"/>
      <c r="CXH545" s="92"/>
      <c r="CXI545" s="61"/>
      <c r="CXJ545" s="55"/>
      <c r="CXK545" s="57"/>
      <c r="CXL545" s="55"/>
      <c r="CXM545" s="55"/>
      <c r="CXN545" s="55"/>
      <c r="CXO545" s="55"/>
      <c r="CXP545" s="55"/>
      <c r="CXQ545" s="55"/>
      <c r="CXR545" s="55"/>
      <c r="CXS545" s="59"/>
      <c r="CXT545" s="55"/>
      <c r="CXU545" s="55"/>
      <c r="CXV545" s="87"/>
      <c r="CXW545" s="88"/>
      <c r="CXX545" s="89"/>
      <c r="CXY545" s="90"/>
      <c r="CXZ545" s="57"/>
      <c r="CYA545" s="57"/>
      <c r="CYB545" s="91"/>
      <c r="CYC545" s="87"/>
      <c r="CYD545" s="87"/>
      <c r="CYE545" s="55"/>
      <c r="CYF545" s="55"/>
      <c r="CYG545" s="92"/>
      <c r="CYH545" s="61"/>
      <c r="CYI545" s="55"/>
      <c r="CYJ545" s="57"/>
      <c r="CYK545" s="55"/>
      <c r="CYL545" s="55"/>
      <c r="CYM545" s="55"/>
      <c r="CYN545" s="55"/>
      <c r="CYO545" s="55"/>
      <c r="CYP545" s="55"/>
      <c r="CYQ545" s="55"/>
      <c r="CYR545" s="59"/>
      <c r="CYS545" s="55"/>
      <c r="CYT545" s="55"/>
      <c r="CYU545" s="87"/>
      <c r="CYV545" s="88"/>
      <c r="CYW545" s="89"/>
      <c r="CYX545" s="90"/>
      <c r="CYY545" s="57"/>
      <c r="CYZ545" s="57"/>
      <c r="CZA545" s="91"/>
      <c r="CZB545" s="87"/>
      <c r="CZC545" s="87"/>
      <c r="CZD545" s="55"/>
      <c r="CZE545" s="55"/>
      <c r="CZF545" s="92"/>
      <c r="CZG545" s="61"/>
      <c r="CZH545" s="55"/>
      <c r="CZI545" s="57"/>
      <c r="CZJ545" s="55"/>
      <c r="CZK545" s="55"/>
      <c r="CZL545" s="55"/>
      <c r="CZM545" s="55"/>
      <c r="CZN545" s="55"/>
      <c r="CZO545" s="55"/>
      <c r="CZP545" s="55"/>
      <c r="CZQ545" s="59"/>
      <c r="CZR545" s="55"/>
      <c r="CZS545" s="55"/>
      <c r="CZT545" s="87"/>
      <c r="CZU545" s="88"/>
      <c r="CZV545" s="89"/>
      <c r="CZW545" s="90"/>
      <c r="CZX545" s="57"/>
      <c r="CZY545" s="57"/>
      <c r="CZZ545" s="91"/>
      <c r="DAA545" s="87"/>
      <c r="DAB545" s="87"/>
      <c r="DAC545" s="55"/>
      <c r="DAD545" s="55"/>
      <c r="DAE545" s="92"/>
      <c r="DAF545" s="61"/>
      <c r="DAG545" s="55"/>
      <c r="DAH545" s="57"/>
      <c r="DAI545" s="55"/>
      <c r="DAJ545" s="55"/>
      <c r="DAK545" s="55"/>
      <c r="DAL545" s="55"/>
      <c r="DAM545" s="55"/>
      <c r="DAN545" s="55"/>
      <c r="DAO545" s="55"/>
      <c r="DAP545" s="59"/>
      <c r="DAQ545" s="55"/>
      <c r="DAR545" s="55"/>
      <c r="DAS545" s="87"/>
      <c r="DAT545" s="88"/>
      <c r="DAU545" s="89"/>
      <c r="DAV545" s="90"/>
      <c r="DAW545" s="57"/>
      <c r="DAX545" s="57"/>
      <c r="DAY545" s="91"/>
      <c r="DAZ545" s="87"/>
      <c r="DBA545" s="87"/>
      <c r="DBB545" s="55"/>
      <c r="DBC545" s="55"/>
      <c r="DBD545" s="92"/>
      <c r="DBE545" s="61"/>
      <c r="DBF545" s="55"/>
      <c r="DBG545" s="57"/>
      <c r="DBH545" s="55"/>
      <c r="DBI545" s="55"/>
      <c r="DBJ545" s="55"/>
      <c r="DBK545" s="55"/>
      <c r="DBL545" s="55"/>
      <c r="DBM545" s="55"/>
      <c r="DBN545" s="55"/>
      <c r="DBO545" s="59"/>
      <c r="DBP545" s="55"/>
      <c r="DBQ545" s="55"/>
      <c r="DBR545" s="87"/>
      <c r="DBS545" s="88"/>
      <c r="DBT545" s="89"/>
      <c r="DBU545" s="90"/>
      <c r="DBV545" s="57"/>
      <c r="DBW545" s="57"/>
      <c r="DBX545" s="91"/>
      <c r="DBY545" s="87"/>
      <c r="DBZ545" s="87"/>
      <c r="DCA545" s="55"/>
      <c r="DCB545" s="55"/>
      <c r="DCC545" s="92"/>
      <c r="DCD545" s="61"/>
      <c r="DCE545" s="55"/>
      <c r="DCF545" s="57"/>
      <c r="DCG545" s="55"/>
      <c r="DCH545" s="55"/>
      <c r="DCI545" s="55"/>
      <c r="DCJ545" s="55"/>
      <c r="DCK545" s="55"/>
      <c r="DCL545" s="55"/>
      <c r="DCM545" s="55"/>
      <c r="DCN545" s="59"/>
      <c r="DCO545" s="55"/>
      <c r="DCP545" s="55"/>
      <c r="DCQ545" s="87"/>
      <c r="DCR545" s="88"/>
      <c r="DCS545" s="89"/>
      <c r="DCT545" s="90"/>
      <c r="DCU545" s="57"/>
      <c r="DCV545" s="57"/>
      <c r="DCW545" s="91"/>
      <c r="DCX545" s="87"/>
      <c r="DCY545" s="87"/>
      <c r="DCZ545" s="55"/>
      <c r="DDA545" s="55"/>
      <c r="DDB545" s="92"/>
      <c r="DDC545" s="61"/>
      <c r="DDD545" s="55"/>
      <c r="DDE545" s="57"/>
      <c r="DDF545" s="55"/>
      <c r="DDG545" s="55"/>
      <c r="DDH545" s="55"/>
      <c r="DDI545" s="55"/>
      <c r="DDJ545" s="55"/>
      <c r="DDK545" s="55"/>
      <c r="DDL545" s="55"/>
      <c r="DDM545" s="59"/>
      <c r="DDN545" s="55"/>
      <c r="DDO545" s="55"/>
      <c r="DDP545" s="87"/>
      <c r="DDQ545" s="88"/>
      <c r="DDR545" s="89"/>
      <c r="DDS545" s="90"/>
      <c r="DDT545" s="57"/>
      <c r="DDU545" s="57"/>
      <c r="DDV545" s="91"/>
      <c r="DDW545" s="87"/>
      <c r="DDX545" s="87"/>
      <c r="DDY545" s="55"/>
      <c r="DDZ545" s="55"/>
      <c r="DEA545" s="92"/>
      <c r="DEB545" s="61"/>
      <c r="DEC545" s="55"/>
      <c r="DED545" s="57"/>
      <c r="DEE545" s="55"/>
      <c r="DEF545" s="55"/>
      <c r="DEG545" s="55"/>
      <c r="DEH545" s="55"/>
      <c r="DEI545" s="55"/>
      <c r="DEJ545" s="55"/>
      <c r="DEK545" s="55"/>
      <c r="DEL545" s="59"/>
      <c r="DEM545" s="55"/>
      <c r="DEN545" s="55"/>
      <c r="DEO545" s="87"/>
      <c r="DEP545" s="88"/>
      <c r="DEQ545" s="89"/>
      <c r="DER545" s="90"/>
      <c r="DES545" s="57"/>
      <c r="DET545" s="57"/>
      <c r="DEU545" s="91"/>
      <c r="DEV545" s="87"/>
      <c r="DEW545" s="87"/>
      <c r="DEX545" s="55"/>
      <c r="DEY545" s="55"/>
      <c r="DEZ545" s="92"/>
      <c r="DFA545" s="61"/>
      <c r="DFB545" s="55"/>
      <c r="DFC545" s="57"/>
      <c r="DFD545" s="55"/>
      <c r="DFE545" s="55"/>
      <c r="DFF545" s="55"/>
      <c r="DFG545" s="55"/>
      <c r="DFH545" s="55"/>
      <c r="DFI545" s="55"/>
      <c r="DFJ545" s="55"/>
      <c r="DFK545" s="59"/>
      <c r="DFL545" s="55"/>
      <c r="DFM545" s="55"/>
      <c r="DFN545" s="87"/>
      <c r="DFO545" s="88"/>
      <c r="DFP545" s="89"/>
      <c r="DFQ545" s="90"/>
      <c r="DFR545" s="57"/>
      <c r="DFS545" s="57"/>
      <c r="DFT545" s="91"/>
      <c r="DFU545" s="87"/>
      <c r="DFV545" s="87"/>
      <c r="DFW545" s="55"/>
      <c r="DFX545" s="55"/>
      <c r="DFY545" s="92"/>
      <c r="DFZ545" s="61"/>
      <c r="DGA545" s="55"/>
      <c r="DGB545" s="57"/>
      <c r="DGC545" s="55"/>
      <c r="DGD545" s="55"/>
      <c r="DGE545" s="55"/>
      <c r="DGF545" s="55"/>
      <c r="DGG545" s="55"/>
      <c r="DGH545" s="55"/>
      <c r="DGI545" s="55"/>
      <c r="DGJ545" s="59"/>
      <c r="DGK545" s="55"/>
      <c r="DGL545" s="55"/>
      <c r="DGM545" s="87"/>
      <c r="DGN545" s="88"/>
      <c r="DGO545" s="89"/>
      <c r="DGP545" s="90"/>
      <c r="DGQ545" s="57"/>
      <c r="DGR545" s="57"/>
      <c r="DGS545" s="91"/>
      <c r="DGT545" s="87"/>
      <c r="DGU545" s="87"/>
      <c r="DGV545" s="55"/>
      <c r="DGW545" s="55"/>
      <c r="DGX545" s="92"/>
      <c r="DGY545" s="61"/>
      <c r="DGZ545" s="55"/>
      <c r="DHA545" s="57"/>
      <c r="DHB545" s="55"/>
      <c r="DHC545" s="55"/>
      <c r="DHD545" s="55"/>
      <c r="DHE545" s="55"/>
      <c r="DHF545" s="55"/>
      <c r="DHG545" s="55"/>
      <c r="DHH545" s="55"/>
      <c r="DHI545" s="59"/>
      <c r="DHJ545" s="55"/>
      <c r="DHK545" s="55"/>
      <c r="DHL545" s="87"/>
      <c r="DHM545" s="88"/>
      <c r="DHN545" s="89"/>
      <c r="DHO545" s="90"/>
      <c r="DHP545" s="57"/>
      <c r="DHQ545" s="57"/>
      <c r="DHR545" s="91"/>
      <c r="DHS545" s="87"/>
      <c r="DHT545" s="87"/>
      <c r="DHU545" s="55"/>
      <c r="DHV545" s="55"/>
      <c r="DHW545" s="92"/>
      <c r="DHX545" s="61"/>
      <c r="DHY545" s="55"/>
      <c r="DHZ545" s="57"/>
      <c r="DIA545" s="55"/>
      <c r="DIB545" s="55"/>
      <c r="DIC545" s="55"/>
      <c r="DID545" s="55"/>
      <c r="DIE545" s="55"/>
      <c r="DIF545" s="55"/>
      <c r="DIG545" s="55"/>
      <c r="DIH545" s="59"/>
      <c r="DII545" s="55"/>
      <c r="DIJ545" s="55"/>
      <c r="DIK545" s="87"/>
      <c r="DIL545" s="88"/>
      <c r="DIM545" s="89"/>
      <c r="DIN545" s="90"/>
      <c r="DIO545" s="57"/>
      <c r="DIP545" s="57"/>
      <c r="DIQ545" s="91"/>
      <c r="DIR545" s="87"/>
      <c r="DIS545" s="87"/>
      <c r="DIT545" s="55"/>
      <c r="DIU545" s="55"/>
      <c r="DIV545" s="92"/>
      <c r="DIW545" s="61"/>
      <c r="DIX545" s="55"/>
      <c r="DIY545" s="57"/>
      <c r="DIZ545" s="55"/>
      <c r="DJA545" s="55"/>
      <c r="DJB545" s="55"/>
      <c r="DJC545" s="55"/>
      <c r="DJD545" s="55"/>
      <c r="DJE545" s="55"/>
      <c r="DJF545" s="55"/>
      <c r="DJG545" s="59"/>
      <c r="DJH545" s="55"/>
      <c r="DJI545" s="55"/>
      <c r="DJJ545" s="87"/>
      <c r="DJK545" s="88"/>
      <c r="DJL545" s="89"/>
      <c r="DJM545" s="90"/>
      <c r="DJN545" s="57"/>
      <c r="DJO545" s="57"/>
      <c r="DJP545" s="91"/>
      <c r="DJQ545" s="87"/>
      <c r="DJR545" s="87"/>
      <c r="DJS545" s="55"/>
      <c r="DJT545" s="55"/>
      <c r="DJU545" s="92"/>
      <c r="DJV545" s="61"/>
      <c r="DJW545" s="55"/>
      <c r="DJX545" s="57"/>
      <c r="DJY545" s="55"/>
      <c r="DJZ545" s="55"/>
      <c r="DKA545" s="55"/>
      <c r="DKB545" s="55"/>
      <c r="DKC545" s="55"/>
      <c r="DKD545" s="55"/>
      <c r="DKE545" s="55"/>
      <c r="DKF545" s="59"/>
      <c r="DKG545" s="55"/>
      <c r="DKH545" s="55"/>
      <c r="DKI545" s="87"/>
      <c r="DKJ545" s="88"/>
      <c r="DKK545" s="89"/>
      <c r="DKL545" s="90"/>
      <c r="DKM545" s="57"/>
      <c r="DKN545" s="57"/>
      <c r="DKO545" s="91"/>
      <c r="DKP545" s="87"/>
      <c r="DKQ545" s="87"/>
      <c r="DKR545" s="55"/>
      <c r="DKS545" s="55"/>
      <c r="DKT545" s="92"/>
      <c r="DKU545" s="61"/>
      <c r="DKV545" s="55"/>
      <c r="DKW545" s="57"/>
      <c r="DKX545" s="55"/>
      <c r="DKY545" s="55"/>
      <c r="DKZ545" s="55"/>
      <c r="DLA545" s="55"/>
      <c r="DLB545" s="55"/>
      <c r="DLC545" s="55"/>
      <c r="DLD545" s="55"/>
      <c r="DLE545" s="59"/>
      <c r="DLF545" s="55"/>
      <c r="DLG545" s="55"/>
      <c r="DLH545" s="87"/>
      <c r="DLI545" s="88"/>
      <c r="DLJ545" s="89"/>
      <c r="DLK545" s="90"/>
      <c r="DLL545" s="57"/>
      <c r="DLM545" s="57"/>
      <c r="DLN545" s="91"/>
      <c r="DLO545" s="87"/>
      <c r="DLP545" s="87"/>
      <c r="DLQ545" s="55"/>
      <c r="DLR545" s="55"/>
      <c r="DLS545" s="92"/>
      <c r="DLT545" s="61"/>
      <c r="DLU545" s="55"/>
      <c r="DLV545" s="57"/>
      <c r="DLW545" s="55"/>
      <c r="DLX545" s="55"/>
      <c r="DLY545" s="55"/>
      <c r="DLZ545" s="55"/>
      <c r="DMA545" s="55"/>
      <c r="DMB545" s="55"/>
      <c r="DMC545" s="55"/>
      <c r="DMD545" s="59"/>
      <c r="DME545" s="55"/>
      <c r="DMF545" s="55"/>
      <c r="DMG545" s="87"/>
      <c r="DMH545" s="88"/>
      <c r="DMI545" s="89"/>
      <c r="DMJ545" s="90"/>
      <c r="DMK545" s="57"/>
      <c r="DML545" s="57"/>
      <c r="DMM545" s="91"/>
      <c r="DMN545" s="87"/>
      <c r="DMO545" s="87"/>
      <c r="DMP545" s="55"/>
      <c r="DMQ545" s="55"/>
      <c r="DMR545" s="92"/>
      <c r="DMS545" s="61"/>
      <c r="DMT545" s="55"/>
      <c r="DMU545" s="57"/>
      <c r="DMV545" s="55"/>
      <c r="DMW545" s="55"/>
      <c r="DMX545" s="55"/>
      <c r="DMY545" s="55"/>
      <c r="DMZ545" s="55"/>
      <c r="DNA545" s="55"/>
      <c r="DNB545" s="55"/>
      <c r="DNC545" s="59"/>
      <c r="DND545" s="55"/>
      <c r="DNE545" s="55"/>
      <c r="DNF545" s="87"/>
      <c r="DNG545" s="88"/>
      <c r="DNH545" s="89"/>
      <c r="DNI545" s="90"/>
      <c r="DNJ545" s="57"/>
      <c r="DNK545" s="57"/>
      <c r="DNL545" s="91"/>
      <c r="DNM545" s="87"/>
      <c r="DNN545" s="87"/>
      <c r="DNO545" s="55"/>
      <c r="DNP545" s="55"/>
      <c r="DNQ545" s="92"/>
      <c r="DNR545" s="61"/>
      <c r="DNS545" s="55"/>
      <c r="DNT545" s="57"/>
      <c r="DNU545" s="55"/>
      <c r="DNV545" s="55"/>
      <c r="DNW545" s="55"/>
      <c r="DNX545" s="55"/>
      <c r="DNY545" s="55"/>
      <c r="DNZ545" s="55"/>
      <c r="DOA545" s="55"/>
      <c r="DOB545" s="59"/>
      <c r="DOC545" s="55"/>
      <c r="DOD545" s="55"/>
      <c r="DOE545" s="87"/>
      <c r="DOF545" s="88"/>
      <c r="DOG545" s="89"/>
      <c r="DOH545" s="90"/>
      <c r="DOI545" s="57"/>
      <c r="DOJ545" s="57"/>
      <c r="DOK545" s="91"/>
      <c r="DOL545" s="87"/>
      <c r="DOM545" s="87"/>
      <c r="DON545" s="55"/>
      <c r="DOO545" s="55"/>
      <c r="DOP545" s="92"/>
      <c r="DOQ545" s="61"/>
      <c r="DOR545" s="55"/>
      <c r="DOS545" s="57"/>
      <c r="DOT545" s="55"/>
      <c r="DOU545" s="55"/>
      <c r="DOV545" s="55"/>
      <c r="DOW545" s="55"/>
      <c r="DOX545" s="55"/>
      <c r="DOY545" s="55"/>
      <c r="DOZ545" s="55"/>
      <c r="DPA545" s="59"/>
      <c r="DPB545" s="55"/>
      <c r="DPC545" s="55"/>
      <c r="DPD545" s="87"/>
      <c r="DPE545" s="88"/>
      <c r="DPF545" s="89"/>
      <c r="DPG545" s="90"/>
      <c r="DPH545" s="57"/>
      <c r="DPI545" s="57"/>
      <c r="DPJ545" s="91"/>
      <c r="DPK545" s="87"/>
      <c r="DPL545" s="87"/>
      <c r="DPM545" s="55"/>
      <c r="DPN545" s="55"/>
      <c r="DPO545" s="92"/>
      <c r="DPP545" s="61"/>
      <c r="DPQ545" s="55"/>
      <c r="DPR545" s="57"/>
      <c r="DPS545" s="55"/>
      <c r="DPT545" s="55"/>
      <c r="DPU545" s="55"/>
      <c r="DPV545" s="55"/>
      <c r="DPW545" s="55"/>
      <c r="DPX545" s="55"/>
      <c r="DPY545" s="55"/>
      <c r="DPZ545" s="59"/>
      <c r="DQA545" s="55"/>
      <c r="DQB545" s="55"/>
      <c r="DQC545" s="87"/>
      <c r="DQD545" s="88"/>
      <c r="DQE545" s="89"/>
      <c r="DQF545" s="90"/>
      <c r="DQG545" s="57"/>
      <c r="DQH545" s="57"/>
      <c r="DQI545" s="91"/>
      <c r="DQJ545" s="87"/>
      <c r="DQK545" s="87"/>
      <c r="DQL545" s="55"/>
      <c r="DQM545" s="55"/>
      <c r="DQN545" s="92"/>
      <c r="DQO545" s="61"/>
      <c r="DQP545" s="55"/>
      <c r="DQQ545" s="57"/>
      <c r="DQR545" s="55"/>
      <c r="DQS545" s="55"/>
      <c r="DQT545" s="55"/>
      <c r="DQU545" s="55"/>
      <c r="DQV545" s="55"/>
      <c r="DQW545" s="55"/>
      <c r="DQX545" s="55"/>
      <c r="DQY545" s="59"/>
      <c r="DQZ545" s="55"/>
      <c r="DRA545" s="55"/>
      <c r="DRB545" s="87"/>
      <c r="DRC545" s="88"/>
      <c r="DRD545" s="89"/>
      <c r="DRE545" s="90"/>
      <c r="DRF545" s="57"/>
      <c r="DRG545" s="57"/>
      <c r="DRH545" s="91"/>
      <c r="DRI545" s="87"/>
      <c r="DRJ545" s="87"/>
      <c r="DRK545" s="55"/>
      <c r="DRL545" s="55"/>
      <c r="DRM545" s="92"/>
      <c r="DRN545" s="61"/>
      <c r="DRO545" s="55"/>
      <c r="DRP545" s="57"/>
      <c r="DRQ545" s="55"/>
      <c r="DRR545" s="55"/>
      <c r="DRS545" s="55"/>
      <c r="DRT545" s="55"/>
      <c r="DRU545" s="55"/>
      <c r="DRV545" s="55"/>
      <c r="DRW545" s="55"/>
      <c r="DRX545" s="59"/>
      <c r="DRY545" s="55"/>
      <c r="DRZ545" s="55"/>
      <c r="DSA545" s="87"/>
      <c r="DSB545" s="88"/>
      <c r="DSC545" s="89"/>
      <c r="DSD545" s="90"/>
      <c r="DSE545" s="57"/>
      <c r="DSF545" s="57"/>
      <c r="DSG545" s="91"/>
      <c r="DSH545" s="87"/>
      <c r="DSI545" s="87"/>
      <c r="DSJ545" s="55"/>
      <c r="DSK545" s="55"/>
      <c r="DSL545" s="92"/>
      <c r="DSM545" s="61"/>
      <c r="DSN545" s="55"/>
      <c r="DSO545" s="57"/>
      <c r="DSP545" s="55"/>
      <c r="DSQ545" s="55"/>
      <c r="DSR545" s="55"/>
      <c r="DSS545" s="55"/>
      <c r="DST545" s="55"/>
      <c r="DSU545" s="55"/>
      <c r="DSV545" s="55"/>
      <c r="DSW545" s="59"/>
      <c r="DSX545" s="55"/>
      <c r="DSY545" s="55"/>
      <c r="DSZ545" s="87"/>
      <c r="DTA545" s="88"/>
      <c r="DTB545" s="89"/>
      <c r="DTC545" s="90"/>
      <c r="DTD545" s="57"/>
      <c r="DTE545" s="57"/>
      <c r="DTF545" s="91"/>
      <c r="DTG545" s="87"/>
      <c r="DTH545" s="87"/>
      <c r="DTI545" s="55"/>
      <c r="DTJ545" s="55"/>
      <c r="DTK545" s="92"/>
      <c r="DTL545" s="61"/>
      <c r="DTM545" s="55"/>
      <c r="DTN545" s="57"/>
      <c r="DTO545" s="55"/>
      <c r="DTP545" s="55"/>
      <c r="DTQ545" s="55"/>
      <c r="DTR545" s="55"/>
      <c r="DTS545" s="55"/>
      <c r="DTT545" s="55"/>
      <c r="DTU545" s="55"/>
      <c r="DTV545" s="59"/>
      <c r="DTW545" s="55"/>
      <c r="DTX545" s="55"/>
      <c r="DTY545" s="87"/>
      <c r="DTZ545" s="88"/>
      <c r="DUA545" s="89"/>
      <c r="DUB545" s="90"/>
      <c r="DUC545" s="57"/>
      <c r="DUD545" s="57"/>
      <c r="DUE545" s="91"/>
      <c r="DUF545" s="87"/>
      <c r="DUG545" s="87"/>
      <c r="DUH545" s="55"/>
      <c r="DUI545" s="55"/>
      <c r="DUJ545" s="92"/>
      <c r="DUK545" s="61"/>
      <c r="DUL545" s="55"/>
      <c r="DUM545" s="57"/>
      <c r="DUN545" s="55"/>
      <c r="DUO545" s="55"/>
      <c r="DUP545" s="55"/>
      <c r="DUQ545" s="55"/>
      <c r="DUR545" s="55"/>
      <c r="DUS545" s="55"/>
      <c r="DUT545" s="55"/>
      <c r="DUU545" s="59"/>
      <c r="DUV545" s="55"/>
      <c r="DUW545" s="55"/>
      <c r="DUX545" s="87"/>
      <c r="DUY545" s="88"/>
      <c r="DUZ545" s="89"/>
      <c r="DVA545" s="90"/>
      <c r="DVB545" s="57"/>
      <c r="DVC545" s="57"/>
      <c r="DVD545" s="91"/>
      <c r="DVE545" s="87"/>
      <c r="DVF545" s="87"/>
      <c r="DVG545" s="55"/>
      <c r="DVH545" s="55"/>
      <c r="DVI545" s="92"/>
      <c r="DVJ545" s="61"/>
      <c r="DVK545" s="55"/>
      <c r="DVL545" s="57"/>
      <c r="DVM545" s="55"/>
      <c r="DVN545" s="55"/>
      <c r="DVO545" s="55"/>
      <c r="DVP545" s="55"/>
      <c r="DVQ545" s="55"/>
      <c r="DVR545" s="55"/>
      <c r="DVS545" s="55"/>
      <c r="DVT545" s="59"/>
      <c r="DVU545" s="55"/>
      <c r="DVV545" s="55"/>
      <c r="DVW545" s="87"/>
      <c r="DVX545" s="88"/>
      <c r="DVY545" s="89"/>
      <c r="DVZ545" s="90"/>
      <c r="DWA545" s="57"/>
      <c r="DWB545" s="57"/>
      <c r="DWC545" s="91"/>
      <c r="DWD545" s="87"/>
      <c r="DWE545" s="87"/>
      <c r="DWF545" s="55"/>
      <c r="DWG545" s="55"/>
      <c r="DWH545" s="92"/>
      <c r="DWI545" s="61"/>
      <c r="DWJ545" s="55"/>
      <c r="DWK545" s="57"/>
      <c r="DWL545" s="55"/>
      <c r="DWM545" s="55"/>
      <c r="DWN545" s="55"/>
      <c r="DWO545" s="55"/>
      <c r="DWP545" s="55"/>
      <c r="DWQ545" s="55"/>
      <c r="DWR545" s="55"/>
      <c r="DWS545" s="59"/>
      <c r="DWT545" s="55"/>
      <c r="DWU545" s="55"/>
      <c r="DWV545" s="87"/>
      <c r="DWW545" s="88"/>
      <c r="DWX545" s="89"/>
      <c r="DWY545" s="90"/>
      <c r="DWZ545" s="57"/>
      <c r="DXA545" s="57"/>
      <c r="DXB545" s="91"/>
      <c r="DXC545" s="87"/>
      <c r="DXD545" s="87"/>
      <c r="DXE545" s="55"/>
      <c r="DXF545" s="55"/>
      <c r="DXG545" s="92"/>
      <c r="DXH545" s="61"/>
      <c r="DXI545" s="55"/>
      <c r="DXJ545" s="57"/>
      <c r="DXK545" s="55"/>
      <c r="DXL545" s="55"/>
      <c r="DXM545" s="55"/>
      <c r="DXN545" s="55"/>
      <c r="DXO545" s="55"/>
      <c r="DXP545" s="55"/>
      <c r="DXQ545" s="55"/>
      <c r="DXR545" s="59"/>
      <c r="DXS545" s="55"/>
      <c r="DXT545" s="55"/>
      <c r="DXU545" s="87"/>
      <c r="DXV545" s="88"/>
      <c r="DXW545" s="89"/>
      <c r="DXX545" s="90"/>
      <c r="DXY545" s="57"/>
      <c r="DXZ545" s="57"/>
      <c r="DYA545" s="91"/>
      <c r="DYB545" s="87"/>
      <c r="DYC545" s="87"/>
      <c r="DYD545" s="55"/>
      <c r="DYE545" s="55"/>
      <c r="DYF545" s="92"/>
      <c r="DYG545" s="61"/>
      <c r="DYH545" s="55"/>
      <c r="DYI545" s="57"/>
      <c r="DYJ545" s="55"/>
      <c r="DYK545" s="55"/>
      <c r="DYL545" s="55"/>
      <c r="DYM545" s="55"/>
      <c r="DYN545" s="55"/>
      <c r="DYO545" s="55"/>
      <c r="DYP545" s="55"/>
      <c r="DYQ545" s="59"/>
      <c r="DYR545" s="55"/>
      <c r="DYS545" s="55"/>
      <c r="DYT545" s="87"/>
      <c r="DYU545" s="88"/>
      <c r="DYV545" s="89"/>
      <c r="DYW545" s="90"/>
      <c r="DYX545" s="57"/>
      <c r="DYY545" s="57"/>
      <c r="DYZ545" s="91"/>
      <c r="DZA545" s="87"/>
      <c r="DZB545" s="87"/>
      <c r="DZC545" s="55"/>
      <c r="DZD545" s="55"/>
      <c r="DZE545" s="92"/>
      <c r="DZF545" s="61"/>
      <c r="DZG545" s="55"/>
      <c r="DZH545" s="57"/>
      <c r="DZI545" s="55"/>
      <c r="DZJ545" s="55"/>
      <c r="DZK545" s="55"/>
      <c r="DZL545" s="55"/>
      <c r="DZM545" s="55"/>
      <c r="DZN545" s="55"/>
      <c r="DZO545" s="55"/>
      <c r="DZP545" s="59"/>
      <c r="DZQ545" s="55"/>
      <c r="DZR545" s="55"/>
      <c r="DZS545" s="87"/>
      <c r="DZT545" s="88"/>
      <c r="DZU545" s="89"/>
      <c r="DZV545" s="90"/>
      <c r="DZW545" s="57"/>
      <c r="DZX545" s="57"/>
      <c r="DZY545" s="91"/>
      <c r="DZZ545" s="87"/>
      <c r="EAA545" s="87"/>
      <c r="EAB545" s="55"/>
      <c r="EAC545" s="55"/>
      <c r="EAD545" s="92"/>
      <c r="EAE545" s="61"/>
      <c r="EAF545" s="55"/>
      <c r="EAG545" s="57"/>
      <c r="EAH545" s="55"/>
      <c r="EAI545" s="55"/>
      <c r="EAJ545" s="55"/>
      <c r="EAK545" s="55"/>
      <c r="EAL545" s="55"/>
      <c r="EAM545" s="55"/>
      <c r="EAN545" s="55"/>
      <c r="EAO545" s="59"/>
      <c r="EAP545" s="55"/>
      <c r="EAQ545" s="55"/>
      <c r="EAR545" s="87"/>
      <c r="EAS545" s="88"/>
      <c r="EAT545" s="89"/>
      <c r="EAU545" s="90"/>
      <c r="EAV545" s="57"/>
      <c r="EAW545" s="57"/>
      <c r="EAX545" s="91"/>
      <c r="EAY545" s="87"/>
      <c r="EAZ545" s="87"/>
      <c r="EBA545" s="55"/>
      <c r="EBB545" s="55"/>
      <c r="EBC545" s="92"/>
      <c r="EBD545" s="61"/>
      <c r="EBE545" s="55"/>
      <c r="EBF545" s="57"/>
      <c r="EBG545" s="55"/>
      <c r="EBH545" s="55"/>
      <c r="EBI545" s="55"/>
      <c r="EBJ545" s="55"/>
      <c r="EBK545" s="55"/>
      <c r="EBL545" s="55"/>
      <c r="EBM545" s="55"/>
      <c r="EBN545" s="59"/>
      <c r="EBO545" s="55"/>
      <c r="EBP545" s="55"/>
      <c r="EBQ545" s="87"/>
      <c r="EBR545" s="88"/>
      <c r="EBS545" s="89"/>
      <c r="EBT545" s="90"/>
      <c r="EBU545" s="57"/>
      <c r="EBV545" s="57"/>
      <c r="EBW545" s="91"/>
      <c r="EBX545" s="87"/>
      <c r="EBY545" s="87"/>
      <c r="EBZ545" s="55"/>
      <c r="ECA545" s="55"/>
      <c r="ECB545" s="92"/>
      <c r="ECC545" s="61"/>
      <c r="ECD545" s="55"/>
      <c r="ECE545" s="57"/>
      <c r="ECF545" s="55"/>
      <c r="ECG545" s="55"/>
      <c r="ECH545" s="55"/>
      <c r="ECI545" s="55"/>
      <c r="ECJ545" s="55"/>
      <c r="ECK545" s="55"/>
      <c r="ECL545" s="55"/>
      <c r="ECM545" s="59"/>
      <c r="ECN545" s="55"/>
      <c r="ECO545" s="55"/>
      <c r="ECP545" s="87"/>
      <c r="ECQ545" s="88"/>
      <c r="ECR545" s="89"/>
      <c r="ECS545" s="90"/>
      <c r="ECT545" s="57"/>
      <c r="ECU545" s="57"/>
      <c r="ECV545" s="91"/>
      <c r="ECW545" s="87"/>
      <c r="ECX545" s="87"/>
      <c r="ECY545" s="55"/>
      <c r="ECZ545" s="55"/>
      <c r="EDA545" s="92"/>
      <c r="EDB545" s="61"/>
      <c r="EDC545" s="55"/>
      <c r="EDD545" s="57"/>
      <c r="EDE545" s="55"/>
      <c r="EDF545" s="55"/>
      <c r="EDG545" s="55"/>
      <c r="EDH545" s="55"/>
      <c r="EDI545" s="55"/>
      <c r="EDJ545" s="55"/>
      <c r="EDK545" s="55"/>
      <c r="EDL545" s="59"/>
      <c r="EDM545" s="55"/>
      <c r="EDN545" s="55"/>
      <c r="EDO545" s="87"/>
      <c r="EDP545" s="88"/>
      <c r="EDQ545" s="89"/>
      <c r="EDR545" s="90"/>
      <c r="EDS545" s="57"/>
      <c r="EDT545" s="57"/>
      <c r="EDU545" s="91"/>
      <c r="EDV545" s="87"/>
      <c r="EDW545" s="87"/>
      <c r="EDX545" s="55"/>
      <c r="EDY545" s="55"/>
      <c r="EDZ545" s="92"/>
      <c r="EEA545" s="61"/>
      <c r="EEB545" s="55"/>
      <c r="EEC545" s="57"/>
      <c r="EED545" s="55"/>
      <c r="EEE545" s="55"/>
      <c r="EEF545" s="55"/>
      <c r="EEG545" s="55"/>
      <c r="EEH545" s="55"/>
      <c r="EEI545" s="55"/>
      <c r="EEJ545" s="55"/>
      <c r="EEK545" s="59"/>
      <c r="EEL545" s="55"/>
      <c r="EEM545" s="55"/>
      <c r="EEN545" s="87"/>
      <c r="EEO545" s="88"/>
      <c r="EEP545" s="89"/>
      <c r="EEQ545" s="90"/>
      <c r="EER545" s="57"/>
      <c r="EES545" s="57"/>
      <c r="EET545" s="91"/>
      <c r="EEU545" s="87"/>
      <c r="EEV545" s="87"/>
      <c r="EEW545" s="55"/>
      <c r="EEX545" s="55"/>
      <c r="EEY545" s="92"/>
      <c r="EEZ545" s="61"/>
      <c r="EFA545" s="55"/>
      <c r="EFB545" s="57"/>
      <c r="EFC545" s="55"/>
      <c r="EFD545" s="55"/>
      <c r="EFE545" s="55"/>
      <c r="EFF545" s="55"/>
      <c r="EFG545" s="55"/>
      <c r="EFH545" s="55"/>
      <c r="EFI545" s="55"/>
      <c r="EFJ545" s="59"/>
      <c r="EFK545" s="55"/>
      <c r="EFL545" s="55"/>
      <c r="EFM545" s="87"/>
      <c r="EFN545" s="88"/>
      <c r="EFO545" s="89"/>
      <c r="EFP545" s="90"/>
      <c r="EFQ545" s="57"/>
      <c r="EFR545" s="57"/>
      <c r="EFS545" s="91"/>
      <c r="EFT545" s="87"/>
      <c r="EFU545" s="87"/>
      <c r="EFV545" s="55"/>
      <c r="EFW545" s="55"/>
      <c r="EFX545" s="92"/>
      <c r="EFY545" s="61"/>
      <c r="EFZ545" s="55"/>
      <c r="EGA545" s="57"/>
      <c r="EGB545" s="55"/>
      <c r="EGC545" s="55"/>
      <c r="EGD545" s="55"/>
      <c r="EGE545" s="55"/>
      <c r="EGF545" s="55"/>
      <c r="EGG545" s="55"/>
      <c r="EGH545" s="55"/>
      <c r="EGI545" s="59"/>
      <c r="EGJ545" s="55"/>
      <c r="EGK545" s="55"/>
      <c r="EGL545" s="87"/>
      <c r="EGM545" s="88"/>
      <c r="EGN545" s="89"/>
      <c r="EGO545" s="90"/>
      <c r="EGP545" s="57"/>
      <c r="EGQ545" s="57"/>
      <c r="EGR545" s="91"/>
      <c r="EGS545" s="87"/>
      <c r="EGT545" s="87"/>
      <c r="EGU545" s="55"/>
      <c r="EGV545" s="55"/>
      <c r="EGW545" s="92"/>
      <c r="EGX545" s="61"/>
      <c r="EGY545" s="55"/>
      <c r="EGZ545" s="57"/>
      <c r="EHA545" s="55"/>
      <c r="EHB545" s="55"/>
      <c r="EHC545" s="55"/>
      <c r="EHD545" s="55"/>
      <c r="EHE545" s="55"/>
      <c r="EHF545" s="55"/>
      <c r="EHG545" s="55"/>
      <c r="EHH545" s="59"/>
      <c r="EHI545" s="55"/>
      <c r="EHJ545" s="55"/>
      <c r="EHK545" s="87"/>
      <c r="EHL545" s="88"/>
      <c r="EHM545" s="89"/>
      <c r="EHN545" s="90"/>
      <c r="EHO545" s="57"/>
      <c r="EHP545" s="57"/>
      <c r="EHQ545" s="91"/>
      <c r="EHR545" s="87"/>
      <c r="EHS545" s="87"/>
      <c r="EHT545" s="55"/>
      <c r="EHU545" s="55"/>
      <c r="EHV545" s="92"/>
      <c r="EHW545" s="61"/>
      <c r="EHX545" s="55"/>
      <c r="EHY545" s="57"/>
      <c r="EHZ545" s="55"/>
      <c r="EIA545" s="55"/>
      <c r="EIB545" s="55"/>
      <c r="EIC545" s="55"/>
      <c r="EID545" s="55"/>
      <c r="EIE545" s="55"/>
      <c r="EIF545" s="55"/>
      <c r="EIG545" s="59"/>
      <c r="EIH545" s="55"/>
      <c r="EII545" s="55"/>
      <c r="EIJ545" s="87"/>
      <c r="EIK545" s="88"/>
      <c r="EIL545" s="89"/>
      <c r="EIM545" s="90"/>
      <c r="EIN545" s="57"/>
      <c r="EIO545" s="57"/>
      <c r="EIP545" s="91"/>
      <c r="EIQ545" s="87"/>
      <c r="EIR545" s="87"/>
      <c r="EIS545" s="55"/>
      <c r="EIT545" s="55"/>
      <c r="EIU545" s="92"/>
      <c r="EIV545" s="61"/>
      <c r="EIW545" s="55"/>
      <c r="EIX545" s="57"/>
      <c r="EIY545" s="55"/>
      <c r="EIZ545" s="55"/>
      <c r="EJA545" s="55"/>
      <c r="EJB545" s="55"/>
      <c r="EJC545" s="55"/>
      <c r="EJD545" s="55"/>
      <c r="EJE545" s="55"/>
      <c r="EJF545" s="59"/>
      <c r="EJG545" s="55"/>
      <c r="EJH545" s="55"/>
      <c r="EJI545" s="87"/>
      <c r="EJJ545" s="88"/>
      <c r="EJK545" s="89"/>
      <c r="EJL545" s="90"/>
      <c r="EJM545" s="57"/>
      <c r="EJN545" s="57"/>
      <c r="EJO545" s="91"/>
      <c r="EJP545" s="87"/>
      <c r="EJQ545" s="87"/>
      <c r="EJR545" s="55"/>
      <c r="EJS545" s="55"/>
      <c r="EJT545" s="92"/>
      <c r="EJU545" s="61"/>
      <c r="EJV545" s="55"/>
      <c r="EJW545" s="57"/>
      <c r="EJX545" s="55"/>
      <c r="EJY545" s="55"/>
      <c r="EJZ545" s="55"/>
      <c r="EKA545" s="55"/>
      <c r="EKB545" s="55"/>
      <c r="EKC545" s="55"/>
      <c r="EKD545" s="55"/>
      <c r="EKE545" s="59"/>
      <c r="EKF545" s="55"/>
      <c r="EKG545" s="55"/>
      <c r="EKH545" s="87"/>
      <c r="EKI545" s="88"/>
      <c r="EKJ545" s="89"/>
      <c r="EKK545" s="90"/>
      <c r="EKL545" s="57"/>
      <c r="EKM545" s="57"/>
      <c r="EKN545" s="91"/>
      <c r="EKO545" s="87"/>
      <c r="EKP545" s="87"/>
      <c r="EKQ545" s="55"/>
      <c r="EKR545" s="55"/>
      <c r="EKS545" s="92"/>
      <c r="EKT545" s="61"/>
      <c r="EKU545" s="55"/>
      <c r="EKV545" s="57"/>
      <c r="EKW545" s="55"/>
      <c r="EKX545" s="55"/>
      <c r="EKY545" s="55"/>
      <c r="EKZ545" s="55"/>
      <c r="ELA545" s="55"/>
      <c r="ELB545" s="55"/>
      <c r="ELC545" s="55"/>
      <c r="ELD545" s="59"/>
      <c r="ELE545" s="55"/>
      <c r="ELF545" s="55"/>
      <c r="ELG545" s="87"/>
      <c r="ELH545" s="88"/>
      <c r="ELI545" s="89"/>
      <c r="ELJ545" s="90"/>
      <c r="ELK545" s="57"/>
      <c r="ELL545" s="57"/>
      <c r="ELM545" s="91"/>
      <c r="ELN545" s="87"/>
      <c r="ELO545" s="87"/>
      <c r="ELP545" s="55"/>
      <c r="ELQ545" s="55"/>
      <c r="ELR545" s="92"/>
      <c r="ELS545" s="61"/>
      <c r="ELT545" s="55"/>
      <c r="ELU545" s="57"/>
      <c r="ELV545" s="55"/>
      <c r="ELW545" s="55"/>
      <c r="ELX545" s="55"/>
      <c r="ELY545" s="55"/>
      <c r="ELZ545" s="55"/>
      <c r="EMA545" s="55"/>
      <c r="EMB545" s="55"/>
      <c r="EMC545" s="59"/>
      <c r="EMD545" s="55"/>
      <c r="EME545" s="55"/>
      <c r="EMF545" s="87"/>
      <c r="EMG545" s="88"/>
      <c r="EMH545" s="89"/>
      <c r="EMI545" s="90"/>
      <c r="EMJ545" s="57"/>
      <c r="EMK545" s="57"/>
      <c r="EML545" s="91"/>
      <c r="EMM545" s="87"/>
      <c r="EMN545" s="87"/>
      <c r="EMO545" s="55"/>
      <c r="EMP545" s="55"/>
      <c r="EMQ545" s="92"/>
      <c r="EMR545" s="61"/>
      <c r="EMS545" s="55"/>
      <c r="EMT545" s="57"/>
      <c r="EMU545" s="55"/>
      <c r="EMV545" s="55"/>
      <c r="EMW545" s="55"/>
      <c r="EMX545" s="55"/>
      <c r="EMY545" s="55"/>
      <c r="EMZ545" s="55"/>
      <c r="ENA545" s="55"/>
      <c r="ENB545" s="59"/>
      <c r="ENC545" s="55"/>
      <c r="END545" s="55"/>
      <c r="ENE545" s="87"/>
      <c r="ENF545" s="88"/>
      <c r="ENG545" s="89"/>
      <c r="ENH545" s="90"/>
      <c r="ENI545" s="57"/>
      <c r="ENJ545" s="57"/>
      <c r="ENK545" s="91"/>
      <c r="ENL545" s="87"/>
      <c r="ENM545" s="87"/>
      <c r="ENN545" s="55"/>
      <c r="ENO545" s="55"/>
      <c r="ENP545" s="92"/>
      <c r="ENQ545" s="61"/>
      <c r="ENR545" s="55"/>
      <c r="ENS545" s="57"/>
      <c r="ENT545" s="55"/>
      <c r="ENU545" s="55"/>
      <c r="ENV545" s="55"/>
      <c r="ENW545" s="55"/>
      <c r="ENX545" s="55"/>
      <c r="ENY545" s="55"/>
      <c r="ENZ545" s="55"/>
      <c r="EOA545" s="59"/>
      <c r="EOB545" s="55"/>
      <c r="EOC545" s="55"/>
      <c r="EOD545" s="87"/>
      <c r="EOE545" s="88"/>
      <c r="EOF545" s="89"/>
      <c r="EOG545" s="90"/>
      <c r="EOH545" s="57"/>
      <c r="EOI545" s="57"/>
      <c r="EOJ545" s="91"/>
      <c r="EOK545" s="87"/>
      <c r="EOL545" s="87"/>
      <c r="EOM545" s="55"/>
      <c r="EON545" s="55"/>
      <c r="EOO545" s="92"/>
      <c r="EOP545" s="61"/>
      <c r="EOQ545" s="55"/>
      <c r="EOR545" s="57"/>
      <c r="EOS545" s="55"/>
      <c r="EOT545" s="55"/>
      <c r="EOU545" s="55"/>
      <c r="EOV545" s="55"/>
      <c r="EOW545" s="55"/>
      <c r="EOX545" s="55"/>
      <c r="EOY545" s="55"/>
      <c r="EOZ545" s="59"/>
      <c r="EPA545" s="55"/>
      <c r="EPB545" s="55"/>
      <c r="EPC545" s="87"/>
      <c r="EPD545" s="88"/>
      <c r="EPE545" s="89"/>
      <c r="EPF545" s="90"/>
      <c r="EPG545" s="57"/>
      <c r="EPH545" s="57"/>
      <c r="EPI545" s="91"/>
      <c r="EPJ545" s="87"/>
      <c r="EPK545" s="87"/>
      <c r="EPL545" s="55"/>
      <c r="EPM545" s="55"/>
      <c r="EPN545" s="92"/>
      <c r="EPO545" s="61"/>
      <c r="EPP545" s="55"/>
      <c r="EPQ545" s="57"/>
      <c r="EPR545" s="55"/>
      <c r="EPS545" s="55"/>
      <c r="EPT545" s="55"/>
      <c r="EPU545" s="55"/>
      <c r="EPV545" s="55"/>
      <c r="EPW545" s="55"/>
      <c r="EPX545" s="55"/>
      <c r="EPY545" s="59"/>
      <c r="EPZ545" s="55"/>
      <c r="EQA545" s="55"/>
      <c r="EQB545" s="87"/>
      <c r="EQC545" s="88"/>
      <c r="EQD545" s="89"/>
      <c r="EQE545" s="90"/>
      <c r="EQF545" s="57"/>
      <c r="EQG545" s="57"/>
      <c r="EQH545" s="91"/>
      <c r="EQI545" s="87"/>
      <c r="EQJ545" s="87"/>
      <c r="EQK545" s="55"/>
      <c r="EQL545" s="55"/>
      <c r="EQM545" s="92"/>
      <c r="EQN545" s="61"/>
      <c r="EQO545" s="55"/>
      <c r="EQP545" s="57"/>
      <c r="EQQ545" s="55"/>
      <c r="EQR545" s="55"/>
      <c r="EQS545" s="55"/>
      <c r="EQT545" s="55"/>
      <c r="EQU545" s="55"/>
      <c r="EQV545" s="55"/>
      <c r="EQW545" s="55"/>
      <c r="EQX545" s="59"/>
      <c r="EQY545" s="55"/>
      <c r="EQZ545" s="55"/>
      <c r="ERA545" s="87"/>
      <c r="ERB545" s="88"/>
      <c r="ERC545" s="89"/>
      <c r="ERD545" s="90"/>
      <c r="ERE545" s="57"/>
      <c r="ERF545" s="57"/>
      <c r="ERG545" s="91"/>
      <c r="ERH545" s="87"/>
      <c r="ERI545" s="87"/>
      <c r="ERJ545" s="55"/>
      <c r="ERK545" s="55"/>
      <c r="ERL545" s="92"/>
      <c r="ERM545" s="61"/>
      <c r="ERN545" s="55"/>
      <c r="ERO545" s="57"/>
      <c r="ERP545" s="55"/>
      <c r="ERQ545" s="55"/>
      <c r="ERR545" s="55"/>
      <c r="ERS545" s="55"/>
      <c r="ERT545" s="55"/>
      <c r="ERU545" s="55"/>
      <c r="ERV545" s="55"/>
      <c r="ERW545" s="59"/>
      <c r="ERX545" s="55"/>
      <c r="ERY545" s="55"/>
      <c r="ERZ545" s="87"/>
      <c r="ESA545" s="88"/>
      <c r="ESB545" s="89"/>
      <c r="ESC545" s="90"/>
      <c r="ESD545" s="57"/>
      <c r="ESE545" s="57"/>
      <c r="ESF545" s="91"/>
      <c r="ESG545" s="87"/>
      <c r="ESH545" s="87"/>
      <c r="ESI545" s="55"/>
      <c r="ESJ545" s="55"/>
      <c r="ESK545" s="92"/>
      <c r="ESL545" s="61"/>
      <c r="ESM545" s="55"/>
      <c r="ESN545" s="57"/>
      <c r="ESO545" s="55"/>
      <c r="ESP545" s="55"/>
      <c r="ESQ545" s="55"/>
      <c r="ESR545" s="55"/>
      <c r="ESS545" s="55"/>
      <c r="EST545" s="55"/>
      <c r="ESU545" s="55"/>
      <c r="ESV545" s="59"/>
      <c r="ESW545" s="55"/>
      <c r="ESX545" s="55"/>
      <c r="ESY545" s="87"/>
      <c r="ESZ545" s="88"/>
      <c r="ETA545" s="89"/>
      <c r="ETB545" s="90"/>
      <c r="ETC545" s="57"/>
      <c r="ETD545" s="57"/>
      <c r="ETE545" s="91"/>
      <c r="ETF545" s="87"/>
      <c r="ETG545" s="87"/>
      <c r="ETH545" s="55"/>
      <c r="ETI545" s="55"/>
      <c r="ETJ545" s="92"/>
      <c r="ETK545" s="61"/>
      <c r="ETL545" s="55"/>
      <c r="ETM545" s="57"/>
      <c r="ETN545" s="55"/>
      <c r="ETO545" s="55"/>
      <c r="ETP545" s="55"/>
      <c r="ETQ545" s="55"/>
      <c r="ETR545" s="55"/>
      <c r="ETS545" s="55"/>
      <c r="ETT545" s="55"/>
      <c r="ETU545" s="59"/>
      <c r="ETV545" s="55"/>
      <c r="ETW545" s="55"/>
      <c r="ETX545" s="87"/>
      <c r="ETY545" s="88"/>
      <c r="ETZ545" s="89"/>
      <c r="EUA545" s="90"/>
      <c r="EUB545" s="57"/>
      <c r="EUC545" s="57"/>
      <c r="EUD545" s="91"/>
      <c r="EUE545" s="87"/>
      <c r="EUF545" s="87"/>
      <c r="EUG545" s="55"/>
      <c r="EUH545" s="55"/>
      <c r="EUI545" s="92"/>
      <c r="EUJ545" s="61"/>
      <c r="EUK545" s="55"/>
      <c r="EUL545" s="57"/>
      <c r="EUM545" s="55"/>
      <c r="EUN545" s="55"/>
      <c r="EUO545" s="55"/>
      <c r="EUP545" s="55"/>
      <c r="EUQ545" s="55"/>
      <c r="EUR545" s="55"/>
      <c r="EUS545" s="55"/>
      <c r="EUT545" s="59"/>
      <c r="EUU545" s="55"/>
      <c r="EUV545" s="55"/>
      <c r="EUW545" s="87"/>
      <c r="EUX545" s="88"/>
      <c r="EUY545" s="89"/>
      <c r="EUZ545" s="90"/>
      <c r="EVA545" s="57"/>
      <c r="EVB545" s="57"/>
      <c r="EVC545" s="91"/>
      <c r="EVD545" s="87"/>
      <c r="EVE545" s="87"/>
      <c r="EVF545" s="55"/>
      <c r="EVG545" s="55"/>
      <c r="EVH545" s="92"/>
      <c r="EVI545" s="61"/>
      <c r="EVJ545" s="55"/>
      <c r="EVK545" s="57"/>
      <c r="EVL545" s="55"/>
      <c r="EVM545" s="55"/>
      <c r="EVN545" s="55"/>
      <c r="EVO545" s="55"/>
      <c r="EVP545" s="55"/>
      <c r="EVQ545" s="55"/>
      <c r="EVR545" s="55"/>
      <c r="EVS545" s="59"/>
      <c r="EVT545" s="55"/>
      <c r="EVU545" s="55"/>
      <c r="EVV545" s="87"/>
      <c r="EVW545" s="88"/>
      <c r="EVX545" s="89"/>
      <c r="EVY545" s="90"/>
      <c r="EVZ545" s="57"/>
      <c r="EWA545" s="57"/>
      <c r="EWB545" s="91"/>
      <c r="EWC545" s="87"/>
      <c r="EWD545" s="87"/>
      <c r="EWE545" s="55"/>
      <c r="EWF545" s="55"/>
      <c r="EWG545" s="92"/>
      <c r="EWH545" s="61"/>
      <c r="EWI545" s="55"/>
      <c r="EWJ545" s="57"/>
      <c r="EWK545" s="55"/>
      <c r="EWL545" s="55"/>
      <c r="EWM545" s="55"/>
      <c r="EWN545" s="55"/>
      <c r="EWO545" s="55"/>
      <c r="EWP545" s="55"/>
      <c r="EWQ545" s="55"/>
      <c r="EWR545" s="59"/>
      <c r="EWS545" s="55"/>
      <c r="EWT545" s="55"/>
      <c r="EWU545" s="87"/>
      <c r="EWV545" s="88"/>
      <c r="EWW545" s="89"/>
      <c r="EWX545" s="90"/>
      <c r="EWY545" s="57"/>
      <c r="EWZ545" s="57"/>
      <c r="EXA545" s="91"/>
      <c r="EXB545" s="87"/>
      <c r="EXC545" s="87"/>
      <c r="EXD545" s="55"/>
      <c r="EXE545" s="55"/>
      <c r="EXF545" s="92"/>
      <c r="EXG545" s="61"/>
      <c r="EXH545" s="55"/>
      <c r="EXI545" s="57"/>
      <c r="EXJ545" s="55"/>
      <c r="EXK545" s="55"/>
      <c r="EXL545" s="55"/>
      <c r="EXM545" s="55"/>
      <c r="EXN545" s="55"/>
      <c r="EXO545" s="55"/>
      <c r="EXP545" s="55"/>
      <c r="EXQ545" s="59"/>
      <c r="EXR545" s="55"/>
      <c r="EXS545" s="55"/>
      <c r="EXT545" s="87"/>
      <c r="EXU545" s="88"/>
      <c r="EXV545" s="89"/>
      <c r="EXW545" s="90"/>
      <c r="EXX545" s="57"/>
      <c r="EXY545" s="57"/>
      <c r="EXZ545" s="91"/>
      <c r="EYA545" s="87"/>
      <c r="EYB545" s="87"/>
      <c r="EYC545" s="55"/>
      <c r="EYD545" s="55"/>
      <c r="EYE545" s="92"/>
      <c r="EYF545" s="61"/>
      <c r="EYG545" s="55"/>
      <c r="EYH545" s="57"/>
      <c r="EYI545" s="55"/>
      <c r="EYJ545" s="55"/>
      <c r="EYK545" s="55"/>
      <c r="EYL545" s="55"/>
      <c r="EYM545" s="55"/>
      <c r="EYN545" s="55"/>
      <c r="EYO545" s="55"/>
      <c r="EYP545" s="59"/>
      <c r="EYQ545" s="55"/>
      <c r="EYR545" s="55"/>
      <c r="EYS545" s="87"/>
      <c r="EYT545" s="88"/>
      <c r="EYU545" s="89"/>
      <c r="EYV545" s="90"/>
      <c r="EYW545" s="57"/>
      <c r="EYX545" s="57"/>
      <c r="EYY545" s="91"/>
      <c r="EYZ545" s="87"/>
      <c r="EZA545" s="87"/>
      <c r="EZB545" s="55"/>
      <c r="EZC545" s="55"/>
      <c r="EZD545" s="92"/>
      <c r="EZE545" s="61"/>
      <c r="EZF545" s="55"/>
      <c r="EZG545" s="57"/>
      <c r="EZH545" s="55"/>
      <c r="EZI545" s="55"/>
      <c r="EZJ545" s="55"/>
      <c r="EZK545" s="55"/>
      <c r="EZL545" s="55"/>
      <c r="EZM545" s="55"/>
      <c r="EZN545" s="55"/>
      <c r="EZO545" s="59"/>
      <c r="EZP545" s="55"/>
      <c r="EZQ545" s="55"/>
      <c r="EZR545" s="87"/>
      <c r="EZS545" s="88"/>
      <c r="EZT545" s="89"/>
      <c r="EZU545" s="90"/>
      <c r="EZV545" s="57"/>
      <c r="EZW545" s="57"/>
      <c r="EZX545" s="91"/>
      <c r="EZY545" s="87"/>
      <c r="EZZ545" s="87"/>
      <c r="FAA545" s="55"/>
      <c r="FAB545" s="55"/>
      <c r="FAC545" s="92"/>
      <c r="FAD545" s="61"/>
      <c r="FAE545" s="55"/>
      <c r="FAF545" s="57"/>
      <c r="FAG545" s="55"/>
      <c r="FAH545" s="55"/>
      <c r="FAI545" s="55"/>
      <c r="FAJ545" s="55"/>
      <c r="FAK545" s="55"/>
      <c r="FAL545" s="55"/>
      <c r="FAM545" s="55"/>
      <c r="FAN545" s="59"/>
      <c r="FAO545" s="55"/>
      <c r="FAP545" s="55"/>
      <c r="FAQ545" s="87"/>
      <c r="FAR545" s="88"/>
      <c r="FAS545" s="89"/>
      <c r="FAT545" s="90"/>
      <c r="FAU545" s="57"/>
      <c r="FAV545" s="57"/>
      <c r="FAW545" s="91"/>
      <c r="FAX545" s="87"/>
      <c r="FAY545" s="87"/>
      <c r="FAZ545" s="55"/>
      <c r="FBA545" s="55"/>
      <c r="FBB545" s="92"/>
      <c r="FBC545" s="61"/>
      <c r="FBD545" s="55"/>
      <c r="FBE545" s="57"/>
      <c r="FBF545" s="55"/>
      <c r="FBG545" s="55"/>
      <c r="FBH545" s="55"/>
      <c r="FBI545" s="55"/>
      <c r="FBJ545" s="55"/>
      <c r="FBK545" s="55"/>
      <c r="FBL545" s="55"/>
      <c r="FBM545" s="59"/>
      <c r="FBN545" s="55"/>
      <c r="FBO545" s="55"/>
      <c r="FBP545" s="87"/>
      <c r="FBQ545" s="88"/>
      <c r="FBR545" s="89"/>
      <c r="FBS545" s="90"/>
      <c r="FBT545" s="57"/>
      <c r="FBU545" s="57"/>
      <c r="FBV545" s="91"/>
      <c r="FBW545" s="87"/>
      <c r="FBX545" s="87"/>
      <c r="FBY545" s="55"/>
      <c r="FBZ545" s="55"/>
      <c r="FCA545" s="92"/>
      <c r="FCB545" s="61"/>
      <c r="FCC545" s="55"/>
      <c r="FCD545" s="57"/>
      <c r="FCE545" s="55"/>
      <c r="FCF545" s="55"/>
      <c r="FCG545" s="55"/>
      <c r="FCH545" s="55"/>
      <c r="FCI545" s="55"/>
      <c r="FCJ545" s="55"/>
      <c r="FCK545" s="55"/>
      <c r="FCL545" s="59"/>
      <c r="FCM545" s="55"/>
      <c r="FCN545" s="55"/>
      <c r="FCO545" s="87"/>
      <c r="FCP545" s="88"/>
      <c r="FCQ545" s="89"/>
      <c r="FCR545" s="90"/>
      <c r="FCS545" s="57"/>
      <c r="FCT545" s="57"/>
      <c r="FCU545" s="91"/>
      <c r="FCV545" s="87"/>
      <c r="FCW545" s="87"/>
      <c r="FCX545" s="55"/>
      <c r="FCY545" s="55"/>
      <c r="FCZ545" s="92"/>
      <c r="FDA545" s="61"/>
      <c r="FDB545" s="55"/>
      <c r="FDC545" s="57"/>
      <c r="FDD545" s="55"/>
      <c r="FDE545" s="55"/>
      <c r="FDF545" s="55"/>
      <c r="FDG545" s="55"/>
      <c r="FDH545" s="55"/>
      <c r="FDI545" s="55"/>
      <c r="FDJ545" s="55"/>
      <c r="FDK545" s="59"/>
      <c r="FDL545" s="55"/>
      <c r="FDM545" s="55"/>
      <c r="FDN545" s="87"/>
      <c r="FDO545" s="88"/>
      <c r="FDP545" s="89"/>
      <c r="FDQ545" s="90"/>
      <c r="FDR545" s="57"/>
      <c r="FDS545" s="57"/>
      <c r="FDT545" s="91"/>
      <c r="FDU545" s="87"/>
      <c r="FDV545" s="87"/>
      <c r="FDW545" s="55"/>
      <c r="FDX545" s="55"/>
      <c r="FDY545" s="92"/>
      <c r="FDZ545" s="61"/>
      <c r="FEA545" s="55"/>
      <c r="FEB545" s="57"/>
      <c r="FEC545" s="55"/>
      <c r="FED545" s="55"/>
      <c r="FEE545" s="55"/>
      <c r="FEF545" s="55"/>
      <c r="FEG545" s="55"/>
      <c r="FEH545" s="55"/>
      <c r="FEI545" s="55"/>
      <c r="FEJ545" s="59"/>
      <c r="FEK545" s="55"/>
      <c r="FEL545" s="55"/>
      <c r="FEM545" s="87"/>
      <c r="FEN545" s="88"/>
      <c r="FEO545" s="89"/>
      <c r="FEP545" s="90"/>
      <c r="FEQ545" s="57"/>
      <c r="FER545" s="57"/>
      <c r="FES545" s="91"/>
      <c r="FET545" s="87"/>
      <c r="FEU545" s="87"/>
      <c r="FEV545" s="55"/>
      <c r="FEW545" s="55"/>
      <c r="FEX545" s="92"/>
      <c r="FEY545" s="61"/>
      <c r="FEZ545" s="55"/>
      <c r="FFA545" s="57"/>
      <c r="FFB545" s="55"/>
      <c r="FFC545" s="55"/>
      <c r="FFD545" s="55"/>
      <c r="FFE545" s="55"/>
      <c r="FFF545" s="55"/>
      <c r="FFG545" s="55"/>
      <c r="FFH545" s="55"/>
      <c r="FFI545" s="59"/>
      <c r="FFJ545" s="55"/>
      <c r="FFK545" s="55"/>
      <c r="FFL545" s="87"/>
      <c r="FFM545" s="88"/>
      <c r="FFN545" s="89"/>
      <c r="FFO545" s="90"/>
      <c r="FFP545" s="57"/>
      <c r="FFQ545" s="57"/>
      <c r="FFR545" s="91"/>
      <c r="FFS545" s="87"/>
      <c r="FFT545" s="87"/>
      <c r="FFU545" s="55"/>
      <c r="FFV545" s="55"/>
      <c r="FFW545" s="92"/>
      <c r="FFX545" s="61"/>
      <c r="FFY545" s="55"/>
      <c r="FFZ545" s="57"/>
      <c r="FGA545" s="55"/>
      <c r="FGB545" s="55"/>
      <c r="FGC545" s="55"/>
      <c r="FGD545" s="55"/>
      <c r="FGE545" s="55"/>
      <c r="FGF545" s="55"/>
      <c r="FGG545" s="55"/>
      <c r="FGH545" s="59"/>
      <c r="FGI545" s="55"/>
      <c r="FGJ545" s="55"/>
      <c r="FGK545" s="87"/>
      <c r="FGL545" s="88"/>
      <c r="FGM545" s="89"/>
      <c r="FGN545" s="90"/>
      <c r="FGO545" s="57"/>
      <c r="FGP545" s="57"/>
      <c r="FGQ545" s="91"/>
      <c r="FGR545" s="87"/>
      <c r="FGS545" s="87"/>
      <c r="FGT545" s="55"/>
      <c r="FGU545" s="55"/>
      <c r="FGV545" s="92"/>
      <c r="FGW545" s="61"/>
      <c r="FGX545" s="55"/>
      <c r="FGY545" s="57"/>
      <c r="FGZ545" s="55"/>
      <c r="FHA545" s="55"/>
      <c r="FHB545" s="55"/>
      <c r="FHC545" s="55"/>
      <c r="FHD545" s="55"/>
      <c r="FHE545" s="55"/>
      <c r="FHF545" s="55"/>
      <c r="FHG545" s="59"/>
      <c r="FHH545" s="55"/>
      <c r="FHI545" s="55"/>
      <c r="FHJ545" s="87"/>
      <c r="FHK545" s="88"/>
      <c r="FHL545" s="89"/>
      <c r="FHM545" s="90"/>
      <c r="FHN545" s="57"/>
      <c r="FHO545" s="57"/>
      <c r="FHP545" s="91"/>
      <c r="FHQ545" s="87"/>
      <c r="FHR545" s="87"/>
      <c r="FHS545" s="55"/>
      <c r="FHT545" s="55"/>
      <c r="FHU545" s="92"/>
      <c r="FHV545" s="61"/>
      <c r="FHW545" s="55"/>
      <c r="FHX545" s="57"/>
      <c r="FHY545" s="55"/>
      <c r="FHZ545" s="55"/>
      <c r="FIA545" s="55"/>
      <c r="FIB545" s="55"/>
      <c r="FIC545" s="55"/>
      <c r="FID545" s="55"/>
      <c r="FIE545" s="55"/>
      <c r="FIF545" s="59"/>
      <c r="FIG545" s="55"/>
      <c r="FIH545" s="55"/>
      <c r="FII545" s="87"/>
      <c r="FIJ545" s="88"/>
      <c r="FIK545" s="89"/>
      <c r="FIL545" s="90"/>
      <c r="FIM545" s="57"/>
      <c r="FIN545" s="57"/>
      <c r="FIO545" s="91"/>
      <c r="FIP545" s="87"/>
      <c r="FIQ545" s="87"/>
      <c r="FIR545" s="55"/>
      <c r="FIS545" s="55"/>
      <c r="FIT545" s="92"/>
      <c r="FIU545" s="61"/>
      <c r="FIV545" s="55"/>
      <c r="FIW545" s="57"/>
      <c r="FIX545" s="55"/>
      <c r="FIY545" s="55"/>
      <c r="FIZ545" s="55"/>
      <c r="FJA545" s="55"/>
      <c r="FJB545" s="55"/>
      <c r="FJC545" s="55"/>
      <c r="FJD545" s="55"/>
      <c r="FJE545" s="59"/>
      <c r="FJF545" s="55"/>
      <c r="FJG545" s="55"/>
      <c r="FJH545" s="87"/>
      <c r="FJI545" s="88"/>
      <c r="FJJ545" s="89"/>
      <c r="FJK545" s="90"/>
      <c r="FJL545" s="57"/>
      <c r="FJM545" s="57"/>
      <c r="FJN545" s="91"/>
      <c r="FJO545" s="87"/>
      <c r="FJP545" s="87"/>
      <c r="FJQ545" s="55"/>
      <c r="FJR545" s="55"/>
      <c r="FJS545" s="92"/>
      <c r="FJT545" s="61"/>
      <c r="FJU545" s="55"/>
      <c r="FJV545" s="57"/>
      <c r="FJW545" s="55"/>
      <c r="FJX545" s="55"/>
      <c r="FJY545" s="55"/>
      <c r="FJZ545" s="55"/>
      <c r="FKA545" s="55"/>
      <c r="FKB545" s="55"/>
      <c r="FKC545" s="55"/>
      <c r="FKD545" s="59"/>
      <c r="FKE545" s="55"/>
      <c r="FKF545" s="55"/>
      <c r="FKG545" s="87"/>
      <c r="FKH545" s="88"/>
      <c r="FKI545" s="89"/>
      <c r="FKJ545" s="90"/>
      <c r="FKK545" s="57"/>
      <c r="FKL545" s="57"/>
      <c r="FKM545" s="91"/>
      <c r="FKN545" s="87"/>
      <c r="FKO545" s="87"/>
      <c r="FKP545" s="55"/>
      <c r="FKQ545" s="55"/>
      <c r="FKR545" s="92"/>
      <c r="FKS545" s="61"/>
      <c r="FKT545" s="55"/>
      <c r="FKU545" s="57"/>
      <c r="FKV545" s="55"/>
      <c r="FKW545" s="55"/>
      <c r="FKX545" s="55"/>
      <c r="FKY545" s="55"/>
      <c r="FKZ545" s="55"/>
      <c r="FLA545" s="55"/>
      <c r="FLB545" s="55"/>
      <c r="FLC545" s="59"/>
      <c r="FLD545" s="55"/>
      <c r="FLE545" s="55"/>
      <c r="FLF545" s="87"/>
      <c r="FLG545" s="88"/>
      <c r="FLH545" s="89"/>
      <c r="FLI545" s="90"/>
      <c r="FLJ545" s="57"/>
      <c r="FLK545" s="57"/>
      <c r="FLL545" s="91"/>
      <c r="FLM545" s="87"/>
      <c r="FLN545" s="87"/>
      <c r="FLO545" s="55"/>
      <c r="FLP545" s="55"/>
      <c r="FLQ545" s="92"/>
      <c r="FLR545" s="61"/>
      <c r="FLS545" s="55"/>
      <c r="FLT545" s="57"/>
      <c r="FLU545" s="55"/>
      <c r="FLV545" s="55"/>
      <c r="FLW545" s="55"/>
      <c r="FLX545" s="55"/>
      <c r="FLY545" s="55"/>
      <c r="FLZ545" s="55"/>
      <c r="FMA545" s="55"/>
      <c r="FMB545" s="59"/>
      <c r="FMC545" s="55"/>
      <c r="FMD545" s="55"/>
      <c r="FME545" s="87"/>
      <c r="FMF545" s="88"/>
      <c r="FMG545" s="89"/>
      <c r="FMH545" s="90"/>
      <c r="FMI545" s="57"/>
      <c r="FMJ545" s="57"/>
      <c r="FMK545" s="91"/>
      <c r="FML545" s="87"/>
      <c r="FMM545" s="87"/>
      <c r="FMN545" s="55"/>
      <c r="FMO545" s="55"/>
      <c r="FMP545" s="92"/>
      <c r="FMQ545" s="61"/>
      <c r="FMR545" s="55"/>
      <c r="FMS545" s="57"/>
      <c r="FMT545" s="55"/>
      <c r="FMU545" s="55"/>
      <c r="FMV545" s="55"/>
      <c r="FMW545" s="55"/>
      <c r="FMX545" s="55"/>
      <c r="FMY545" s="55"/>
      <c r="FMZ545" s="55"/>
      <c r="FNA545" s="59"/>
      <c r="FNB545" s="55"/>
      <c r="FNC545" s="55"/>
      <c r="FND545" s="87"/>
      <c r="FNE545" s="88"/>
      <c r="FNF545" s="89"/>
      <c r="FNG545" s="90"/>
      <c r="FNH545" s="57"/>
      <c r="FNI545" s="57"/>
      <c r="FNJ545" s="91"/>
      <c r="FNK545" s="87"/>
      <c r="FNL545" s="87"/>
      <c r="FNM545" s="55"/>
      <c r="FNN545" s="55"/>
      <c r="FNO545" s="92"/>
      <c r="FNP545" s="61"/>
      <c r="FNQ545" s="55"/>
      <c r="FNR545" s="57"/>
      <c r="FNS545" s="55"/>
      <c r="FNT545" s="55"/>
      <c r="FNU545" s="55"/>
      <c r="FNV545" s="55"/>
      <c r="FNW545" s="55"/>
      <c r="FNX545" s="55"/>
      <c r="FNY545" s="55"/>
      <c r="FNZ545" s="59"/>
      <c r="FOA545" s="55"/>
      <c r="FOB545" s="55"/>
      <c r="FOC545" s="87"/>
      <c r="FOD545" s="88"/>
      <c r="FOE545" s="89"/>
      <c r="FOF545" s="90"/>
      <c r="FOG545" s="57"/>
      <c r="FOH545" s="57"/>
      <c r="FOI545" s="91"/>
      <c r="FOJ545" s="87"/>
      <c r="FOK545" s="87"/>
      <c r="FOL545" s="55"/>
      <c r="FOM545" s="55"/>
      <c r="FON545" s="92"/>
      <c r="FOO545" s="61"/>
      <c r="FOP545" s="55"/>
      <c r="FOQ545" s="57"/>
      <c r="FOR545" s="55"/>
      <c r="FOS545" s="55"/>
      <c r="FOT545" s="55"/>
      <c r="FOU545" s="55"/>
      <c r="FOV545" s="55"/>
      <c r="FOW545" s="55"/>
      <c r="FOX545" s="55"/>
      <c r="FOY545" s="59"/>
      <c r="FOZ545" s="55"/>
      <c r="FPA545" s="55"/>
      <c r="FPB545" s="87"/>
      <c r="FPC545" s="88"/>
      <c r="FPD545" s="89"/>
      <c r="FPE545" s="90"/>
      <c r="FPF545" s="57"/>
      <c r="FPG545" s="57"/>
      <c r="FPH545" s="91"/>
      <c r="FPI545" s="87"/>
      <c r="FPJ545" s="87"/>
      <c r="FPK545" s="55"/>
      <c r="FPL545" s="55"/>
      <c r="FPM545" s="92"/>
      <c r="FPN545" s="61"/>
      <c r="FPO545" s="55"/>
      <c r="FPP545" s="57"/>
      <c r="FPQ545" s="55"/>
      <c r="FPR545" s="55"/>
      <c r="FPS545" s="55"/>
      <c r="FPT545" s="55"/>
      <c r="FPU545" s="55"/>
      <c r="FPV545" s="55"/>
      <c r="FPW545" s="55"/>
      <c r="FPX545" s="59"/>
      <c r="FPY545" s="55"/>
      <c r="FPZ545" s="55"/>
      <c r="FQA545" s="87"/>
      <c r="FQB545" s="88"/>
      <c r="FQC545" s="89"/>
      <c r="FQD545" s="90"/>
      <c r="FQE545" s="57"/>
      <c r="FQF545" s="57"/>
      <c r="FQG545" s="91"/>
      <c r="FQH545" s="87"/>
      <c r="FQI545" s="87"/>
      <c r="FQJ545" s="55"/>
      <c r="FQK545" s="55"/>
      <c r="FQL545" s="92"/>
      <c r="FQM545" s="61"/>
      <c r="FQN545" s="55"/>
      <c r="FQO545" s="57"/>
      <c r="FQP545" s="55"/>
      <c r="FQQ545" s="55"/>
      <c r="FQR545" s="55"/>
      <c r="FQS545" s="55"/>
      <c r="FQT545" s="55"/>
      <c r="FQU545" s="55"/>
      <c r="FQV545" s="55"/>
      <c r="FQW545" s="59"/>
      <c r="FQX545" s="55"/>
      <c r="FQY545" s="55"/>
      <c r="FQZ545" s="87"/>
      <c r="FRA545" s="88"/>
      <c r="FRB545" s="89"/>
      <c r="FRC545" s="90"/>
      <c r="FRD545" s="57"/>
      <c r="FRE545" s="57"/>
      <c r="FRF545" s="91"/>
      <c r="FRG545" s="87"/>
      <c r="FRH545" s="87"/>
      <c r="FRI545" s="55"/>
      <c r="FRJ545" s="55"/>
      <c r="FRK545" s="92"/>
      <c r="FRL545" s="61"/>
      <c r="FRM545" s="55"/>
      <c r="FRN545" s="57"/>
      <c r="FRO545" s="55"/>
      <c r="FRP545" s="55"/>
      <c r="FRQ545" s="55"/>
      <c r="FRR545" s="55"/>
      <c r="FRS545" s="55"/>
      <c r="FRT545" s="55"/>
      <c r="FRU545" s="55"/>
      <c r="FRV545" s="59"/>
      <c r="FRW545" s="55"/>
      <c r="FRX545" s="55"/>
      <c r="FRY545" s="87"/>
      <c r="FRZ545" s="88"/>
      <c r="FSA545" s="89"/>
      <c r="FSB545" s="90"/>
      <c r="FSC545" s="57"/>
      <c r="FSD545" s="57"/>
      <c r="FSE545" s="91"/>
      <c r="FSF545" s="87"/>
      <c r="FSG545" s="87"/>
      <c r="FSH545" s="55"/>
      <c r="FSI545" s="55"/>
      <c r="FSJ545" s="92"/>
      <c r="FSK545" s="61"/>
      <c r="FSL545" s="55"/>
      <c r="FSM545" s="57"/>
      <c r="FSN545" s="55"/>
      <c r="FSO545" s="55"/>
      <c r="FSP545" s="55"/>
      <c r="FSQ545" s="55"/>
      <c r="FSR545" s="55"/>
      <c r="FSS545" s="55"/>
      <c r="FST545" s="55"/>
      <c r="FSU545" s="59"/>
      <c r="FSV545" s="55"/>
      <c r="FSW545" s="55"/>
      <c r="FSX545" s="87"/>
      <c r="FSY545" s="88"/>
      <c r="FSZ545" s="89"/>
      <c r="FTA545" s="90"/>
      <c r="FTB545" s="57"/>
      <c r="FTC545" s="57"/>
      <c r="FTD545" s="91"/>
      <c r="FTE545" s="87"/>
      <c r="FTF545" s="87"/>
      <c r="FTG545" s="55"/>
      <c r="FTH545" s="55"/>
      <c r="FTI545" s="92"/>
      <c r="FTJ545" s="61"/>
      <c r="FTK545" s="55"/>
      <c r="FTL545" s="57"/>
      <c r="FTM545" s="55"/>
      <c r="FTN545" s="55"/>
      <c r="FTO545" s="55"/>
      <c r="FTP545" s="55"/>
      <c r="FTQ545" s="55"/>
      <c r="FTR545" s="55"/>
      <c r="FTS545" s="55"/>
      <c r="FTT545" s="59"/>
      <c r="FTU545" s="55"/>
      <c r="FTV545" s="55"/>
      <c r="FTW545" s="87"/>
      <c r="FTX545" s="88"/>
      <c r="FTY545" s="89"/>
      <c r="FTZ545" s="90"/>
      <c r="FUA545" s="57"/>
      <c r="FUB545" s="57"/>
      <c r="FUC545" s="91"/>
      <c r="FUD545" s="87"/>
      <c r="FUE545" s="87"/>
      <c r="FUF545" s="55"/>
      <c r="FUG545" s="55"/>
      <c r="FUH545" s="92"/>
      <c r="FUI545" s="61"/>
      <c r="FUJ545" s="55"/>
      <c r="FUK545" s="57"/>
      <c r="FUL545" s="55"/>
      <c r="FUM545" s="55"/>
      <c r="FUN545" s="55"/>
      <c r="FUO545" s="55"/>
      <c r="FUP545" s="55"/>
      <c r="FUQ545" s="55"/>
      <c r="FUR545" s="55"/>
      <c r="FUS545" s="59"/>
      <c r="FUT545" s="55"/>
      <c r="FUU545" s="55"/>
      <c r="FUV545" s="87"/>
      <c r="FUW545" s="88"/>
      <c r="FUX545" s="89"/>
      <c r="FUY545" s="90"/>
      <c r="FUZ545" s="57"/>
      <c r="FVA545" s="57"/>
      <c r="FVB545" s="91"/>
      <c r="FVC545" s="87"/>
      <c r="FVD545" s="87"/>
      <c r="FVE545" s="55"/>
      <c r="FVF545" s="55"/>
      <c r="FVG545" s="92"/>
      <c r="FVH545" s="61"/>
      <c r="FVI545" s="55"/>
      <c r="FVJ545" s="57"/>
      <c r="FVK545" s="55"/>
      <c r="FVL545" s="55"/>
      <c r="FVM545" s="55"/>
      <c r="FVN545" s="55"/>
      <c r="FVO545" s="55"/>
      <c r="FVP545" s="55"/>
      <c r="FVQ545" s="55"/>
      <c r="FVR545" s="59"/>
      <c r="FVS545" s="55"/>
      <c r="FVT545" s="55"/>
      <c r="FVU545" s="87"/>
      <c r="FVV545" s="88"/>
      <c r="FVW545" s="89"/>
      <c r="FVX545" s="90"/>
      <c r="FVY545" s="57"/>
      <c r="FVZ545" s="57"/>
      <c r="FWA545" s="91"/>
      <c r="FWB545" s="87"/>
      <c r="FWC545" s="87"/>
      <c r="FWD545" s="55"/>
      <c r="FWE545" s="55"/>
      <c r="FWF545" s="92"/>
      <c r="FWG545" s="61"/>
      <c r="FWH545" s="55"/>
      <c r="FWI545" s="57"/>
      <c r="FWJ545" s="55"/>
      <c r="FWK545" s="55"/>
      <c r="FWL545" s="55"/>
      <c r="FWM545" s="55"/>
      <c r="FWN545" s="55"/>
      <c r="FWO545" s="55"/>
      <c r="FWP545" s="55"/>
      <c r="FWQ545" s="59"/>
      <c r="FWR545" s="55"/>
      <c r="FWS545" s="55"/>
      <c r="FWT545" s="87"/>
      <c r="FWU545" s="88"/>
      <c r="FWV545" s="89"/>
      <c r="FWW545" s="90"/>
      <c r="FWX545" s="57"/>
      <c r="FWY545" s="57"/>
      <c r="FWZ545" s="91"/>
      <c r="FXA545" s="87"/>
      <c r="FXB545" s="87"/>
      <c r="FXC545" s="55"/>
      <c r="FXD545" s="55"/>
      <c r="FXE545" s="92"/>
      <c r="FXF545" s="61"/>
      <c r="FXG545" s="55"/>
      <c r="FXH545" s="57"/>
      <c r="FXI545" s="55"/>
      <c r="FXJ545" s="55"/>
      <c r="FXK545" s="55"/>
      <c r="FXL545" s="55"/>
      <c r="FXM545" s="55"/>
      <c r="FXN545" s="55"/>
      <c r="FXO545" s="55"/>
      <c r="FXP545" s="59"/>
      <c r="FXQ545" s="55"/>
      <c r="FXR545" s="55"/>
      <c r="FXS545" s="87"/>
      <c r="FXT545" s="88"/>
      <c r="FXU545" s="89"/>
      <c r="FXV545" s="90"/>
      <c r="FXW545" s="57"/>
      <c r="FXX545" s="57"/>
      <c r="FXY545" s="91"/>
      <c r="FXZ545" s="87"/>
      <c r="FYA545" s="87"/>
      <c r="FYB545" s="55"/>
      <c r="FYC545" s="55"/>
      <c r="FYD545" s="92"/>
      <c r="FYE545" s="61"/>
      <c r="FYF545" s="55"/>
      <c r="FYG545" s="57"/>
      <c r="FYH545" s="55"/>
      <c r="FYI545" s="55"/>
      <c r="FYJ545" s="55"/>
      <c r="FYK545" s="55"/>
      <c r="FYL545" s="55"/>
      <c r="FYM545" s="55"/>
      <c r="FYN545" s="55"/>
      <c r="FYO545" s="59"/>
      <c r="FYP545" s="55"/>
      <c r="FYQ545" s="55"/>
      <c r="FYR545" s="87"/>
      <c r="FYS545" s="88"/>
      <c r="FYT545" s="89"/>
      <c r="FYU545" s="90"/>
      <c r="FYV545" s="57"/>
      <c r="FYW545" s="57"/>
      <c r="FYX545" s="91"/>
      <c r="FYY545" s="87"/>
      <c r="FYZ545" s="87"/>
      <c r="FZA545" s="55"/>
      <c r="FZB545" s="55"/>
      <c r="FZC545" s="92"/>
      <c r="FZD545" s="61"/>
      <c r="FZE545" s="55"/>
      <c r="FZF545" s="57"/>
      <c r="FZG545" s="55"/>
      <c r="FZH545" s="55"/>
      <c r="FZI545" s="55"/>
      <c r="FZJ545" s="55"/>
      <c r="FZK545" s="55"/>
      <c r="FZL545" s="55"/>
      <c r="FZM545" s="55"/>
      <c r="FZN545" s="59"/>
      <c r="FZO545" s="55"/>
      <c r="FZP545" s="55"/>
      <c r="FZQ545" s="87"/>
      <c r="FZR545" s="88"/>
      <c r="FZS545" s="89"/>
      <c r="FZT545" s="90"/>
      <c r="FZU545" s="57"/>
      <c r="FZV545" s="57"/>
      <c r="FZW545" s="91"/>
      <c r="FZX545" s="87"/>
      <c r="FZY545" s="87"/>
      <c r="FZZ545" s="55"/>
      <c r="GAA545" s="55"/>
      <c r="GAB545" s="92"/>
      <c r="GAC545" s="61"/>
      <c r="GAD545" s="55"/>
      <c r="GAE545" s="57"/>
      <c r="GAF545" s="55"/>
      <c r="GAG545" s="55"/>
      <c r="GAH545" s="55"/>
      <c r="GAI545" s="55"/>
      <c r="GAJ545" s="55"/>
      <c r="GAK545" s="55"/>
      <c r="GAL545" s="55"/>
      <c r="GAM545" s="59"/>
      <c r="GAN545" s="55"/>
      <c r="GAO545" s="55"/>
      <c r="GAP545" s="87"/>
      <c r="GAQ545" s="88"/>
      <c r="GAR545" s="89"/>
      <c r="GAS545" s="90"/>
      <c r="GAT545" s="57"/>
      <c r="GAU545" s="57"/>
      <c r="GAV545" s="91"/>
      <c r="GAW545" s="87"/>
      <c r="GAX545" s="87"/>
      <c r="GAY545" s="55"/>
      <c r="GAZ545" s="55"/>
      <c r="GBA545" s="92"/>
      <c r="GBB545" s="61"/>
      <c r="GBC545" s="55"/>
      <c r="GBD545" s="57"/>
      <c r="GBE545" s="55"/>
      <c r="GBF545" s="55"/>
      <c r="GBG545" s="55"/>
      <c r="GBH545" s="55"/>
      <c r="GBI545" s="55"/>
      <c r="GBJ545" s="55"/>
      <c r="GBK545" s="55"/>
      <c r="GBL545" s="59"/>
      <c r="GBM545" s="55"/>
      <c r="GBN545" s="55"/>
      <c r="GBO545" s="87"/>
      <c r="GBP545" s="88"/>
      <c r="GBQ545" s="89"/>
      <c r="GBR545" s="90"/>
      <c r="GBS545" s="57"/>
      <c r="GBT545" s="57"/>
      <c r="GBU545" s="91"/>
      <c r="GBV545" s="87"/>
      <c r="GBW545" s="87"/>
      <c r="GBX545" s="55"/>
      <c r="GBY545" s="55"/>
      <c r="GBZ545" s="92"/>
      <c r="GCA545" s="61"/>
      <c r="GCB545" s="55"/>
      <c r="GCC545" s="57"/>
      <c r="GCD545" s="55"/>
      <c r="GCE545" s="55"/>
      <c r="GCF545" s="55"/>
      <c r="GCG545" s="55"/>
      <c r="GCH545" s="55"/>
      <c r="GCI545" s="55"/>
      <c r="GCJ545" s="55"/>
      <c r="GCK545" s="59"/>
      <c r="GCL545" s="55"/>
      <c r="GCM545" s="55"/>
      <c r="GCN545" s="87"/>
      <c r="GCO545" s="88"/>
      <c r="GCP545" s="89"/>
      <c r="GCQ545" s="90"/>
      <c r="GCR545" s="57"/>
      <c r="GCS545" s="57"/>
      <c r="GCT545" s="91"/>
      <c r="GCU545" s="87"/>
      <c r="GCV545" s="87"/>
      <c r="GCW545" s="55"/>
      <c r="GCX545" s="55"/>
      <c r="GCY545" s="92"/>
      <c r="GCZ545" s="61"/>
      <c r="GDA545" s="55"/>
      <c r="GDB545" s="57"/>
      <c r="GDC545" s="55"/>
      <c r="GDD545" s="55"/>
      <c r="GDE545" s="55"/>
      <c r="GDF545" s="55"/>
      <c r="GDG545" s="55"/>
      <c r="GDH545" s="55"/>
      <c r="GDI545" s="55"/>
      <c r="GDJ545" s="59"/>
      <c r="GDK545" s="55"/>
      <c r="GDL545" s="55"/>
      <c r="GDM545" s="87"/>
      <c r="GDN545" s="88"/>
      <c r="GDO545" s="89"/>
      <c r="GDP545" s="90"/>
      <c r="GDQ545" s="57"/>
      <c r="GDR545" s="57"/>
      <c r="GDS545" s="91"/>
      <c r="GDT545" s="87"/>
      <c r="GDU545" s="87"/>
      <c r="GDV545" s="55"/>
      <c r="GDW545" s="55"/>
      <c r="GDX545" s="92"/>
      <c r="GDY545" s="61"/>
      <c r="GDZ545" s="55"/>
      <c r="GEA545" s="57"/>
      <c r="GEB545" s="55"/>
      <c r="GEC545" s="55"/>
      <c r="GED545" s="55"/>
      <c r="GEE545" s="55"/>
      <c r="GEF545" s="55"/>
      <c r="GEG545" s="55"/>
      <c r="GEH545" s="55"/>
      <c r="GEI545" s="59"/>
      <c r="GEJ545" s="55"/>
      <c r="GEK545" s="55"/>
      <c r="GEL545" s="87"/>
      <c r="GEM545" s="88"/>
      <c r="GEN545" s="89"/>
      <c r="GEO545" s="90"/>
      <c r="GEP545" s="57"/>
      <c r="GEQ545" s="57"/>
      <c r="GER545" s="91"/>
      <c r="GES545" s="87"/>
      <c r="GET545" s="87"/>
      <c r="GEU545" s="55"/>
      <c r="GEV545" s="55"/>
      <c r="GEW545" s="92"/>
      <c r="GEX545" s="61"/>
      <c r="GEY545" s="55"/>
      <c r="GEZ545" s="57"/>
      <c r="GFA545" s="55"/>
      <c r="GFB545" s="55"/>
      <c r="GFC545" s="55"/>
      <c r="GFD545" s="55"/>
      <c r="GFE545" s="55"/>
      <c r="GFF545" s="55"/>
      <c r="GFG545" s="55"/>
      <c r="GFH545" s="59"/>
      <c r="GFI545" s="55"/>
      <c r="GFJ545" s="55"/>
      <c r="GFK545" s="87"/>
      <c r="GFL545" s="88"/>
      <c r="GFM545" s="89"/>
      <c r="GFN545" s="90"/>
      <c r="GFO545" s="57"/>
      <c r="GFP545" s="57"/>
      <c r="GFQ545" s="91"/>
      <c r="GFR545" s="87"/>
      <c r="GFS545" s="87"/>
      <c r="GFT545" s="55"/>
      <c r="GFU545" s="55"/>
      <c r="GFV545" s="92"/>
      <c r="GFW545" s="61"/>
      <c r="GFX545" s="55"/>
      <c r="GFY545" s="57"/>
      <c r="GFZ545" s="55"/>
      <c r="GGA545" s="55"/>
      <c r="GGB545" s="55"/>
      <c r="GGC545" s="55"/>
      <c r="GGD545" s="55"/>
      <c r="GGE545" s="55"/>
      <c r="GGF545" s="55"/>
      <c r="GGG545" s="59"/>
      <c r="GGH545" s="55"/>
      <c r="GGI545" s="55"/>
      <c r="GGJ545" s="87"/>
      <c r="GGK545" s="88"/>
      <c r="GGL545" s="89"/>
      <c r="GGM545" s="90"/>
      <c r="GGN545" s="57"/>
      <c r="GGO545" s="57"/>
      <c r="GGP545" s="91"/>
      <c r="GGQ545" s="87"/>
      <c r="GGR545" s="87"/>
      <c r="GGS545" s="55"/>
      <c r="GGT545" s="55"/>
      <c r="GGU545" s="92"/>
      <c r="GGV545" s="61"/>
      <c r="GGW545" s="55"/>
      <c r="GGX545" s="57"/>
      <c r="GGY545" s="55"/>
      <c r="GGZ545" s="55"/>
      <c r="GHA545" s="55"/>
      <c r="GHB545" s="55"/>
      <c r="GHC545" s="55"/>
      <c r="GHD545" s="55"/>
      <c r="GHE545" s="55"/>
      <c r="GHF545" s="59"/>
      <c r="GHG545" s="55"/>
      <c r="GHH545" s="55"/>
      <c r="GHI545" s="87"/>
      <c r="GHJ545" s="88"/>
      <c r="GHK545" s="89"/>
      <c r="GHL545" s="90"/>
      <c r="GHM545" s="57"/>
      <c r="GHN545" s="57"/>
      <c r="GHO545" s="91"/>
      <c r="GHP545" s="87"/>
      <c r="GHQ545" s="87"/>
      <c r="GHR545" s="55"/>
      <c r="GHS545" s="55"/>
      <c r="GHT545" s="92"/>
      <c r="GHU545" s="61"/>
      <c r="GHV545" s="55"/>
      <c r="GHW545" s="57"/>
      <c r="GHX545" s="55"/>
      <c r="GHY545" s="55"/>
      <c r="GHZ545" s="55"/>
      <c r="GIA545" s="55"/>
      <c r="GIB545" s="55"/>
      <c r="GIC545" s="55"/>
      <c r="GID545" s="55"/>
      <c r="GIE545" s="59"/>
      <c r="GIF545" s="55"/>
      <c r="GIG545" s="55"/>
      <c r="GIH545" s="87"/>
      <c r="GII545" s="88"/>
      <c r="GIJ545" s="89"/>
      <c r="GIK545" s="90"/>
      <c r="GIL545" s="57"/>
      <c r="GIM545" s="57"/>
      <c r="GIN545" s="91"/>
      <c r="GIO545" s="87"/>
      <c r="GIP545" s="87"/>
      <c r="GIQ545" s="55"/>
      <c r="GIR545" s="55"/>
      <c r="GIS545" s="92"/>
      <c r="GIT545" s="61"/>
      <c r="GIU545" s="55"/>
      <c r="GIV545" s="57"/>
      <c r="GIW545" s="55"/>
      <c r="GIX545" s="55"/>
      <c r="GIY545" s="55"/>
      <c r="GIZ545" s="55"/>
      <c r="GJA545" s="55"/>
      <c r="GJB545" s="55"/>
      <c r="GJC545" s="55"/>
      <c r="GJD545" s="59"/>
      <c r="GJE545" s="55"/>
      <c r="GJF545" s="55"/>
      <c r="GJG545" s="87"/>
      <c r="GJH545" s="88"/>
      <c r="GJI545" s="89"/>
      <c r="GJJ545" s="90"/>
      <c r="GJK545" s="57"/>
      <c r="GJL545" s="57"/>
      <c r="GJM545" s="91"/>
      <c r="GJN545" s="87"/>
      <c r="GJO545" s="87"/>
      <c r="GJP545" s="55"/>
      <c r="GJQ545" s="55"/>
      <c r="GJR545" s="92"/>
      <c r="GJS545" s="61"/>
      <c r="GJT545" s="55"/>
      <c r="GJU545" s="57"/>
      <c r="GJV545" s="55"/>
      <c r="GJW545" s="55"/>
      <c r="GJX545" s="55"/>
      <c r="GJY545" s="55"/>
      <c r="GJZ545" s="55"/>
      <c r="GKA545" s="55"/>
      <c r="GKB545" s="55"/>
      <c r="GKC545" s="59"/>
      <c r="GKD545" s="55"/>
      <c r="GKE545" s="55"/>
      <c r="GKF545" s="87"/>
      <c r="GKG545" s="88"/>
      <c r="GKH545" s="89"/>
      <c r="GKI545" s="90"/>
      <c r="GKJ545" s="57"/>
      <c r="GKK545" s="57"/>
      <c r="GKL545" s="91"/>
      <c r="GKM545" s="87"/>
      <c r="GKN545" s="87"/>
      <c r="GKO545" s="55"/>
      <c r="GKP545" s="55"/>
      <c r="GKQ545" s="92"/>
      <c r="GKR545" s="61"/>
      <c r="GKS545" s="55"/>
      <c r="GKT545" s="57"/>
      <c r="GKU545" s="55"/>
      <c r="GKV545" s="55"/>
      <c r="GKW545" s="55"/>
      <c r="GKX545" s="55"/>
      <c r="GKY545" s="55"/>
      <c r="GKZ545" s="55"/>
      <c r="GLA545" s="55"/>
      <c r="GLB545" s="59"/>
      <c r="GLC545" s="55"/>
      <c r="GLD545" s="55"/>
      <c r="GLE545" s="87"/>
      <c r="GLF545" s="88"/>
      <c r="GLG545" s="89"/>
      <c r="GLH545" s="90"/>
      <c r="GLI545" s="57"/>
      <c r="GLJ545" s="57"/>
      <c r="GLK545" s="91"/>
      <c r="GLL545" s="87"/>
      <c r="GLM545" s="87"/>
      <c r="GLN545" s="55"/>
      <c r="GLO545" s="55"/>
      <c r="GLP545" s="92"/>
      <c r="GLQ545" s="61"/>
      <c r="GLR545" s="55"/>
      <c r="GLS545" s="57"/>
      <c r="GLT545" s="55"/>
      <c r="GLU545" s="55"/>
      <c r="GLV545" s="55"/>
      <c r="GLW545" s="55"/>
      <c r="GLX545" s="55"/>
      <c r="GLY545" s="55"/>
      <c r="GLZ545" s="55"/>
      <c r="GMA545" s="59"/>
      <c r="GMB545" s="55"/>
      <c r="GMC545" s="55"/>
      <c r="GMD545" s="87"/>
      <c r="GME545" s="88"/>
      <c r="GMF545" s="89"/>
      <c r="GMG545" s="90"/>
      <c r="GMH545" s="57"/>
      <c r="GMI545" s="57"/>
      <c r="GMJ545" s="91"/>
      <c r="GMK545" s="87"/>
      <c r="GML545" s="87"/>
      <c r="GMM545" s="55"/>
      <c r="GMN545" s="55"/>
      <c r="GMO545" s="92"/>
      <c r="GMP545" s="61"/>
      <c r="GMQ545" s="55"/>
      <c r="GMR545" s="57"/>
      <c r="GMS545" s="55"/>
      <c r="GMT545" s="55"/>
      <c r="GMU545" s="55"/>
      <c r="GMV545" s="55"/>
      <c r="GMW545" s="55"/>
      <c r="GMX545" s="55"/>
      <c r="GMY545" s="55"/>
      <c r="GMZ545" s="59"/>
      <c r="GNA545" s="55"/>
      <c r="GNB545" s="55"/>
      <c r="GNC545" s="87"/>
      <c r="GND545" s="88"/>
      <c r="GNE545" s="89"/>
      <c r="GNF545" s="90"/>
      <c r="GNG545" s="57"/>
      <c r="GNH545" s="57"/>
      <c r="GNI545" s="91"/>
      <c r="GNJ545" s="87"/>
      <c r="GNK545" s="87"/>
      <c r="GNL545" s="55"/>
      <c r="GNM545" s="55"/>
      <c r="GNN545" s="92"/>
      <c r="GNO545" s="61"/>
      <c r="GNP545" s="55"/>
      <c r="GNQ545" s="57"/>
      <c r="GNR545" s="55"/>
      <c r="GNS545" s="55"/>
      <c r="GNT545" s="55"/>
      <c r="GNU545" s="55"/>
      <c r="GNV545" s="55"/>
      <c r="GNW545" s="55"/>
      <c r="GNX545" s="55"/>
      <c r="GNY545" s="59"/>
      <c r="GNZ545" s="55"/>
      <c r="GOA545" s="55"/>
      <c r="GOB545" s="87"/>
      <c r="GOC545" s="88"/>
      <c r="GOD545" s="89"/>
      <c r="GOE545" s="90"/>
      <c r="GOF545" s="57"/>
      <c r="GOG545" s="57"/>
      <c r="GOH545" s="91"/>
      <c r="GOI545" s="87"/>
      <c r="GOJ545" s="87"/>
      <c r="GOK545" s="55"/>
      <c r="GOL545" s="55"/>
      <c r="GOM545" s="92"/>
      <c r="GON545" s="61"/>
      <c r="GOO545" s="55"/>
      <c r="GOP545" s="57"/>
      <c r="GOQ545" s="55"/>
      <c r="GOR545" s="55"/>
      <c r="GOS545" s="55"/>
      <c r="GOT545" s="55"/>
      <c r="GOU545" s="55"/>
      <c r="GOV545" s="55"/>
      <c r="GOW545" s="55"/>
      <c r="GOX545" s="59"/>
      <c r="GOY545" s="55"/>
      <c r="GOZ545" s="55"/>
      <c r="GPA545" s="87"/>
      <c r="GPB545" s="88"/>
      <c r="GPC545" s="89"/>
      <c r="GPD545" s="90"/>
      <c r="GPE545" s="57"/>
      <c r="GPF545" s="57"/>
      <c r="GPG545" s="91"/>
      <c r="GPH545" s="87"/>
      <c r="GPI545" s="87"/>
      <c r="GPJ545" s="55"/>
      <c r="GPK545" s="55"/>
      <c r="GPL545" s="92"/>
      <c r="GPM545" s="61"/>
      <c r="GPN545" s="55"/>
      <c r="GPO545" s="57"/>
      <c r="GPP545" s="55"/>
      <c r="GPQ545" s="55"/>
      <c r="GPR545" s="55"/>
      <c r="GPS545" s="55"/>
      <c r="GPT545" s="55"/>
      <c r="GPU545" s="55"/>
      <c r="GPV545" s="55"/>
      <c r="GPW545" s="59"/>
      <c r="GPX545" s="55"/>
      <c r="GPY545" s="55"/>
      <c r="GPZ545" s="87"/>
      <c r="GQA545" s="88"/>
      <c r="GQB545" s="89"/>
      <c r="GQC545" s="90"/>
      <c r="GQD545" s="57"/>
      <c r="GQE545" s="57"/>
      <c r="GQF545" s="91"/>
      <c r="GQG545" s="87"/>
      <c r="GQH545" s="87"/>
      <c r="GQI545" s="55"/>
      <c r="GQJ545" s="55"/>
      <c r="GQK545" s="92"/>
      <c r="GQL545" s="61"/>
      <c r="GQM545" s="55"/>
      <c r="GQN545" s="57"/>
      <c r="GQO545" s="55"/>
      <c r="GQP545" s="55"/>
      <c r="GQQ545" s="55"/>
      <c r="GQR545" s="55"/>
      <c r="GQS545" s="55"/>
      <c r="GQT545" s="55"/>
      <c r="GQU545" s="55"/>
      <c r="GQV545" s="59"/>
      <c r="GQW545" s="55"/>
      <c r="GQX545" s="55"/>
      <c r="GQY545" s="87"/>
      <c r="GQZ545" s="88"/>
      <c r="GRA545" s="89"/>
      <c r="GRB545" s="90"/>
      <c r="GRC545" s="57"/>
      <c r="GRD545" s="57"/>
      <c r="GRE545" s="91"/>
      <c r="GRF545" s="87"/>
      <c r="GRG545" s="87"/>
      <c r="GRH545" s="55"/>
      <c r="GRI545" s="55"/>
      <c r="GRJ545" s="92"/>
      <c r="GRK545" s="61"/>
      <c r="GRL545" s="55"/>
      <c r="GRM545" s="57"/>
      <c r="GRN545" s="55"/>
      <c r="GRO545" s="55"/>
      <c r="GRP545" s="55"/>
      <c r="GRQ545" s="55"/>
      <c r="GRR545" s="55"/>
      <c r="GRS545" s="55"/>
      <c r="GRT545" s="55"/>
      <c r="GRU545" s="59"/>
      <c r="GRV545" s="55"/>
      <c r="GRW545" s="55"/>
      <c r="GRX545" s="87"/>
      <c r="GRY545" s="88"/>
      <c r="GRZ545" s="89"/>
      <c r="GSA545" s="90"/>
      <c r="GSB545" s="57"/>
      <c r="GSC545" s="57"/>
      <c r="GSD545" s="91"/>
      <c r="GSE545" s="87"/>
      <c r="GSF545" s="87"/>
      <c r="GSG545" s="55"/>
      <c r="GSH545" s="55"/>
      <c r="GSI545" s="92"/>
      <c r="GSJ545" s="61"/>
      <c r="GSK545" s="55"/>
      <c r="GSL545" s="57"/>
      <c r="GSM545" s="55"/>
      <c r="GSN545" s="55"/>
      <c r="GSO545" s="55"/>
      <c r="GSP545" s="55"/>
      <c r="GSQ545" s="55"/>
      <c r="GSR545" s="55"/>
      <c r="GSS545" s="55"/>
      <c r="GST545" s="59"/>
      <c r="GSU545" s="55"/>
      <c r="GSV545" s="55"/>
      <c r="GSW545" s="87"/>
      <c r="GSX545" s="88"/>
      <c r="GSY545" s="89"/>
      <c r="GSZ545" s="90"/>
      <c r="GTA545" s="57"/>
      <c r="GTB545" s="57"/>
      <c r="GTC545" s="91"/>
      <c r="GTD545" s="87"/>
      <c r="GTE545" s="87"/>
      <c r="GTF545" s="55"/>
      <c r="GTG545" s="55"/>
      <c r="GTH545" s="92"/>
      <c r="GTI545" s="61"/>
      <c r="GTJ545" s="55"/>
      <c r="GTK545" s="57"/>
      <c r="GTL545" s="55"/>
      <c r="GTM545" s="55"/>
      <c r="GTN545" s="55"/>
      <c r="GTO545" s="55"/>
      <c r="GTP545" s="55"/>
      <c r="GTQ545" s="55"/>
      <c r="GTR545" s="55"/>
      <c r="GTS545" s="59"/>
      <c r="GTT545" s="55"/>
      <c r="GTU545" s="55"/>
      <c r="GTV545" s="87"/>
      <c r="GTW545" s="88"/>
      <c r="GTX545" s="89"/>
      <c r="GTY545" s="90"/>
      <c r="GTZ545" s="57"/>
      <c r="GUA545" s="57"/>
      <c r="GUB545" s="91"/>
      <c r="GUC545" s="87"/>
      <c r="GUD545" s="87"/>
      <c r="GUE545" s="55"/>
      <c r="GUF545" s="55"/>
      <c r="GUG545" s="92"/>
      <c r="GUH545" s="61"/>
      <c r="GUI545" s="55"/>
      <c r="GUJ545" s="57"/>
      <c r="GUK545" s="55"/>
      <c r="GUL545" s="55"/>
      <c r="GUM545" s="55"/>
      <c r="GUN545" s="55"/>
      <c r="GUO545" s="55"/>
      <c r="GUP545" s="55"/>
      <c r="GUQ545" s="55"/>
      <c r="GUR545" s="59"/>
      <c r="GUS545" s="55"/>
      <c r="GUT545" s="55"/>
      <c r="GUU545" s="87"/>
      <c r="GUV545" s="88"/>
      <c r="GUW545" s="89"/>
      <c r="GUX545" s="90"/>
      <c r="GUY545" s="57"/>
      <c r="GUZ545" s="57"/>
      <c r="GVA545" s="91"/>
      <c r="GVB545" s="87"/>
      <c r="GVC545" s="87"/>
      <c r="GVD545" s="55"/>
      <c r="GVE545" s="55"/>
      <c r="GVF545" s="92"/>
      <c r="GVG545" s="61"/>
      <c r="GVH545" s="55"/>
      <c r="GVI545" s="57"/>
      <c r="GVJ545" s="55"/>
      <c r="GVK545" s="55"/>
      <c r="GVL545" s="55"/>
      <c r="GVM545" s="55"/>
      <c r="GVN545" s="55"/>
      <c r="GVO545" s="55"/>
      <c r="GVP545" s="55"/>
      <c r="GVQ545" s="59"/>
      <c r="GVR545" s="55"/>
      <c r="GVS545" s="55"/>
      <c r="GVT545" s="87"/>
      <c r="GVU545" s="88"/>
      <c r="GVV545" s="89"/>
      <c r="GVW545" s="90"/>
      <c r="GVX545" s="57"/>
      <c r="GVY545" s="57"/>
      <c r="GVZ545" s="91"/>
      <c r="GWA545" s="87"/>
      <c r="GWB545" s="87"/>
      <c r="GWC545" s="55"/>
      <c r="GWD545" s="55"/>
      <c r="GWE545" s="92"/>
      <c r="GWF545" s="61"/>
      <c r="GWG545" s="55"/>
      <c r="GWH545" s="57"/>
      <c r="GWI545" s="55"/>
      <c r="GWJ545" s="55"/>
      <c r="GWK545" s="55"/>
      <c r="GWL545" s="55"/>
      <c r="GWM545" s="55"/>
      <c r="GWN545" s="55"/>
      <c r="GWO545" s="55"/>
      <c r="GWP545" s="59"/>
      <c r="GWQ545" s="55"/>
      <c r="GWR545" s="55"/>
      <c r="GWS545" s="87"/>
      <c r="GWT545" s="88"/>
      <c r="GWU545" s="89"/>
      <c r="GWV545" s="90"/>
      <c r="GWW545" s="57"/>
      <c r="GWX545" s="57"/>
      <c r="GWY545" s="91"/>
      <c r="GWZ545" s="87"/>
      <c r="GXA545" s="87"/>
      <c r="GXB545" s="55"/>
      <c r="GXC545" s="55"/>
      <c r="GXD545" s="92"/>
      <c r="GXE545" s="61"/>
      <c r="GXF545" s="55"/>
      <c r="GXG545" s="57"/>
      <c r="GXH545" s="55"/>
      <c r="GXI545" s="55"/>
      <c r="GXJ545" s="55"/>
      <c r="GXK545" s="55"/>
      <c r="GXL545" s="55"/>
      <c r="GXM545" s="55"/>
      <c r="GXN545" s="55"/>
      <c r="GXO545" s="59"/>
      <c r="GXP545" s="55"/>
      <c r="GXQ545" s="55"/>
      <c r="GXR545" s="87"/>
      <c r="GXS545" s="88"/>
      <c r="GXT545" s="89"/>
      <c r="GXU545" s="90"/>
      <c r="GXV545" s="57"/>
      <c r="GXW545" s="57"/>
      <c r="GXX545" s="91"/>
      <c r="GXY545" s="87"/>
      <c r="GXZ545" s="87"/>
      <c r="GYA545" s="55"/>
      <c r="GYB545" s="55"/>
      <c r="GYC545" s="92"/>
      <c r="GYD545" s="61"/>
      <c r="GYE545" s="55"/>
      <c r="GYF545" s="57"/>
      <c r="GYG545" s="55"/>
      <c r="GYH545" s="55"/>
      <c r="GYI545" s="55"/>
      <c r="GYJ545" s="55"/>
      <c r="GYK545" s="55"/>
      <c r="GYL545" s="55"/>
      <c r="GYM545" s="55"/>
      <c r="GYN545" s="59"/>
      <c r="GYO545" s="55"/>
      <c r="GYP545" s="55"/>
      <c r="GYQ545" s="87"/>
      <c r="GYR545" s="88"/>
      <c r="GYS545" s="89"/>
      <c r="GYT545" s="90"/>
      <c r="GYU545" s="57"/>
      <c r="GYV545" s="57"/>
      <c r="GYW545" s="91"/>
      <c r="GYX545" s="87"/>
      <c r="GYY545" s="87"/>
      <c r="GYZ545" s="55"/>
      <c r="GZA545" s="55"/>
      <c r="GZB545" s="92"/>
      <c r="GZC545" s="61"/>
      <c r="GZD545" s="55"/>
      <c r="GZE545" s="57"/>
      <c r="GZF545" s="55"/>
      <c r="GZG545" s="55"/>
      <c r="GZH545" s="55"/>
      <c r="GZI545" s="55"/>
      <c r="GZJ545" s="55"/>
      <c r="GZK545" s="55"/>
      <c r="GZL545" s="55"/>
      <c r="GZM545" s="59"/>
      <c r="GZN545" s="55"/>
      <c r="GZO545" s="55"/>
      <c r="GZP545" s="87"/>
      <c r="GZQ545" s="88"/>
      <c r="GZR545" s="89"/>
      <c r="GZS545" s="90"/>
      <c r="GZT545" s="57"/>
      <c r="GZU545" s="57"/>
      <c r="GZV545" s="91"/>
      <c r="GZW545" s="87"/>
      <c r="GZX545" s="87"/>
      <c r="GZY545" s="55"/>
      <c r="GZZ545" s="55"/>
      <c r="HAA545" s="92"/>
      <c r="HAB545" s="61"/>
      <c r="HAC545" s="55"/>
      <c r="HAD545" s="57"/>
      <c r="HAE545" s="55"/>
      <c r="HAF545" s="55"/>
      <c r="HAG545" s="55"/>
      <c r="HAH545" s="55"/>
      <c r="HAI545" s="55"/>
      <c r="HAJ545" s="55"/>
      <c r="HAK545" s="55"/>
      <c r="HAL545" s="59"/>
      <c r="HAM545" s="55"/>
      <c r="HAN545" s="55"/>
      <c r="HAO545" s="87"/>
      <c r="HAP545" s="88"/>
      <c r="HAQ545" s="89"/>
      <c r="HAR545" s="90"/>
      <c r="HAS545" s="57"/>
      <c r="HAT545" s="57"/>
      <c r="HAU545" s="91"/>
      <c r="HAV545" s="87"/>
      <c r="HAW545" s="87"/>
      <c r="HAX545" s="55"/>
      <c r="HAY545" s="55"/>
      <c r="HAZ545" s="92"/>
      <c r="HBA545" s="61"/>
      <c r="HBB545" s="55"/>
      <c r="HBC545" s="57"/>
      <c r="HBD545" s="55"/>
      <c r="HBE545" s="55"/>
      <c r="HBF545" s="55"/>
      <c r="HBG545" s="55"/>
      <c r="HBH545" s="55"/>
      <c r="HBI545" s="55"/>
      <c r="HBJ545" s="55"/>
      <c r="HBK545" s="59"/>
      <c r="HBL545" s="55"/>
      <c r="HBM545" s="55"/>
      <c r="HBN545" s="87"/>
      <c r="HBO545" s="88"/>
      <c r="HBP545" s="89"/>
      <c r="HBQ545" s="90"/>
      <c r="HBR545" s="57"/>
      <c r="HBS545" s="57"/>
      <c r="HBT545" s="91"/>
      <c r="HBU545" s="87"/>
      <c r="HBV545" s="87"/>
      <c r="HBW545" s="55"/>
      <c r="HBX545" s="55"/>
      <c r="HBY545" s="92"/>
      <c r="HBZ545" s="61"/>
      <c r="HCA545" s="55"/>
      <c r="HCB545" s="57"/>
      <c r="HCC545" s="55"/>
      <c r="HCD545" s="55"/>
      <c r="HCE545" s="55"/>
      <c r="HCF545" s="55"/>
      <c r="HCG545" s="55"/>
      <c r="HCH545" s="55"/>
      <c r="HCI545" s="55"/>
      <c r="HCJ545" s="59"/>
      <c r="HCK545" s="55"/>
      <c r="HCL545" s="55"/>
      <c r="HCM545" s="87"/>
      <c r="HCN545" s="88"/>
      <c r="HCO545" s="89"/>
      <c r="HCP545" s="90"/>
      <c r="HCQ545" s="57"/>
      <c r="HCR545" s="57"/>
      <c r="HCS545" s="91"/>
      <c r="HCT545" s="87"/>
      <c r="HCU545" s="87"/>
      <c r="HCV545" s="55"/>
      <c r="HCW545" s="55"/>
      <c r="HCX545" s="92"/>
      <c r="HCY545" s="61"/>
      <c r="HCZ545" s="55"/>
      <c r="HDA545" s="57"/>
      <c r="HDB545" s="55"/>
      <c r="HDC545" s="55"/>
      <c r="HDD545" s="55"/>
      <c r="HDE545" s="55"/>
      <c r="HDF545" s="55"/>
      <c r="HDG545" s="55"/>
      <c r="HDH545" s="55"/>
      <c r="HDI545" s="59"/>
      <c r="HDJ545" s="55"/>
      <c r="HDK545" s="55"/>
      <c r="HDL545" s="87"/>
      <c r="HDM545" s="88"/>
      <c r="HDN545" s="89"/>
      <c r="HDO545" s="90"/>
      <c r="HDP545" s="57"/>
      <c r="HDQ545" s="57"/>
      <c r="HDR545" s="91"/>
      <c r="HDS545" s="87"/>
      <c r="HDT545" s="87"/>
      <c r="HDU545" s="55"/>
      <c r="HDV545" s="55"/>
      <c r="HDW545" s="92"/>
      <c r="HDX545" s="61"/>
      <c r="HDY545" s="55"/>
      <c r="HDZ545" s="57"/>
      <c r="HEA545" s="55"/>
      <c r="HEB545" s="55"/>
      <c r="HEC545" s="55"/>
      <c r="HED545" s="55"/>
      <c r="HEE545" s="55"/>
      <c r="HEF545" s="55"/>
      <c r="HEG545" s="55"/>
      <c r="HEH545" s="59"/>
      <c r="HEI545" s="55"/>
      <c r="HEJ545" s="55"/>
      <c r="HEK545" s="87"/>
      <c r="HEL545" s="88"/>
      <c r="HEM545" s="89"/>
      <c r="HEN545" s="90"/>
      <c r="HEO545" s="57"/>
      <c r="HEP545" s="57"/>
      <c r="HEQ545" s="91"/>
      <c r="HER545" s="87"/>
      <c r="HES545" s="87"/>
      <c r="HET545" s="55"/>
      <c r="HEU545" s="55"/>
      <c r="HEV545" s="92"/>
      <c r="HEW545" s="61"/>
      <c r="HEX545" s="55"/>
      <c r="HEY545" s="57"/>
      <c r="HEZ545" s="55"/>
      <c r="HFA545" s="55"/>
      <c r="HFB545" s="55"/>
      <c r="HFC545" s="55"/>
      <c r="HFD545" s="55"/>
      <c r="HFE545" s="55"/>
      <c r="HFF545" s="55"/>
      <c r="HFG545" s="59"/>
      <c r="HFH545" s="55"/>
      <c r="HFI545" s="55"/>
      <c r="HFJ545" s="87"/>
      <c r="HFK545" s="88"/>
      <c r="HFL545" s="89"/>
      <c r="HFM545" s="90"/>
      <c r="HFN545" s="57"/>
      <c r="HFO545" s="57"/>
      <c r="HFP545" s="91"/>
      <c r="HFQ545" s="87"/>
      <c r="HFR545" s="87"/>
      <c r="HFS545" s="55"/>
      <c r="HFT545" s="55"/>
      <c r="HFU545" s="92"/>
      <c r="HFV545" s="61"/>
      <c r="HFW545" s="55"/>
      <c r="HFX545" s="57"/>
      <c r="HFY545" s="55"/>
      <c r="HFZ545" s="55"/>
      <c r="HGA545" s="55"/>
      <c r="HGB545" s="55"/>
      <c r="HGC545" s="55"/>
      <c r="HGD545" s="55"/>
      <c r="HGE545" s="55"/>
      <c r="HGF545" s="59"/>
      <c r="HGG545" s="55"/>
      <c r="HGH545" s="55"/>
      <c r="HGI545" s="87"/>
      <c r="HGJ545" s="88"/>
      <c r="HGK545" s="89"/>
      <c r="HGL545" s="90"/>
      <c r="HGM545" s="57"/>
      <c r="HGN545" s="57"/>
      <c r="HGO545" s="91"/>
      <c r="HGP545" s="87"/>
      <c r="HGQ545" s="87"/>
      <c r="HGR545" s="55"/>
      <c r="HGS545" s="55"/>
      <c r="HGT545" s="92"/>
      <c r="HGU545" s="61"/>
      <c r="HGV545" s="55"/>
      <c r="HGW545" s="57"/>
      <c r="HGX545" s="55"/>
      <c r="HGY545" s="55"/>
      <c r="HGZ545" s="55"/>
      <c r="HHA545" s="55"/>
      <c r="HHB545" s="55"/>
      <c r="HHC545" s="55"/>
      <c r="HHD545" s="55"/>
      <c r="HHE545" s="59"/>
      <c r="HHF545" s="55"/>
      <c r="HHG545" s="55"/>
      <c r="HHH545" s="87"/>
      <c r="HHI545" s="88"/>
      <c r="HHJ545" s="89"/>
      <c r="HHK545" s="90"/>
      <c r="HHL545" s="57"/>
      <c r="HHM545" s="57"/>
      <c r="HHN545" s="91"/>
      <c r="HHO545" s="87"/>
      <c r="HHP545" s="87"/>
      <c r="HHQ545" s="55"/>
      <c r="HHR545" s="55"/>
      <c r="HHS545" s="92"/>
      <c r="HHT545" s="61"/>
      <c r="HHU545" s="55"/>
      <c r="HHV545" s="57"/>
      <c r="HHW545" s="55"/>
      <c r="HHX545" s="55"/>
      <c r="HHY545" s="55"/>
      <c r="HHZ545" s="55"/>
      <c r="HIA545" s="55"/>
      <c r="HIB545" s="55"/>
      <c r="HIC545" s="55"/>
      <c r="HID545" s="59"/>
      <c r="HIE545" s="55"/>
      <c r="HIF545" s="55"/>
      <c r="HIG545" s="87"/>
      <c r="HIH545" s="88"/>
      <c r="HII545" s="89"/>
      <c r="HIJ545" s="90"/>
      <c r="HIK545" s="57"/>
      <c r="HIL545" s="57"/>
      <c r="HIM545" s="91"/>
      <c r="HIN545" s="87"/>
      <c r="HIO545" s="87"/>
      <c r="HIP545" s="55"/>
      <c r="HIQ545" s="55"/>
      <c r="HIR545" s="92"/>
      <c r="HIS545" s="61"/>
      <c r="HIT545" s="55"/>
      <c r="HIU545" s="57"/>
      <c r="HIV545" s="55"/>
      <c r="HIW545" s="55"/>
      <c r="HIX545" s="55"/>
      <c r="HIY545" s="55"/>
      <c r="HIZ545" s="55"/>
      <c r="HJA545" s="55"/>
      <c r="HJB545" s="55"/>
      <c r="HJC545" s="59"/>
      <c r="HJD545" s="55"/>
      <c r="HJE545" s="55"/>
      <c r="HJF545" s="87"/>
      <c r="HJG545" s="88"/>
      <c r="HJH545" s="89"/>
      <c r="HJI545" s="90"/>
      <c r="HJJ545" s="57"/>
      <c r="HJK545" s="57"/>
      <c r="HJL545" s="91"/>
      <c r="HJM545" s="87"/>
      <c r="HJN545" s="87"/>
      <c r="HJO545" s="55"/>
      <c r="HJP545" s="55"/>
      <c r="HJQ545" s="92"/>
      <c r="HJR545" s="61"/>
      <c r="HJS545" s="55"/>
      <c r="HJT545" s="57"/>
      <c r="HJU545" s="55"/>
      <c r="HJV545" s="55"/>
      <c r="HJW545" s="55"/>
      <c r="HJX545" s="55"/>
      <c r="HJY545" s="55"/>
      <c r="HJZ545" s="55"/>
      <c r="HKA545" s="55"/>
      <c r="HKB545" s="59"/>
      <c r="HKC545" s="55"/>
      <c r="HKD545" s="55"/>
      <c r="HKE545" s="87"/>
      <c r="HKF545" s="88"/>
      <c r="HKG545" s="89"/>
      <c r="HKH545" s="90"/>
      <c r="HKI545" s="57"/>
      <c r="HKJ545" s="57"/>
      <c r="HKK545" s="91"/>
      <c r="HKL545" s="87"/>
      <c r="HKM545" s="87"/>
      <c r="HKN545" s="55"/>
      <c r="HKO545" s="55"/>
      <c r="HKP545" s="92"/>
      <c r="HKQ545" s="61"/>
      <c r="HKR545" s="55"/>
      <c r="HKS545" s="57"/>
      <c r="HKT545" s="55"/>
      <c r="HKU545" s="55"/>
      <c r="HKV545" s="55"/>
      <c r="HKW545" s="55"/>
      <c r="HKX545" s="55"/>
      <c r="HKY545" s="55"/>
      <c r="HKZ545" s="55"/>
      <c r="HLA545" s="59"/>
      <c r="HLB545" s="55"/>
      <c r="HLC545" s="55"/>
      <c r="HLD545" s="87"/>
      <c r="HLE545" s="88"/>
      <c r="HLF545" s="89"/>
      <c r="HLG545" s="90"/>
      <c r="HLH545" s="57"/>
      <c r="HLI545" s="57"/>
      <c r="HLJ545" s="91"/>
      <c r="HLK545" s="87"/>
      <c r="HLL545" s="87"/>
      <c r="HLM545" s="55"/>
      <c r="HLN545" s="55"/>
      <c r="HLO545" s="92"/>
      <c r="HLP545" s="61"/>
      <c r="HLQ545" s="55"/>
      <c r="HLR545" s="57"/>
      <c r="HLS545" s="55"/>
      <c r="HLT545" s="55"/>
      <c r="HLU545" s="55"/>
      <c r="HLV545" s="55"/>
      <c r="HLW545" s="55"/>
      <c r="HLX545" s="55"/>
      <c r="HLY545" s="55"/>
      <c r="HLZ545" s="59"/>
      <c r="HMA545" s="55"/>
      <c r="HMB545" s="55"/>
      <c r="HMC545" s="87"/>
      <c r="HMD545" s="88"/>
      <c r="HME545" s="89"/>
      <c r="HMF545" s="90"/>
      <c r="HMG545" s="57"/>
      <c r="HMH545" s="57"/>
      <c r="HMI545" s="91"/>
      <c r="HMJ545" s="87"/>
      <c r="HMK545" s="87"/>
      <c r="HML545" s="55"/>
      <c r="HMM545" s="55"/>
      <c r="HMN545" s="92"/>
      <c r="HMO545" s="61"/>
      <c r="HMP545" s="55"/>
      <c r="HMQ545" s="57"/>
      <c r="HMR545" s="55"/>
      <c r="HMS545" s="55"/>
      <c r="HMT545" s="55"/>
      <c r="HMU545" s="55"/>
      <c r="HMV545" s="55"/>
      <c r="HMW545" s="55"/>
      <c r="HMX545" s="55"/>
      <c r="HMY545" s="59"/>
      <c r="HMZ545" s="55"/>
      <c r="HNA545" s="55"/>
      <c r="HNB545" s="87"/>
      <c r="HNC545" s="88"/>
      <c r="HND545" s="89"/>
      <c r="HNE545" s="90"/>
      <c r="HNF545" s="57"/>
      <c r="HNG545" s="57"/>
      <c r="HNH545" s="91"/>
      <c r="HNI545" s="87"/>
      <c r="HNJ545" s="87"/>
      <c r="HNK545" s="55"/>
      <c r="HNL545" s="55"/>
      <c r="HNM545" s="92"/>
      <c r="HNN545" s="61"/>
      <c r="HNO545" s="55"/>
      <c r="HNP545" s="57"/>
      <c r="HNQ545" s="55"/>
      <c r="HNR545" s="55"/>
      <c r="HNS545" s="55"/>
      <c r="HNT545" s="55"/>
      <c r="HNU545" s="55"/>
      <c r="HNV545" s="55"/>
      <c r="HNW545" s="55"/>
      <c r="HNX545" s="59"/>
      <c r="HNY545" s="55"/>
      <c r="HNZ545" s="55"/>
      <c r="HOA545" s="87"/>
      <c r="HOB545" s="88"/>
      <c r="HOC545" s="89"/>
      <c r="HOD545" s="90"/>
      <c r="HOE545" s="57"/>
      <c r="HOF545" s="57"/>
      <c r="HOG545" s="91"/>
      <c r="HOH545" s="87"/>
      <c r="HOI545" s="87"/>
      <c r="HOJ545" s="55"/>
      <c r="HOK545" s="55"/>
      <c r="HOL545" s="92"/>
      <c r="HOM545" s="61"/>
      <c r="HON545" s="55"/>
      <c r="HOO545" s="57"/>
      <c r="HOP545" s="55"/>
      <c r="HOQ545" s="55"/>
      <c r="HOR545" s="55"/>
      <c r="HOS545" s="55"/>
      <c r="HOT545" s="55"/>
      <c r="HOU545" s="55"/>
      <c r="HOV545" s="55"/>
      <c r="HOW545" s="59"/>
      <c r="HOX545" s="55"/>
      <c r="HOY545" s="55"/>
      <c r="HOZ545" s="87"/>
      <c r="HPA545" s="88"/>
      <c r="HPB545" s="89"/>
      <c r="HPC545" s="90"/>
      <c r="HPD545" s="57"/>
      <c r="HPE545" s="57"/>
      <c r="HPF545" s="91"/>
      <c r="HPG545" s="87"/>
      <c r="HPH545" s="87"/>
      <c r="HPI545" s="55"/>
      <c r="HPJ545" s="55"/>
      <c r="HPK545" s="92"/>
      <c r="HPL545" s="61"/>
      <c r="HPM545" s="55"/>
      <c r="HPN545" s="57"/>
      <c r="HPO545" s="55"/>
      <c r="HPP545" s="55"/>
      <c r="HPQ545" s="55"/>
      <c r="HPR545" s="55"/>
      <c r="HPS545" s="55"/>
      <c r="HPT545" s="55"/>
      <c r="HPU545" s="55"/>
      <c r="HPV545" s="59"/>
      <c r="HPW545" s="55"/>
      <c r="HPX545" s="55"/>
      <c r="HPY545" s="87"/>
      <c r="HPZ545" s="88"/>
      <c r="HQA545" s="89"/>
      <c r="HQB545" s="90"/>
      <c r="HQC545" s="57"/>
      <c r="HQD545" s="57"/>
      <c r="HQE545" s="91"/>
      <c r="HQF545" s="87"/>
      <c r="HQG545" s="87"/>
      <c r="HQH545" s="55"/>
      <c r="HQI545" s="55"/>
      <c r="HQJ545" s="92"/>
      <c r="HQK545" s="61"/>
      <c r="HQL545" s="55"/>
      <c r="HQM545" s="57"/>
      <c r="HQN545" s="55"/>
      <c r="HQO545" s="55"/>
      <c r="HQP545" s="55"/>
      <c r="HQQ545" s="55"/>
      <c r="HQR545" s="55"/>
      <c r="HQS545" s="55"/>
      <c r="HQT545" s="55"/>
      <c r="HQU545" s="59"/>
      <c r="HQV545" s="55"/>
      <c r="HQW545" s="55"/>
      <c r="HQX545" s="87"/>
      <c r="HQY545" s="88"/>
      <c r="HQZ545" s="89"/>
      <c r="HRA545" s="90"/>
      <c r="HRB545" s="57"/>
      <c r="HRC545" s="57"/>
      <c r="HRD545" s="91"/>
      <c r="HRE545" s="87"/>
      <c r="HRF545" s="87"/>
      <c r="HRG545" s="55"/>
      <c r="HRH545" s="55"/>
      <c r="HRI545" s="92"/>
      <c r="HRJ545" s="61"/>
      <c r="HRK545" s="55"/>
      <c r="HRL545" s="57"/>
      <c r="HRM545" s="55"/>
      <c r="HRN545" s="55"/>
      <c r="HRO545" s="55"/>
      <c r="HRP545" s="55"/>
      <c r="HRQ545" s="55"/>
      <c r="HRR545" s="55"/>
      <c r="HRS545" s="55"/>
      <c r="HRT545" s="59"/>
      <c r="HRU545" s="55"/>
      <c r="HRV545" s="55"/>
      <c r="HRW545" s="87"/>
      <c r="HRX545" s="88"/>
      <c r="HRY545" s="89"/>
      <c r="HRZ545" s="90"/>
      <c r="HSA545" s="57"/>
      <c r="HSB545" s="57"/>
      <c r="HSC545" s="91"/>
      <c r="HSD545" s="87"/>
      <c r="HSE545" s="87"/>
      <c r="HSF545" s="55"/>
      <c r="HSG545" s="55"/>
      <c r="HSH545" s="92"/>
      <c r="HSI545" s="61"/>
      <c r="HSJ545" s="55"/>
      <c r="HSK545" s="57"/>
      <c r="HSL545" s="55"/>
      <c r="HSM545" s="55"/>
      <c r="HSN545" s="55"/>
      <c r="HSO545" s="55"/>
      <c r="HSP545" s="55"/>
      <c r="HSQ545" s="55"/>
      <c r="HSR545" s="55"/>
      <c r="HSS545" s="59"/>
      <c r="HST545" s="55"/>
      <c r="HSU545" s="55"/>
      <c r="HSV545" s="87"/>
      <c r="HSW545" s="88"/>
      <c r="HSX545" s="89"/>
      <c r="HSY545" s="90"/>
      <c r="HSZ545" s="57"/>
      <c r="HTA545" s="57"/>
      <c r="HTB545" s="91"/>
      <c r="HTC545" s="87"/>
      <c r="HTD545" s="87"/>
      <c r="HTE545" s="55"/>
      <c r="HTF545" s="55"/>
      <c r="HTG545" s="92"/>
      <c r="HTH545" s="61"/>
      <c r="HTI545" s="55"/>
      <c r="HTJ545" s="57"/>
      <c r="HTK545" s="55"/>
      <c r="HTL545" s="55"/>
      <c r="HTM545" s="55"/>
      <c r="HTN545" s="55"/>
      <c r="HTO545" s="55"/>
      <c r="HTP545" s="55"/>
      <c r="HTQ545" s="55"/>
      <c r="HTR545" s="59"/>
      <c r="HTS545" s="55"/>
      <c r="HTT545" s="55"/>
      <c r="HTU545" s="87"/>
      <c r="HTV545" s="88"/>
      <c r="HTW545" s="89"/>
      <c r="HTX545" s="90"/>
      <c r="HTY545" s="57"/>
      <c r="HTZ545" s="57"/>
      <c r="HUA545" s="91"/>
      <c r="HUB545" s="87"/>
      <c r="HUC545" s="87"/>
      <c r="HUD545" s="55"/>
      <c r="HUE545" s="55"/>
      <c r="HUF545" s="92"/>
      <c r="HUG545" s="61"/>
      <c r="HUH545" s="55"/>
      <c r="HUI545" s="57"/>
      <c r="HUJ545" s="55"/>
      <c r="HUK545" s="55"/>
      <c r="HUL545" s="55"/>
      <c r="HUM545" s="55"/>
      <c r="HUN545" s="55"/>
      <c r="HUO545" s="55"/>
      <c r="HUP545" s="55"/>
      <c r="HUQ545" s="59"/>
      <c r="HUR545" s="55"/>
      <c r="HUS545" s="55"/>
      <c r="HUT545" s="87"/>
      <c r="HUU545" s="88"/>
      <c r="HUV545" s="89"/>
      <c r="HUW545" s="90"/>
      <c r="HUX545" s="57"/>
      <c r="HUY545" s="57"/>
      <c r="HUZ545" s="91"/>
      <c r="HVA545" s="87"/>
      <c r="HVB545" s="87"/>
      <c r="HVC545" s="55"/>
      <c r="HVD545" s="55"/>
      <c r="HVE545" s="92"/>
      <c r="HVF545" s="61"/>
      <c r="HVG545" s="55"/>
      <c r="HVH545" s="57"/>
      <c r="HVI545" s="55"/>
      <c r="HVJ545" s="55"/>
      <c r="HVK545" s="55"/>
      <c r="HVL545" s="55"/>
      <c r="HVM545" s="55"/>
      <c r="HVN545" s="55"/>
      <c r="HVO545" s="55"/>
      <c r="HVP545" s="59"/>
      <c r="HVQ545" s="55"/>
      <c r="HVR545" s="55"/>
      <c r="HVS545" s="87"/>
      <c r="HVT545" s="88"/>
      <c r="HVU545" s="89"/>
      <c r="HVV545" s="90"/>
      <c r="HVW545" s="57"/>
      <c r="HVX545" s="57"/>
      <c r="HVY545" s="91"/>
      <c r="HVZ545" s="87"/>
      <c r="HWA545" s="87"/>
      <c r="HWB545" s="55"/>
      <c r="HWC545" s="55"/>
      <c r="HWD545" s="92"/>
      <c r="HWE545" s="61"/>
      <c r="HWF545" s="55"/>
      <c r="HWG545" s="57"/>
      <c r="HWH545" s="55"/>
      <c r="HWI545" s="55"/>
      <c r="HWJ545" s="55"/>
      <c r="HWK545" s="55"/>
      <c r="HWL545" s="55"/>
      <c r="HWM545" s="55"/>
      <c r="HWN545" s="55"/>
      <c r="HWO545" s="59"/>
      <c r="HWP545" s="55"/>
      <c r="HWQ545" s="55"/>
      <c r="HWR545" s="87"/>
      <c r="HWS545" s="88"/>
      <c r="HWT545" s="89"/>
      <c r="HWU545" s="90"/>
      <c r="HWV545" s="57"/>
      <c r="HWW545" s="57"/>
      <c r="HWX545" s="91"/>
      <c r="HWY545" s="87"/>
      <c r="HWZ545" s="87"/>
      <c r="HXA545" s="55"/>
      <c r="HXB545" s="55"/>
      <c r="HXC545" s="92"/>
      <c r="HXD545" s="61"/>
      <c r="HXE545" s="55"/>
      <c r="HXF545" s="57"/>
      <c r="HXG545" s="55"/>
      <c r="HXH545" s="55"/>
      <c r="HXI545" s="55"/>
      <c r="HXJ545" s="55"/>
      <c r="HXK545" s="55"/>
      <c r="HXL545" s="55"/>
      <c r="HXM545" s="55"/>
      <c r="HXN545" s="59"/>
      <c r="HXO545" s="55"/>
      <c r="HXP545" s="55"/>
      <c r="HXQ545" s="87"/>
      <c r="HXR545" s="88"/>
      <c r="HXS545" s="89"/>
      <c r="HXT545" s="90"/>
      <c r="HXU545" s="57"/>
      <c r="HXV545" s="57"/>
      <c r="HXW545" s="91"/>
      <c r="HXX545" s="87"/>
      <c r="HXY545" s="87"/>
      <c r="HXZ545" s="55"/>
      <c r="HYA545" s="55"/>
      <c r="HYB545" s="92"/>
      <c r="HYC545" s="61"/>
      <c r="HYD545" s="55"/>
      <c r="HYE545" s="57"/>
      <c r="HYF545" s="55"/>
      <c r="HYG545" s="55"/>
      <c r="HYH545" s="55"/>
      <c r="HYI545" s="55"/>
      <c r="HYJ545" s="55"/>
      <c r="HYK545" s="55"/>
      <c r="HYL545" s="55"/>
      <c r="HYM545" s="59"/>
      <c r="HYN545" s="55"/>
      <c r="HYO545" s="55"/>
      <c r="HYP545" s="87"/>
      <c r="HYQ545" s="88"/>
      <c r="HYR545" s="89"/>
      <c r="HYS545" s="90"/>
      <c r="HYT545" s="57"/>
      <c r="HYU545" s="57"/>
      <c r="HYV545" s="91"/>
      <c r="HYW545" s="87"/>
      <c r="HYX545" s="87"/>
      <c r="HYY545" s="55"/>
      <c r="HYZ545" s="55"/>
      <c r="HZA545" s="92"/>
      <c r="HZB545" s="61"/>
      <c r="HZC545" s="55"/>
      <c r="HZD545" s="57"/>
      <c r="HZE545" s="55"/>
      <c r="HZF545" s="55"/>
      <c r="HZG545" s="55"/>
      <c r="HZH545" s="55"/>
      <c r="HZI545" s="55"/>
      <c r="HZJ545" s="55"/>
      <c r="HZK545" s="55"/>
      <c r="HZL545" s="59"/>
      <c r="HZM545" s="55"/>
      <c r="HZN545" s="55"/>
      <c r="HZO545" s="87"/>
      <c r="HZP545" s="88"/>
      <c r="HZQ545" s="89"/>
      <c r="HZR545" s="90"/>
      <c r="HZS545" s="57"/>
      <c r="HZT545" s="57"/>
      <c r="HZU545" s="91"/>
      <c r="HZV545" s="87"/>
      <c r="HZW545" s="87"/>
      <c r="HZX545" s="55"/>
      <c r="HZY545" s="55"/>
      <c r="HZZ545" s="92"/>
      <c r="IAA545" s="61"/>
      <c r="IAB545" s="55"/>
      <c r="IAC545" s="57"/>
      <c r="IAD545" s="55"/>
      <c r="IAE545" s="55"/>
      <c r="IAF545" s="55"/>
      <c r="IAG545" s="55"/>
      <c r="IAH545" s="55"/>
      <c r="IAI545" s="55"/>
      <c r="IAJ545" s="55"/>
      <c r="IAK545" s="59"/>
      <c r="IAL545" s="55"/>
      <c r="IAM545" s="55"/>
      <c r="IAN545" s="87"/>
      <c r="IAO545" s="88"/>
      <c r="IAP545" s="89"/>
      <c r="IAQ545" s="90"/>
      <c r="IAR545" s="57"/>
      <c r="IAS545" s="57"/>
      <c r="IAT545" s="91"/>
      <c r="IAU545" s="87"/>
      <c r="IAV545" s="87"/>
      <c r="IAW545" s="55"/>
      <c r="IAX545" s="55"/>
      <c r="IAY545" s="92"/>
      <c r="IAZ545" s="61"/>
      <c r="IBA545" s="55"/>
      <c r="IBB545" s="57"/>
      <c r="IBC545" s="55"/>
      <c r="IBD545" s="55"/>
      <c r="IBE545" s="55"/>
      <c r="IBF545" s="55"/>
      <c r="IBG545" s="55"/>
      <c r="IBH545" s="55"/>
      <c r="IBI545" s="55"/>
      <c r="IBJ545" s="59"/>
      <c r="IBK545" s="55"/>
      <c r="IBL545" s="55"/>
      <c r="IBM545" s="87"/>
      <c r="IBN545" s="88"/>
      <c r="IBO545" s="89"/>
      <c r="IBP545" s="90"/>
      <c r="IBQ545" s="57"/>
      <c r="IBR545" s="57"/>
      <c r="IBS545" s="91"/>
      <c r="IBT545" s="87"/>
      <c r="IBU545" s="87"/>
      <c r="IBV545" s="55"/>
      <c r="IBW545" s="55"/>
      <c r="IBX545" s="92"/>
      <c r="IBY545" s="61"/>
      <c r="IBZ545" s="55"/>
      <c r="ICA545" s="57"/>
      <c r="ICB545" s="55"/>
      <c r="ICC545" s="55"/>
      <c r="ICD545" s="55"/>
      <c r="ICE545" s="55"/>
      <c r="ICF545" s="55"/>
      <c r="ICG545" s="55"/>
      <c r="ICH545" s="55"/>
      <c r="ICI545" s="59"/>
      <c r="ICJ545" s="55"/>
      <c r="ICK545" s="55"/>
      <c r="ICL545" s="87"/>
      <c r="ICM545" s="88"/>
      <c r="ICN545" s="89"/>
      <c r="ICO545" s="90"/>
      <c r="ICP545" s="57"/>
      <c r="ICQ545" s="57"/>
      <c r="ICR545" s="91"/>
      <c r="ICS545" s="87"/>
      <c r="ICT545" s="87"/>
      <c r="ICU545" s="55"/>
      <c r="ICV545" s="55"/>
      <c r="ICW545" s="92"/>
      <c r="ICX545" s="61"/>
      <c r="ICY545" s="55"/>
      <c r="ICZ545" s="57"/>
      <c r="IDA545" s="55"/>
      <c r="IDB545" s="55"/>
      <c r="IDC545" s="55"/>
      <c r="IDD545" s="55"/>
      <c r="IDE545" s="55"/>
      <c r="IDF545" s="55"/>
      <c r="IDG545" s="55"/>
      <c r="IDH545" s="59"/>
      <c r="IDI545" s="55"/>
      <c r="IDJ545" s="55"/>
      <c r="IDK545" s="87"/>
      <c r="IDL545" s="88"/>
      <c r="IDM545" s="89"/>
      <c r="IDN545" s="90"/>
      <c r="IDO545" s="57"/>
      <c r="IDP545" s="57"/>
      <c r="IDQ545" s="91"/>
      <c r="IDR545" s="87"/>
      <c r="IDS545" s="87"/>
      <c r="IDT545" s="55"/>
      <c r="IDU545" s="55"/>
      <c r="IDV545" s="92"/>
      <c r="IDW545" s="61"/>
      <c r="IDX545" s="55"/>
      <c r="IDY545" s="57"/>
      <c r="IDZ545" s="55"/>
      <c r="IEA545" s="55"/>
      <c r="IEB545" s="55"/>
      <c r="IEC545" s="55"/>
      <c r="IED545" s="55"/>
      <c r="IEE545" s="55"/>
      <c r="IEF545" s="55"/>
      <c r="IEG545" s="59"/>
      <c r="IEH545" s="55"/>
      <c r="IEI545" s="55"/>
      <c r="IEJ545" s="87"/>
      <c r="IEK545" s="88"/>
      <c r="IEL545" s="89"/>
      <c r="IEM545" s="90"/>
      <c r="IEN545" s="57"/>
      <c r="IEO545" s="57"/>
      <c r="IEP545" s="91"/>
      <c r="IEQ545" s="87"/>
      <c r="IER545" s="87"/>
      <c r="IES545" s="55"/>
      <c r="IET545" s="55"/>
      <c r="IEU545" s="92"/>
      <c r="IEV545" s="61"/>
      <c r="IEW545" s="55"/>
      <c r="IEX545" s="57"/>
      <c r="IEY545" s="55"/>
      <c r="IEZ545" s="55"/>
      <c r="IFA545" s="55"/>
      <c r="IFB545" s="55"/>
      <c r="IFC545" s="55"/>
      <c r="IFD545" s="55"/>
      <c r="IFE545" s="55"/>
      <c r="IFF545" s="59"/>
      <c r="IFG545" s="55"/>
      <c r="IFH545" s="55"/>
      <c r="IFI545" s="87"/>
      <c r="IFJ545" s="88"/>
      <c r="IFK545" s="89"/>
      <c r="IFL545" s="90"/>
      <c r="IFM545" s="57"/>
      <c r="IFN545" s="57"/>
      <c r="IFO545" s="91"/>
      <c r="IFP545" s="87"/>
      <c r="IFQ545" s="87"/>
      <c r="IFR545" s="55"/>
      <c r="IFS545" s="55"/>
      <c r="IFT545" s="92"/>
      <c r="IFU545" s="61"/>
      <c r="IFV545" s="55"/>
      <c r="IFW545" s="57"/>
      <c r="IFX545" s="55"/>
      <c r="IFY545" s="55"/>
      <c r="IFZ545" s="55"/>
      <c r="IGA545" s="55"/>
      <c r="IGB545" s="55"/>
      <c r="IGC545" s="55"/>
      <c r="IGD545" s="55"/>
      <c r="IGE545" s="59"/>
      <c r="IGF545" s="55"/>
      <c r="IGG545" s="55"/>
      <c r="IGH545" s="87"/>
      <c r="IGI545" s="88"/>
      <c r="IGJ545" s="89"/>
      <c r="IGK545" s="90"/>
      <c r="IGL545" s="57"/>
      <c r="IGM545" s="57"/>
      <c r="IGN545" s="91"/>
      <c r="IGO545" s="87"/>
      <c r="IGP545" s="87"/>
      <c r="IGQ545" s="55"/>
      <c r="IGR545" s="55"/>
      <c r="IGS545" s="92"/>
      <c r="IGT545" s="61"/>
      <c r="IGU545" s="55"/>
      <c r="IGV545" s="57"/>
      <c r="IGW545" s="55"/>
      <c r="IGX545" s="55"/>
      <c r="IGY545" s="55"/>
      <c r="IGZ545" s="55"/>
      <c r="IHA545" s="55"/>
      <c r="IHB545" s="55"/>
      <c r="IHC545" s="55"/>
      <c r="IHD545" s="59"/>
      <c r="IHE545" s="55"/>
      <c r="IHF545" s="55"/>
      <c r="IHG545" s="87"/>
      <c r="IHH545" s="88"/>
      <c r="IHI545" s="89"/>
      <c r="IHJ545" s="90"/>
      <c r="IHK545" s="57"/>
      <c r="IHL545" s="57"/>
      <c r="IHM545" s="91"/>
      <c r="IHN545" s="87"/>
      <c r="IHO545" s="87"/>
      <c r="IHP545" s="55"/>
      <c r="IHQ545" s="55"/>
      <c r="IHR545" s="92"/>
      <c r="IHS545" s="61"/>
      <c r="IHT545" s="55"/>
      <c r="IHU545" s="57"/>
      <c r="IHV545" s="55"/>
      <c r="IHW545" s="55"/>
      <c r="IHX545" s="55"/>
      <c r="IHY545" s="55"/>
      <c r="IHZ545" s="55"/>
      <c r="IIA545" s="55"/>
      <c r="IIB545" s="55"/>
      <c r="IIC545" s="59"/>
      <c r="IID545" s="55"/>
      <c r="IIE545" s="55"/>
      <c r="IIF545" s="87"/>
      <c r="IIG545" s="88"/>
      <c r="IIH545" s="89"/>
      <c r="III545" s="90"/>
      <c r="IIJ545" s="57"/>
      <c r="IIK545" s="57"/>
      <c r="IIL545" s="91"/>
      <c r="IIM545" s="87"/>
      <c r="IIN545" s="87"/>
      <c r="IIO545" s="55"/>
      <c r="IIP545" s="55"/>
      <c r="IIQ545" s="92"/>
      <c r="IIR545" s="61"/>
      <c r="IIS545" s="55"/>
      <c r="IIT545" s="57"/>
      <c r="IIU545" s="55"/>
      <c r="IIV545" s="55"/>
      <c r="IIW545" s="55"/>
      <c r="IIX545" s="55"/>
      <c r="IIY545" s="55"/>
      <c r="IIZ545" s="55"/>
      <c r="IJA545" s="55"/>
      <c r="IJB545" s="59"/>
      <c r="IJC545" s="55"/>
      <c r="IJD545" s="55"/>
      <c r="IJE545" s="87"/>
      <c r="IJF545" s="88"/>
      <c r="IJG545" s="89"/>
      <c r="IJH545" s="90"/>
      <c r="IJI545" s="57"/>
      <c r="IJJ545" s="57"/>
      <c r="IJK545" s="91"/>
      <c r="IJL545" s="87"/>
      <c r="IJM545" s="87"/>
      <c r="IJN545" s="55"/>
      <c r="IJO545" s="55"/>
      <c r="IJP545" s="92"/>
      <c r="IJQ545" s="61"/>
      <c r="IJR545" s="55"/>
      <c r="IJS545" s="57"/>
      <c r="IJT545" s="55"/>
      <c r="IJU545" s="55"/>
      <c r="IJV545" s="55"/>
      <c r="IJW545" s="55"/>
      <c r="IJX545" s="55"/>
      <c r="IJY545" s="55"/>
      <c r="IJZ545" s="55"/>
      <c r="IKA545" s="59"/>
      <c r="IKB545" s="55"/>
      <c r="IKC545" s="55"/>
      <c r="IKD545" s="87"/>
      <c r="IKE545" s="88"/>
      <c r="IKF545" s="89"/>
      <c r="IKG545" s="90"/>
      <c r="IKH545" s="57"/>
      <c r="IKI545" s="57"/>
      <c r="IKJ545" s="91"/>
      <c r="IKK545" s="87"/>
      <c r="IKL545" s="87"/>
      <c r="IKM545" s="55"/>
      <c r="IKN545" s="55"/>
      <c r="IKO545" s="92"/>
      <c r="IKP545" s="61"/>
      <c r="IKQ545" s="55"/>
      <c r="IKR545" s="57"/>
      <c r="IKS545" s="55"/>
      <c r="IKT545" s="55"/>
      <c r="IKU545" s="55"/>
      <c r="IKV545" s="55"/>
      <c r="IKW545" s="55"/>
      <c r="IKX545" s="55"/>
      <c r="IKY545" s="55"/>
      <c r="IKZ545" s="59"/>
      <c r="ILA545" s="55"/>
      <c r="ILB545" s="55"/>
      <c r="ILC545" s="87"/>
      <c r="ILD545" s="88"/>
      <c r="ILE545" s="89"/>
      <c r="ILF545" s="90"/>
      <c r="ILG545" s="57"/>
      <c r="ILH545" s="57"/>
      <c r="ILI545" s="91"/>
      <c r="ILJ545" s="87"/>
      <c r="ILK545" s="87"/>
      <c r="ILL545" s="55"/>
      <c r="ILM545" s="55"/>
      <c r="ILN545" s="92"/>
      <c r="ILO545" s="61"/>
      <c r="ILP545" s="55"/>
      <c r="ILQ545" s="57"/>
      <c r="ILR545" s="55"/>
      <c r="ILS545" s="55"/>
      <c r="ILT545" s="55"/>
      <c r="ILU545" s="55"/>
      <c r="ILV545" s="55"/>
      <c r="ILW545" s="55"/>
      <c r="ILX545" s="55"/>
      <c r="ILY545" s="59"/>
      <c r="ILZ545" s="55"/>
      <c r="IMA545" s="55"/>
      <c r="IMB545" s="87"/>
      <c r="IMC545" s="88"/>
      <c r="IMD545" s="89"/>
      <c r="IME545" s="90"/>
      <c r="IMF545" s="57"/>
      <c r="IMG545" s="57"/>
      <c r="IMH545" s="91"/>
      <c r="IMI545" s="87"/>
      <c r="IMJ545" s="87"/>
      <c r="IMK545" s="55"/>
      <c r="IML545" s="55"/>
      <c r="IMM545" s="92"/>
      <c r="IMN545" s="61"/>
      <c r="IMO545" s="55"/>
      <c r="IMP545" s="57"/>
      <c r="IMQ545" s="55"/>
      <c r="IMR545" s="55"/>
      <c r="IMS545" s="55"/>
      <c r="IMT545" s="55"/>
      <c r="IMU545" s="55"/>
      <c r="IMV545" s="55"/>
      <c r="IMW545" s="55"/>
      <c r="IMX545" s="59"/>
      <c r="IMY545" s="55"/>
      <c r="IMZ545" s="55"/>
      <c r="INA545" s="87"/>
      <c r="INB545" s="88"/>
      <c r="INC545" s="89"/>
      <c r="IND545" s="90"/>
      <c r="INE545" s="57"/>
      <c r="INF545" s="57"/>
      <c r="ING545" s="91"/>
      <c r="INH545" s="87"/>
      <c r="INI545" s="87"/>
      <c r="INJ545" s="55"/>
      <c r="INK545" s="55"/>
      <c r="INL545" s="92"/>
      <c r="INM545" s="61"/>
      <c r="INN545" s="55"/>
      <c r="INO545" s="57"/>
      <c r="INP545" s="55"/>
      <c r="INQ545" s="55"/>
      <c r="INR545" s="55"/>
      <c r="INS545" s="55"/>
      <c r="INT545" s="55"/>
      <c r="INU545" s="55"/>
      <c r="INV545" s="55"/>
      <c r="INW545" s="59"/>
      <c r="INX545" s="55"/>
      <c r="INY545" s="55"/>
      <c r="INZ545" s="87"/>
      <c r="IOA545" s="88"/>
      <c r="IOB545" s="89"/>
      <c r="IOC545" s="90"/>
      <c r="IOD545" s="57"/>
      <c r="IOE545" s="57"/>
      <c r="IOF545" s="91"/>
      <c r="IOG545" s="87"/>
      <c r="IOH545" s="87"/>
      <c r="IOI545" s="55"/>
      <c r="IOJ545" s="55"/>
      <c r="IOK545" s="92"/>
      <c r="IOL545" s="61"/>
      <c r="IOM545" s="55"/>
      <c r="ION545" s="57"/>
      <c r="IOO545" s="55"/>
      <c r="IOP545" s="55"/>
      <c r="IOQ545" s="55"/>
      <c r="IOR545" s="55"/>
      <c r="IOS545" s="55"/>
      <c r="IOT545" s="55"/>
      <c r="IOU545" s="55"/>
      <c r="IOV545" s="59"/>
      <c r="IOW545" s="55"/>
      <c r="IOX545" s="55"/>
      <c r="IOY545" s="87"/>
      <c r="IOZ545" s="88"/>
      <c r="IPA545" s="89"/>
      <c r="IPB545" s="90"/>
      <c r="IPC545" s="57"/>
      <c r="IPD545" s="57"/>
      <c r="IPE545" s="91"/>
      <c r="IPF545" s="87"/>
      <c r="IPG545" s="87"/>
      <c r="IPH545" s="55"/>
      <c r="IPI545" s="55"/>
      <c r="IPJ545" s="92"/>
      <c r="IPK545" s="61"/>
      <c r="IPL545" s="55"/>
      <c r="IPM545" s="57"/>
      <c r="IPN545" s="55"/>
      <c r="IPO545" s="55"/>
      <c r="IPP545" s="55"/>
      <c r="IPQ545" s="55"/>
      <c r="IPR545" s="55"/>
      <c r="IPS545" s="55"/>
      <c r="IPT545" s="55"/>
      <c r="IPU545" s="59"/>
      <c r="IPV545" s="55"/>
      <c r="IPW545" s="55"/>
      <c r="IPX545" s="87"/>
      <c r="IPY545" s="88"/>
      <c r="IPZ545" s="89"/>
      <c r="IQA545" s="90"/>
      <c r="IQB545" s="57"/>
      <c r="IQC545" s="57"/>
      <c r="IQD545" s="91"/>
      <c r="IQE545" s="87"/>
      <c r="IQF545" s="87"/>
      <c r="IQG545" s="55"/>
      <c r="IQH545" s="55"/>
      <c r="IQI545" s="92"/>
      <c r="IQJ545" s="61"/>
      <c r="IQK545" s="55"/>
      <c r="IQL545" s="57"/>
      <c r="IQM545" s="55"/>
      <c r="IQN545" s="55"/>
      <c r="IQO545" s="55"/>
      <c r="IQP545" s="55"/>
      <c r="IQQ545" s="55"/>
      <c r="IQR545" s="55"/>
      <c r="IQS545" s="55"/>
      <c r="IQT545" s="59"/>
      <c r="IQU545" s="55"/>
      <c r="IQV545" s="55"/>
      <c r="IQW545" s="87"/>
      <c r="IQX545" s="88"/>
      <c r="IQY545" s="89"/>
      <c r="IQZ545" s="90"/>
      <c r="IRA545" s="57"/>
      <c r="IRB545" s="57"/>
      <c r="IRC545" s="91"/>
      <c r="IRD545" s="87"/>
      <c r="IRE545" s="87"/>
      <c r="IRF545" s="55"/>
      <c r="IRG545" s="55"/>
      <c r="IRH545" s="92"/>
      <c r="IRI545" s="61"/>
      <c r="IRJ545" s="55"/>
      <c r="IRK545" s="57"/>
      <c r="IRL545" s="55"/>
      <c r="IRM545" s="55"/>
      <c r="IRN545" s="55"/>
      <c r="IRO545" s="55"/>
      <c r="IRP545" s="55"/>
      <c r="IRQ545" s="55"/>
      <c r="IRR545" s="55"/>
      <c r="IRS545" s="59"/>
      <c r="IRT545" s="55"/>
      <c r="IRU545" s="55"/>
      <c r="IRV545" s="87"/>
      <c r="IRW545" s="88"/>
      <c r="IRX545" s="89"/>
      <c r="IRY545" s="90"/>
      <c r="IRZ545" s="57"/>
      <c r="ISA545" s="57"/>
      <c r="ISB545" s="91"/>
      <c r="ISC545" s="87"/>
      <c r="ISD545" s="87"/>
      <c r="ISE545" s="55"/>
      <c r="ISF545" s="55"/>
      <c r="ISG545" s="92"/>
      <c r="ISH545" s="61"/>
      <c r="ISI545" s="55"/>
      <c r="ISJ545" s="57"/>
      <c r="ISK545" s="55"/>
      <c r="ISL545" s="55"/>
      <c r="ISM545" s="55"/>
      <c r="ISN545" s="55"/>
      <c r="ISO545" s="55"/>
      <c r="ISP545" s="55"/>
      <c r="ISQ545" s="55"/>
      <c r="ISR545" s="59"/>
      <c r="ISS545" s="55"/>
      <c r="IST545" s="55"/>
      <c r="ISU545" s="87"/>
      <c r="ISV545" s="88"/>
      <c r="ISW545" s="89"/>
      <c r="ISX545" s="90"/>
      <c r="ISY545" s="57"/>
      <c r="ISZ545" s="57"/>
      <c r="ITA545" s="91"/>
      <c r="ITB545" s="87"/>
      <c r="ITC545" s="87"/>
      <c r="ITD545" s="55"/>
      <c r="ITE545" s="55"/>
      <c r="ITF545" s="92"/>
      <c r="ITG545" s="61"/>
      <c r="ITH545" s="55"/>
      <c r="ITI545" s="57"/>
      <c r="ITJ545" s="55"/>
      <c r="ITK545" s="55"/>
      <c r="ITL545" s="55"/>
      <c r="ITM545" s="55"/>
      <c r="ITN545" s="55"/>
      <c r="ITO545" s="55"/>
      <c r="ITP545" s="55"/>
      <c r="ITQ545" s="59"/>
      <c r="ITR545" s="55"/>
      <c r="ITS545" s="55"/>
      <c r="ITT545" s="87"/>
      <c r="ITU545" s="88"/>
      <c r="ITV545" s="89"/>
      <c r="ITW545" s="90"/>
      <c r="ITX545" s="57"/>
      <c r="ITY545" s="57"/>
      <c r="ITZ545" s="91"/>
      <c r="IUA545" s="87"/>
      <c r="IUB545" s="87"/>
      <c r="IUC545" s="55"/>
      <c r="IUD545" s="55"/>
      <c r="IUE545" s="92"/>
      <c r="IUF545" s="61"/>
      <c r="IUG545" s="55"/>
      <c r="IUH545" s="57"/>
      <c r="IUI545" s="55"/>
      <c r="IUJ545" s="55"/>
      <c r="IUK545" s="55"/>
      <c r="IUL545" s="55"/>
      <c r="IUM545" s="55"/>
      <c r="IUN545" s="55"/>
      <c r="IUO545" s="55"/>
      <c r="IUP545" s="59"/>
      <c r="IUQ545" s="55"/>
      <c r="IUR545" s="55"/>
      <c r="IUS545" s="87"/>
      <c r="IUT545" s="88"/>
      <c r="IUU545" s="89"/>
      <c r="IUV545" s="90"/>
      <c r="IUW545" s="57"/>
      <c r="IUX545" s="57"/>
      <c r="IUY545" s="91"/>
      <c r="IUZ545" s="87"/>
      <c r="IVA545" s="87"/>
      <c r="IVB545" s="55"/>
      <c r="IVC545" s="55"/>
      <c r="IVD545" s="92"/>
      <c r="IVE545" s="61"/>
      <c r="IVF545" s="55"/>
      <c r="IVG545" s="57"/>
      <c r="IVH545" s="55"/>
      <c r="IVI545" s="55"/>
      <c r="IVJ545" s="55"/>
      <c r="IVK545" s="55"/>
      <c r="IVL545" s="55"/>
      <c r="IVM545" s="55"/>
      <c r="IVN545" s="55"/>
      <c r="IVO545" s="59"/>
      <c r="IVP545" s="55"/>
      <c r="IVQ545" s="55"/>
      <c r="IVR545" s="87"/>
      <c r="IVS545" s="88"/>
      <c r="IVT545" s="89"/>
      <c r="IVU545" s="90"/>
      <c r="IVV545" s="57"/>
      <c r="IVW545" s="57"/>
      <c r="IVX545" s="91"/>
      <c r="IVY545" s="87"/>
      <c r="IVZ545" s="87"/>
      <c r="IWA545" s="55"/>
      <c r="IWB545" s="55"/>
      <c r="IWC545" s="92"/>
      <c r="IWD545" s="61"/>
      <c r="IWE545" s="55"/>
      <c r="IWF545" s="57"/>
      <c r="IWG545" s="55"/>
      <c r="IWH545" s="55"/>
      <c r="IWI545" s="55"/>
      <c r="IWJ545" s="55"/>
      <c r="IWK545" s="55"/>
      <c r="IWL545" s="55"/>
      <c r="IWM545" s="55"/>
      <c r="IWN545" s="59"/>
      <c r="IWO545" s="55"/>
      <c r="IWP545" s="55"/>
      <c r="IWQ545" s="87"/>
      <c r="IWR545" s="88"/>
      <c r="IWS545" s="89"/>
      <c r="IWT545" s="90"/>
      <c r="IWU545" s="57"/>
      <c r="IWV545" s="57"/>
      <c r="IWW545" s="91"/>
      <c r="IWX545" s="87"/>
      <c r="IWY545" s="87"/>
      <c r="IWZ545" s="55"/>
      <c r="IXA545" s="55"/>
      <c r="IXB545" s="92"/>
      <c r="IXC545" s="61"/>
      <c r="IXD545" s="55"/>
      <c r="IXE545" s="57"/>
      <c r="IXF545" s="55"/>
      <c r="IXG545" s="55"/>
      <c r="IXH545" s="55"/>
      <c r="IXI545" s="55"/>
      <c r="IXJ545" s="55"/>
      <c r="IXK545" s="55"/>
      <c r="IXL545" s="55"/>
      <c r="IXM545" s="59"/>
      <c r="IXN545" s="55"/>
      <c r="IXO545" s="55"/>
      <c r="IXP545" s="87"/>
      <c r="IXQ545" s="88"/>
      <c r="IXR545" s="89"/>
      <c r="IXS545" s="90"/>
      <c r="IXT545" s="57"/>
      <c r="IXU545" s="57"/>
      <c r="IXV545" s="91"/>
      <c r="IXW545" s="87"/>
      <c r="IXX545" s="87"/>
      <c r="IXY545" s="55"/>
      <c r="IXZ545" s="55"/>
      <c r="IYA545" s="92"/>
      <c r="IYB545" s="61"/>
      <c r="IYC545" s="55"/>
      <c r="IYD545" s="57"/>
      <c r="IYE545" s="55"/>
      <c r="IYF545" s="55"/>
      <c r="IYG545" s="55"/>
      <c r="IYH545" s="55"/>
      <c r="IYI545" s="55"/>
      <c r="IYJ545" s="55"/>
      <c r="IYK545" s="55"/>
      <c r="IYL545" s="59"/>
      <c r="IYM545" s="55"/>
      <c r="IYN545" s="55"/>
      <c r="IYO545" s="87"/>
      <c r="IYP545" s="88"/>
      <c r="IYQ545" s="89"/>
      <c r="IYR545" s="90"/>
      <c r="IYS545" s="57"/>
      <c r="IYT545" s="57"/>
      <c r="IYU545" s="91"/>
      <c r="IYV545" s="87"/>
      <c r="IYW545" s="87"/>
      <c r="IYX545" s="55"/>
      <c r="IYY545" s="55"/>
      <c r="IYZ545" s="92"/>
      <c r="IZA545" s="61"/>
      <c r="IZB545" s="55"/>
      <c r="IZC545" s="57"/>
      <c r="IZD545" s="55"/>
      <c r="IZE545" s="55"/>
      <c r="IZF545" s="55"/>
      <c r="IZG545" s="55"/>
      <c r="IZH545" s="55"/>
      <c r="IZI545" s="55"/>
      <c r="IZJ545" s="55"/>
      <c r="IZK545" s="59"/>
      <c r="IZL545" s="55"/>
      <c r="IZM545" s="55"/>
      <c r="IZN545" s="87"/>
      <c r="IZO545" s="88"/>
      <c r="IZP545" s="89"/>
      <c r="IZQ545" s="90"/>
      <c r="IZR545" s="57"/>
      <c r="IZS545" s="57"/>
      <c r="IZT545" s="91"/>
      <c r="IZU545" s="87"/>
      <c r="IZV545" s="87"/>
      <c r="IZW545" s="55"/>
      <c r="IZX545" s="55"/>
      <c r="IZY545" s="92"/>
      <c r="IZZ545" s="61"/>
      <c r="JAA545" s="55"/>
      <c r="JAB545" s="57"/>
      <c r="JAC545" s="55"/>
      <c r="JAD545" s="55"/>
      <c r="JAE545" s="55"/>
      <c r="JAF545" s="55"/>
      <c r="JAG545" s="55"/>
      <c r="JAH545" s="55"/>
      <c r="JAI545" s="55"/>
      <c r="JAJ545" s="59"/>
      <c r="JAK545" s="55"/>
      <c r="JAL545" s="55"/>
      <c r="JAM545" s="87"/>
      <c r="JAN545" s="88"/>
      <c r="JAO545" s="89"/>
      <c r="JAP545" s="90"/>
      <c r="JAQ545" s="57"/>
      <c r="JAR545" s="57"/>
      <c r="JAS545" s="91"/>
      <c r="JAT545" s="87"/>
      <c r="JAU545" s="87"/>
      <c r="JAV545" s="55"/>
      <c r="JAW545" s="55"/>
      <c r="JAX545" s="92"/>
      <c r="JAY545" s="61"/>
      <c r="JAZ545" s="55"/>
      <c r="JBA545" s="57"/>
      <c r="JBB545" s="55"/>
      <c r="JBC545" s="55"/>
      <c r="JBD545" s="55"/>
      <c r="JBE545" s="55"/>
      <c r="JBF545" s="55"/>
      <c r="JBG545" s="55"/>
      <c r="JBH545" s="55"/>
      <c r="JBI545" s="59"/>
      <c r="JBJ545" s="55"/>
      <c r="JBK545" s="55"/>
      <c r="JBL545" s="87"/>
      <c r="JBM545" s="88"/>
      <c r="JBN545" s="89"/>
      <c r="JBO545" s="90"/>
      <c r="JBP545" s="57"/>
      <c r="JBQ545" s="57"/>
      <c r="JBR545" s="91"/>
      <c r="JBS545" s="87"/>
      <c r="JBT545" s="87"/>
      <c r="JBU545" s="55"/>
      <c r="JBV545" s="55"/>
      <c r="JBW545" s="92"/>
      <c r="JBX545" s="61"/>
      <c r="JBY545" s="55"/>
      <c r="JBZ545" s="57"/>
      <c r="JCA545" s="55"/>
      <c r="JCB545" s="55"/>
      <c r="JCC545" s="55"/>
      <c r="JCD545" s="55"/>
      <c r="JCE545" s="55"/>
      <c r="JCF545" s="55"/>
      <c r="JCG545" s="55"/>
      <c r="JCH545" s="59"/>
      <c r="JCI545" s="55"/>
      <c r="JCJ545" s="55"/>
      <c r="JCK545" s="87"/>
      <c r="JCL545" s="88"/>
      <c r="JCM545" s="89"/>
      <c r="JCN545" s="90"/>
      <c r="JCO545" s="57"/>
      <c r="JCP545" s="57"/>
      <c r="JCQ545" s="91"/>
      <c r="JCR545" s="87"/>
      <c r="JCS545" s="87"/>
      <c r="JCT545" s="55"/>
      <c r="JCU545" s="55"/>
      <c r="JCV545" s="92"/>
      <c r="JCW545" s="61"/>
      <c r="JCX545" s="55"/>
      <c r="JCY545" s="57"/>
      <c r="JCZ545" s="55"/>
      <c r="JDA545" s="55"/>
      <c r="JDB545" s="55"/>
      <c r="JDC545" s="55"/>
      <c r="JDD545" s="55"/>
      <c r="JDE545" s="55"/>
      <c r="JDF545" s="55"/>
      <c r="JDG545" s="59"/>
      <c r="JDH545" s="55"/>
      <c r="JDI545" s="55"/>
      <c r="JDJ545" s="87"/>
      <c r="JDK545" s="88"/>
      <c r="JDL545" s="89"/>
      <c r="JDM545" s="90"/>
      <c r="JDN545" s="57"/>
      <c r="JDO545" s="57"/>
      <c r="JDP545" s="91"/>
      <c r="JDQ545" s="87"/>
      <c r="JDR545" s="87"/>
      <c r="JDS545" s="55"/>
      <c r="JDT545" s="55"/>
      <c r="JDU545" s="92"/>
      <c r="JDV545" s="61"/>
      <c r="JDW545" s="55"/>
      <c r="JDX545" s="57"/>
      <c r="JDY545" s="55"/>
      <c r="JDZ545" s="55"/>
      <c r="JEA545" s="55"/>
      <c r="JEB545" s="55"/>
      <c r="JEC545" s="55"/>
      <c r="JED545" s="55"/>
      <c r="JEE545" s="55"/>
      <c r="JEF545" s="59"/>
      <c r="JEG545" s="55"/>
      <c r="JEH545" s="55"/>
      <c r="JEI545" s="87"/>
      <c r="JEJ545" s="88"/>
      <c r="JEK545" s="89"/>
      <c r="JEL545" s="90"/>
      <c r="JEM545" s="57"/>
      <c r="JEN545" s="57"/>
      <c r="JEO545" s="91"/>
      <c r="JEP545" s="87"/>
      <c r="JEQ545" s="87"/>
      <c r="JER545" s="55"/>
      <c r="JES545" s="55"/>
      <c r="JET545" s="92"/>
      <c r="JEU545" s="61"/>
      <c r="JEV545" s="55"/>
      <c r="JEW545" s="57"/>
      <c r="JEX545" s="55"/>
      <c r="JEY545" s="55"/>
      <c r="JEZ545" s="55"/>
      <c r="JFA545" s="55"/>
      <c r="JFB545" s="55"/>
      <c r="JFC545" s="55"/>
      <c r="JFD545" s="55"/>
      <c r="JFE545" s="59"/>
      <c r="JFF545" s="55"/>
      <c r="JFG545" s="55"/>
      <c r="JFH545" s="87"/>
      <c r="JFI545" s="88"/>
      <c r="JFJ545" s="89"/>
      <c r="JFK545" s="90"/>
      <c r="JFL545" s="57"/>
      <c r="JFM545" s="57"/>
      <c r="JFN545" s="91"/>
      <c r="JFO545" s="87"/>
      <c r="JFP545" s="87"/>
      <c r="JFQ545" s="55"/>
      <c r="JFR545" s="55"/>
      <c r="JFS545" s="92"/>
      <c r="JFT545" s="61"/>
      <c r="JFU545" s="55"/>
      <c r="JFV545" s="57"/>
      <c r="JFW545" s="55"/>
      <c r="JFX545" s="55"/>
      <c r="JFY545" s="55"/>
      <c r="JFZ545" s="55"/>
      <c r="JGA545" s="55"/>
      <c r="JGB545" s="55"/>
      <c r="JGC545" s="55"/>
      <c r="JGD545" s="59"/>
      <c r="JGE545" s="55"/>
      <c r="JGF545" s="55"/>
      <c r="JGG545" s="87"/>
      <c r="JGH545" s="88"/>
      <c r="JGI545" s="89"/>
      <c r="JGJ545" s="90"/>
      <c r="JGK545" s="57"/>
      <c r="JGL545" s="57"/>
      <c r="JGM545" s="91"/>
      <c r="JGN545" s="87"/>
      <c r="JGO545" s="87"/>
      <c r="JGP545" s="55"/>
      <c r="JGQ545" s="55"/>
      <c r="JGR545" s="92"/>
      <c r="JGS545" s="61"/>
      <c r="JGT545" s="55"/>
      <c r="JGU545" s="57"/>
      <c r="JGV545" s="55"/>
      <c r="JGW545" s="55"/>
      <c r="JGX545" s="55"/>
      <c r="JGY545" s="55"/>
      <c r="JGZ545" s="55"/>
      <c r="JHA545" s="55"/>
      <c r="JHB545" s="55"/>
      <c r="JHC545" s="59"/>
      <c r="JHD545" s="55"/>
      <c r="JHE545" s="55"/>
      <c r="JHF545" s="87"/>
      <c r="JHG545" s="88"/>
      <c r="JHH545" s="89"/>
      <c r="JHI545" s="90"/>
      <c r="JHJ545" s="57"/>
      <c r="JHK545" s="57"/>
      <c r="JHL545" s="91"/>
      <c r="JHM545" s="87"/>
      <c r="JHN545" s="87"/>
      <c r="JHO545" s="55"/>
      <c r="JHP545" s="55"/>
      <c r="JHQ545" s="92"/>
      <c r="JHR545" s="61"/>
      <c r="JHS545" s="55"/>
      <c r="JHT545" s="57"/>
      <c r="JHU545" s="55"/>
      <c r="JHV545" s="55"/>
      <c r="JHW545" s="55"/>
      <c r="JHX545" s="55"/>
      <c r="JHY545" s="55"/>
      <c r="JHZ545" s="55"/>
      <c r="JIA545" s="55"/>
      <c r="JIB545" s="59"/>
      <c r="JIC545" s="55"/>
      <c r="JID545" s="55"/>
      <c r="JIE545" s="87"/>
      <c r="JIF545" s="88"/>
      <c r="JIG545" s="89"/>
      <c r="JIH545" s="90"/>
      <c r="JII545" s="57"/>
      <c r="JIJ545" s="57"/>
      <c r="JIK545" s="91"/>
      <c r="JIL545" s="87"/>
      <c r="JIM545" s="87"/>
      <c r="JIN545" s="55"/>
      <c r="JIO545" s="55"/>
      <c r="JIP545" s="92"/>
      <c r="JIQ545" s="61"/>
      <c r="JIR545" s="55"/>
      <c r="JIS545" s="57"/>
      <c r="JIT545" s="55"/>
      <c r="JIU545" s="55"/>
      <c r="JIV545" s="55"/>
      <c r="JIW545" s="55"/>
      <c r="JIX545" s="55"/>
      <c r="JIY545" s="55"/>
      <c r="JIZ545" s="55"/>
      <c r="JJA545" s="59"/>
      <c r="JJB545" s="55"/>
      <c r="JJC545" s="55"/>
      <c r="JJD545" s="87"/>
      <c r="JJE545" s="88"/>
      <c r="JJF545" s="89"/>
      <c r="JJG545" s="90"/>
      <c r="JJH545" s="57"/>
      <c r="JJI545" s="57"/>
      <c r="JJJ545" s="91"/>
      <c r="JJK545" s="87"/>
      <c r="JJL545" s="87"/>
      <c r="JJM545" s="55"/>
      <c r="JJN545" s="55"/>
      <c r="JJO545" s="92"/>
      <c r="JJP545" s="61"/>
      <c r="JJQ545" s="55"/>
      <c r="JJR545" s="57"/>
      <c r="JJS545" s="55"/>
      <c r="JJT545" s="55"/>
      <c r="JJU545" s="55"/>
      <c r="JJV545" s="55"/>
      <c r="JJW545" s="55"/>
      <c r="JJX545" s="55"/>
      <c r="JJY545" s="55"/>
      <c r="JJZ545" s="59"/>
      <c r="JKA545" s="55"/>
      <c r="JKB545" s="55"/>
      <c r="JKC545" s="87"/>
      <c r="JKD545" s="88"/>
      <c r="JKE545" s="89"/>
      <c r="JKF545" s="90"/>
      <c r="JKG545" s="57"/>
      <c r="JKH545" s="57"/>
      <c r="JKI545" s="91"/>
      <c r="JKJ545" s="87"/>
      <c r="JKK545" s="87"/>
      <c r="JKL545" s="55"/>
      <c r="JKM545" s="55"/>
      <c r="JKN545" s="92"/>
      <c r="JKO545" s="61"/>
      <c r="JKP545" s="55"/>
      <c r="JKQ545" s="57"/>
      <c r="JKR545" s="55"/>
      <c r="JKS545" s="55"/>
      <c r="JKT545" s="55"/>
      <c r="JKU545" s="55"/>
      <c r="JKV545" s="55"/>
      <c r="JKW545" s="55"/>
      <c r="JKX545" s="55"/>
      <c r="JKY545" s="59"/>
      <c r="JKZ545" s="55"/>
      <c r="JLA545" s="55"/>
      <c r="JLB545" s="87"/>
      <c r="JLC545" s="88"/>
      <c r="JLD545" s="89"/>
      <c r="JLE545" s="90"/>
      <c r="JLF545" s="57"/>
      <c r="JLG545" s="57"/>
      <c r="JLH545" s="91"/>
      <c r="JLI545" s="87"/>
      <c r="JLJ545" s="87"/>
      <c r="JLK545" s="55"/>
      <c r="JLL545" s="55"/>
      <c r="JLM545" s="92"/>
      <c r="JLN545" s="61"/>
      <c r="JLO545" s="55"/>
      <c r="JLP545" s="57"/>
      <c r="JLQ545" s="55"/>
      <c r="JLR545" s="55"/>
      <c r="JLS545" s="55"/>
      <c r="JLT545" s="55"/>
      <c r="JLU545" s="55"/>
      <c r="JLV545" s="55"/>
      <c r="JLW545" s="55"/>
      <c r="JLX545" s="59"/>
      <c r="JLY545" s="55"/>
      <c r="JLZ545" s="55"/>
      <c r="JMA545" s="87"/>
      <c r="JMB545" s="88"/>
      <c r="JMC545" s="89"/>
      <c r="JMD545" s="90"/>
      <c r="JME545" s="57"/>
      <c r="JMF545" s="57"/>
      <c r="JMG545" s="91"/>
      <c r="JMH545" s="87"/>
      <c r="JMI545" s="87"/>
      <c r="JMJ545" s="55"/>
      <c r="JMK545" s="55"/>
      <c r="JML545" s="92"/>
      <c r="JMM545" s="61"/>
      <c r="JMN545" s="55"/>
      <c r="JMO545" s="57"/>
      <c r="JMP545" s="55"/>
      <c r="JMQ545" s="55"/>
      <c r="JMR545" s="55"/>
      <c r="JMS545" s="55"/>
      <c r="JMT545" s="55"/>
      <c r="JMU545" s="55"/>
      <c r="JMV545" s="55"/>
      <c r="JMW545" s="59"/>
      <c r="JMX545" s="55"/>
      <c r="JMY545" s="55"/>
      <c r="JMZ545" s="87"/>
      <c r="JNA545" s="88"/>
      <c r="JNB545" s="89"/>
      <c r="JNC545" s="90"/>
      <c r="JND545" s="57"/>
      <c r="JNE545" s="57"/>
      <c r="JNF545" s="91"/>
      <c r="JNG545" s="87"/>
      <c r="JNH545" s="87"/>
      <c r="JNI545" s="55"/>
      <c r="JNJ545" s="55"/>
      <c r="JNK545" s="92"/>
      <c r="JNL545" s="61"/>
      <c r="JNM545" s="55"/>
      <c r="JNN545" s="57"/>
      <c r="JNO545" s="55"/>
      <c r="JNP545" s="55"/>
      <c r="JNQ545" s="55"/>
      <c r="JNR545" s="55"/>
      <c r="JNS545" s="55"/>
      <c r="JNT545" s="55"/>
      <c r="JNU545" s="55"/>
      <c r="JNV545" s="59"/>
      <c r="JNW545" s="55"/>
      <c r="JNX545" s="55"/>
      <c r="JNY545" s="87"/>
      <c r="JNZ545" s="88"/>
      <c r="JOA545" s="89"/>
      <c r="JOB545" s="90"/>
      <c r="JOC545" s="57"/>
      <c r="JOD545" s="57"/>
      <c r="JOE545" s="91"/>
      <c r="JOF545" s="87"/>
      <c r="JOG545" s="87"/>
      <c r="JOH545" s="55"/>
      <c r="JOI545" s="55"/>
      <c r="JOJ545" s="92"/>
      <c r="JOK545" s="61"/>
      <c r="JOL545" s="55"/>
      <c r="JOM545" s="57"/>
      <c r="JON545" s="55"/>
      <c r="JOO545" s="55"/>
      <c r="JOP545" s="55"/>
      <c r="JOQ545" s="55"/>
      <c r="JOR545" s="55"/>
      <c r="JOS545" s="55"/>
      <c r="JOT545" s="55"/>
      <c r="JOU545" s="59"/>
      <c r="JOV545" s="55"/>
      <c r="JOW545" s="55"/>
      <c r="JOX545" s="87"/>
      <c r="JOY545" s="88"/>
      <c r="JOZ545" s="89"/>
      <c r="JPA545" s="90"/>
      <c r="JPB545" s="57"/>
      <c r="JPC545" s="57"/>
      <c r="JPD545" s="91"/>
      <c r="JPE545" s="87"/>
      <c r="JPF545" s="87"/>
      <c r="JPG545" s="55"/>
      <c r="JPH545" s="55"/>
      <c r="JPI545" s="92"/>
      <c r="JPJ545" s="61"/>
      <c r="JPK545" s="55"/>
      <c r="JPL545" s="57"/>
      <c r="JPM545" s="55"/>
      <c r="JPN545" s="55"/>
      <c r="JPO545" s="55"/>
      <c r="JPP545" s="55"/>
      <c r="JPQ545" s="55"/>
      <c r="JPR545" s="55"/>
      <c r="JPS545" s="55"/>
      <c r="JPT545" s="59"/>
      <c r="JPU545" s="55"/>
      <c r="JPV545" s="55"/>
      <c r="JPW545" s="87"/>
      <c r="JPX545" s="88"/>
      <c r="JPY545" s="89"/>
      <c r="JPZ545" s="90"/>
      <c r="JQA545" s="57"/>
      <c r="JQB545" s="57"/>
      <c r="JQC545" s="91"/>
      <c r="JQD545" s="87"/>
      <c r="JQE545" s="87"/>
      <c r="JQF545" s="55"/>
      <c r="JQG545" s="55"/>
      <c r="JQH545" s="92"/>
      <c r="JQI545" s="61"/>
      <c r="JQJ545" s="55"/>
      <c r="JQK545" s="57"/>
      <c r="JQL545" s="55"/>
      <c r="JQM545" s="55"/>
      <c r="JQN545" s="55"/>
      <c r="JQO545" s="55"/>
      <c r="JQP545" s="55"/>
      <c r="JQQ545" s="55"/>
      <c r="JQR545" s="55"/>
      <c r="JQS545" s="59"/>
      <c r="JQT545" s="55"/>
      <c r="JQU545" s="55"/>
      <c r="JQV545" s="87"/>
      <c r="JQW545" s="88"/>
      <c r="JQX545" s="89"/>
      <c r="JQY545" s="90"/>
      <c r="JQZ545" s="57"/>
      <c r="JRA545" s="57"/>
      <c r="JRB545" s="91"/>
      <c r="JRC545" s="87"/>
      <c r="JRD545" s="87"/>
      <c r="JRE545" s="55"/>
      <c r="JRF545" s="55"/>
      <c r="JRG545" s="92"/>
      <c r="JRH545" s="61"/>
      <c r="JRI545" s="55"/>
      <c r="JRJ545" s="57"/>
      <c r="JRK545" s="55"/>
      <c r="JRL545" s="55"/>
      <c r="JRM545" s="55"/>
      <c r="JRN545" s="55"/>
      <c r="JRO545" s="55"/>
      <c r="JRP545" s="55"/>
      <c r="JRQ545" s="55"/>
      <c r="JRR545" s="59"/>
      <c r="JRS545" s="55"/>
      <c r="JRT545" s="55"/>
      <c r="JRU545" s="87"/>
      <c r="JRV545" s="88"/>
      <c r="JRW545" s="89"/>
      <c r="JRX545" s="90"/>
      <c r="JRY545" s="57"/>
      <c r="JRZ545" s="57"/>
      <c r="JSA545" s="91"/>
      <c r="JSB545" s="87"/>
      <c r="JSC545" s="87"/>
      <c r="JSD545" s="55"/>
      <c r="JSE545" s="55"/>
      <c r="JSF545" s="92"/>
      <c r="JSG545" s="61"/>
      <c r="JSH545" s="55"/>
      <c r="JSI545" s="57"/>
      <c r="JSJ545" s="55"/>
      <c r="JSK545" s="55"/>
      <c r="JSL545" s="55"/>
      <c r="JSM545" s="55"/>
      <c r="JSN545" s="55"/>
      <c r="JSO545" s="55"/>
      <c r="JSP545" s="55"/>
      <c r="JSQ545" s="59"/>
      <c r="JSR545" s="55"/>
      <c r="JSS545" s="55"/>
      <c r="JST545" s="87"/>
      <c r="JSU545" s="88"/>
      <c r="JSV545" s="89"/>
      <c r="JSW545" s="90"/>
      <c r="JSX545" s="57"/>
      <c r="JSY545" s="57"/>
      <c r="JSZ545" s="91"/>
      <c r="JTA545" s="87"/>
      <c r="JTB545" s="87"/>
      <c r="JTC545" s="55"/>
      <c r="JTD545" s="55"/>
      <c r="JTE545" s="92"/>
      <c r="JTF545" s="61"/>
      <c r="JTG545" s="55"/>
      <c r="JTH545" s="57"/>
      <c r="JTI545" s="55"/>
      <c r="JTJ545" s="55"/>
      <c r="JTK545" s="55"/>
      <c r="JTL545" s="55"/>
      <c r="JTM545" s="55"/>
      <c r="JTN545" s="55"/>
      <c r="JTO545" s="55"/>
      <c r="JTP545" s="59"/>
      <c r="JTQ545" s="55"/>
      <c r="JTR545" s="55"/>
      <c r="JTS545" s="87"/>
      <c r="JTT545" s="88"/>
      <c r="JTU545" s="89"/>
      <c r="JTV545" s="90"/>
      <c r="JTW545" s="57"/>
      <c r="JTX545" s="57"/>
      <c r="JTY545" s="91"/>
      <c r="JTZ545" s="87"/>
      <c r="JUA545" s="87"/>
      <c r="JUB545" s="55"/>
      <c r="JUC545" s="55"/>
      <c r="JUD545" s="92"/>
      <c r="JUE545" s="61"/>
      <c r="JUF545" s="55"/>
      <c r="JUG545" s="57"/>
      <c r="JUH545" s="55"/>
      <c r="JUI545" s="55"/>
      <c r="JUJ545" s="55"/>
      <c r="JUK545" s="55"/>
      <c r="JUL545" s="55"/>
      <c r="JUM545" s="55"/>
      <c r="JUN545" s="55"/>
      <c r="JUO545" s="59"/>
      <c r="JUP545" s="55"/>
      <c r="JUQ545" s="55"/>
      <c r="JUR545" s="87"/>
      <c r="JUS545" s="88"/>
      <c r="JUT545" s="89"/>
      <c r="JUU545" s="90"/>
      <c r="JUV545" s="57"/>
      <c r="JUW545" s="57"/>
      <c r="JUX545" s="91"/>
      <c r="JUY545" s="87"/>
      <c r="JUZ545" s="87"/>
      <c r="JVA545" s="55"/>
      <c r="JVB545" s="55"/>
      <c r="JVC545" s="92"/>
      <c r="JVD545" s="61"/>
      <c r="JVE545" s="55"/>
      <c r="JVF545" s="57"/>
      <c r="JVG545" s="55"/>
      <c r="JVH545" s="55"/>
      <c r="JVI545" s="55"/>
      <c r="JVJ545" s="55"/>
      <c r="JVK545" s="55"/>
      <c r="JVL545" s="55"/>
      <c r="JVM545" s="55"/>
      <c r="JVN545" s="59"/>
      <c r="JVO545" s="55"/>
      <c r="JVP545" s="55"/>
      <c r="JVQ545" s="87"/>
      <c r="JVR545" s="88"/>
      <c r="JVS545" s="89"/>
      <c r="JVT545" s="90"/>
      <c r="JVU545" s="57"/>
      <c r="JVV545" s="57"/>
      <c r="JVW545" s="91"/>
      <c r="JVX545" s="87"/>
      <c r="JVY545" s="87"/>
      <c r="JVZ545" s="55"/>
      <c r="JWA545" s="55"/>
      <c r="JWB545" s="92"/>
      <c r="JWC545" s="61"/>
      <c r="JWD545" s="55"/>
      <c r="JWE545" s="57"/>
      <c r="JWF545" s="55"/>
      <c r="JWG545" s="55"/>
      <c r="JWH545" s="55"/>
      <c r="JWI545" s="55"/>
      <c r="JWJ545" s="55"/>
      <c r="JWK545" s="55"/>
      <c r="JWL545" s="55"/>
      <c r="JWM545" s="59"/>
      <c r="JWN545" s="55"/>
      <c r="JWO545" s="55"/>
      <c r="JWP545" s="87"/>
      <c r="JWQ545" s="88"/>
      <c r="JWR545" s="89"/>
      <c r="JWS545" s="90"/>
      <c r="JWT545" s="57"/>
      <c r="JWU545" s="57"/>
      <c r="JWV545" s="91"/>
      <c r="JWW545" s="87"/>
      <c r="JWX545" s="87"/>
      <c r="JWY545" s="55"/>
      <c r="JWZ545" s="55"/>
      <c r="JXA545" s="92"/>
      <c r="JXB545" s="61"/>
      <c r="JXC545" s="55"/>
      <c r="JXD545" s="57"/>
      <c r="JXE545" s="55"/>
      <c r="JXF545" s="55"/>
      <c r="JXG545" s="55"/>
      <c r="JXH545" s="55"/>
      <c r="JXI545" s="55"/>
      <c r="JXJ545" s="55"/>
      <c r="JXK545" s="55"/>
      <c r="JXL545" s="59"/>
      <c r="JXM545" s="55"/>
      <c r="JXN545" s="55"/>
      <c r="JXO545" s="87"/>
      <c r="JXP545" s="88"/>
      <c r="JXQ545" s="89"/>
      <c r="JXR545" s="90"/>
      <c r="JXS545" s="57"/>
      <c r="JXT545" s="57"/>
      <c r="JXU545" s="91"/>
      <c r="JXV545" s="87"/>
      <c r="JXW545" s="87"/>
      <c r="JXX545" s="55"/>
      <c r="JXY545" s="55"/>
      <c r="JXZ545" s="92"/>
      <c r="JYA545" s="61"/>
      <c r="JYB545" s="55"/>
      <c r="JYC545" s="57"/>
      <c r="JYD545" s="55"/>
      <c r="JYE545" s="55"/>
      <c r="JYF545" s="55"/>
      <c r="JYG545" s="55"/>
      <c r="JYH545" s="55"/>
      <c r="JYI545" s="55"/>
      <c r="JYJ545" s="55"/>
      <c r="JYK545" s="59"/>
      <c r="JYL545" s="55"/>
      <c r="JYM545" s="55"/>
      <c r="JYN545" s="87"/>
      <c r="JYO545" s="88"/>
      <c r="JYP545" s="89"/>
      <c r="JYQ545" s="90"/>
      <c r="JYR545" s="57"/>
      <c r="JYS545" s="57"/>
      <c r="JYT545" s="91"/>
      <c r="JYU545" s="87"/>
      <c r="JYV545" s="87"/>
      <c r="JYW545" s="55"/>
      <c r="JYX545" s="55"/>
      <c r="JYY545" s="92"/>
      <c r="JYZ545" s="61"/>
      <c r="JZA545" s="55"/>
      <c r="JZB545" s="57"/>
      <c r="JZC545" s="55"/>
      <c r="JZD545" s="55"/>
      <c r="JZE545" s="55"/>
      <c r="JZF545" s="55"/>
      <c r="JZG545" s="55"/>
      <c r="JZH545" s="55"/>
      <c r="JZI545" s="55"/>
      <c r="JZJ545" s="59"/>
      <c r="JZK545" s="55"/>
      <c r="JZL545" s="55"/>
      <c r="JZM545" s="87"/>
      <c r="JZN545" s="88"/>
      <c r="JZO545" s="89"/>
      <c r="JZP545" s="90"/>
      <c r="JZQ545" s="57"/>
      <c r="JZR545" s="57"/>
      <c r="JZS545" s="91"/>
      <c r="JZT545" s="87"/>
      <c r="JZU545" s="87"/>
      <c r="JZV545" s="55"/>
      <c r="JZW545" s="55"/>
      <c r="JZX545" s="92"/>
      <c r="JZY545" s="61"/>
      <c r="JZZ545" s="55"/>
      <c r="KAA545" s="57"/>
      <c r="KAB545" s="55"/>
      <c r="KAC545" s="55"/>
      <c r="KAD545" s="55"/>
      <c r="KAE545" s="55"/>
      <c r="KAF545" s="55"/>
      <c r="KAG545" s="55"/>
      <c r="KAH545" s="55"/>
      <c r="KAI545" s="59"/>
      <c r="KAJ545" s="55"/>
      <c r="KAK545" s="55"/>
      <c r="KAL545" s="87"/>
      <c r="KAM545" s="88"/>
      <c r="KAN545" s="89"/>
      <c r="KAO545" s="90"/>
      <c r="KAP545" s="57"/>
      <c r="KAQ545" s="57"/>
      <c r="KAR545" s="91"/>
      <c r="KAS545" s="87"/>
      <c r="KAT545" s="87"/>
      <c r="KAU545" s="55"/>
      <c r="KAV545" s="55"/>
      <c r="KAW545" s="92"/>
      <c r="KAX545" s="61"/>
      <c r="KAY545" s="55"/>
      <c r="KAZ545" s="57"/>
      <c r="KBA545" s="55"/>
      <c r="KBB545" s="55"/>
      <c r="KBC545" s="55"/>
      <c r="KBD545" s="55"/>
      <c r="KBE545" s="55"/>
      <c r="KBF545" s="55"/>
      <c r="KBG545" s="55"/>
      <c r="KBH545" s="59"/>
      <c r="KBI545" s="55"/>
      <c r="KBJ545" s="55"/>
      <c r="KBK545" s="87"/>
      <c r="KBL545" s="88"/>
      <c r="KBM545" s="89"/>
      <c r="KBN545" s="90"/>
      <c r="KBO545" s="57"/>
      <c r="KBP545" s="57"/>
      <c r="KBQ545" s="91"/>
      <c r="KBR545" s="87"/>
      <c r="KBS545" s="87"/>
      <c r="KBT545" s="55"/>
      <c r="KBU545" s="55"/>
      <c r="KBV545" s="92"/>
      <c r="KBW545" s="61"/>
      <c r="KBX545" s="55"/>
      <c r="KBY545" s="57"/>
      <c r="KBZ545" s="55"/>
      <c r="KCA545" s="55"/>
      <c r="KCB545" s="55"/>
      <c r="KCC545" s="55"/>
      <c r="KCD545" s="55"/>
      <c r="KCE545" s="55"/>
      <c r="KCF545" s="55"/>
      <c r="KCG545" s="59"/>
      <c r="KCH545" s="55"/>
      <c r="KCI545" s="55"/>
      <c r="KCJ545" s="87"/>
      <c r="KCK545" s="88"/>
      <c r="KCL545" s="89"/>
      <c r="KCM545" s="90"/>
      <c r="KCN545" s="57"/>
      <c r="KCO545" s="57"/>
      <c r="KCP545" s="91"/>
      <c r="KCQ545" s="87"/>
      <c r="KCR545" s="87"/>
      <c r="KCS545" s="55"/>
      <c r="KCT545" s="55"/>
      <c r="KCU545" s="92"/>
      <c r="KCV545" s="61"/>
      <c r="KCW545" s="55"/>
      <c r="KCX545" s="57"/>
      <c r="KCY545" s="55"/>
      <c r="KCZ545" s="55"/>
      <c r="KDA545" s="55"/>
      <c r="KDB545" s="55"/>
      <c r="KDC545" s="55"/>
      <c r="KDD545" s="55"/>
      <c r="KDE545" s="55"/>
      <c r="KDF545" s="59"/>
      <c r="KDG545" s="55"/>
      <c r="KDH545" s="55"/>
      <c r="KDI545" s="87"/>
      <c r="KDJ545" s="88"/>
      <c r="KDK545" s="89"/>
      <c r="KDL545" s="90"/>
      <c r="KDM545" s="57"/>
      <c r="KDN545" s="57"/>
      <c r="KDO545" s="91"/>
      <c r="KDP545" s="87"/>
      <c r="KDQ545" s="87"/>
      <c r="KDR545" s="55"/>
      <c r="KDS545" s="55"/>
      <c r="KDT545" s="92"/>
      <c r="KDU545" s="61"/>
      <c r="KDV545" s="55"/>
      <c r="KDW545" s="57"/>
      <c r="KDX545" s="55"/>
      <c r="KDY545" s="55"/>
      <c r="KDZ545" s="55"/>
      <c r="KEA545" s="55"/>
      <c r="KEB545" s="55"/>
      <c r="KEC545" s="55"/>
      <c r="KED545" s="55"/>
      <c r="KEE545" s="59"/>
      <c r="KEF545" s="55"/>
      <c r="KEG545" s="55"/>
      <c r="KEH545" s="87"/>
      <c r="KEI545" s="88"/>
      <c r="KEJ545" s="89"/>
      <c r="KEK545" s="90"/>
      <c r="KEL545" s="57"/>
      <c r="KEM545" s="57"/>
      <c r="KEN545" s="91"/>
      <c r="KEO545" s="87"/>
      <c r="KEP545" s="87"/>
      <c r="KEQ545" s="55"/>
      <c r="KER545" s="55"/>
      <c r="KES545" s="92"/>
      <c r="KET545" s="61"/>
      <c r="KEU545" s="55"/>
      <c r="KEV545" s="57"/>
      <c r="KEW545" s="55"/>
      <c r="KEX545" s="55"/>
      <c r="KEY545" s="55"/>
      <c r="KEZ545" s="55"/>
      <c r="KFA545" s="55"/>
      <c r="KFB545" s="55"/>
      <c r="KFC545" s="55"/>
      <c r="KFD545" s="59"/>
      <c r="KFE545" s="55"/>
      <c r="KFF545" s="55"/>
      <c r="KFG545" s="87"/>
      <c r="KFH545" s="88"/>
      <c r="KFI545" s="89"/>
      <c r="KFJ545" s="90"/>
      <c r="KFK545" s="57"/>
      <c r="KFL545" s="57"/>
      <c r="KFM545" s="91"/>
      <c r="KFN545" s="87"/>
      <c r="KFO545" s="87"/>
      <c r="KFP545" s="55"/>
      <c r="KFQ545" s="55"/>
      <c r="KFR545" s="92"/>
      <c r="KFS545" s="61"/>
      <c r="KFT545" s="55"/>
      <c r="KFU545" s="57"/>
      <c r="KFV545" s="55"/>
      <c r="KFW545" s="55"/>
      <c r="KFX545" s="55"/>
      <c r="KFY545" s="55"/>
      <c r="KFZ545" s="55"/>
      <c r="KGA545" s="55"/>
      <c r="KGB545" s="55"/>
      <c r="KGC545" s="59"/>
      <c r="KGD545" s="55"/>
      <c r="KGE545" s="55"/>
      <c r="KGF545" s="87"/>
      <c r="KGG545" s="88"/>
      <c r="KGH545" s="89"/>
      <c r="KGI545" s="90"/>
      <c r="KGJ545" s="57"/>
      <c r="KGK545" s="57"/>
      <c r="KGL545" s="91"/>
      <c r="KGM545" s="87"/>
      <c r="KGN545" s="87"/>
      <c r="KGO545" s="55"/>
      <c r="KGP545" s="55"/>
      <c r="KGQ545" s="92"/>
      <c r="KGR545" s="61"/>
      <c r="KGS545" s="55"/>
      <c r="KGT545" s="57"/>
      <c r="KGU545" s="55"/>
      <c r="KGV545" s="55"/>
      <c r="KGW545" s="55"/>
      <c r="KGX545" s="55"/>
      <c r="KGY545" s="55"/>
      <c r="KGZ545" s="55"/>
      <c r="KHA545" s="55"/>
      <c r="KHB545" s="59"/>
      <c r="KHC545" s="55"/>
      <c r="KHD545" s="55"/>
      <c r="KHE545" s="87"/>
      <c r="KHF545" s="88"/>
      <c r="KHG545" s="89"/>
      <c r="KHH545" s="90"/>
      <c r="KHI545" s="57"/>
      <c r="KHJ545" s="57"/>
      <c r="KHK545" s="91"/>
      <c r="KHL545" s="87"/>
      <c r="KHM545" s="87"/>
      <c r="KHN545" s="55"/>
      <c r="KHO545" s="55"/>
      <c r="KHP545" s="92"/>
      <c r="KHQ545" s="61"/>
      <c r="KHR545" s="55"/>
      <c r="KHS545" s="57"/>
      <c r="KHT545" s="55"/>
      <c r="KHU545" s="55"/>
      <c r="KHV545" s="55"/>
      <c r="KHW545" s="55"/>
      <c r="KHX545" s="55"/>
      <c r="KHY545" s="55"/>
      <c r="KHZ545" s="55"/>
      <c r="KIA545" s="59"/>
      <c r="KIB545" s="55"/>
      <c r="KIC545" s="55"/>
      <c r="KID545" s="87"/>
      <c r="KIE545" s="88"/>
      <c r="KIF545" s="89"/>
      <c r="KIG545" s="90"/>
      <c r="KIH545" s="57"/>
      <c r="KII545" s="57"/>
      <c r="KIJ545" s="91"/>
      <c r="KIK545" s="87"/>
      <c r="KIL545" s="87"/>
      <c r="KIM545" s="55"/>
      <c r="KIN545" s="55"/>
      <c r="KIO545" s="92"/>
      <c r="KIP545" s="61"/>
      <c r="KIQ545" s="55"/>
      <c r="KIR545" s="57"/>
      <c r="KIS545" s="55"/>
      <c r="KIT545" s="55"/>
      <c r="KIU545" s="55"/>
      <c r="KIV545" s="55"/>
      <c r="KIW545" s="55"/>
      <c r="KIX545" s="55"/>
      <c r="KIY545" s="55"/>
      <c r="KIZ545" s="59"/>
      <c r="KJA545" s="55"/>
      <c r="KJB545" s="55"/>
      <c r="KJC545" s="87"/>
      <c r="KJD545" s="88"/>
      <c r="KJE545" s="89"/>
      <c r="KJF545" s="90"/>
      <c r="KJG545" s="57"/>
      <c r="KJH545" s="57"/>
      <c r="KJI545" s="91"/>
      <c r="KJJ545" s="87"/>
      <c r="KJK545" s="87"/>
      <c r="KJL545" s="55"/>
      <c r="KJM545" s="55"/>
      <c r="KJN545" s="92"/>
      <c r="KJO545" s="61"/>
      <c r="KJP545" s="55"/>
      <c r="KJQ545" s="57"/>
      <c r="KJR545" s="55"/>
      <c r="KJS545" s="55"/>
      <c r="KJT545" s="55"/>
      <c r="KJU545" s="55"/>
      <c r="KJV545" s="55"/>
      <c r="KJW545" s="55"/>
      <c r="KJX545" s="55"/>
      <c r="KJY545" s="59"/>
      <c r="KJZ545" s="55"/>
      <c r="KKA545" s="55"/>
      <c r="KKB545" s="87"/>
      <c r="KKC545" s="88"/>
      <c r="KKD545" s="89"/>
      <c r="KKE545" s="90"/>
      <c r="KKF545" s="57"/>
      <c r="KKG545" s="57"/>
      <c r="KKH545" s="91"/>
      <c r="KKI545" s="87"/>
      <c r="KKJ545" s="87"/>
      <c r="KKK545" s="55"/>
      <c r="KKL545" s="55"/>
      <c r="KKM545" s="92"/>
      <c r="KKN545" s="61"/>
      <c r="KKO545" s="55"/>
      <c r="KKP545" s="57"/>
      <c r="KKQ545" s="55"/>
      <c r="KKR545" s="55"/>
      <c r="KKS545" s="55"/>
      <c r="KKT545" s="55"/>
      <c r="KKU545" s="55"/>
      <c r="KKV545" s="55"/>
      <c r="KKW545" s="55"/>
      <c r="KKX545" s="59"/>
      <c r="KKY545" s="55"/>
      <c r="KKZ545" s="55"/>
      <c r="KLA545" s="87"/>
      <c r="KLB545" s="88"/>
      <c r="KLC545" s="89"/>
      <c r="KLD545" s="90"/>
      <c r="KLE545" s="57"/>
      <c r="KLF545" s="57"/>
      <c r="KLG545" s="91"/>
      <c r="KLH545" s="87"/>
      <c r="KLI545" s="87"/>
      <c r="KLJ545" s="55"/>
      <c r="KLK545" s="55"/>
      <c r="KLL545" s="92"/>
      <c r="KLM545" s="61"/>
      <c r="KLN545" s="55"/>
      <c r="KLO545" s="57"/>
      <c r="KLP545" s="55"/>
      <c r="KLQ545" s="55"/>
      <c r="KLR545" s="55"/>
      <c r="KLS545" s="55"/>
      <c r="KLT545" s="55"/>
      <c r="KLU545" s="55"/>
      <c r="KLV545" s="55"/>
      <c r="KLW545" s="59"/>
      <c r="KLX545" s="55"/>
      <c r="KLY545" s="55"/>
      <c r="KLZ545" s="87"/>
      <c r="KMA545" s="88"/>
      <c r="KMB545" s="89"/>
      <c r="KMC545" s="90"/>
      <c r="KMD545" s="57"/>
      <c r="KME545" s="57"/>
      <c r="KMF545" s="91"/>
      <c r="KMG545" s="87"/>
      <c r="KMH545" s="87"/>
      <c r="KMI545" s="55"/>
      <c r="KMJ545" s="55"/>
      <c r="KMK545" s="92"/>
      <c r="KML545" s="61"/>
      <c r="KMM545" s="55"/>
      <c r="KMN545" s="57"/>
      <c r="KMO545" s="55"/>
      <c r="KMP545" s="55"/>
      <c r="KMQ545" s="55"/>
      <c r="KMR545" s="55"/>
      <c r="KMS545" s="55"/>
      <c r="KMT545" s="55"/>
      <c r="KMU545" s="55"/>
      <c r="KMV545" s="59"/>
      <c r="KMW545" s="55"/>
      <c r="KMX545" s="55"/>
      <c r="KMY545" s="87"/>
      <c r="KMZ545" s="88"/>
      <c r="KNA545" s="89"/>
      <c r="KNB545" s="90"/>
      <c r="KNC545" s="57"/>
      <c r="KND545" s="57"/>
      <c r="KNE545" s="91"/>
      <c r="KNF545" s="87"/>
      <c r="KNG545" s="87"/>
      <c r="KNH545" s="55"/>
      <c r="KNI545" s="55"/>
      <c r="KNJ545" s="92"/>
      <c r="KNK545" s="61"/>
      <c r="KNL545" s="55"/>
      <c r="KNM545" s="57"/>
      <c r="KNN545" s="55"/>
      <c r="KNO545" s="55"/>
      <c r="KNP545" s="55"/>
      <c r="KNQ545" s="55"/>
      <c r="KNR545" s="55"/>
      <c r="KNS545" s="55"/>
      <c r="KNT545" s="55"/>
      <c r="KNU545" s="59"/>
      <c r="KNV545" s="55"/>
      <c r="KNW545" s="55"/>
      <c r="KNX545" s="87"/>
      <c r="KNY545" s="88"/>
      <c r="KNZ545" s="89"/>
      <c r="KOA545" s="90"/>
      <c r="KOB545" s="57"/>
      <c r="KOC545" s="57"/>
      <c r="KOD545" s="91"/>
      <c r="KOE545" s="87"/>
      <c r="KOF545" s="87"/>
      <c r="KOG545" s="55"/>
      <c r="KOH545" s="55"/>
      <c r="KOI545" s="92"/>
      <c r="KOJ545" s="61"/>
      <c r="KOK545" s="55"/>
      <c r="KOL545" s="57"/>
      <c r="KOM545" s="55"/>
      <c r="KON545" s="55"/>
      <c r="KOO545" s="55"/>
      <c r="KOP545" s="55"/>
      <c r="KOQ545" s="55"/>
      <c r="KOR545" s="55"/>
      <c r="KOS545" s="55"/>
      <c r="KOT545" s="59"/>
      <c r="KOU545" s="55"/>
      <c r="KOV545" s="55"/>
      <c r="KOW545" s="87"/>
      <c r="KOX545" s="88"/>
      <c r="KOY545" s="89"/>
      <c r="KOZ545" s="90"/>
      <c r="KPA545" s="57"/>
      <c r="KPB545" s="57"/>
      <c r="KPC545" s="91"/>
      <c r="KPD545" s="87"/>
      <c r="KPE545" s="87"/>
      <c r="KPF545" s="55"/>
      <c r="KPG545" s="55"/>
      <c r="KPH545" s="92"/>
      <c r="KPI545" s="61"/>
      <c r="KPJ545" s="55"/>
      <c r="KPK545" s="57"/>
      <c r="KPL545" s="55"/>
      <c r="KPM545" s="55"/>
      <c r="KPN545" s="55"/>
      <c r="KPO545" s="55"/>
      <c r="KPP545" s="55"/>
      <c r="KPQ545" s="55"/>
      <c r="KPR545" s="55"/>
      <c r="KPS545" s="59"/>
      <c r="KPT545" s="55"/>
      <c r="KPU545" s="55"/>
      <c r="KPV545" s="87"/>
      <c r="KPW545" s="88"/>
      <c r="KPX545" s="89"/>
      <c r="KPY545" s="90"/>
      <c r="KPZ545" s="57"/>
      <c r="KQA545" s="57"/>
      <c r="KQB545" s="91"/>
      <c r="KQC545" s="87"/>
      <c r="KQD545" s="87"/>
      <c r="KQE545" s="55"/>
      <c r="KQF545" s="55"/>
      <c r="KQG545" s="92"/>
      <c r="KQH545" s="61"/>
      <c r="KQI545" s="55"/>
      <c r="KQJ545" s="57"/>
      <c r="KQK545" s="55"/>
      <c r="KQL545" s="55"/>
      <c r="KQM545" s="55"/>
      <c r="KQN545" s="55"/>
      <c r="KQO545" s="55"/>
      <c r="KQP545" s="55"/>
      <c r="KQQ545" s="55"/>
      <c r="KQR545" s="59"/>
      <c r="KQS545" s="55"/>
      <c r="KQT545" s="55"/>
      <c r="KQU545" s="87"/>
      <c r="KQV545" s="88"/>
      <c r="KQW545" s="89"/>
      <c r="KQX545" s="90"/>
      <c r="KQY545" s="57"/>
      <c r="KQZ545" s="57"/>
      <c r="KRA545" s="91"/>
      <c r="KRB545" s="87"/>
      <c r="KRC545" s="87"/>
      <c r="KRD545" s="55"/>
      <c r="KRE545" s="55"/>
      <c r="KRF545" s="92"/>
      <c r="KRG545" s="61"/>
      <c r="KRH545" s="55"/>
      <c r="KRI545" s="57"/>
      <c r="KRJ545" s="55"/>
      <c r="KRK545" s="55"/>
      <c r="KRL545" s="55"/>
      <c r="KRM545" s="55"/>
      <c r="KRN545" s="55"/>
      <c r="KRO545" s="55"/>
      <c r="KRP545" s="55"/>
      <c r="KRQ545" s="59"/>
      <c r="KRR545" s="55"/>
      <c r="KRS545" s="55"/>
      <c r="KRT545" s="87"/>
      <c r="KRU545" s="88"/>
      <c r="KRV545" s="89"/>
      <c r="KRW545" s="90"/>
      <c r="KRX545" s="57"/>
      <c r="KRY545" s="57"/>
      <c r="KRZ545" s="91"/>
      <c r="KSA545" s="87"/>
      <c r="KSB545" s="87"/>
      <c r="KSC545" s="55"/>
      <c r="KSD545" s="55"/>
      <c r="KSE545" s="92"/>
      <c r="KSF545" s="61"/>
      <c r="KSG545" s="55"/>
      <c r="KSH545" s="57"/>
      <c r="KSI545" s="55"/>
      <c r="KSJ545" s="55"/>
      <c r="KSK545" s="55"/>
      <c r="KSL545" s="55"/>
      <c r="KSM545" s="55"/>
      <c r="KSN545" s="55"/>
      <c r="KSO545" s="55"/>
      <c r="KSP545" s="59"/>
      <c r="KSQ545" s="55"/>
      <c r="KSR545" s="55"/>
      <c r="KSS545" s="87"/>
      <c r="KST545" s="88"/>
      <c r="KSU545" s="89"/>
      <c r="KSV545" s="90"/>
      <c r="KSW545" s="57"/>
      <c r="KSX545" s="57"/>
      <c r="KSY545" s="91"/>
      <c r="KSZ545" s="87"/>
      <c r="KTA545" s="87"/>
      <c r="KTB545" s="55"/>
      <c r="KTC545" s="55"/>
      <c r="KTD545" s="92"/>
      <c r="KTE545" s="61"/>
      <c r="KTF545" s="55"/>
      <c r="KTG545" s="57"/>
      <c r="KTH545" s="55"/>
      <c r="KTI545" s="55"/>
      <c r="KTJ545" s="55"/>
      <c r="KTK545" s="55"/>
      <c r="KTL545" s="55"/>
      <c r="KTM545" s="55"/>
      <c r="KTN545" s="55"/>
      <c r="KTO545" s="59"/>
      <c r="KTP545" s="55"/>
      <c r="KTQ545" s="55"/>
      <c r="KTR545" s="87"/>
      <c r="KTS545" s="88"/>
      <c r="KTT545" s="89"/>
      <c r="KTU545" s="90"/>
      <c r="KTV545" s="57"/>
      <c r="KTW545" s="57"/>
      <c r="KTX545" s="91"/>
      <c r="KTY545" s="87"/>
      <c r="KTZ545" s="87"/>
      <c r="KUA545" s="55"/>
      <c r="KUB545" s="55"/>
      <c r="KUC545" s="92"/>
      <c r="KUD545" s="61"/>
      <c r="KUE545" s="55"/>
      <c r="KUF545" s="57"/>
      <c r="KUG545" s="55"/>
      <c r="KUH545" s="55"/>
      <c r="KUI545" s="55"/>
      <c r="KUJ545" s="55"/>
      <c r="KUK545" s="55"/>
      <c r="KUL545" s="55"/>
      <c r="KUM545" s="55"/>
      <c r="KUN545" s="59"/>
      <c r="KUO545" s="55"/>
      <c r="KUP545" s="55"/>
      <c r="KUQ545" s="87"/>
      <c r="KUR545" s="88"/>
      <c r="KUS545" s="89"/>
      <c r="KUT545" s="90"/>
      <c r="KUU545" s="57"/>
      <c r="KUV545" s="57"/>
      <c r="KUW545" s="91"/>
      <c r="KUX545" s="87"/>
      <c r="KUY545" s="87"/>
      <c r="KUZ545" s="55"/>
      <c r="KVA545" s="55"/>
      <c r="KVB545" s="92"/>
      <c r="KVC545" s="61"/>
      <c r="KVD545" s="55"/>
      <c r="KVE545" s="57"/>
      <c r="KVF545" s="55"/>
      <c r="KVG545" s="55"/>
      <c r="KVH545" s="55"/>
      <c r="KVI545" s="55"/>
      <c r="KVJ545" s="55"/>
      <c r="KVK545" s="55"/>
      <c r="KVL545" s="55"/>
      <c r="KVM545" s="59"/>
      <c r="KVN545" s="55"/>
      <c r="KVO545" s="55"/>
      <c r="KVP545" s="87"/>
      <c r="KVQ545" s="88"/>
      <c r="KVR545" s="89"/>
      <c r="KVS545" s="90"/>
      <c r="KVT545" s="57"/>
      <c r="KVU545" s="57"/>
      <c r="KVV545" s="91"/>
      <c r="KVW545" s="87"/>
      <c r="KVX545" s="87"/>
      <c r="KVY545" s="55"/>
      <c r="KVZ545" s="55"/>
      <c r="KWA545" s="92"/>
      <c r="KWB545" s="61"/>
      <c r="KWC545" s="55"/>
      <c r="KWD545" s="57"/>
      <c r="KWE545" s="55"/>
      <c r="KWF545" s="55"/>
      <c r="KWG545" s="55"/>
      <c r="KWH545" s="55"/>
      <c r="KWI545" s="55"/>
      <c r="KWJ545" s="55"/>
      <c r="KWK545" s="55"/>
      <c r="KWL545" s="59"/>
      <c r="KWM545" s="55"/>
      <c r="KWN545" s="55"/>
      <c r="KWO545" s="87"/>
      <c r="KWP545" s="88"/>
      <c r="KWQ545" s="89"/>
      <c r="KWR545" s="90"/>
      <c r="KWS545" s="57"/>
      <c r="KWT545" s="57"/>
      <c r="KWU545" s="91"/>
      <c r="KWV545" s="87"/>
      <c r="KWW545" s="87"/>
      <c r="KWX545" s="55"/>
      <c r="KWY545" s="55"/>
      <c r="KWZ545" s="92"/>
      <c r="KXA545" s="61"/>
      <c r="KXB545" s="55"/>
      <c r="KXC545" s="57"/>
      <c r="KXD545" s="55"/>
      <c r="KXE545" s="55"/>
      <c r="KXF545" s="55"/>
      <c r="KXG545" s="55"/>
      <c r="KXH545" s="55"/>
      <c r="KXI545" s="55"/>
      <c r="KXJ545" s="55"/>
      <c r="KXK545" s="59"/>
      <c r="KXL545" s="55"/>
      <c r="KXM545" s="55"/>
      <c r="KXN545" s="87"/>
      <c r="KXO545" s="88"/>
      <c r="KXP545" s="89"/>
      <c r="KXQ545" s="90"/>
      <c r="KXR545" s="57"/>
      <c r="KXS545" s="57"/>
      <c r="KXT545" s="91"/>
      <c r="KXU545" s="87"/>
      <c r="KXV545" s="87"/>
      <c r="KXW545" s="55"/>
      <c r="KXX545" s="55"/>
      <c r="KXY545" s="92"/>
      <c r="KXZ545" s="61"/>
      <c r="KYA545" s="55"/>
      <c r="KYB545" s="57"/>
      <c r="KYC545" s="55"/>
      <c r="KYD545" s="55"/>
      <c r="KYE545" s="55"/>
      <c r="KYF545" s="55"/>
      <c r="KYG545" s="55"/>
      <c r="KYH545" s="55"/>
      <c r="KYI545" s="55"/>
      <c r="KYJ545" s="59"/>
      <c r="KYK545" s="55"/>
      <c r="KYL545" s="55"/>
      <c r="KYM545" s="87"/>
      <c r="KYN545" s="88"/>
      <c r="KYO545" s="89"/>
      <c r="KYP545" s="90"/>
      <c r="KYQ545" s="57"/>
      <c r="KYR545" s="57"/>
      <c r="KYS545" s="91"/>
      <c r="KYT545" s="87"/>
      <c r="KYU545" s="87"/>
      <c r="KYV545" s="55"/>
      <c r="KYW545" s="55"/>
      <c r="KYX545" s="92"/>
      <c r="KYY545" s="61"/>
      <c r="KYZ545" s="55"/>
      <c r="KZA545" s="57"/>
      <c r="KZB545" s="55"/>
      <c r="KZC545" s="55"/>
      <c r="KZD545" s="55"/>
      <c r="KZE545" s="55"/>
      <c r="KZF545" s="55"/>
      <c r="KZG545" s="55"/>
      <c r="KZH545" s="55"/>
      <c r="KZI545" s="59"/>
      <c r="KZJ545" s="55"/>
      <c r="KZK545" s="55"/>
      <c r="KZL545" s="87"/>
      <c r="KZM545" s="88"/>
      <c r="KZN545" s="89"/>
      <c r="KZO545" s="90"/>
      <c r="KZP545" s="57"/>
      <c r="KZQ545" s="57"/>
      <c r="KZR545" s="91"/>
      <c r="KZS545" s="87"/>
      <c r="KZT545" s="87"/>
      <c r="KZU545" s="55"/>
      <c r="KZV545" s="55"/>
      <c r="KZW545" s="92"/>
      <c r="KZX545" s="61"/>
      <c r="KZY545" s="55"/>
      <c r="KZZ545" s="57"/>
      <c r="LAA545" s="55"/>
      <c r="LAB545" s="55"/>
      <c r="LAC545" s="55"/>
      <c r="LAD545" s="55"/>
      <c r="LAE545" s="55"/>
      <c r="LAF545" s="55"/>
      <c r="LAG545" s="55"/>
      <c r="LAH545" s="59"/>
      <c r="LAI545" s="55"/>
      <c r="LAJ545" s="55"/>
      <c r="LAK545" s="87"/>
      <c r="LAL545" s="88"/>
      <c r="LAM545" s="89"/>
      <c r="LAN545" s="90"/>
      <c r="LAO545" s="57"/>
      <c r="LAP545" s="57"/>
      <c r="LAQ545" s="91"/>
      <c r="LAR545" s="87"/>
      <c r="LAS545" s="87"/>
      <c r="LAT545" s="55"/>
      <c r="LAU545" s="55"/>
      <c r="LAV545" s="92"/>
      <c r="LAW545" s="61"/>
      <c r="LAX545" s="55"/>
      <c r="LAY545" s="57"/>
      <c r="LAZ545" s="55"/>
      <c r="LBA545" s="55"/>
      <c r="LBB545" s="55"/>
      <c r="LBC545" s="55"/>
      <c r="LBD545" s="55"/>
      <c r="LBE545" s="55"/>
      <c r="LBF545" s="55"/>
      <c r="LBG545" s="59"/>
      <c r="LBH545" s="55"/>
      <c r="LBI545" s="55"/>
      <c r="LBJ545" s="87"/>
      <c r="LBK545" s="88"/>
      <c r="LBL545" s="89"/>
      <c r="LBM545" s="90"/>
      <c r="LBN545" s="57"/>
      <c r="LBO545" s="57"/>
      <c r="LBP545" s="91"/>
      <c r="LBQ545" s="87"/>
      <c r="LBR545" s="87"/>
      <c r="LBS545" s="55"/>
      <c r="LBT545" s="55"/>
      <c r="LBU545" s="92"/>
      <c r="LBV545" s="61"/>
      <c r="LBW545" s="55"/>
      <c r="LBX545" s="57"/>
      <c r="LBY545" s="55"/>
      <c r="LBZ545" s="55"/>
      <c r="LCA545" s="55"/>
      <c r="LCB545" s="55"/>
      <c r="LCC545" s="55"/>
      <c r="LCD545" s="55"/>
      <c r="LCE545" s="55"/>
      <c r="LCF545" s="59"/>
      <c r="LCG545" s="55"/>
      <c r="LCH545" s="55"/>
      <c r="LCI545" s="87"/>
      <c r="LCJ545" s="88"/>
      <c r="LCK545" s="89"/>
      <c r="LCL545" s="90"/>
      <c r="LCM545" s="57"/>
      <c r="LCN545" s="57"/>
      <c r="LCO545" s="91"/>
      <c r="LCP545" s="87"/>
      <c r="LCQ545" s="87"/>
      <c r="LCR545" s="55"/>
      <c r="LCS545" s="55"/>
      <c r="LCT545" s="92"/>
      <c r="LCU545" s="61"/>
      <c r="LCV545" s="55"/>
      <c r="LCW545" s="57"/>
      <c r="LCX545" s="55"/>
      <c r="LCY545" s="55"/>
      <c r="LCZ545" s="55"/>
      <c r="LDA545" s="55"/>
      <c r="LDB545" s="55"/>
      <c r="LDC545" s="55"/>
      <c r="LDD545" s="55"/>
      <c r="LDE545" s="59"/>
      <c r="LDF545" s="55"/>
      <c r="LDG545" s="55"/>
      <c r="LDH545" s="87"/>
      <c r="LDI545" s="88"/>
      <c r="LDJ545" s="89"/>
      <c r="LDK545" s="90"/>
      <c r="LDL545" s="57"/>
      <c r="LDM545" s="57"/>
      <c r="LDN545" s="91"/>
      <c r="LDO545" s="87"/>
      <c r="LDP545" s="87"/>
      <c r="LDQ545" s="55"/>
      <c r="LDR545" s="55"/>
      <c r="LDS545" s="92"/>
      <c r="LDT545" s="61"/>
      <c r="LDU545" s="55"/>
      <c r="LDV545" s="57"/>
      <c r="LDW545" s="55"/>
      <c r="LDX545" s="55"/>
      <c r="LDY545" s="55"/>
      <c r="LDZ545" s="55"/>
      <c r="LEA545" s="55"/>
      <c r="LEB545" s="55"/>
      <c r="LEC545" s="55"/>
      <c r="LED545" s="59"/>
      <c r="LEE545" s="55"/>
      <c r="LEF545" s="55"/>
      <c r="LEG545" s="87"/>
      <c r="LEH545" s="88"/>
      <c r="LEI545" s="89"/>
      <c r="LEJ545" s="90"/>
      <c r="LEK545" s="57"/>
      <c r="LEL545" s="57"/>
      <c r="LEM545" s="91"/>
      <c r="LEN545" s="87"/>
      <c r="LEO545" s="87"/>
      <c r="LEP545" s="55"/>
      <c r="LEQ545" s="55"/>
      <c r="LER545" s="92"/>
      <c r="LES545" s="61"/>
      <c r="LET545" s="55"/>
      <c r="LEU545" s="57"/>
      <c r="LEV545" s="55"/>
      <c r="LEW545" s="55"/>
      <c r="LEX545" s="55"/>
      <c r="LEY545" s="55"/>
      <c r="LEZ545" s="55"/>
      <c r="LFA545" s="55"/>
      <c r="LFB545" s="55"/>
      <c r="LFC545" s="59"/>
      <c r="LFD545" s="55"/>
      <c r="LFE545" s="55"/>
      <c r="LFF545" s="87"/>
      <c r="LFG545" s="88"/>
      <c r="LFH545" s="89"/>
      <c r="LFI545" s="90"/>
      <c r="LFJ545" s="57"/>
      <c r="LFK545" s="57"/>
      <c r="LFL545" s="91"/>
      <c r="LFM545" s="87"/>
      <c r="LFN545" s="87"/>
      <c r="LFO545" s="55"/>
      <c r="LFP545" s="55"/>
      <c r="LFQ545" s="92"/>
      <c r="LFR545" s="61"/>
      <c r="LFS545" s="55"/>
      <c r="LFT545" s="57"/>
      <c r="LFU545" s="55"/>
      <c r="LFV545" s="55"/>
      <c r="LFW545" s="55"/>
      <c r="LFX545" s="55"/>
      <c r="LFY545" s="55"/>
      <c r="LFZ545" s="55"/>
      <c r="LGA545" s="55"/>
      <c r="LGB545" s="59"/>
      <c r="LGC545" s="55"/>
      <c r="LGD545" s="55"/>
      <c r="LGE545" s="87"/>
      <c r="LGF545" s="88"/>
      <c r="LGG545" s="89"/>
      <c r="LGH545" s="90"/>
      <c r="LGI545" s="57"/>
      <c r="LGJ545" s="57"/>
      <c r="LGK545" s="91"/>
      <c r="LGL545" s="87"/>
      <c r="LGM545" s="87"/>
      <c r="LGN545" s="55"/>
      <c r="LGO545" s="55"/>
      <c r="LGP545" s="92"/>
      <c r="LGQ545" s="61"/>
      <c r="LGR545" s="55"/>
      <c r="LGS545" s="57"/>
      <c r="LGT545" s="55"/>
      <c r="LGU545" s="55"/>
      <c r="LGV545" s="55"/>
      <c r="LGW545" s="55"/>
      <c r="LGX545" s="55"/>
      <c r="LGY545" s="55"/>
      <c r="LGZ545" s="55"/>
      <c r="LHA545" s="59"/>
      <c r="LHB545" s="55"/>
      <c r="LHC545" s="55"/>
      <c r="LHD545" s="87"/>
      <c r="LHE545" s="88"/>
      <c r="LHF545" s="89"/>
      <c r="LHG545" s="90"/>
      <c r="LHH545" s="57"/>
      <c r="LHI545" s="57"/>
      <c r="LHJ545" s="91"/>
      <c r="LHK545" s="87"/>
      <c r="LHL545" s="87"/>
      <c r="LHM545" s="55"/>
      <c r="LHN545" s="55"/>
      <c r="LHO545" s="92"/>
      <c r="LHP545" s="61"/>
      <c r="LHQ545" s="55"/>
      <c r="LHR545" s="57"/>
      <c r="LHS545" s="55"/>
      <c r="LHT545" s="55"/>
      <c r="LHU545" s="55"/>
      <c r="LHV545" s="55"/>
      <c r="LHW545" s="55"/>
      <c r="LHX545" s="55"/>
      <c r="LHY545" s="55"/>
      <c r="LHZ545" s="59"/>
      <c r="LIA545" s="55"/>
      <c r="LIB545" s="55"/>
      <c r="LIC545" s="87"/>
      <c r="LID545" s="88"/>
      <c r="LIE545" s="89"/>
      <c r="LIF545" s="90"/>
      <c r="LIG545" s="57"/>
      <c r="LIH545" s="57"/>
      <c r="LII545" s="91"/>
      <c r="LIJ545" s="87"/>
      <c r="LIK545" s="87"/>
      <c r="LIL545" s="55"/>
      <c r="LIM545" s="55"/>
      <c r="LIN545" s="92"/>
      <c r="LIO545" s="61"/>
      <c r="LIP545" s="55"/>
      <c r="LIQ545" s="57"/>
      <c r="LIR545" s="55"/>
      <c r="LIS545" s="55"/>
      <c r="LIT545" s="55"/>
      <c r="LIU545" s="55"/>
      <c r="LIV545" s="55"/>
      <c r="LIW545" s="55"/>
      <c r="LIX545" s="55"/>
      <c r="LIY545" s="59"/>
      <c r="LIZ545" s="55"/>
      <c r="LJA545" s="55"/>
      <c r="LJB545" s="87"/>
      <c r="LJC545" s="88"/>
      <c r="LJD545" s="89"/>
      <c r="LJE545" s="90"/>
      <c r="LJF545" s="57"/>
      <c r="LJG545" s="57"/>
      <c r="LJH545" s="91"/>
      <c r="LJI545" s="87"/>
      <c r="LJJ545" s="87"/>
      <c r="LJK545" s="55"/>
      <c r="LJL545" s="55"/>
      <c r="LJM545" s="92"/>
      <c r="LJN545" s="61"/>
      <c r="LJO545" s="55"/>
      <c r="LJP545" s="57"/>
      <c r="LJQ545" s="55"/>
      <c r="LJR545" s="55"/>
      <c r="LJS545" s="55"/>
      <c r="LJT545" s="55"/>
      <c r="LJU545" s="55"/>
      <c r="LJV545" s="55"/>
      <c r="LJW545" s="55"/>
      <c r="LJX545" s="59"/>
      <c r="LJY545" s="55"/>
      <c r="LJZ545" s="55"/>
      <c r="LKA545" s="87"/>
      <c r="LKB545" s="88"/>
      <c r="LKC545" s="89"/>
      <c r="LKD545" s="90"/>
      <c r="LKE545" s="57"/>
      <c r="LKF545" s="57"/>
      <c r="LKG545" s="91"/>
      <c r="LKH545" s="87"/>
      <c r="LKI545" s="87"/>
      <c r="LKJ545" s="55"/>
      <c r="LKK545" s="55"/>
      <c r="LKL545" s="92"/>
      <c r="LKM545" s="61"/>
      <c r="LKN545" s="55"/>
      <c r="LKO545" s="57"/>
      <c r="LKP545" s="55"/>
      <c r="LKQ545" s="55"/>
      <c r="LKR545" s="55"/>
      <c r="LKS545" s="55"/>
      <c r="LKT545" s="55"/>
      <c r="LKU545" s="55"/>
      <c r="LKV545" s="55"/>
      <c r="LKW545" s="59"/>
      <c r="LKX545" s="55"/>
      <c r="LKY545" s="55"/>
      <c r="LKZ545" s="87"/>
      <c r="LLA545" s="88"/>
      <c r="LLB545" s="89"/>
      <c r="LLC545" s="90"/>
      <c r="LLD545" s="57"/>
      <c r="LLE545" s="57"/>
      <c r="LLF545" s="91"/>
      <c r="LLG545" s="87"/>
      <c r="LLH545" s="87"/>
      <c r="LLI545" s="55"/>
      <c r="LLJ545" s="55"/>
      <c r="LLK545" s="92"/>
      <c r="LLL545" s="61"/>
      <c r="LLM545" s="55"/>
      <c r="LLN545" s="57"/>
      <c r="LLO545" s="55"/>
      <c r="LLP545" s="55"/>
      <c r="LLQ545" s="55"/>
      <c r="LLR545" s="55"/>
      <c r="LLS545" s="55"/>
      <c r="LLT545" s="55"/>
      <c r="LLU545" s="55"/>
      <c r="LLV545" s="59"/>
      <c r="LLW545" s="55"/>
      <c r="LLX545" s="55"/>
      <c r="LLY545" s="87"/>
      <c r="LLZ545" s="88"/>
      <c r="LMA545" s="89"/>
      <c r="LMB545" s="90"/>
      <c r="LMC545" s="57"/>
      <c r="LMD545" s="57"/>
      <c r="LME545" s="91"/>
      <c r="LMF545" s="87"/>
      <c r="LMG545" s="87"/>
      <c r="LMH545" s="55"/>
      <c r="LMI545" s="55"/>
      <c r="LMJ545" s="92"/>
      <c r="LMK545" s="61"/>
      <c r="LML545" s="55"/>
      <c r="LMM545" s="57"/>
      <c r="LMN545" s="55"/>
      <c r="LMO545" s="55"/>
      <c r="LMP545" s="55"/>
      <c r="LMQ545" s="55"/>
      <c r="LMR545" s="55"/>
      <c r="LMS545" s="55"/>
      <c r="LMT545" s="55"/>
      <c r="LMU545" s="59"/>
      <c r="LMV545" s="55"/>
      <c r="LMW545" s="55"/>
      <c r="LMX545" s="87"/>
      <c r="LMY545" s="88"/>
      <c r="LMZ545" s="89"/>
      <c r="LNA545" s="90"/>
      <c r="LNB545" s="57"/>
      <c r="LNC545" s="57"/>
      <c r="LND545" s="91"/>
      <c r="LNE545" s="87"/>
      <c r="LNF545" s="87"/>
      <c r="LNG545" s="55"/>
      <c r="LNH545" s="55"/>
      <c r="LNI545" s="92"/>
      <c r="LNJ545" s="61"/>
      <c r="LNK545" s="55"/>
      <c r="LNL545" s="57"/>
      <c r="LNM545" s="55"/>
      <c r="LNN545" s="55"/>
      <c r="LNO545" s="55"/>
      <c r="LNP545" s="55"/>
      <c r="LNQ545" s="55"/>
      <c r="LNR545" s="55"/>
      <c r="LNS545" s="55"/>
      <c r="LNT545" s="59"/>
      <c r="LNU545" s="55"/>
      <c r="LNV545" s="55"/>
      <c r="LNW545" s="87"/>
      <c r="LNX545" s="88"/>
      <c r="LNY545" s="89"/>
      <c r="LNZ545" s="90"/>
      <c r="LOA545" s="57"/>
      <c r="LOB545" s="57"/>
      <c r="LOC545" s="91"/>
      <c r="LOD545" s="87"/>
      <c r="LOE545" s="87"/>
      <c r="LOF545" s="55"/>
      <c r="LOG545" s="55"/>
      <c r="LOH545" s="92"/>
      <c r="LOI545" s="61"/>
      <c r="LOJ545" s="55"/>
      <c r="LOK545" s="57"/>
      <c r="LOL545" s="55"/>
      <c r="LOM545" s="55"/>
      <c r="LON545" s="55"/>
      <c r="LOO545" s="55"/>
      <c r="LOP545" s="55"/>
      <c r="LOQ545" s="55"/>
      <c r="LOR545" s="55"/>
      <c r="LOS545" s="59"/>
      <c r="LOT545" s="55"/>
      <c r="LOU545" s="55"/>
      <c r="LOV545" s="87"/>
      <c r="LOW545" s="88"/>
      <c r="LOX545" s="89"/>
      <c r="LOY545" s="90"/>
      <c r="LOZ545" s="57"/>
      <c r="LPA545" s="57"/>
      <c r="LPB545" s="91"/>
      <c r="LPC545" s="87"/>
      <c r="LPD545" s="87"/>
      <c r="LPE545" s="55"/>
      <c r="LPF545" s="55"/>
      <c r="LPG545" s="92"/>
      <c r="LPH545" s="61"/>
      <c r="LPI545" s="55"/>
      <c r="LPJ545" s="57"/>
      <c r="LPK545" s="55"/>
      <c r="LPL545" s="55"/>
      <c r="LPM545" s="55"/>
      <c r="LPN545" s="55"/>
      <c r="LPO545" s="55"/>
      <c r="LPP545" s="55"/>
      <c r="LPQ545" s="55"/>
      <c r="LPR545" s="59"/>
      <c r="LPS545" s="55"/>
      <c r="LPT545" s="55"/>
      <c r="LPU545" s="87"/>
      <c r="LPV545" s="88"/>
      <c r="LPW545" s="89"/>
      <c r="LPX545" s="90"/>
      <c r="LPY545" s="57"/>
      <c r="LPZ545" s="57"/>
      <c r="LQA545" s="91"/>
      <c r="LQB545" s="87"/>
      <c r="LQC545" s="87"/>
      <c r="LQD545" s="55"/>
      <c r="LQE545" s="55"/>
      <c r="LQF545" s="92"/>
      <c r="LQG545" s="61"/>
      <c r="LQH545" s="55"/>
      <c r="LQI545" s="57"/>
      <c r="LQJ545" s="55"/>
      <c r="LQK545" s="55"/>
      <c r="LQL545" s="55"/>
      <c r="LQM545" s="55"/>
      <c r="LQN545" s="55"/>
      <c r="LQO545" s="55"/>
      <c r="LQP545" s="55"/>
      <c r="LQQ545" s="59"/>
      <c r="LQR545" s="55"/>
      <c r="LQS545" s="55"/>
      <c r="LQT545" s="87"/>
      <c r="LQU545" s="88"/>
      <c r="LQV545" s="89"/>
      <c r="LQW545" s="90"/>
      <c r="LQX545" s="57"/>
      <c r="LQY545" s="57"/>
      <c r="LQZ545" s="91"/>
      <c r="LRA545" s="87"/>
      <c r="LRB545" s="87"/>
      <c r="LRC545" s="55"/>
      <c r="LRD545" s="55"/>
      <c r="LRE545" s="92"/>
      <c r="LRF545" s="61"/>
      <c r="LRG545" s="55"/>
      <c r="LRH545" s="57"/>
      <c r="LRI545" s="55"/>
      <c r="LRJ545" s="55"/>
      <c r="LRK545" s="55"/>
      <c r="LRL545" s="55"/>
      <c r="LRM545" s="55"/>
      <c r="LRN545" s="55"/>
      <c r="LRO545" s="55"/>
      <c r="LRP545" s="59"/>
      <c r="LRQ545" s="55"/>
      <c r="LRR545" s="55"/>
      <c r="LRS545" s="87"/>
      <c r="LRT545" s="88"/>
      <c r="LRU545" s="89"/>
      <c r="LRV545" s="90"/>
      <c r="LRW545" s="57"/>
      <c r="LRX545" s="57"/>
      <c r="LRY545" s="91"/>
      <c r="LRZ545" s="87"/>
      <c r="LSA545" s="87"/>
      <c r="LSB545" s="55"/>
      <c r="LSC545" s="55"/>
      <c r="LSD545" s="92"/>
      <c r="LSE545" s="61"/>
      <c r="LSF545" s="55"/>
      <c r="LSG545" s="57"/>
      <c r="LSH545" s="55"/>
      <c r="LSI545" s="55"/>
      <c r="LSJ545" s="55"/>
      <c r="LSK545" s="55"/>
      <c r="LSL545" s="55"/>
      <c r="LSM545" s="55"/>
      <c r="LSN545" s="55"/>
      <c r="LSO545" s="59"/>
      <c r="LSP545" s="55"/>
      <c r="LSQ545" s="55"/>
      <c r="LSR545" s="87"/>
      <c r="LSS545" s="88"/>
      <c r="LST545" s="89"/>
      <c r="LSU545" s="90"/>
      <c r="LSV545" s="57"/>
      <c r="LSW545" s="57"/>
      <c r="LSX545" s="91"/>
      <c r="LSY545" s="87"/>
      <c r="LSZ545" s="87"/>
      <c r="LTA545" s="55"/>
      <c r="LTB545" s="55"/>
      <c r="LTC545" s="92"/>
      <c r="LTD545" s="61"/>
      <c r="LTE545" s="55"/>
      <c r="LTF545" s="57"/>
      <c r="LTG545" s="55"/>
      <c r="LTH545" s="55"/>
      <c r="LTI545" s="55"/>
      <c r="LTJ545" s="55"/>
      <c r="LTK545" s="55"/>
      <c r="LTL545" s="55"/>
      <c r="LTM545" s="55"/>
      <c r="LTN545" s="59"/>
      <c r="LTO545" s="55"/>
      <c r="LTP545" s="55"/>
      <c r="LTQ545" s="87"/>
      <c r="LTR545" s="88"/>
      <c r="LTS545" s="89"/>
      <c r="LTT545" s="90"/>
      <c r="LTU545" s="57"/>
      <c r="LTV545" s="57"/>
      <c r="LTW545" s="91"/>
      <c r="LTX545" s="87"/>
      <c r="LTY545" s="87"/>
      <c r="LTZ545" s="55"/>
      <c r="LUA545" s="55"/>
      <c r="LUB545" s="92"/>
      <c r="LUC545" s="61"/>
      <c r="LUD545" s="55"/>
      <c r="LUE545" s="57"/>
      <c r="LUF545" s="55"/>
      <c r="LUG545" s="55"/>
      <c r="LUH545" s="55"/>
      <c r="LUI545" s="55"/>
      <c r="LUJ545" s="55"/>
      <c r="LUK545" s="55"/>
      <c r="LUL545" s="55"/>
      <c r="LUM545" s="59"/>
      <c r="LUN545" s="55"/>
      <c r="LUO545" s="55"/>
      <c r="LUP545" s="87"/>
      <c r="LUQ545" s="88"/>
      <c r="LUR545" s="89"/>
      <c r="LUS545" s="90"/>
      <c r="LUT545" s="57"/>
      <c r="LUU545" s="57"/>
      <c r="LUV545" s="91"/>
      <c r="LUW545" s="87"/>
      <c r="LUX545" s="87"/>
      <c r="LUY545" s="55"/>
      <c r="LUZ545" s="55"/>
      <c r="LVA545" s="92"/>
      <c r="LVB545" s="61"/>
      <c r="LVC545" s="55"/>
      <c r="LVD545" s="57"/>
      <c r="LVE545" s="55"/>
      <c r="LVF545" s="55"/>
      <c r="LVG545" s="55"/>
      <c r="LVH545" s="55"/>
      <c r="LVI545" s="55"/>
      <c r="LVJ545" s="55"/>
      <c r="LVK545" s="55"/>
      <c r="LVL545" s="59"/>
      <c r="LVM545" s="55"/>
      <c r="LVN545" s="55"/>
      <c r="LVO545" s="87"/>
      <c r="LVP545" s="88"/>
      <c r="LVQ545" s="89"/>
      <c r="LVR545" s="90"/>
      <c r="LVS545" s="57"/>
      <c r="LVT545" s="57"/>
      <c r="LVU545" s="91"/>
      <c r="LVV545" s="87"/>
      <c r="LVW545" s="87"/>
      <c r="LVX545" s="55"/>
      <c r="LVY545" s="55"/>
      <c r="LVZ545" s="92"/>
      <c r="LWA545" s="61"/>
      <c r="LWB545" s="55"/>
      <c r="LWC545" s="57"/>
      <c r="LWD545" s="55"/>
      <c r="LWE545" s="55"/>
      <c r="LWF545" s="55"/>
      <c r="LWG545" s="55"/>
      <c r="LWH545" s="55"/>
      <c r="LWI545" s="55"/>
      <c r="LWJ545" s="55"/>
      <c r="LWK545" s="59"/>
      <c r="LWL545" s="55"/>
      <c r="LWM545" s="55"/>
      <c r="LWN545" s="87"/>
      <c r="LWO545" s="88"/>
      <c r="LWP545" s="89"/>
      <c r="LWQ545" s="90"/>
      <c r="LWR545" s="57"/>
      <c r="LWS545" s="57"/>
      <c r="LWT545" s="91"/>
      <c r="LWU545" s="87"/>
      <c r="LWV545" s="87"/>
      <c r="LWW545" s="55"/>
      <c r="LWX545" s="55"/>
      <c r="LWY545" s="92"/>
      <c r="LWZ545" s="61"/>
      <c r="LXA545" s="55"/>
      <c r="LXB545" s="57"/>
      <c r="LXC545" s="55"/>
      <c r="LXD545" s="55"/>
      <c r="LXE545" s="55"/>
      <c r="LXF545" s="55"/>
      <c r="LXG545" s="55"/>
      <c r="LXH545" s="55"/>
      <c r="LXI545" s="55"/>
      <c r="LXJ545" s="59"/>
      <c r="LXK545" s="55"/>
      <c r="LXL545" s="55"/>
      <c r="LXM545" s="87"/>
      <c r="LXN545" s="88"/>
      <c r="LXO545" s="89"/>
      <c r="LXP545" s="90"/>
      <c r="LXQ545" s="57"/>
      <c r="LXR545" s="57"/>
      <c r="LXS545" s="91"/>
      <c r="LXT545" s="87"/>
      <c r="LXU545" s="87"/>
      <c r="LXV545" s="55"/>
      <c r="LXW545" s="55"/>
      <c r="LXX545" s="92"/>
      <c r="LXY545" s="61"/>
      <c r="LXZ545" s="55"/>
      <c r="LYA545" s="57"/>
      <c r="LYB545" s="55"/>
      <c r="LYC545" s="55"/>
      <c r="LYD545" s="55"/>
      <c r="LYE545" s="55"/>
      <c r="LYF545" s="55"/>
      <c r="LYG545" s="55"/>
      <c r="LYH545" s="55"/>
      <c r="LYI545" s="59"/>
      <c r="LYJ545" s="55"/>
      <c r="LYK545" s="55"/>
      <c r="LYL545" s="87"/>
      <c r="LYM545" s="88"/>
      <c r="LYN545" s="89"/>
      <c r="LYO545" s="90"/>
      <c r="LYP545" s="57"/>
      <c r="LYQ545" s="57"/>
      <c r="LYR545" s="91"/>
      <c r="LYS545" s="87"/>
      <c r="LYT545" s="87"/>
      <c r="LYU545" s="55"/>
      <c r="LYV545" s="55"/>
      <c r="LYW545" s="92"/>
      <c r="LYX545" s="61"/>
      <c r="LYY545" s="55"/>
      <c r="LYZ545" s="57"/>
      <c r="LZA545" s="55"/>
      <c r="LZB545" s="55"/>
      <c r="LZC545" s="55"/>
      <c r="LZD545" s="55"/>
      <c r="LZE545" s="55"/>
      <c r="LZF545" s="55"/>
      <c r="LZG545" s="55"/>
      <c r="LZH545" s="59"/>
      <c r="LZI545" s="55"/>
      <c r="LZJ545" s="55"/>
      <c r="LZK545" s="87"/>
      <c r="LZL545" s="88"/>
      <c r="LZM545" s="89"/>
      <c r="LZN545" s="90"/>
      <c r="LZO545" s="57"/>
      <c r="LZP545" s="57"/>
      <c r="LZQ545" s="91"/>
      <c r="LZR545" s="87"/>
      <c r="LZS545" s="87"/>
      <c r="LZT545" s="55"/>
      <c r="LZU545" s="55"/>
      <c r="LZV545" s="92"/>
      <c r="LZW545" s="61"/>
      <c r="LZX545" s="55"/>
      <c r="LZY545" s="57"/>
      <c r="LZZ545" s="55"/>
      <c r="MAA545" s="55"/>
      <c r="MAB545" s="55"/>
      <c r="MAC545" s="55"/>
      <c r="MAD545" s="55"/>
      <c r="MAE545" s="55"/>
      <c r="MAF545" s="55"/>
      <c r="MAG545" s="59"/>
      <c r="MAH545" s="55"/>
      <c r="MAI545" s="55"/>
      <c r="MAJ545" s="87"/>
      <c r="MAK545" s="88"/>
      <c r="MAL545" s="89"/>
      <c r="MAM545" s="90"/>
      <c r="MAN545" s="57"/>
      <c r="MAO545" s="57"/>
      <c r="MAP545" s="91"/>
      <c r="MAQ545" s="87"/>
      <c r="MAR545" s="87"/>
      <c r="MAS545" s="55"/>
      <c r="MAT545" s="55"/>
      <c r="MAU545" s="92"/>
      <c r="MAV545" s="61"/>
      <c r="MAW545" s="55"/>
      <c r="MAX545" s="57"/>
      <c r="MAY545" s="55"/>
      <c r="MAZ545" s="55"/>
      <c r="MBA545" s="55"/>
      <c r="MBB545" s="55"/>
      <c r="MBC545" s="55"/>
      <c r="MBD545" s="55"/>
      <c r="MBE545" s="55"/>
      <c r="MBF545" s="59"/>
      <c r="MBG545" s="55"/>
      <c r="MBH545" s="55"/>
      <c r="MBI545" s="87"/>
      <c r="MBJ545" s="88"/>
      <c r="MBK545" s="89"/>
      <c r="MBL545" s="90"/>
      <c r="MBM545" s="57"/>
      <c r="MBN545" s="57"/>
      <c r="MBO545" s="91"/>
      <c r="MBP545" s="87"/>
      <c r="MBQ545" s="87"/>
      <c r="MBR545" s="55"/>
      <c r="MBS545" s="55"/>
      <c r="MBT545" s="92"/>
      <c r="MBU545" s="61"/>
      <c r="MBV545" s="55"/>
      <c r="MBW545" s="57"/>
      <c r="MBX545" s="55"/>
      <c r="MBY545" s="55"/>
      <c r="MBZ545" s="55"/>
      <c r="MCA545" s="55"/>
      <c r="MCB545" s="55"/>
      <c r="MCC545" s="55"/>
      <c r="MCD545" s="55"/>
      <c r="MCE545" s="59"/>
      <c r="MCF545" s="55"/>
      <c r="MCG545" s="55"/>
      <c r="MCH545" s="87"/>
      <c r="MCI545" s="88"/>
      <c r="MCJ545" s="89"/>
      <c r="MCK545" s="90"/>
      <c r="MCL545" s="57"/>
      <c r="MCM545" s="57"/>
      <c r="MCN545" s="91"/>
      <c r="MCO545" s="87"/>
      <c r="MCP545" s="87"/>
      <c r="MCQ545" s="55"/>
      <c r="MCR545" s="55"/>
      <c r="MCS545" s="92"/>
      <c r="MCT545" s="61"/>
      <c r="MCU545" s="55"/>
      <c r="MCV545" s="57"/>
      <c r="MCW545" s="55"/>
      <c r="MCX545" s="55"/>
      <c r="MCY545" s="55"/>
      <c r="MCZ545" s="55"/>
      <c r="MDA545" s="55"/>
      <c r="MDB545" s="55"/>
      <c r="MDC545" s="55"/>
      <c r="MDD545" s="59"/>
      <c r="MDE545" s="55"/>
      <c r="MDF545" s="55"/>
      <c r="MDG545" s="87"/>
      <c r="MDH545" s="88"/>
      <c r="MDI545" s="89"/>
      <c r="MDJ545" s="90"/>
      <c r="MDK545" s="57"/>
      <c r="MDL545" s="57"/>
      <c r="MDM545" s="91"/>
      <c r="MDN545" s="87"/>
      <c r="MDO545" s="87"/>
      <c r="MDP545" s="55"/>
      <c r="MDQ545" s="55"/>
      <c r="MDR545" s="92"/>
      <c r="MDS545" s="61"/>
      <c r="MDT545" s="55"/>
      <c r="MDU545" s="57"/>
      <c r="MDV545" s="55"/>
      <c r="MDW545" s="55"/>
      <c r="MDX545" s="55"/>
      <c r="MDY545" s="55"/>
      <c r="MDZ545" s="55"/>
      <c r="MEA545" s="55"/>
      <c r="MEB545" s="55"/>
      <c r="MEC545" s="59"/>
      <c r="MED545" s="55"/>
      <c r="MEE545" s="55"/>
      <c r="MEF545" s="87"/>
      <c r="MEG545" s="88"/>
      <c r="MEH545" s="89"/>
      <c r="MEI545" s="90"/>
      <c r="MEJ545" s="57"/>
      <c r="MEK545" s="57"/>
      <c r="MEL545" s="91"/>
      <c r="MEM545" s="87"/>
      <c r="MEN545" s="87"/>
      <c r="MEO545" s="55"/>
      <c r="MEP545" s="55"/>
      <c r="MEQ545" s="92"/>
      <c r="MER545" s="61"/>
      <c r="MES545" s="55"/>
      <c r="MET545" s="57"/>
      <c r="MEU545" s="55"/>
      <c r="MEV545" s="55"/>
      <c r="MEW545" s="55"/>
      <c r="MEX545" s="55"/>
      <c r="MEY545" s="55"/>
      <c r="MEZ545" s="55"/>
      <c r="MFA545" s="55"/>
      <c r="MFB545" s="59"/>
      <c r="MFC545" s="55"/>
      <c r="MFD545" s="55"/>
      <c r="MFE545" s="87"/>
      <c r="MFF545" s="88"/>
      <c r="MFG545" s="89"/>
      <c r="MFH545" s="90"/>
      <c r="MFI545" s="57"/>
      <c r="MFJ545" s="57"/>
      <c r="MFK545" s="91"/>
      <c r="MFL545" s="87"/>
      <c r="MFM545" s="87"/>
      <c r="MFN545" s="55"/>
      <c r="MFO545" s="55"/>
      <c r="MFP545" s="92"/>
      <c r="MFQ545" s="61"/>
      <c r="MFR545" s="55"/>
      <c r="MFS545" s="57"/>
      <c r="MFT545" s="55"/>
      <c r="MFU545" s="55"/>
      <c r="MFV545" s="55"/>
      <c r="MFW545" s="55"/>
      <c r="MFX545" s="55"/>
      <c r="MFY545" s="55"/>
      <c r="MFZ545" s="55"/>
      <c r="MGA545" s="59"/>
      <c r="MGB545" s="55"/>
      <c r="MGC545" s="55"/>
      <c r="MGD545" s="87"/>
      <c r="MGE545" s="88"/>
      <c r="MGF545" s="89"/>
      <c r="MGG545" s="90"/>
      <c r="MGH545" s="57"/>
      <c r="MGI545" s="57"/>
      <c r="MGJ545" s="91"/>
      <c r="MGK545" s="87"/>
      <c r="MGL545" s="87"/>
      <c r="MGM545" s="55"/>
      <c r="MGN545" s="55"/>
      <c r="MGO545" s="92"/>
      <c r="MGP545" s="61"/>
      <c r="MGQ545" s="55"/>
      <c r="MGR545" s="57"/>
      <c r="MGS545" s="55"/>
      <c r="MGT545" s="55"/>
      <c r="MGU545" s="55"/>
      <c r="MGV545" s="55"/>
      <c r="MGW545" s="55"/>
      <c r="MGX545" s="55"/>
      <c r="MGY545" s="55"/>
      <c r="MGZ545" s="59"/>
      <c r="MHA545" s="55"/>
      <c r="MHB545" s="55"/>
      <c r="MHC545" s="87"/>
      <c r="MHD545" s="88"/>
      <c r="MHE545" s="89"/>
      <c r="MHF545" s="90"/>
      <c r="MHG545" s="57"/>
      <c r="MHH545" s="57"/>
      <c r="MHI545" s="91"/>
      <c r="MHJ545" s="87"/>
      <c r="MHK545" s="87"/>
      <c r="MHL545" s="55"/>
      <c r="MHM545" s="55"/>
      <c r="MHN545" s="92"/>
      <c r="MHO545" s="61"/>
      <c r="MHP545" s="55"/>
      <c r="MHQ545" s="57"/>
      <c r="MHR545" s="55"/>
      <c r="MHS545" s="55"/>
      <c r="MHT545" s="55"/>
      <c r="MHU545" s="55"/>
      <c r="MHV545" s="55"/>
      <c r="MHW545" s="55"/>
      <c r="MHX545" s="55"/>
      <c r="MHY545" s="59"/>
      <c r="MHZ545" s="55"/>
      <c r="MIA545" s="55"/>
      <c r="MIB545" s="87"/>
      <c r="MIC545" s="88"/>
      <c r="MID545" s="89"/>
      <c r="MIE545" s="90"/>
      <c r="MIF545" s="57"/>
      <c r="MIG545" s="57"/>
      <c r="MIH545" s="91"/>
      <c r="MII545" s="87"/>
      <c r="MIJ545" s="87"/>
      <c r="MIK545" s="55"/>
      <c r="MIL545" s="55"/>
      <c r="MIM545" s="92"/>
      <c r="MIN545" s="61"/>
      <c r="MIO545" s="55"/>
      <c r="MIP545" s="57"/>
      <c r="MIQ545" s="55"/>
      <c r="MIR545" s="55"/>
      <c r="MIS545" s="55"/>
      <c r="MIT545" s="55"/>
      <c r="MIU545" s="55"/>
      <c r="MIV545" s="55"/>
      <c r="MIW545" s="55"/>
      <c r="MIX545" s="59"/>
      <c r="MIY545" s="55"/>
      <c r="MIZ545" s="55"/>
      <c r="MJA545" s="87"/>
      <c r="MJB545" s="88"/>
      <c r="MJC545" s="89"/>
      <c r="MJD545" s="90"/>
      <c r="MJE545" s="57"/>
      <c r="MJF545" s="57"/>
      <c r="MJG545" s="91"/>
      <c r="MJH545" s="87"/>
      <c r="MJI545" s="87"/>
      <c r="MJJ545" s="55"/>
      <c r="MJK545" s="55"/>
      <c r="MJL545" s="92"/>
      <c r="MJM545" s="61"/>
      <c r="MJN545" s="55"/>
      <c r="MJO545" s="57"/>
      <c r="MJP545" s="55"/>
      <c r="MJQ545" s="55"/>
      <c r="MJR545" s="55"/>
      <c r="MJS545" s="55"/>
      <c r="MJT545" s="55"/>
      <c r="MJU545" s="55"/>
      <c r="MJV545" s="55"/>
      <c r="MJW545" s="59"/>
      <c r="MJX545" s="55"/>
      <c r="MJY545" s="55"/>
      <c r="MJZ545" s="87"/>
      <c r="MKA545" s="88"/>
      <c r="MKB545" s="89"/>
      <c r="MKC545" s="90"/>
      <c r="MKD545" s="57"/>
      <c r="MKE545" s="57"/>
      <c r="MKF545" s="91"/>
      <c r="MKG545" s="87"/>
      <c r="MKH545" s="87"/>
      <c r="MKI545" s="55"/>
      <c r="MKJ545" s="55"/>
      <c r="MKK545" s="92"/>
      <c r="MKL545" s="61"/>
      <c r="MKM545" s="55"/>
      <c r="MKN545" s="57"/>
      <c r="MKO545" s="55"/>
      <c r="MKP545" s="55"/>
      <c r="MKQ545" s="55"/>
      <c r="MKR545" s="55"/>
      <c r="MKS545" s="55"/>
      <c r="MKT545" s="55"/>
      <c r="MKU545" s="55"/>
      <c r="MKV545" s="59"/>
      <c r="MKW545" s="55"/>
      <c r="MKX545" s="55"/>
      <c r="MKY545" s="87"/>
      <c r="MKZ545" s="88"/>
      <c r="MLA545" s="89"/>
      <c r="MLB545" s="90"/>
      <c r="MLC545" s="57"/>
      <c r="MLD545" s="57"/>
      <c r="MLE545" s="91"/>
      <c r="MLF545" s="87"/>
      <c r="MLG545" s="87"/>
      <c r="MLH545" s="55"/>
      <c r="MLI545" s="55"/>
      <c r="MLJ545" s="92"/>
      <c r="MLK545" s="61"/>
      <c r="MLL545" s="55"/>
      <c r="MLM545" s="57"/>
      <c r="MLN545" s="55"/>
      <c r="MLO545" s="55"/>
      <c r="MLP545" s="55"/>
      <c r="MLQ545" s="55"/>
      <c r="MLR545" s="55"/>
      <c r="MLS545" s="55"/>
      <c r="MLT545" s="55"/>
      <c r="MLU545" s="59"/>
      <c r="MLV545" s="55"/>
      <c r="MLW545" s="55"/>
      <c r="MLX545" s="87"/>
      <c r="MLY545" s="88"/>
      <c r="MLZ545" s="89"/>
      <c r="MMA545" s="90"/>
      <c r="MMB545" s="57"/>
      <c r="MMC545" s="57"/>
      <c r="MMD545" s="91"/>
      <c r="MME545" s="87"/>
      <c r="MMF545" s="87"/>
      <c r="MMG545" s="55"/>
      <c r="MMH545" s="55"/>
      <c r="MMI545" s="92"/>
      <c r="MMJ545" s="61"/>
      <c r="MMK545" s="55"/>
      <c r="MML545" s="57"/>
      <c r="MMM545" s="55"/>
      <c r="MMN545" s="55"/>
      <c r="MMO545" s="55"/>
      <c r="MMP545" s="55"/>
      <c r="MMQ545" s="55"/>
      <c r="MMR545" s="55"/>
      <c r="MMS545" s="55"/>
      <c r="MMT545" s="59"/>
      <c r="MMU545" s="55"/>
      <c r="MMV545" s="55"/>
      <c r="MMW545" s="87"/>
      <c r="MMX545" s="88"/>
      <c r="MMY545" s="89"/>
      <c r="MMZ545" s="90"/>
      <c r="MNA545" s="57"/>
      <c r="MNB545" s="57"/>
      <c r="MNC545" s="91"/>
      <c r="MND545" s="87"/>
      <c r="MNE545" s="87"/>
      <c r="MNF545" s="55"/>
      <c r="MNG545" s="55"/>
      <c r="MNH545" s="92"/>
      <c r="MNI545" s="61"/>
      <c r="MNJ545" s="55"/>
      <c r="MNK545" s="57"/>
      <c r="MNL545" s="55"/>
      <c r="MNM545" s="55"/>
      <c r="MNN545" s="55"/>
      <c r="MNO545" s="55"/>
      <c r="MNP545" s="55"/>
      <c r="MNQ545" s="55"/>
      <c r="MNR545" s="55"/>
      <c r="MNS545" s="59"/>
      <c r="MNT545" s="55"/>
      <c r="MNU545" s="55"/>
      <c r="MNV545" s="87"/>
      <c r="MNW545" s="88"/>
      <c r="MNX545" s="89"/>
      <c r="MNY545" s="90"/>
      <c r="MNZ545" s="57"/>
      <c r="MOA545" s="57"/>
      <c r="MOB545" s="91"/>
      <c r="MOC545" s="87"/>
      <c r="MOD545" s="87"/>
      <c r="MOE545" s="55"/>
      <c r="MOF545" s="55"/>
      <c r="MOG545" s="92"/>
      <c r="MOH545" s="61"/>
      <c r="MOI545" s="55"/>
      <c r="MOJ545" s="57"/>
      <c r="MOK545" s="55"/>
      <c r="MOL545" s="55"/>
      <c r="MOM545" s="55"/>
      <c r="MON545" s="55"/>
      <c r="MOO545" s="55"/>
      <c r="MOP545" s="55"/>
      <c r="MOQ545" s="55"/>
      <c r="MOR545" s="59"/>
      <c r="MOS545" s="55"/>
      <c r="MOT545" s="55"/>
      <c r="MOU545" s="87"/>
      <c r="MOV545" s="88"/>
      <c r="MOW545" s="89"/>
      <c r="MOX545" s="90"/>
      <c r="MOY545" s="57"/>
      <c r="MOZ545" s="57"/>
      <c r="MPA545" s="91"/>
      <c r="MPB545" s="87"/>
      <c r="MPC545" s="87"/>
      <c r="MPD545" s="55"/>
      <c r="MPE545" s="55"/>
      <c r="MPF545" s="92"/>
      <c r="MPG545" s="61"/>
      <c r="MPH545" s="55"/>
      <c r="MPI545" s="57"/>
      <c r="MPJ545" s="55"/>
      <c r="MPK545" s="55"/>
      <c r="MPL545" s="55"/>
      <c r="MPM545" s="55"/>
      <c r="MPN545" s="55"/>
      <c r="MPO545" s="55"/>
      <c r="MPP545" s="55"/>
      <c r="MPQ545" s="59"/>
      <c r="MPR545" s="55"/>
      <c r="MPS545" s="55"/>
      <c r="MPT545" s="87"/>
      <c r="MPU545" s="88"/>
      <c r="MPV545" s="89"/>
      <c r="MPW545" s="90"/>
      <c r="MPX545" s="57"/>
      <c r="MPY545" s="57"/>
      <c r="MPZ545" s="91"/>
      <c r="MQA545" s="87"/>
      <c r="MQB545" s="87"/>
      <c r="MQC545" s="55"/>
      <c r="MQD545" s="55"/>
      <c r="MQE545" s="92"/>
      <c r="MQF545" s="61"/>
      <c r="MQG545" s="55"/>
      <c r="MQH545" s="57"/>
      <c r="MQI545" s="55"/>
      <c r="MQJ545" s="55"/>
      <c r="MQK545" s="55"/>
      <c r="MQL545" s="55"/>
      <c r="MQM545" s="55"/>
      <c r="MQN545" s="55"/>
      <c r="MQO545" s="55"/>
      <c r="MQP545" s="59"/>
      <c r="MQQ545" s="55"/>
      <c r="MQR545" s="55"/>
      <c r="MQS545" s="87"/>
      <c r="MQT545" s="88"/>
      <c r="MQU545" s="89"/>
      <c r="MQV545" s="90"/>
      <c r="MQW545" s="57"/>
      <c r="MQX545" s="57"/>
      <c r="MQY545" s="91"/>
      <c r="MQZ545" s="87"/>
      <c r="MRA545" s="87"/>
      <c r="MRB545" s="55"/>
      <c r="MRC545" s="55"/>
      <c r="MRD545" s="92"/>
      <c r="MRE545" s="61"/>
      <c r="MRF545" s="55"/>
      <c r="MRG545" s="57"/>
      <c r="MRH545" s="55"/>
      <c r="MRI545" s="55"/>
      <c r="MRJ545" s="55"/>
      <c r="MRK545" s="55"/>
      <c r="MRL545" s="55"/>
      <c r="MRM545" s="55"/>
      <c r="MRN545" s="55"/>
      <c r="MRO545" s="59"/>
      <c r="MRP545" s="55"/>
      <c r="MRQ545" s="55"/>
      <c r="MRR545" s="87"/>
      <c r="MRS545" s="88"/>
      <c r="MRT545" s="89"/>
      <c r="MRU545" s="90"/>
      <c r="MRV545" s="57"/>
      <c r="MRW545" s="57"/>
      <c r="MRX545" s="91"/>
      <c r="MRY545" s="87"/>
      <c r="MRZ545" s="87"/>
      <c r="MSA545" s="55"/>
      <c r="MSB545" s="55"/>
      <c r="MSC545" s="92"/>
      <c r="MSD545" s="61"/>
      <c r="MSE545" s="55"/>
      <c r="MSF545" s="57"/>
      <c r="MSG545" s="55"/>
      <c r="MSH545" s="55"/>
      <c r="MSI545" s="55"/>
      <c r="MSJ545" s="55"/>
      <c r="MSK545" s="55"/>
      <c r="MSL545" s="55"/>
      <c r="MSM545" s="55"/>
      <c r="MSN545" s="59"/>
      <c r="MSO545" s="55"/>
      <c r="MSP545" s="55"/>
      <c r="MSQ545" s="87"/>
      <c r="MSR545" s="88"/>
      <c r="MSS545" s="89"/>
      <c r="MST545" s="90"/>
      <c r="MSU545" s="57"/>
      <c r="MSV545" s="57"/>
      <c r="MSW545" s="91"/>
      <c r="MSX545" s="87"/>
      <c r="MSY545" s="87"/>
      <c r="MSZ545" s="55"/>
      <c r="MTA545" s="55"/>
      <c r="MTB545" s="92"/>
      <c r="MTC545" s="61"/>
      <c r="MTD545" s="55"/>
      <c r="MTE545" s="57"/>
      <c r="MTF545" s="55"/>
      <c r="MTG545" s="55"/>
      <c r="MTH545" s="55"/>
      <c r="MTI545" s="55"/>
      <c r="MTJ545" s="55"/>
      <c r="MTK545" s="55"/>
      <c r="MTL545" s="55"/>
      <c r="MTM545" s="59"/>
      <c r="MTN545" s="55"/>
      <c r="MTO545" s="55"/>
      <c r="MTP545" s="87"/>
      <c r="MTQ545" s="88"/>
      <c r="MTR545" s="89"/>
      <c r="MTS545" s="90"/>
      <c r="MTT545" s="57"/>
      <c r="MTU545" s="57"/>
      <c r="MTV545" s="91"/>
      <c r="MTW545" s="87"/>
      <c r="MTX545" s="87"/>
      <c r="MTY545" s="55"/>
      <c r="MTZ545" s="55"/>
      <c r="MUA545" s="92"/>
      <c r="MUB545" s="61"/>
      <c r="MUC545" s="55"/>
      <c r="MUD545" s="57"/>
      <c r="MUE545" s="55"/>
      <c r="MUF545" s="55"/>
      <c r="MUG545" s="55"/>
      <c r="MUH545" s="55"/>
      <c r="MUI545" s="55"/>
      <c r="MUJ545" s="55"/>
      <c r="MUK545" s="55"/>
      <c r="MUL545" s="59"/>
      <c r="MUM545" s="55"/>
      <c r="MUN545" s="55"/>
      <c r="MUO545" s="87"/>
      <c r="MUP545" s="88"/>
      <c r="MUQ545" s="89"/>
      <c r="MUR545" s="90"/>
      <c r="MUS545" s="57"/>
      <c r="MUT545" s="57"/>
      <c r="MUU545" s="91"/>
      <c r="MUV545" s="87"/>
      <c r="MUW545" s="87"/>
      <c r="MUX545" s="55"/>
      <c r="MUY545" s="55"/>
      <c r="MUZ545" s="92"/>
      <c r="MVA545" s="61"/>
      <c r="MVB545" s="55"/>
      <c r="MVC545" s="57"/>
      <c r="MVD545" s="55"/>
      <c r="MVE545" s="55"/>
      <c r="MVF545" s="55"/>
      <c r="MVG545" s="55"/>
      <c r="MVH545" s="55"/>
      <c r="MVI545" s="55"/>
      <c r="MVJ545" s="55"/>
      <c r="MVK545" s="59"/>
      <c r="MVL545" s="55"/>
      <c r="MVM545" s="55"/>
      <c r="MVN545" s="87"/>
      <c r="MVO545" s="88"/>
      <c r="MVP545" s="89"/>
      <c r="MVQ545" s="90"/>
      <c r="MVR545" s="57"/>
      <c r="MVS545" s="57"/>
      <c r="MVT545" s="91"/>
      <c r="MVU545" s="87"/>
      <c r="MVV545" s="87"/>
      <c r="MVW545" s="55"/>
      <c r="MVX545" s="55"/>
      <c r="MVY545" s="92"/>
      <c r="MVZ545" s="61"/>
      <c r="MWA545" s="55"/>
      <c r="MWB545" s="57"/>
      <c r="MWC545" s="55"/>
      <c r="MWD545" s="55"/>
      <c r="MWE545" s="55"/>
      <c r="MWF545" s="55"/>
      <c r="MWG545" s="55"/>
      <c r="MWH545" s="55"/>
      <c r="MWI545" s="55"/>
      <c r="MWJ545" s="59"/>
      <c r="MWK545" s="55"/>
      <c r="MWL545" s="55"/>
      <c r="MWM545" s="87"/>
      <c r="MWN545" s="88"/>
      <c r="MWO545" s="89"/>
      <c r="MWP545" s="90"/>
      <c r="MWQ545" s="57"/>
      <c r="MWR545" s="57"/>
      <c r="MWS545" s="91"/>
      <c r="MWT545" s="87"/>
      <c r="MWU545" s="87"/>
      <c r="MWV545" s="55"/>
      <c r="MWW545" s="55"/>
      <c r="MWX545" s="92"/>
      <c r="MWY545" s="61"/>
      <c r="MWZ545" s="55"/>
      <c r="MXA545" s="57"/>
      <c r="MXB545" s="55"/>
      <c r="MXC545" s="55"/>
      <c r="MXD545" s="55"/>
      <c r="MXE545" s="55"/>
      <c r="MXF545" s="55"/>
      <c r="MXG545" s="55"/>
      <c r="MXH545" s="55"/>
      <c r="MXI545" s="59"/>
      <c r="MXJ545" s="55"/>
      <c r="MXK545" s="55"/>
      <c r="MXL545" s="87"/>
      <c r="MXM545" s="88"/>
      <c r="MXN545" s="89"/>
      <c r="MXO545" s="90"/>
      <c r="MXP545" s="57"/>
      <c r="MXQ545" s="57"/>
      <c r="MXR545" s="91"/>
      <c r="MXS545" s="87"/>
      <c r="MXT545" s="87"/>
      <c r="MXU545" s="55"/>
      <c r="MXV545" s="55"/>
      <c r="MXW545" s="92"/>
      <c r="MXX545" s="61"/>
      <c r="MXY545" s="55"/>
      <c r="MXZ545" s="57"/>
      <c r="MYA545" s="55"/>
      <c r="MYB545" s="55"/>
      <c r="MYC545" s="55"/>
      <c r="MYD545" s="55"/>
      <c r="MYE545" s="55"/>
      <c r="MYF545" s="55"/>
      <c r="MYG545" s="55"/>
      <c r="MYH545" s="59"/>
      <c r="MYI545" s="55"/>
      <c r="MYJ545" s="55"/>
      <c r="MYK545" s="87"/>
      <c r="MYL545" s="88"/>
      <c r="MYM545" s="89"/>
      <c r="MYN545" s="90"/>
      <c r="MYO545" s="57"/>
      <c r="MYP545" s="57"/>
      <c r="MYQ545" s="91"/>
      <c r="MYR545" s="87"/>
      <c r="MYS545" s="87"/>
      <c r="MYT545" s="55"/>
      <c r="MYU545" s="55"/>
      <c r="MYV545" s="92"/>
      <c r="MYW545" s="61"/>
      <c r="MYX545" s="55"/>
      <c r="MYY545" s="57"/>
      <c r="MYZ545" s="55"/>
      <c r="MZA545" s="55"/>
      <c r="MZB545" s="55"/>
      <c r="MZC545" s="55"/>
      <c r="MZD545" s="55"/>
      <c r="MZE545" s="55"/>
      <c r="MZF545" s="55"/>
      <c r="MZG545" s="59"/>
      <c r="MZH545" s="55"/>
      <c r="MZI545" s="55"/>
      <c r="MZJ545" s="87"/>
      <c r="MZK545" s="88"/>
      <c r="MZL545" s="89"/>
      <c r="MZM545" s="90"/>
      <c r="MZN545" s="57"/>
      <c r="MZO545" s="57"/>
      <c r="MZP545" s="91"/>
      <c r="MZQ545" s="87"/>
      <c r="MZR545" s="87"/>
      <c r="MZS545" s="55"/>
      <c r="MZT545" s="55"/>
      <c r="MZU545" s="92"/>
      <c r="MZV545" s="61"/>
      <c r="MZW545" s="55"/>
      <c r="MZX545" s="57"/>
      <c r="MZY545" s="55"/>
      <c r="MZZ545" s="55"/>
      <c r="NAA545" s="55"/>
      <c r="NAB545" s="55"/>
      <c r="NAC545" s="55"/>
      <c r="NAD545" s="55"/>
      <c r="NAE545" s="55"/>
      <c r="NAF545" s="59"/>
      <c r="NAG545" s="55"/>
      <c r="NAH545" s="55"/>
      <c r="NAI545" s="87"/>
      <c r="NAJ545" s="88"/>
      <c r="NAK545" s="89"/>
      <c r="NAL545" s="90"/>
      <c r="NAM545" s="57"/>
      <c r="NAN545" s="57"/>
      <c r="NAO545" s="91"/>
      <c r="NAP545" s="87"/>
      <c r="NAQ545" s="87"/>
      <c r="NAR545" s="55"/>
      <c r="NAS545" s="55"/>
      <c r="NAT545" s="92"/>
      <c r="NAU545" s="61"/>
      <c r="NAV545" s="55"/>
      <c r="NAW545" s="57"/>
      <c r="NAX545" s="55"/>
      <c r="NAY545" s="55"/>
      <c r="NAZ545" s="55"/>
      <c r="NBA545" s="55"/>
      <c r="NBB545" s="55"/>
      <c r="NBC545" s="55"/>
      <c r="NBD545" s="55"/>
      <c r="NBE545" s="59"/>
      <c r="NBF545" s="55"/>
      <c r="NBG545" s="55"/>
      <c r="NBH545" s="87"/>
      <c r="NBI545" s="88"/>
      <c r="NBJ545" s="89"/>
      <c r="NBK545" s="90"/>
      <c r="NBL545" s="57"/>
      <c r="NBM545" s="57"/>
      <c r="NBN545" s="91"/>
      <c r="NBO545" s="87"/>
      <c r="NBP545" s="87"/>
      <c r="NBQ545" s="55"/>
      <c r="NBR545" s="55"/>
      <c r="NBS545" s="92"/>
      <c r="NBT545" s="61"/>
      <c r="NBU545" s="55"/>
      <c r="NBV545" s="57"/>
      <c r="NBW545" s="55"/>
      <c r="NBX545" s="55"/>
      <c r="NBY545" s="55"/>
      <c r="NBZ545" s="55"/>
      <c r="NCA545" s="55"/>
      <c r="NCB545" s="55"/>
      <c r="NCC545" s="55"/>
      <c r="NCD545" s="59"/>
      <c r="NCE545" s="55"/>
      <c r="NCF545" s="55"/>
      <c r="NCG545" s="87"/>
      <c r="NCH545" s="88"/>
      <c r="NCI545" s="89"/>
      <c r="NCJ545" s="90"/>
      <c r="NCK545" s="57"/>
      <c r="NCL545" s="57"/>
      <c r="NCM545" s="91"/>
      <c r="NCN545" s="87"/>
      <c r="NCO545" s="87"/>
      <c r="NCP545" s="55"/>
      <c r="NCQ545" s="55"/>
      <c r="NCR545" s="92"/>
      <c r="NCS545" s="61"/>
      <c r="NCT545" s="55"/>
      <c r="NCU545" s="57"/>
      <c r="NCV545" s="55"/>
      <c r="NCW545" s="55"/>
      <c r="NCX545" s="55"/>
      <c r="NCY545" s="55"/>
      <c r="NCZ545" s="55"/>
      <c r="NDA545" s="55"/>
      <c r="NDB545" s="55"/>
      <c r="NDC545" s="59"/>
      <c r="NDD545" s="55"/>
      <c r="NDE545" s="55"/>
      <c r="NDF545" s="87"/>
      <c r="NDG545" s="88"/>
      <c r="NDH545" s="89"/>
      <c r="NDI545" s="90"/>
      <c r="NDJ545" s="57"/>
      <c r="NDK545" s="57"/>
      <c r="NDL545" s="91"/>
      <c r="NDM545" s="87"/>
      <c r="NDN545" s="87"/>
      <c r="NDO545" s="55"/>
      <c r="NDP545" s="55"/>
      <c r="NDQ545" s="92"/>
      <c r="NDR545" s="61"/>
      <c r="NDS545" s="55"/>
      <c r="NDT545" s="57"/>
      <c r="NDU545" s="55"/>
      <c r="NDV545" s="55"/>
      <c r="NDW545" s="55"/>
      <c r="NDX545" s="55"/>
      <c r="NDY545" s="55"/>
      <c r="NDZ545" s="55"/>
      <c r="NEA545" s="55"/>
      <c r="NEB545" s="59"/>
      <c r="NEC545" s="55"/>
      <c r="NED545" s="55"/>
      <c r="NEE545" s="87"/>
      <c r="NEF545" s="88"/>
      <c r="NEG545" s="89"/>
      <c r="NEH545" s="90"/>
      <c r="NEI545" s="57"/>
      <c r="NEJ545" s="57"/>
      <c r="NEK545" s="91"/>
      <c r="NEL545" s="87"/>
      <c r="NEM545" s="87"/>
      <c r="NEN545" s="55"/>
      <c r="NEO545" s="55"/>
      <c r="NEP545" s="92"/>
      <c r="NEQ545" s="61"/>
      <c r="NER545" s="55"/>
      <c r="NES545" s="57"/>
      <c r="NET545" s="55"/>
      <c r="NEU545" s="55"/>
      <c r="NEV545" s="55"/>
      <c r="NEW545" s="55"/>
      <c r="NEX545" s="55"/>
      <c r="NEY545" s="55"/>
      <c r="NEZ545" s="55"/>
      <c r="NFA545" s="59"/>
      <c r="NFB545" s="55"/>
      <c r="NFC545" s="55"/>
      <c r="NFD545" s="87"/>
      <c r="NFE545" s="88"/>
      <c r="NFF545" s="89"/>
      <c r="NFG545" s="90"/>
      <c r="NFH545" s="57"/>
      <c r="NFI545" s="57"/>
      <c r="NFJ545" s="91"/>
      <c r="NFK545" s="87"/>
      <c r="NFL545" s="87"/>
      <c r="NFM545" s="55"/>
      <c r="NFN545" s="55"/>
      <c r="NFO545" s="92"/>
      <c r="NFP545" s="61"/>
      <c r="NFQ545" s="55"/>
      <c r="NFR545" s="57"/>
      <c r="NFS545" s="55"/>
      <c r="NFT545" s="55"/>
      <c r="NFU545" s="55"/>
      <c r="NFV545" s="55"/>
      <c r="NFW545" s="55"/>
      <c r="NFX545" s="55"/>
      <c r="NFY545" s="55"/>
      <c r="NFZ545" s="59"/>
      <c r="NGA545" s="55"/>
      <c r="NGB545" s="55"/>
      <c r="NGC545" s="87"/>
      <c r="NGD545" s="88"/>
      <c r="NGE545" s="89"/>
      <c r="NGF545" s="90"/>
      <c r="NGG545" s="57"/>
      <c r="NGH545" s="57"/>
      <c r="NGI545" s="91"/>
      <c r="NGJ545" s="87"/>
      <c r="NGK545" s="87"/>
      <c r="NGL545" s="55"/>
      <c r="NGM545" s="55"/>
      <c r="NGN545" s="92"/>
      <c r="NGO545" s="61"/>
      <c r="NGP545" s="55"/>
      <c r="NGQ545" s="57"/>
      <c r="NGR545" s="55"/>
      <c r="NGS545" s="55"/>
      <c r="NGT545" s="55"/>
      <c r="NGU545" s="55"/>
      <c r="NGV545" s="55"/>
      <c r="NGW545" s="55"/>
      <c r="NGX545" s="55"/>
      <c r="NGY545" s="59"/>
      <c r="NGZ545" s="55"/>
      <c r="NHA545" s="55"/>
      <c r="NHB545" s="87"/>
      <c r="NHC545" s="88"/>
      <c r="NHD545" s="89"/>
      <c r="NHE545" s="90"/>
      <c r="NHF545" s="57"/>
      <c r="NHG545" s="57"/>
      <c r="NHH545" s="91"/>
      <c r="NHI545" s="87"/>
      <c r="NHJ545" s="87"/>
      <c r="NHK545" s="55"/>
      <c r="NHL545" s="55"/>
      <c r="NHM545" s="92"/>
      <c r="NHN545" s="61"/>
      <c r="NHO545" s="55"/>
      <c r="NHP545" s="57"/>
      <c r="NHQ545" s="55"/>
      <c r="NHR545" s="55"/>
      <c r="NHS545" s="55"/>
      <c r="NHT545" s="55"/>
      <c r="NHU545" s="55"/>
      <c r="NHV545" s="55"/>
      <c r="NHW545" s="55"/>
      <c r="NHX545" s="59"/>
      <c r="NHY545" s="55"/>
      <c r="NHZ545" s="55"/>
      <c r="NIA545" s="87"/>
      <c r="NIB545" s="88"/>
      <c r="NIC545" s="89"/>
      <c r="NID545" s="90"/>
      <c r="NIE545" s="57"/>
      <c r="NIF545" s="57"/>
      <c r="NIG545" s="91"/>
      <c r="NIH545" s="87"/>
      <c r="NII545" s="87"/>
      <c r="NIJ545" s="55"/>
      <c r="NIK545" s="55"/>
      <c r="NIL545" s="92"/>
      <c r="NIM545" s="61"/>
      <c r="NIN545" s="55"/>
      <c r="NIO545" s="57"/>
      <c r="NIP545" s="55"/>
      <c r="NIQ545" s="55"/>
      <c r="NIR545" s="55"/>
      <c r="NIS545" s="55"/>
      <c r="NIT545" s="55"/>
      <c r="NIU545" s="55"/>
      <c r="NIV545" s="55"/>
      <c r="NIW545" s="59"/>
      <c r="NIX545" s="55"/>
      <c r="NIY545" s="55"/>
      <c r="NIZ545" s="87"/>
      <c r="NJA545" s="88"/>
      <c r="NJB545" s="89"/>
      <c r="NJC545" s="90"/>
      <c r="NJD545" s="57"/>
      <c r="NJE545" s="57"/>
      <c r="NJF545" s="91"/>
      <c r="NJG545" s="87"/>
      <c r="NJH545" s="87"/>
      <c r="NJI545" s="55"/>
      <c r="NJJ545" s="55"/>
      <c r="NJK545" s="92"/>
      <c r="NJL545" s="61"/>
      <c r="NJM545" s="55"/>
      <c r="NJN545" s="57"/>
      <c r="NJO545" s="55"/>
      <c r="NJP545" s="55"/>
      <c r="NJQ545" s="55"/>
      <c r="NJR545" s="55"/>
      <c r="NJS545" s="55"/>
      <c r="NJT545" s="55"/>
      <c r="NJU545" s="55"/>
      <c r="NJV545" s="59"/>
      <c r="NJW545" s="55"/>
      <c r="NJX545" s="55"/>
      <c r="NJY545" s="87"/>
      <c r="NJZ545" s="88"/>
      <c r="NKA545" s="89"/>
      <c r="NKB545" s="90"/>
      <c r="NKC545" s="57"/>
      <c r="NKD545" s="57"/>
      <c r="NKE545" s="91"/>
      <c r="NKF545" s="87"/>
      <c r="NKG545" s="87"/>
      <c r="NKH545" s="55"/>
      <c r="NKI545" s="55"/>
      <c r="NKJ545" s="92"/>
      <c r="NKK545" s="61"/>
      <c r="NKL545" s="55"/>
      <c r="NKM545" s="57"/>
      <c r="NKN545" s="55"/>
      <c r="NKO545" s="55"/>
      <c r="NKP545" s="55"/>
      <c r="NKQ545" s="55"/>
      <c r="NKR545" s="55"/>
      <c r="NKS545" s="55"/>
      <c r="NKT545" s="55"/>
      <c r="NKU545" s="59"/>
      <c r="NKV545" s="55"/>
      <c r="NKW545" s="55"/>
      <c r="NKX545" s="87"/>
      <c r="NKY545" s="88"/>
      <c r="NKZ545" s="89"/>
      <c r="NLA545" s="90"/>
      <c r="NLB545" s="57"/>
      <c r="NLC545" s="57"/>
      <c r="NLD545" s="91"/>
      <c r="NLE545" s="87"/>
      <c r="NLF545" s="87"/>
      <c r="NLG545" s="55"/>
      <c r="NLH545" s="55"/>
      <c r="NLI545" s="92"/>
      <c r="NLJ545" s="61"/>
      <c r="NLK545" s="55"/>
      <c r="NLL545" s="57"/>
      <c r="NLM545" s="55"/>
      <c r="NLN545" s="55"/>
      <c r="NLO545" s="55"/>
      <c r="NLP545" s="55"/>
      <c r="NLQ545" s="55"/>
      <c r="NLR545" s="55"/>
      <c r="NLS545" s="55"/>
      <c r="NLT545" s="59"/>
      <c r="NLU545" s="55"/>
      <c r="NLV545" s="55"/>
      <c r="NLW545" s="87"/>
      <c r="NLX545" s="88"/>
      <c r="NLY545" s="89"/>
      <c r="NLZ545" s="90"/>
      <c r="NMA545" s="57"/>
      <c r="NMB545" s="57"/>
      <c r="NMC545" s="91"/>
      <c r="NMD545" s="87"/>
      <c r="NME545" s="87"/>
      <c r="NMF545" s="55"/>
      <c r="NMG545" s="55"/>
      <c r="NMH545" s="92"/>
      <c r="NMI545" s="61"/>
      <c r="NMJ545" s="55"/>
      <c r="NMK545" s="57"/>
      <c r="NML545" s="55"/>
      <c r="NMM545" s="55"/>
      <c r="NMN545" s="55"/>
      <c r="NMO545" s="55"/>
      <c r="NMP545" s="55"/>
      <c r="NMQ545" s="55"/>
      <c r="NMR545" s="55"/>
      <c r="NMS545" s="59"/>
      <c r="NMT545" s="55"/>
      <c r="NMU545" s="55"/>
      <c r="NMV545" s="87"/>
      <c r="NMW545" s="88"/>
      <c r="NMX545" s="89"/>
      <c r="NMY545" s="90"/>
      <c r="NMZ545" s="57"/>
      <c r="NNA545" s="57"/>
      <c r="NNB545" s="91"/>
      <c r="NNC545" s="87"/>
      <c r="NND545" s="87"/>
      <c r="NNE545" s="55"/>
      <c r="NNF545" s="55"/>
      <c r="NNG545" s="92"/>
      <c r="NNH545" s="61"/>
      <c r="NNI545" s="55"/>
      <c r="NNJ545" s="57"/>
      <c r="NNK545" s="55"/>
      <c r="NNL545" s="55"/>
      <c r="NNM545" s="55"/>
      <c r="NNN545" s="55"/>
      <c r="NNO545" s="55"/>
      <c r="NNP545" s="55"/>
      <c r="NNQ545" s="55"/>
      <c r="NNR545" s="59"/>
      <c r="NNS545" s="55"/>
      <c r="NNT545" s="55"/>
      <c r="NNU545" s="87"/>
      <c r="NNV545" s="88"/>
      <c r="NNW545" s="89"/>
      <c r="NNX545" s="90"/>
      <c r="NNY545" s="57"/>
      <c r="NNZ545" s="57"/>
      <c r="NOA545" s="91"/>
      <c r="NOB545" s="87"/>
      <c r="NOC545" s="87"/>
      <c r="NOD545" s="55"/>
      <c r="NOE545" s="55"/>
      <c r="NOF545" s="92"/>
      <c r="NOG545" s="61"/>
      <c r="NOH545" s="55"/>
      <c r="NOI545" s="57"/>
      <c r="NOJ545" s="55"/>
      <c r="NOK545" s="55"/>
      <c r="NOL545" s="55"/>
      <c r="NOM545" s="55"/>
      <c r="NON545" s="55"/>
      <c r="NOO545" s="55"/>
      <c r="NOP545" s="55"/>
      <c r="NOQ545" s="59"/>
      <c r="NOR545" s="55"/>
      <c r="NOS545" s="55"/>
      <c r="NOT545" s="87"/>
      <c r="NOU545" s="88"/>
      <c r="NOV545" s="89"/>
      <c r="NOW545" s="90"/>
      <c r="NOX545" s="57"/>
      <c r="NOY545" s="57"/>
      <c r="NOZ545" s="91"/>
      <c r="NPA545" s="87"/>
      <c r="NPB545" s="87"/>
      <c r="NPC545" s="55"/>
      <c r="NPD545" s="55"/>
      <c r="NPE545" s="92"/>
      <c r="NPF545" s="61"/>
      <c r="NPG545" s="55"/>
      <c r="NPH545" s="57"/>
      <c r="NPI545" s="55"/>
      <c r="NPJ545" s="55"/>
      <c r="NPK545" s="55"/>
      <c r="NPL545" s="55"/>
      <c r="NPM545" s="55"/>
      <c r="NPN545" s="55"/>
      <c r="NPO545" s="55"/>
      <c r="NPP545" s="59"/>
      <c r="NPQ545" s="55"/>
      <c r="NPR545" s="55"/>
      <c r="NPS545" s="87"/>
      <c r="NPT545" s="88"/>
      <c r="NPU545" s="89"/>
      <c r="NPV545" s="90"/>
      <c r="NPW545" s="57"/>
      <c r="NPX545" s="57"/>
      <c r="NPY545" s="91"/>
      <c r="NPZ545" s="87"/>
      <c r="NQA545" s="87"/>
      <c r="NQB545" s="55"/>
      <c r="NQC545" s="55"/>
      <c r="NQD545" s="92"/>
      <c r="NQE545" s="61"/>
      <c r="NQF545" s="55"/>
      <c r="NQG545" s="57"/>
      <c r="NQH545" s="55"/>
      <c r="NQI545" s="55"/>
      <c r="NQJ545" s="55"/>
      <c r="NQK545" s="55"/>
      <c r="NQL545" s="55"/>
      <c r="NQM545" s="55"/>
      <c r="NQN545" s="55"/>
      <c r="NQO545" s="59"/>
      <c r="NQP545" s="55"/>
      <c r="NQQ545" s="55"/>
      <c r="NQR545" s="87"/>
      <c r="NQS545" s="88"/>
      <c r="NQT545" s="89"/>
      <c r="NQU545" s="90"/>
      <c r="NQV545" s="57"/>
      <c r="NQW545" s="57"/>
      <c r="NQX545" s="91"/>
      <c r="NQY545" s="87"/>
      <c r="NQZ545" s="87"/>
      <c r="NRA545" s="55"/>
      <c r="NRB545" s="55"/>
      <c r="NRC545" s="92"/>
      <c r="NRD545" s="61"/>
      <c r="NRE545" s="55"/>
      <c r="NRF545" s="57"/>
      <c r="NRG545" s="55"/>
      <c r="NRH545" s="55"/>
      <c r="NRI545" s="55"/>
      <c r="NRJ545" s="55"/>
      <c r="NRK545" s="55"/>
      <c r="NRL545" s="55"/>
      <c r="NRM545" s="55"/>
      <c r="NRN545" s="59"/>
      <c r="NRO545" s="55"/>
      <c r="NRP545" s="55"/>
      <c r="NRQ545" s="87"/>
      <c r="NRR545" s="88"/>
      <c r="NRS545" s="89"/>
      <c r="NRT545" s="90"/>
      <c r="NRU545" s="57"/>
      <c r="NRV545" s="57"/>
      <c r="NRW545" s="91"/>
      <c r="NRX545" s="87"/>
      <c r="NRY545" s="87"/>
      <c r="NRZ545" s="55"/>
      <c r="NSA545" s="55"/>
      <c r="NSB545" s="92"/>
      <c r="NSC545" s="61"/>
      <c r="NSD545" s="55"/>
      <c r="NSE545" s="57"/>
      <c r="NSF545" s="55"/>
      <c r="NSG545" s="55"/>
      <c r="NSH545" s="55"/>
      <c r="NSI545" s="55"/>
      <c r="NSJ545" s="55"/>
      <c r="NSK545" s="55"/>
      <c r="NSL545" s="55"/>
      <c r="NSM545" s="59"/>
      <c r="NSN545" s="55"/>
      <c r="NSO545" s="55"/>
      <c r="NSP545" s="87"/>
      <c r="NSQ545" s="88"/>
      <c r="NSR545" s="89"/>
      <c r="NSS545" s="90"/>
      <c r="NST545" s="57"/>
      <c r="NSU545" s="57"/>
      <c r="NSV545" s="91"/>
      <c r="NSW545" s="87"/>
      <c r="NSX545" s="87"/>
      <c r="NSY545" s="55"/>
      <c r="NSZ545" s="55"/>
      <c r="NTA545" s="92"/>
      <c r="NTB545" s="61"/>
      <c r="NTC545" s="55"/>
      <c r="NTD545" s="57"/>
      <c r="NTE545" s="55"/>
      <c r="NTF545" s="55"/>
      <c r="NTG545" s="55"/>
      <c r="NTH545" s="55"/>
      <c r="NTI545" s="55"/>
      <c r="NTJ545" s="55"/>
      <c r="NTK545" s="55"/>
      <c r="NTL545" s="59"/>
      <c r="NTM545" s="55"/>
      <c r="NTN545" s="55"/>
      <c r="NTO545" s="87"/>
      <c r="NTP545" s="88"/>
      <c r="NTQ545" s="89"/>
      <c r="NTR545" s="90"/>
      <c r="NTS545" s="57"/>
      <c r="NTT545" s="57"/>
      <c r="NTU545" s="91"/>
      <c r="NTV545" s="87"/>
      <c r="NTW545" s="87"/>
      <c r="NTX545" s="55"/>
      <c r="NTY545" s="55"/>
      <c r="NTZ545" s="92"/>
      <c r="NUA545" s="61"/>
      <c r="NUB545" s="55"/>
      <c r="NUC545" s="57"/>
      <c r="NUD545" s="55"/>
      <c r="NUE545" s="55"/>
      <c r="NUF545" s="55"/>
      <c r="NUG545" s="55"/>
      <c r="NUH545" s="55"/>
      <c r="NUI545" s="55"/>
      <c r="NUJ545" s="55"/>
      <c r="NUK545" s="59"/>
      <c r="NUL545" s="55"/>
      <c r="NUM545" s="55"/>
      <c r="NUN545" s="87"/>
      <c r="NUO545" s="88"/>
      <c r="NUP545" s="89"/>
      <c r="NUQ545" s="90"/>
      <c r="NUR545" s="57"/>
      <c r="NUS545" s="57"/>
      <c r="NUT545" s="91"/>
      <c r="NUU545" s="87"/>
      <c r="NUV545" s="87"/>
      <c r="NUW545" s="55"/>
      <c r="NUX545" s="55"/>
      <c r="NUY545" s="92"/>
      <c r="NUZ545" s="61"/>
      <c r="NVA545" s="55"/>
      <c r="NVB545" s="57"/>
      <c r="NVC545" s="55"/>
      <c r="NVD545" s="55"/>
      <c r="NVE545" s="55"/>
      <c r="NVF545" s="55"/>
      <c r="NVG545" s="55"/>
      <c r="NVH545" s="55"/>
      <c r="NVI545" s="55"/>
      <c r="NVJ545" s="59"/>
      <c r="NVK545" s="55"/>
      <c r="NVL545" s="55"/>
      <c r="NVM545" s="87"/>
      <c r="NVN545" s="88"/>
      <c r="NVO545" s="89"/>
      <c r="NVP545" s="90"/>
      <c r="NVQ545" s="57"/>
      <c r="NVR545" s="57"/>
      <c r="NVS545" s="91"/>
      <c r="NVT545" s="87"/>
      <c r="NVU545" s="87"/>
      <c r="NVV545" s="55"/>
      <c r="NVW545" s="55"/>
      <c r="NVX545" s="92"/>
      <c r="NVY545" s="61"/>
      <c r="NVZ545" s="55"/>
      <c r="NWA545" s="57"/>
      <c r="NWB545" s="55"/>
      <c r="NWC545" s="55"/>
      <c r="NWD545" s="55"/>
      <c r="NWE545" s="55"/>
      <c r="NWF545" s="55"/>
      <c r="NWG545" s="55"/>
      <c r="NWH545" s="55"/>
      <c r="NWI545" s="59"/>
      <c r="NWJ545" s="55"/>
      <c r="NWK545" s="55"/>
      <c r="NWL545" s="87"/>
      <c r="NWM545" s="88"/>
      <c r="NWN545" s="89"/>
      <c r="NWO545" s="90"/>
      <c r="NWP545" s="57"/>
      <c r="NWQ545" s="57"/>
      <c r="NWR545" s="91"/>
      <c r="NWS545" s="87"/>
      <c r="NWT545" s="87"/>
      <c r="NWU545" s="55"/>
      <c r="NWV545" s="55"/>
      <c r="NWW545" s="92"/>
      <c r="NWX545" s="61"/>
      <c r="NWY545" s="55"/>
      <c r="NWZ545" s="57"/>
      <c r="NXA545" s="55"/>
      <c r="NXB545" s="55"/>
      <c r="NXC545" s="55"/>
      <c r="NXD545" s="55"/>
      <c r="NXE545" s="55"/>
      <c r="NXF545" s="55"/>
      <c r="NXG545" s="55"/>
      <c r="NXH545" s="59"/>
      <c r="NXI545" s="55"/>
      <c r="NXJ545" s="55"/>
      <c r="NXK545" s="87"/>
      <c r="NXL545" s="88"/>
      <c r="NXM545" s="89"/>
      <c r="NXN545" s="90"/>
      <c r="NXO545" s="57"/>
      <c r="NXP545" s="57"/>
      <c r="NXQ545" s="91"/>
      <c r="NXR545" s="87"/>
      <c r="NXS545" s="87"/>
      <c r="NXT545" s="55"/>
      <c r="NXU545" s="55"/>
      <c r="NXV545" s="92"/>
      <c r="NXW545" s="61"/>
      <c r="NXX545" s="55"/>
      <c r="NXY545" s="57"/>
      <c r="NXZ545" s="55"/>
      <c r="NYA545" s="55"/>
      <c r="NYB545" s="55"/>
      <c r="NYC545" s="55"/>
      <c r="NYD545" s="55"/>
      <c r="NYE545" s="55"/>
      <c r="NYF545" s="55"/>
      <c r="NYG545" s="59"/>
      <c r="NYH545" s="55"/>
      <c r="NYI545" s="55"/>
      <c r="NYJ545" s="87"/>
      <c r="NYK545" s="88"/>
      <c r="NYL545" s="89"/>
      <c r="NYM545" s="90"/>
      <c r="NYN545" s="57"/>
      <c r="NYO545" s="57"/>
      <c r="NYP545" s="91"/>
      <c r="NYQ545" s="87"/>
      <c r="NYR545" s="87"/>
      <c r="NYS545" s="55"/>
      <c r="NYT545" s="55"/>
      <c r="NYU545" s="92"/>
      <c r="NYV545" s="61"/>
      <c r="NYW545" s="55"/>
      <c r="NYX545" s="57"/>
      <c r="NYY545" s="55"/>
      <c r="NYZ545" s="55"/>
      <c r="NZA545" s="55"/>
      <c r="NZB545" s="55"/>
      <c r="NZC545" s="55"/>
      <c r="NZD545" s="55"/>
      <c r="NZE545" s="55"/>
      <c r="NZF545" s="59"/>
      <c r="NZG545" s="55"/>
      <c r="NZH545" s="55"/>
      <c r="NZI545" s="87"/>
      <c r="NZJ545" s="88"/>
      <c r="NZK545" s="89"/>
      <c r="NZL545" s="90"/>
      <c r="NZM545" s="57"/>
      <c r="NZN545" s="57"/>
      <c r="NZO545" s="91"/>
      <c r="NZP545" s="87"/>
      <c r="NZQ545" s="87"/>
      <c r="NZR545" s="55"/>
      <c r="NZS545" s="55"/>
      <c r="NZT545" s="92"/>
      <c r="NZU545" s="61"/>
      <c r="NZV545" s="55"/>
      <c r="NZW545" s="57"/>
      <c r="NZX545" s="55"/>
      <c r="NZY545" s="55"/>
      <c r="NZZ545" s="55"/>
      <c r="OAA545" s="55"/>
      <c r="OAB545" s="55"/>
      <c r="OAC545" s="55"/>
      <c r="OAD545" s="55"/>
      <c r="OAE545" s="59"/>
      <c r="OAF545" s="55"/>
      <c r="OAG545" s="55"/>
      <c r="OAH545" s="87"/>
      <c r="OAI545" s="88"/>
      <c r="OAJ545" s="89"/>
      <c r="OAK545" s="90"/>
      <c r="OAL545" s="57"/>
      <c r="OAM545" s="57"/>
      <c r="OAN545" s="91"/>
      <c r="OAO545" s="87"/>
      <c r="OAP545" s="87"/>
      <c r="OAQ545" s="55"/>
      <c r="OAR545" s="55"/>
      <c r="OAS545" s="92"/>
      <c r="OAT545" s="61"/>
      <c r="OAU545" s="55"/>
      <c r="OAV545" s="57"/>
      <c r="OAW545" s="55"/>
      <c r="OAX545" s="55"/>
      <c r="OAY545" s="55"/>
      <c r="OAZ545" s="55"/>
      <c r="OBA545" s="55"/>
      <c r="OBB545" s="55"/>
      <c r="OBC545" s="55"/>
      <c r="OBD545" s="59"/>
      <c r="OBE545" s="55"/>
      <c r="OBF545" s="55"/>
      <c r="OBG545" s="87"/>
      <c r="OBH545" s="88"/>
      <c r="OBI545" s="89"/>
      <c r="OBJ545" s="90"/>
      <c r="OBK545" s="57"/>
      <c r="OBL545" s="57"/>
      <c r="OBM545" s="91"/>
      <c r="OBN545" s="87"/>
      <c r="OBO545" s="87"/>
      <c r="OBP545" s="55"/>
      <c r="OBQ545" s="55"/>
      <c r="OBR545" s="92"/>
      <c r="OBS545" s="61"/>
      <c r="OBT545" s="55"/>
      <c r="OBU545" s="57"/>
      <c r="OBV545" s="55"/>
      <c r="OBW545" s="55"/>
      <c r="OBX545" s="55"/>
      <c r="OBY545" s="55"/>
      <c r="OBZ545" s="55"/>
      <c r="OCA545" s="55"/>
      <c r="OCB545" s="55"/>
      <c r="OCC545" s="59"/>
      <c r="OCD545" s="55"/>
      <c r="OCE545" s="55"/>
      <c r="OCF545" s="87"/>
      <c r="OCG545" s="88"/>
      <c r="OCH545" s="89"/>
      <c r="OCI545" s="90"/>
      <c r="OCJ545" s="57"/>
      <c r="OCK545" s="57"/>
      <c r="OCL545" s="91"/>
      <c r="OCM545" s="87"/>
      <c r="OCN545" s="87"/>
      <c r="OCO545" s="55"/>
      <c r="OCP545" s="55"/>
      <c r="OCQ545" s="92"/>
      <c r="OCR545" s="61"/>
      <c r="OCS545" s="55"/>
      <c r="OCT545" s="57"/>
      <c r="OCU545" s="55"/>
      <c r="OCV545" s="55"/>
      <c r="OCW545" s="55"/>
      <c r="OCX545" s="55"/>
      <c r="OCY545" s="55"/>
      <c r="OCZ545" s="55"/>
      <c r="ODA545" s="55"/>
      <c r="ODB545" s="59"/>
      <c r="ODC545" s="55"/>
      <c r="ODD545" s="55"/>
      <c r="ODE545" s="87"/>
      <c r="ODF545" s="88"/>
      <c r="ODG545" s="89"/>
      <c r="ODH545" s="90"/>
      <c r="ODI545" s="57"/>
      <c r="ODJ545" s="57"/>
      <c r="ODK545" s="91"/>
      <c r="ODL545" s="87"/>
      <c r="ODM545" s="87"/>
      <c r="ODN545" s="55"/>
      <c r="ODO545" s="55"/>
      <c r="ODP545" s="92"/>
      <c r="ODQ545" s="61"/>
      <c r="ODR545" s="55"/>
      <c r="ODS545" s="57"/>
      <c r="ODT545" s="55"/>
      <c r="ODU545" s="55"/>
      <c r="ODV545" s="55"/>
      <c r="ODW545" s="55"/>
      <c r="ODX545" s="55"/>
      <c r="ODY545" s="55"/>
      <c r="ODZ545" s="55"/>
      <c r="OEA545" s="59"/>
      <c r="OEB545" s="55"/>
      <c r="OEC545" s="55"/>
      <c r="OED545" s="87"/>
      <c r="OEE545" s="88"/>
      <c r="OEF545" s="89"/>
      <c r="OEG545" s="90"/>
      <c r="OEH545" s="57"/>
      <c r="OEI545" s="57"/>
      <c r="OEJ545" s="91"/>
      <c r="OEK545" s="87"/>
      <c r="OEL545" s="87"/>
      <c r="OEM545" s="55"/>
      <c r="OEN545" s="55"/>
      <c r="OEO545" s="92"/>
      <c r="OEP545" s="61"/>
      <c r="OEQ545" s="55"/>
      <c r="OER545" s="57"/>
      <c r="OES545" s="55"/>
      <c r="OET545" s="55"/>
      <c r="OEU545" s="55"/>
      <c r="OEV545" s="55"/>
      <c r="OEW545" s="55"/>
      <c r="OEX545" s="55"/>
      <c r="OEY545" s="55"/>
      <c r="OEZ545" s="59"/>
      <c r="OFA545" s="55"/>
      <c r="OFB545" s="55"/>
      <c r="OFC545" s="87"/>
      <c r="OFD545" s="88"/>
      <c r="OFE545" s="89"/>
      <c r="OFF545" s="90"/>
      <c r="OFG545" s="57"/>
      <c r="OFH545" s="57"/>
      <c r="OFI545" s="91"/>
      <c r="OFJ545" s="87"/>
      <c r="OFK545" s="87"/>
      <c r="OFL545" s="55"/>
      <c r="OFM545" s="55"/>
      <c r="OFN545" s="92"/>
      <c r="OFO545" s="61"/>
      <c r="OFP545" s="55"/>
      <c r="OFQ545" s="57"/>
      <c r="OFR545" s="55"/>
      <c r="OFS545" s="55"/>
      <c r="OFT545" s="55"/>
      <c r="OFU545" s="55"/>
      <c r="OFV545" s="55"/>
      <c r="OFW545" s="55"/>
      <c r="OFX545" s="55"/>
      <c r="OFY545" s="59"/>
      <c r="OFZ545" s="55"/>
      <c r="OGA545" s="55"/>
      <c r="OGB545" s="87"/>
      <c r="OGC545" s="88"/>
      <c r="OGD545" s="89"/>
      <c r="OGE545" s="90"/>
      <c r="OGF545" s="57"/>
      <c r="OGG545" s="57"/>
      <c r="OGH545" s="91"/>
      <c r="OGI545" s="87"/>
      <c r="OGJ545" s="87"/>
      <c r="OGK545" s="55"/>
      <c r="OGL545" s="55"/>
      <c r="OGM545" s="92"/>
      <c r="OGN545" s="61"/>
      <c r="OGO545" s="55"/>
      <c r="OGP545" s="57"/>
      <c r="OGQ545" s="55"/>
      <c r="OGR545" s="55"/>
      <c r="OGS545" s="55"/>
      <c r="OGT545" s="55"/>
      <c r="OGU545" s="55"/>
      <c r="OGV545" s="55"/>
      <c r="OGW545" s="55"/>
      <c r="OGX545" s="59"/>
      <c r="OGY545" s="55"/>
      <c r="OGZ545" s="55"/>
      <c r="OHA545" s="87"/>
      <c r="OHB545" s="88"/>
      <c r="OHC545" s="89"/>
      <c r="OHD545" s="90"/>
      <c r="OHE545" s="57"/>
      <c r="OHF545" s="57"/>
      <c r="OHG545" s="91"/>
      <c r="OHH545" s="87"/>
      <c r="OHI545" s="87"/>
      <c r="OHJ545" s="55"/>
      <c r="OHK545" s="55"/>
      <c r="OHL545" s="92"/>
      <c r="OHM545" s="61"/>
      <c r="OHN545" s="55"/>
      <c r="OHO545" s="57"/>
      <c r="OHP545" s="55"/>
      <c r="OHQ545" s="55"/>
      <c r="OHR545" s="55"/>
      <c r="OHS545" s="55"/>
      <c r="OHT545" s="55"/>
      <c r="OHU545" s="55"/>
      <c r="OHV545" s="55"/>
      <c r="OHW545" s="59"/>
      <c r="OHX545" s="55"/>
      <c r="OHY545" s="55"/>
      <c r="OHZ545" s="87"/>
      <c r="OIA545" s="88"/>
      <c r="OIB545" s="89"/>
      <c r="OIC545" s="90"/>
      <c r="OID545" s="57"/>
      <c r="OIE545" s="57"/>
      <c r="OIF545" s="91"/>
      <c r="OIG545" s="87"/>
      <c r="OIH545" s="87"/>
      <c r="OII545" s="55"/>
      <c r="OIJ545" s="55"/>
      <c r="OIK545" s="92"/>
      <c r="OIL545" s="61"/>
      <c r="OIM545" s="55"/>
      <c r="OIN545" s="57"/>
      <c r="OIO545" s="55"/>
      <c r="OIP545" s="55"/>
      <c r="OIQ545" s="55"/>
      <c r="OIR545" s="55"/>
      <c r="OIS545" s="55"/>
      <c r="OIT545" s="55"/>
      <c r="OIU545" s="55"/>
      <c r="OIV545" s="59"/>
      <c r="OIW545" s="55"/>
      <c r="OIX545" s="55"/>
      <c r="OIY545" s="87"/>
      <c r="OIZ545" s="88"/>
      <c r="OJA545" s="89"/>
      <c r="OJB545" s="90"/>
      <c r="OJC545" s="57"/>
      <c r="OJD545" s="57"/>
      <c r="OJE545" s="91"/>
      <c r="OJF545" s="87"/>
      <c r="OJG545" s="87"/>
      <c r="OJH545" s="55"/>
      <c r="OJI545" s="55"/>
      <c r="OJJ545" s="92"/>
      <c r="OJK545" s="61"/>
      <c r="OJL545" s="55"/>
      <c r="OJM545" s="57"/>
      <c r="OJN545" s="55"/>
      <c r="OJO545" s="55"/>
      <c r="OJP545" s="55"/>
      <c r="OJQ545" s="55"/>
      <c r="OJR545" s="55"/>
      <c r="OJS545" s="55"/>
      <c r="OJT545" s="55"/>
      <c r="OJU545" s="59"/>
      <c r="OJV545" s="55"/>
      <c r="OJW545" s="55"/>
      <c r="OJX545" s="87"/>
      <c r="OJY545" s="88"/>
      <c r="OJZ545" s="89"/>
      <c r="OKA545" s="90"/>
      <c r="OKB545" s="57"/>
      <c r="OKC545" s="57"/>
      <c r="OKD545" s="91"/>
      <c r="OKE545" s="87"/>
      <c r="OKF545" s="87"/>
      <c r="OKG545" s="55"/>
      <c r="OKH545" s="55"/>
      <c r="OKI545" s="92"/>
      <c r="OKJ545" s="61"/>
      <c r="OKK545" s="55"/>
      <c r="OKL545" s="57"/>
      <c r="OKM545" s="55"/>
      <c r="OKN545" s="55"/>
      <c r="OKO545" s="55"/>
      <c r="OKP545" s="55"/>
      <c r="OKQ545" s="55"/>
      <c r="OKR545" s="55"/>
      <c r="OKS545" s="55"/>
      <c r="OKT545" s="59"/>
      <c r="OKU545" s="55"/>
      <c r="OKV545" s="55"/>
      <c r="OKW545" s="87"/>
      <c r="OKX545" s="88"/>
      <c r="OKY545" s="89"/>
      <c r="OKZ545" s="90"/>
      <c r="OLA545" s="57"/>
      <c r="OLB545" s="57"/>
      <c r="OLC545" s="91"/>
      <c r="OLD545" s="87"/>
      <c r="OLE545" s="87"/>
      <c r="OLF545" s="55"/>
      <c r="OLG545" s="55"/>
      <c r="OLH545" s="92"/>
      <c r="OLI545" s="61"/>
      <c r="OLJ545" s="55"/>
      <c r="OLK545" s="57"/>
      <c r="OLL545" s="55"/>
      <c r="OLM545" s="55"/>
      <c r="OLN545" s="55"/>
      <c r="OLO545" s="55"/>
      <c r="OLP545" s="55"/>
      <c r="OLQ545" s="55"/>
      <c r="OLR545" s="55"/>
      <c r="OLS545" s="59"/>
      <c r="OLT545" s="55"/>
      <c r="OLU545" s="55"/>
      <c r="OLV545" s="87"/>
      <c r="OLW545" s="88"/>
      <c r="OLX545" s="89"/>
      <c r="OLY545" s="90"/>
      <c r="OLZ545" s="57"/>
      <c r="OMA545" s="57"/>
      <c r="OMB545" s="91"/>
      <c r="OMC545" s="87"/>
      <c r="OMD545" s="87"/>
      <c r="OME545" s="55"/>
      <c r="OMF545" s="55"/>
      <c r="OMG545" s="92"/>
      <c r="OMH545" s="61"/>
      <c r="OMI545" s="55"/>
      <c r="OMJ545" s="57"/>
      <c r="OMK545" s="55"/>
      <c r="OML545" s="55"/>
      <c r="OMM545" s="55"/>
      <c r="OMN545" s="55"/>
      <c r="OMO545" s="55"/>
      <c r="OMP545" s="55"/>
      <c r="OMQ545" s="55"/>
      <c r="OMR545" s="59"/>
      <c r="OMS545" s="55"/>
      <c r="OMT545" s="55"/>
      <c r="OMU545" s="87"/>
      <c r="OMV545" s="88"/>
      <c r="OMW545" s="89"/>
      <c r="OMX545" s="90"/>
      <c r="OMY545" s="57"/>
      <c r="OMZ545" s="57"/>
      <c r="ONA545" s="91"/>
      <c r="ONB545" s="87"/>
      <c r="ONC545" s="87"/>
      <c r="OND545" s="55"/>
      <c r="ONE545" s="55"/>
      <c r="ONF545" s="92"/>
      <c r="ONG545" s="61"/>
      <c r="ONH545" s="55"/>
      <c r="ONI545" s="57"/>
      <c r="ONJ545" s="55"/>
      <c r="ONK545" s="55"/>
      <c r="ONL545" s="55"/>
      <c r="ONM545" s="55"/>
      <c r="ONN545" s="55"/>
      <c r="ONO545" s="55"/>
      <c r="ONP545" s="55"/>
      <c r="ONQ545" s="59"/>
      <c r="ONR545" s="55"/>
      <c r="ONS545" s="55"/>
      <c r="ONT545" s="87"/>
      <c r="ONU545" s="88"/>
      <c r="ONV545" s="89"/>
      <c r="ONW545" s="90"/>
      <c r="ONX545" s="57"/>
      <c r="ONY545" s="57"/>
      <c r="ONZ545" s="91"/>
      <c r="OOA545" s="87"/>
      <c r="OOB545" s="87"/>
      <c r="OOC545" s="55"/>
      <c r="OOD545" s="55"/>
      <c r="OOE545" s="92"/>
      <c r="OOF545" s="61"/>
      <c r="OOG545" s="55"/>
      <c r="OOH545" s="57"/>
      <c r="OOI545" s="55"/>
      <c r="OOJ545" s="55"/>
      <c r="OOK545" s="55"/>
      <c r="OOL545" s="55"/>
      <c r="OOM545" s="55"/>
      <c r="OON545" s="55"/>
      <c r="OOO545" s="55"/>
      <c r="OOP545" s="59"/>
      <c r="OOQ545" s="55"/>
      <c r="OOR545" s="55"/>
      <c r="OOS545" s="87"/>
      <c r="OOT545" s="88"/>
      <c r="OOU545" s="89"/>
      <c r="OOV545" s="90"/>
      <c r="OOW545" s="57"/>
      <c r="OOX545" s="57"/>
      <c r="OOY545" s="91"/>
      <c r="OOZ545" s="87"/>
      <c r="OPA545" s="87"/>
      <c r="OPB545" s="55"/>
      <c r="OPC545" s="55"/>
      <c r="OPD545" s="92"/>
      <c r="OPE545" s="61"/>
      <c r="OPF545" s="55"/>
      <c r="OPG545" s="57"/>
      <c r="OPH545" s="55"/>
      <c r="OPI545" s="55"/>
      <c r="OPJ545" s="55"/>
      <c r="OPK545" s="55"/>
      <c r="OPL545" s="55"/>
      <c r="OPM545" s="55"/>
      <c r="OPN545" s="55"/>
      <c r="OPO545" s="59"/>
      <c r="OPP545" s="55"/>
      <c r="OPQ545" s="55"/>
      <c r="OPR545" s="87"/>
      <c r="OPS545" s="88"/>
      <c r="OPT545" s="89"/>
      <c r="OPU545" s="90"/>
      <c r="OPV545" s="57"/>
      <c r="OPW545" s="57"/>
      <c r="OPX545" s="91"/>
      <c r="OPY545" s="87"/>
      <c r="OPZ545" s="87"/>
      <c r="OQA545" s="55"/>
      <c r="OQB545" s="55"/>
      <c r="OQC545" s="92"/>
      <c r="OQD545" s="61"/>
      <c r="OQE545" s="55"/>
      <c r="OQF545" s="57"/>
      <c r="OQG545" s="55"/>
      <c r="OQH545" s="55"/>
      <c r="OQI545" s="55"/>
      <c r="OQJ545" s="55"/>
      <c r="OQK545" s="55"/>
      <c r="OQL545" s="55"/>
      <c r="OQM545" s="55"/>
      <c r="OQN545" s="59"/>
      <c r="OQO545" s="55"/>
      <c r="OQP545" s="55"/>
      <c r="OQQ545" s="87"/>
      <c r="OQR545" s="88"/>
      <c r="OQS545" s="89"/>
      <c r="OQT545" s="90"/>
      <c r="OQU545" s="57"/>
      <c r="OQV545" s="57"/>
      <c r="OQW545" s="91"/>
      <c r="OQX545" s="87"/>
      <c r="OQY545" s="87"/>
      <c r="OQZ545" s="55"/>
      <c r="ORA545" s="55"/>
      <c r="ORB545" s="92"/>
      <c r="ORC545" s="61"/>
      <c r="ORD545" s="55"/>
      <c r="ORE545" s="57"/>
      <c r="ORF545" s="55"/>
      <c r="ORG545" s="55"/>
      <c r="ORH545" s="55"/>
      <c r="ORI545" s="55"/>
      <c r="ORJ545" s="55"/>
      <c r="ORK545" s="55"/>
      <c r="ORL545" s="55"/>
      <c r="ORM545" s="59"/>
      <c r="ORN545" s="55"/>
      <c r="ORO545" s="55"/>
      <c r="ORP545" s="87"/>
      <c r="ORQ545" s="88"/>
      <c r="ORR545" s="89"/>
      <c r="ORS545" s="90"/>
      <c r="ORT545" s="57"/>
      <c r="ORU545" s="57"/>
      <c r="ORV545" s="91"/>
      <c r="ORW545" s="87"/>
      <c r="ORX545" s="87"/>
      <c r="ORY545" s="55"/>
      <c r="ORZ545" s="55"/>
      <c r="OSA545" s="92"/>
      <c r="OSB545" s="61"/>
      <c r="OSC545" s="55"/>
      <c r="OSD545" s="57"/>
      <c r="OSE545" s="55"/>
      <c r="OSF545" s="55"/>
      <c r="OSG545" s="55"/>
      <c r="OSH545" s="55"/>
      <c r="OSI545" s="55"/>
      <c r="OSJ545" s="55"/>
      <c r="OSK545" s="55"/>
      <c r="OSL545" s="59"/>
      <c r="OSM545" s="55"/>
      <c r="OSN545" s="55"/>
      <c r="OSO545" s="87"/>
      <c r="OSP545" s="88"/>
      <c r="OSQ545" s="89"/>
      <c r="OSR545" s="90"/>
      <c r="OSS545" s="57"/>
      <c r="OST545" s="57"/>
      <c r="OSU545" s="91"/>
      <c r="OSV545" s="87"/>
      <c r="OSW545" s="87"/>
      <c r="OSX545" s="55"/>
      <c r="OSY545" s="55"/>
      <c r="OSZ545" s="92"/>
      <c r="OTA545" s="61"/>
      <c r="OTB545" s="55"/>
      <c r="OTC545" s="57"/>
      <c r="OTD545" s="55"/>
      <c r="OTE545" s="55"/>
      <c r="OTF545" s="55"/>
      <c r="OTG545" s="55"/>
      <c r="OTH545" s="55"/>
      <c r="OTI545" s="55"/>
      <c r="OTJ545" s="55"/>
      <c r="OTK545" s="59"/>
      <c r="OTL545" s="55"/>
      <c r="OTM545" s="55"/>
      <c r="OTN545" s="87"/>
      <c r="OTO545" s="88"/>
      <c r="OTP545" s="89"/>
      <c r="OTQ545" s="90"/>
      <c r="OTR545" s="57"/>
      <c r="OTS545" s="57"/>
      <c r="OTT545" s="91"/>
      <c r="OTU545" s="87"/>
      <c r="OTV545" s="87"/>
      <c r="OTW545" s="55"/>
      <c r="OTX545" s="55"/>
      <c r="OTY545" s="92"/>
      <c r="OTZ545" s="61"/>
      <c r="OUA545" s="55"/>
      <c r="OUB545" s="57"/>
      <c r="OUC545" s="55"/>
      <c r="OUD545" s="55"/>
      <c r="OUE545" s="55"/>
      <c r="OUF545" s="55"/>
      <c r="OUG545" s="55"/>
      <c r="OUH545" s="55"/>
      <c r="OUI545" s="55"/>
      <c r="OUJ545" s="59"/>
      <c r="OUK545" s="55"/>
      <c r="OUL545" s="55"/>
      <c r="OUM545" s="87"/>
      <c r="OUN545" s="88"/>
      <c r="OUO545" s="89"/>
      <c r="OUP545" s="90"/>
      <c r="OUQ545" s="57"/>
      <c r="OUR545" s="57"/>
      <c r="OUS545" s="91"/>
      <c r="OUT545" s="87"/>
      <c r="OUU545" s="87"/>
      <c r="OUV545" s="55"/>
      <c r="OUW545" s="55"/>
      <c r="OUX545" s="92"/>
      <c r="OUY545" s="61"/>
      <c r="OUZ545" s="55"/>
      <c r="OVA545" s="57"/>
      <c r="OVB545" s="55"/>
      <c r="OVC545" s="55"/>
      <c r="OVD545" s="55"/>
      <c r="OVE545" s="55"/>
      <c r="OVF545" s="55"/>
      <c r="OVG545" s="55"/>
      <c r="OVH545" s="55"/>
      <c r="OVI545" s="59"/>
      <c r="OVJ545" s="55"/>
      <c r="OVK545" s="55"/>
      <c r="OVL545" s="87"/>
      <c r="OVM545" s="88"/>
      <c r="OVN545" s="89"/>
      <c r="OVO545" s="90"/>
      <c r="OVP545" s="57"/>
      <c r="OVQ545" s="57"/>
      <c r="OVR545" s="91"/>
      <c r="OVS545" s="87"/>
      <c r="OVT545" s="87"/>
      <c r="OVU545" s="55"/>
      <c r="OVV545" s="55"/>
      <c r="OVW545" s="92"/>
      <c r="OVX545" s="61"/>
      <c r="OVY545" s="55"/>
      <c r="OVZ545" s="57"/>
      <c r="OWA545" s="55"/>
      <c r="OWB545" s="55"/>
      <c r="OWC545" s="55"/>
      <c r="OWD545" s="55"/>
      <c r="OWE545" s="55"/>
      <c r="OWF545" s="55"/>
      <c r="OWG545" s="55"/>
      <c r="OWH545" s="59"/>
      <c r="OWI545" s="55"/>
      <c r="OWJ545" s="55"/>
      <c r="OWK545" s="87"/>
      <c r="OWL545" s="88"/>
      <c r="OWM545" s="89"/>
      <c r="OWN545" s="90"/>
      <c r="OWO545" s="57"/>
      <c r="OWP545" s="57"/>
      <c r="OWQ545" s="91"/>
      <c r="OWR545" s="87"/>
      <c r="OWS545" s="87"/>
      <c r="OWT545" s="55"/>
      <c r="OWU545" s="55"/>
      <c r="OWV545" s="92"/>
      <c r="OWW545" s="61"/>
      <c r="OWX545" s="55"/>
      <c r="OWY545" s="57"/>
      <c r="OWZ545" s="55"/>
      <c r="OXA545" s="55"/>
      <c r="OXB545" s="55"/>
      <c r="OXC545" s="55"/>
      <c r="OXD545" s="55"/>
      <c r="OXE545" s="55"/>
      <c r="OXF545" s="55"/>
      <c r="OXG545" s="59"/>
      <c r="OXH545" s="55"/>
      <c r="OXI545" s="55"/>
      <c r="OXJ545" s="87"/>
      <c r="OXK545" s="88"/>
      <c r="OXL545" s="89"/>
      <c r="OXM545" s="90"/>
      <c r="OXN545" s="57"/>
      <c r="OXO545" s="57"/>
      <c r="OXP545" s="91"/>
      <c r="OXQ545" s="87"/>
      <c r="OXR545" s="87"/>
      <c r="OXS545" s="55"/>
      <c r="OXT545" s="55"/>
      <c r="OXU545" s="92"/>
      <c r="OXV545" s="61"/>
      <c r="OXW545" s="55"/>
      <c r="OXX545" s="57"/>
      <c r="OXY545" s="55"/>
      <c r="OXZ545" s="55"/>
      <c r="OYA545" s="55"/>
      <c r="OYB545" s="55"/>
      <c r="OYC545" s="55"/>
      <c r="OYD545" s="55"/>
      <c r="OYE545" s="55"/>
      <c r="OYF545" s="59"/>
      <c r="OYG545" s="55"/>
      <c r="OYH545" s="55"/>
      <c r="OYI545" s="87"/>
      <c r="OYJ545" s="88"/>
      <c r="OYK545" s="89"/>
      <c r="OYL545" s="90"/>
      <c r="OYM545" s="57"/>
      <c r="OYN545" s="57"/>
      <c r="OYO545" s="91"/>
      <c r="OYP545" s="87"/>
      <c r="OYQ545" s="87"/>
      <c r="OYR545" s="55"/>
      <c r="OYS545" s="55"/>
      <c r="OYT545" s="92"/>
      <c r="OYU545" s="61"/>
      <c r="OYV545" s="55"/>
      <c r="OYW545" s="57"/>
      <c r="OYX545" s="55"/>
      <c r="OYY545" s="55"/>
      <c r="OYZ545" s="55"/>
      <c r="OZA545" s="55"/>
      <c r="OZB545" s="55"/>
      <c r="OZC545" s="55"/>
      <c r="OZD545" s="55"/>
      <c r="OZE545" s="59"/>
      <c r="OZF545" s="55"/>
      <c r="OZG545" s="55"/>
      <c r="OZH545" s="87"/>
      <c r="OZI545" s="88"/>
      <c r="OZJ545" s="89"/>
      <c r="OZK545" s="90"/>
      <c r="OZL545" s="57"/>
      <c r="OZM545" s="57"/>
      <c r="OZN545" s="91"/>
      <c r="OZO545" s="87"/>
      <c r="OZP545" s="87"/>
      <c r="OZQ545" s="55"/>
      <c r="OZR545" s="55"/>
      <c r="OZS545" s="92"/>
      <c r="OZT545" s="61"/>
      <c r="OZU545" s="55"/>
      <c r="OZV545" s="57"/>
      <c r="OZW545" s="55"/>
      <c r="OZX545" s="55"/>
      <c r="OZY545" s="55"/>
      <c r="OZZ545" s="55"/>
      <c r="PAA545" s="55"/>
      <c r="PAB545" s="55"/>
      <c r="PAC545" s="55"/>
      <c r="PAD545" s="59"/>
      <c r="PAE545" s="55"/>
      <c r="PAF545" s="55"/>
      <c r="PAG545" s="87"/>
      <c r="PAH545" s="88"/>
      <c r="PAI545" s="89"/>
      <c r="PAJ545" s="90"/>
      <c r="PAK545" s="57"/>
      <c r="PAL545" s="57"/>
      <c r="PAM545" s="91"/>
      <c r="PAN545" s="87"/>
      <c r="PAO545" s="87"/>
      <c r="PAP545" s="55"/>
      <c r="PAQ545" s="55"/>
      <c r="PAR545" s="92"/>
      <c r="PAS545" s="61"/>
      <c r="PAT545" s="55"/>
      <c r="PAU545" s="57"/>
      <c r="PAV545" s="55"/>
      <c r="PAW545" s="55"/>
      <c r="PAX545" s="55"/>
      <c r="PAY545" s="55"/>
      <c r="PAZ545" s="55"/>
      <c r="PBA545" s="55"/>
      <c r="PBB545" s="55"/>
      <c r="PBC545" s="59"/>
      <c r="PBD545" s="55"/>
      <c r="PBE545" s="55"/>
      <c r="PBF545" s="87"/>
      <c r="PBG545" s="88"/>
      <c r="PBH545" s="89"/>
      <c r="PBI545" s="90"/>
      <c r="PBJ545" s="57"/>
      <c r="PBK545" s="57"/>
      <c r="PBL545" s="91"/>
      <c r="PBM545" s="87"/>
      <c r="PBN545" s="87"/>
      <c r="PBO545" s="55"/>
      <c r="PBP545" s="55"/>
      <c r="PBQ545" s="92"/>
      <c r="PBR545" s="61"/>
      <c r="PBS545" s="55"/>
      <c r="PBT545" s="57"/>
      <c r="PBU545" s="55"/>
      <c r="PBV545" s="55"/>
      <c r="PBW545" s="55"/>
      <c r="PBX545" s="55"/>
      <c r="PBY545" s="55"/>
      <c r="PBZ545" s="55"/>
      <c r="PCA545" s="55"/>
      <c r="PCB545" s="59"/>
      <c r="PCC545" s="55"/>
      <c r="PCD545" s="55"/>
      <c r="PCE545" s="87"/>
      <c r="PCF545" s="88"/>
      <c r="PCG545" s="89"/>
      <c r="PCH545" s="90"/>
      <c r="PCI545" s="57"/>
      <c r="PCJ545" s="57"/>
      <c r="PCK545" s="91"/>
      <c r="PCL545" s="87"/>
      <c r="PCM545" s="87"/>
      <c r="PCN545" s="55"/>
      <c r="PCO545" s="55"/>
      <c r="PCP545" s="92"/>
      <c r="PCQ545" s="61"/>
      <c r="PCR545" s="55"/>
      <c r="PCS545" s="57"/>
      <c r="PCT545" s="55"/>
      <c r="PCU545" s="55"/>
      <c r="PCV545" s="55"/>
      <c r="PCW545" s="55"/>
      <c r="PCX545" s="55"/>
      <c r="PCY545" s="55"/>
      <c r="PCZ545" s="55"/>
      <c r="PDA545" s="59"/>
      <c r="PDB545" s="55"/>
      <c r="PDC545" s="55"/>
      <c r="PDD545" s="87"/>
      <c r="PDE545" s="88"/>
      <c r="PDF545" s="89"/>
      <c r="PDG545" s="90"/>
      <c r="PDH545" s="57"/>
      <c r="PDI545" s="57"/>
      <c r="PDJ545" s="91"/>
      <c r="PDK545" s="87"/>
      <c r="PDL545" s="87"/>
      <c r="PDM545" s="55"/>
      <c r="PDN545" s="55"/>
      <c r="PDO545" s="92"/>
      <c r="PDP545" s="61"/>
      <c r="PDQ545" s="55"/>
      <c r="PDR545" s="57"/>
      <c r="PDS545" s="55"/>
      <c r="PDT545" s="55"/>
      <c r="PDU545" s="55"/>
      <c r="PDV545" s="55"/>
      <c r="PDW545" s="55"/>
      <c r="PDX545" s="55"/>
      <c r="PDY545" s="55"/>
      <c r="PDZ545" s="59"/>
      <c r="PEA545" s="55"/>
      <c r="PEB545" s="55"/>
      <c r="PEC545" s="87"/>
      <c r="PED545" s="88"/>
      <c r="PEE545" s="89"/>
      <c r="PEF545" s="90"/>
      <c r="PEG545" s="57"/>
      <c r="PEH545" s="57"/>
      <c r="PEI545" s="91"/>
      <c r="PEJ545" s="87"/>
      <c r="PEK545" s="87"/>
      <c r="PEL545" s="55"/>
      <c r="PEM545" s="55"/>
      <c r="PEN545" s="92"/>
      <c r="PEO545" s="61"/>
      <c r="PEP545" s="55"/>
      <c r="PEQ545" s="57"/>
      <c r="PER545" s="55"/>
      <c r="PES545" s="55"/>
      <c r="PET545" s="55"/>
      <c r="PEU545" s="55"/>
      <c r="PEV545" s="55"/>
      <c r="PEW545" s="55"/>
      <c r="PEX545" s="55"/>
      <c r="PEY545" s="59"/>
      <c r="PEZ545" s="55"/>
      <c r="PFA545" s="55"/>
      <c r="PFB545" s="87"/>
      <c r="PFC545" s="88"/>
      <c r="PFD545" s="89"/>
      <c r="PFE545" s="90"/>
      <c r="PFF545" s="57"/>
      <c r="PFG545" s="57"/>
      <c r="PFH545" s="91"/>
      <c r="PFI545" s="87"/>
      <c r="PFJ545" s="87"/>
      <c r="PFK545" s="55"/>
      <c r="PFL545" s="55"/>
      <c r="PFM545" s="92"/>
      <c r="PFN545" s="61"/>
      <c r="PFO545" s="55"/>
      <c r="PFP545" s="57"/>
      <c r="PFQ545" s="55"/>
      <c r="PFR545" s="55"/>
      <c r="PFS545" s="55"/>
      <c r="PFT545" s="55"/>
      <c r="PFU545" s="55"/>
      <c r="PFV545" s="55"/>
      <c r="PFW545" s="55"/>
      <c r="PFX545" s="59"/>
      <c r="PFY545" s="55"/>
      <c r="PFZ545" s="55"/>
      <c r="PGA545" s="87"/>
      <c r="PGB545" s="88"/>
      <c r="PGC545" s="89"/>
      <c r="PGD545" s="90"/>
      <c r="PGE545" s="57"/>
      <c r="PGF545" s="57"/>
      <c r="PGG545" s="91"/>
      <c r="PGH545" s="87"/>
      <c r="PGI545" s="87"/>
      <c r="PGJ545" s="55"/>
      <c r="PGK545" s="55"/>
      <c r="PGL545" s="92"/>
      <c r="PGM545" s="61"/>
      <c r="PGN545" s="55"/>
      <c r="PGO545" s="57"/>
      <c r="PGP545" s="55"/>
      <c r="PGQ545" s="55"/>
      <c r="PGR545" s="55"/>
      <c r="PGS545" s="55"/>
      <c r="PGT545" s="55"/>
      <c r="PGU545" s="55"/>
      <c r="PGV545" s="55"/>
      <c r="PGW545" s="59"/>
      <c r="PGX545" s="55"/>
      <c r="PGY545" s="55"/>
      <c r="PGZ545" s="87"/>
      <c r="PHA545" s="88"/>
      <c r="PHB545" s="89"/>
      <c r="PHC545" s="90"/>
      <c r="PHD545" s="57"/>
      <c r="PHE545" s="57"/>
      <c r="PHF545" s="91"/>
      <c r="PHG545" s="87"/>
      <c r="PHH545" s="87"/>
      <c r="PHI545" s="55"/>
      <c r="PHJ545" s="55"/>
      <c r="PHK545" s="92"/>
      <c r="PHL545" s="61"/>
      <c r="PHM545" s="55"/>
      <c r="PHN545" s="57"/>
      <c r="PHO545" s="55"/>
      <c r="PHP545" s="55"/>
      <c r="PHQ545" s="55"/>
      <c r="PHR545" s="55"/>
      <c r="PHS545" s="55"/>
      <c r="PHT545" s="55"/>
      <c r="PHU545" s="55"/>
      <c r="PHV545" s="59"/>
      <c r="PHW545" s="55"/>
      <c r="PHX545" s="55"/>
      <c r="PHY545" s="87"/>
      <c r="PHZ545" s="88"/>
      <c r="PIA545" s="89"/>
      <c r="PIB545" s="90"/>
      <c r="PIC545" s="57"/>
      <c r="PID545" s="57"/>
      <c r="PIE545" s="91"/>
      <c r="PIF545" s="87"/>
      <c r="PIG545" s="87"/>
      <c r="PIH545" s="55"/>
      <c r="PII545" s="55"/>
      <c r="PIJ545" s="92"/>
      <c r="PIK545" s="61"/>
      <c r="PIL545" s="55"/>
      <c r="PIM545" s="57"/>
      <c r="PIN545" s="55"/>
      <c r="PIO545" s="55"/>
      <c r="PIP545" s="55"/>
      <c r="PIQ545" s="55"/>
      <c r="PIR545" s="55"/>
      <c r="PIS545" s="55"/>
      <c r="PIT545" s="55"/>
      <c r="PIU545" s="59"/>
      <c r="PIV545" s="55"/>
      <c r="PIW545" s="55"/>
      <c r="PIX545" s="87"/>
      <c r="PIY545" s="88"/>
      <c r="PIZ545" s="89"/>
      <c r="PJA545" s="90"/>
      <c r="PJB545" s="57"/>
      <c r="PJC545" s="57"/>
      <c r="PJD545" s="91"/>
      <c r="PJE545" s="87"/>
      <c r="PJF545" s="87"/>
      <c r="PJG545" s="55"/>
      <c r="PJH545" s="55"/>
      <c r="PJI545" s="92"/>
      <c r="PJJ545" s="61"/>
      <c r="PJK545" s="55"/>
      <c r="PJL545" s="57"/>
      <c r="PJM545" s="55"/>
      <c r="PJN545" s="55"/>
      <c r="PJO545" s="55"/>
      <c r="PJP545" s="55"/>
      <c r="PJQ545" s="55"/>
      <c r="PJR545" s="55"/>
      <c r="PJS545" s="55"/>
      <c r="PJT545" s="59"/>
      <c r="PJU545" s="55"/>
      <c r="PJV545" s="55"/>
      <c r="PJW545" s="87"/>
      <c r="PJX545" s="88"/>
      <c r="PJY545" s="89"/>
      <c r="PJZ545" s="90"/>
      <c r="PKA545" s="57"/>
      <c r="PKB545" s="57"/>
      <c r="PKC545" s="91"/>
      <c r="PKD545" s="87"/>
      <c r="PKE545" s="87"/>
      <c r="PKF545" s="55"/>
      <c r="PKG545" s="55"/>
      <c r="PKH545" s="92"/>
      <c r="PKI545" s="61"/>
      <c r="PKJ545" s="55"/>
      <c r="PKK545" s="57"/>
      <c r="PKL545" s="55"/>
      <c r="PKM545" s="55"/>
      <c r="PKN545" s="55"/>
      <c r="PKO545" s="55"/>
      <c r="PKP545" s="55"/>
      <c r="PKQ545" s="55"/>
      <c r="PKR545" s="55"/>
      <c r="PKS545" s="59"/>
      <c r="PKT545" s="55"/>
      <c r="PKU545" s="55"/>
      <c r="PKV545" s="87"/>
      <c r="PKW545" s="88"/>
      <c r="PKX545" s="89"/>
      <c r="PKY545" s="90"/>
      <c r="PKZ545" s="57"/>
      <c r="PLA545" s="57"/>
      <c r="PLB545" s="91"/>
      <c r="PLC545" s="87"/>
      <c r="PLD545" s="87"/>
      <c r="PLE545" s="55"/>
      <c r="PLF545" s="55"/>
      <c r="PLG545" s="92"/>
      <c r="PLH545" s="61"/>
      <c r="PLI545" s="55"/>
      <c r="PLJ545" s="57"/>
      <c r="PLK545" s="55"/>
      <c r="PLL545" s="55"/>
      <c r="PLM545" s="55"/>
      <c r="PLN545" s="55"/>
      <c r="PLO545" s="55"/>
      <c r="PLP545" s="55"/>
      <c r="PLQ545" s="55"/>
      <c r="PLR545" s="59"/>
      <c r="PLS545" s="55"/>
      <c r="PLT545" s="55"/>
      <c r="PLU545" s="87"/>
      <c r="PLV545" s="88"/>
      <c r="PLW545" s="89"/>
      <c r="PLX545" s="90"/>
      <c r="PLY545" s="57"/>
      <c r="PLZ545" s="57"/>
      <c r="PMA545" s="91"/>
      <c r="PMB545" s="87"/>
      <c r="PMC545" s="87"/>
      <c r="PMD545" s="55"/>
      <c r="PME545" s="55"/>
      <c r="PMF545" s="92"/>
      <c r="PMG545" s="61"/>
      <c r="PMH545" s="55"/>
      <c r="PMI545" s="57"/>
      <c r="PMJ545" s="55"/>
      <c r="PMK545" s="55"/>
      <c r="PML545" s="55"/>
      <c r="PMM545" s="55"/>
      <c r="PMN545" s="55"/>
      <c r="PMO545" s="55"/>
      <c r="PMP545" s="55"/>
      <c r="PMQ545" s="59"/>
      <c r="PMR545" s="55"/>
      <c r="PMS545" s="55"/>
      <c r="PMT545" s="87"/>
      <c r="PMU545" s="88"/>
      <c r="PMV545" s="89"/>
      <c r="PMW545" s="90"/>
      <c r="PMX545" s="57"/>
      <c r="PMY545" s="57"/>
      <c r="PMZ545" s="91"/>
      <c r="PNA545" s="87"/>
      <c r="PNB545" s="87"/>
      <c r="PNC545" s="55"/>
      <c r="PND545" s="55"/>
      <c r="PNE545" s="92"/>
      <c r="PNF545" s="61"/>
      <c r="PNG545" s="55"/>
      <c r="PNH545" s="57"/>
      <c r="PNI545" s="55"/>
      <c r="PNJ545" s="55"/>
      <c r="PNK545" s="55"/>
      <c r="PNL545" s="55"/>
      <c r="PNM545" s="55"/>
      <c r="PNN545" s="55"/>
      <c r="PNO545" s="55"/>
      <c r="PNP545" s="59"/>
      <c r="PNQ545" s="55"/>
      <c r="PNR545" s="55"/>
      <c r="PNS545" s="87"/>
      <c r="PNT545" s="88"/>
      <c r="PNU545" s="89"/>
      <c r="PNV545" s="90"/>
      <c r="PNW545" s="57"/>
      <c r="PNX545" s="57"/>
      <c r="PNY545" s="91"/>
      <c r="PNZ545" s="87"/>
      <c r="POA545" s="87"/>
      <c r="POB545" s="55"/>
      <c r="POC545" s="55"/>
      <c r="POD545" s="92"/>
      <c r="POE545" s="61"/>
      <c r="POF545" s="55"/>
      <c r="POG545" s="57"/>
      <c r="POH545" s="55"/>
      <c r="POI545" s="55"/>
      <c r="POJ545" s="55"/>
      <c r="POK545" s="55"/>
      <c r="POL545" s="55"/>
      <c r="POM545" s="55"/>
      <c r="PON545" s="55"/>
      <c r="POO545" s="59"/>
      <c r="POP545" s="55"/>
      <c r="POQ545" s="55"/>
      <c r="POR545" s="87"/>
      <c r="POS545" s="88"/>
      <c r="POT545" s="89"/>
      <c r="POU545" s="90"/>
      <c r="POV545" s="57"/>
      <c r="POW545" s="57"/>
      <c r="POX545" s="91"/>
      <c r="POY545" s="87"/>
      <c r="POZ545" s="87"/>
      <c r="PPA545" s="55"/>
      <c r="PPB545" s="55"/>
      <c r="PPC545" s="92"/>
      <c r="PPD545" s="61"/>
      <c r="PPE545" s="55"/>
      <c r="PPF545" s="57"/>
      <c r="PPG545" s="55"/>
      <c r="PPH545" s="55"/>
      <c r="PPI545" s="55"/>
      <c r="PPJ545" s="55"/>
      <c r="PPK545" s="55"/>
      <c r="PPL545" s="55"/>
      <c r="PPM545" s="55"/>
      <c r="PPN545" s="59"/>
      <c r="PPO545" s="55"/>
      <c r="PPP545" s="55"/>
      <c r="PPQ545" s="87"/>
      <c r="PPR545" s="88"/>
      <c r="PPS545" s="89"/>
      <c r="PPT545" s="90"/>
      <c r="PPU545" s="57"/>
      <c r="PPV545" s="57"/>
      <c r="PPW545" s="91"/>
      <c r="PPX545" s="87"/>
      <c r="PPY545" s="87"/>
      <c r="PPZ545" s="55"/>
      <c r="PQA545" s="55"/>
      <c r="PQB545" s="92"/>
      <c r="PQC545" s="61"/>
      <c r="PQD545" s="55"/>
      <c r="PQE545" s="57"/>
      <c r="PQF545" s="55"/>
      <c r="PQG545" s="55"/>
      <c r="PQH545" s="55"/>
      <c r="PQI545" s="55"/>
      <c r="PQJ545" s="55"/>
      <c r="PQK545" s="55"/>
      <c r="PQL545" s="55"/>
      <c r="PQM545" s="59"/>
      <c r="PQN545" s="55"/>
      <c r="PQO545" s="55"/>
      <c r="PQP545" s="87"/>
      <c r="PQQ545" s="88"/>
      <c r="PQR545" s="89"/>
      <c r="PQS545" s="90"/>
      <c r="PQT545" s="57"/>
      <c r="PQU545" s="57"/>
      <c r="PQV545" s="91"/>
      <c r="PQW545" s="87"/>
      <c r="PQX545" s="87"/>
      <c r="PQY545" s="55"/>
      <c r="PQZ545" s="55"/>
      <c r="PRA545" s="92"/>
      <c r="PRB545" s="61"/>
      <c r="PRC545" s="55"/>
      <c r="PRD545" s="57"/>
      <c r="PRE545" s="55"/>
      <c r="PRF545" s="55"/>
      <c r="PRG545" s="55"/>
      <c r="PRH545" s="55"/>
      <c r="PRI545" s="55"/>
      <c r="PRJ545" s="55"/>
      <c r="PRK545" s="55"/>
      <c r="PRL545" s="59"/>
      <c r="PRM545" s="55"/>
      <c r="PRN545" s="55"/>
      <c r="PRO545" s="87"/>
      <c r="PRP545" s="88"/>
      <c r="PRQ545" s="89"/>
      <c r="PRR545" s="90"/>
      <c r="PRS545" s="57"/>
      <c r="PRT545" s="57"/>
      <c r="PRU545" s="91"/>
      <c r="PRV545" s="87"/>
      <c r="PRW545" s="87"/>
      <c r="PRX545" s="55"/>
      <c r="PRY545" s="55"/>
      <c r="PRZ545" s="92"/>
      <c r="PSA545" s="61"/>
      <c r="PSB545" s="55"/>
      <c r="PSC545" s="57"/>
      <c r="PSD545" s="55"/>
      <c r="PSE545" s="55"/>
      <c r="PSF545" s="55"/>
      <c r="PSG545" s="55"/>
      <c r="PSH545" s="55"/>
      <c r="PSI545" s="55"/>
      <c r="PSJ545" s="55"/>
      <c r="PSK545" s="59"/>
      <c r="PSL545" s="55"/>
      <c r="PSM545" s="55"/>
      <c r="PSN545" s="87"/>
      <c r="PSO545" s="88"/>
      <c r="PSP545" s="89"/>
      <c r="PSQ545" s="90"/>
      <c r="PSR545" s="57"/>
      <c r="PSS545" s="57"/>
      <c r="PST545" s="91"/>
      <c r="PSU545" s="87"/>
      <c r="PSV545" s="87"/>
      <c r="PSW545" s="55"/>
      <c r="PSX545" s="55"/>
      <c r="PSY545" s="92"/>
      <c r="PSZ545" s="61"/>
      <c r="PTA545" s="55"/>
      <c r="PTB545" s="57"/>
      <c r="PTC545" s="55"/>
      <c r="PTD545" s="55"/>
      <c r="PTE545" s="55"/>
      <c r="PTF545" s="55"/>
      <c r="PTG545" s="55"/>
      <c r="PTH545" s="55"/>
      <c r="PTI545" s="55"/>
      <c r="PTJ545" s="59"/>
      <c r="PTK545" s="55"/>
      <c r="PTL545" s="55"/>
      <c r="PTM545" s="87"/>
      <c r="PTN545" s="88"/>
      <c r="PTO545" s="89"/>
      <c r="PTP545" s="90"/>
      <c r="PTQ545" s="57"/>
      <c r="PTR545" s="57"/>
      <c r="PTS545" s="91"/>
      <c r="PTT545" s="87"/>
      <c r="PTU545" s="87"/>
      <c r="PTV545" s="55"/>
      <c r="PTW545" s="55"/>
      <c r="PTX545" s="92"/>
      <c r="PTY545" s="61"/>
      <c r="PTZ545" s="55"/>
      <c r="PUA545" s="57"/>
      <c r="PUB545" s="55"/>
      <c r="PUC545" s="55"/>
      <c r="PUD545" s="55"/>
      <c r="PUE545" s="55"/>
      <c r="PUF545" s="55"/>
      <c r="PUG545" s="55"/>
      <c r="PUH545" s="55"/>
      <c r="PUI545" s="59"/>
      <c r="PUJ545" s="55"/>
      <c r="PUK545" s="55"/>
      <c r="PUL545" s="87"/>
      <c r="PUM545" s="88"/>
      <c r="PUN545" s="89"/>
      <c r="PUO545" s="90"/>
      <c r="PUP545" s="57"/>
      <c r="PUQ545" s="57"/>
      <c r="PUR545" s="91"/>
      <c r="PUS545" s="87"/>
      <c r="PUT545" s="87"/>
      <c r="PUU545" s="55"/>
      <c r="PUV545" s="55"/>
      <c r="PUW545" s="92"/>
      <c r="PUX545" s="61"/>
      <c r="PUY545" s="55"/>
      <c r="PUZ545" s="57"/>
      <c r="PVA545" s="55"/>
      <c r="PVB545" s="55"/>
      <c r="PVC545" s="55"/>
      <c r="PVD545" s="55"/>
      <c r="PVE545" s="55"/>
      <c r="PVF545" s="55"/>
      <c r="PVG545" s="55"/>
      <c r="PVH545" s="59"/>
      <c r="PVI545" s="55"/>
      <c r="PVJ545" s="55"/>
      <c r="PVK545" s="87"/>
      <c r="PVL545" s="88"/>
      <c r="PVM545" s="89"/>
      <c r="PVN545" s="90"/>
      <c r="PVO545" s="57"/>
      <c r="PVP545" s="57"/>
      <c r="PVQ545" s="91"/>
      <c r="PVR545" s="87"/>
      <c r="PVS545" s="87"/>
      <c r="PVT545" s="55"/>
      <c r="PVU545" s="55"/>
      <c r="PVV545" s="92"/>
      <c r="PVW545" s="61"/>
      <c r="PVX545" s="55"/>
      <c r="PVY545" s="57"/>
      <c r="PVZ545" s="55"/>
      <c r="PWA545" s="55"/>
      <c r="PWB545" s="55"/>
      <c r="PWC545" s="55"/>
      <c r="PWD545" s="55"/>
      <c r="PWE545" s="55"/>
      <c r="PWF545" s="55"/>
      <c r="PWG545" s="59"/>
      <c r="PWH545" s="55"/>
      <c r="PWI545" s="55"/>
      <c r="PWJ545" s="87"/>
      <c r="PWK545" s="88"/>
      <c r="PWL545" s="89"/>
      <c r="PWM545" s="90"/>
      <c r="PWN545" s="57"/>
      <c r="PWO545" s="57"/>
      <c r="PWP545" s="91"/>
      <c r="PWQ545" s="87"/>
      <c r="PWR545" s="87"/>
      <c r="PWS545" s="55"/>
      <c r="PWT545" s="55"/>
      <c r="PWU545" s="92"/>
      <c r="PWV545" s="61"/>
      <c r="PWW545" s="55"/>
      <c r="PWX545" s="57"/>
      <c r="PWY545" s="55"/>
      <c r="PWZ545" s="55"/>
      <c r="PXA545" s="55"/>
      <c r="PXB545" s="55"/>
      <c r="PXC545" s="55"/>
      <c r="PXD545" s="55"/>
      <c r="PXE545" s="55"/>
      <c r="PXF545" s="59"/>
      <c r="PXG545" s="55"/>
      <c r="PXH545" s="55"/>
      <c r="PXI545" s="87"/>
      <c r="PXJ545" s="88"/>
      <c r="PXK545" s="89"/>
      <c r="PXL545" s="90"/>
      <c r="PXM545" s="57"/>
      <c r="PXN545" s="57"/>
      <c r="PXO545" s="91"/>
      <c r="PXP545" s="87"/>
      <c r="PXQ545" s="87"/>
      <c r="PXR545" s="55"/>
      <c r="PXS545" s="55"/>
      <c r="PXT545" s="92"/>
      <c r="PXU545" s="61"/>
      <c r="PXV545" s="55"/>
      <c r="PXW545" s="57"/>
      <c r="PXX545" s="55"/>
      <c r="PXY545" s="55"/>
      <c r="PXZ545" s="55"/>
      <c r="PYA545" s="55"/>
      <c r="PYB545" s="55"/>
      <c r="PYC545" s="55"/>
      <c r="PYD545" s="55"/>
      <c r="PYE545" s="59"/>
      <c r="PYF545" s="55"/>
      <c r="PYG545" s="55"/>
      <c r="PYH545" s="87"/>
      <c r="PYI545" s="88"/>
      <c r="PYJ545" s="89"/>
      <c r="PYK545" s="90"/>
      <c r="PYL545" s="57"/>
      <c r="PYM545" s="57"/>
      <c r="PYN545" s="91"/>
      <c r="PYO545" s="87"/>
      <c r="PYP545" s="87"/>
      <c r="PYQ545" s="55"/>
      <c r="PYR545" s="55"/>
      <c r="PYS545" s="92"/>
      <c r="PYT545" s="61"/>
      <c r="PYU545" s="55"/>
      <c r="PYV545" s="57"/>
      <c r="PYW545" s="55"/>
      <c r="PYX545" s="55"/>
      <c r="PYY545" s="55"/>
      <c r="PYZ545" s="55"/>
      <c r="PZA545" s="55"/>
      <c r="PZB545" s="55"/>
      <c r="PZC545" s="55"/>
      <c r="PZD545" s="59"/>
      <c r="PZE545" s="55"/>
      <c r="PZF545" s="55"/>
      <c r="PZG545" s="87"/>
      <c r="PZH545" s="88"/>
      <c r="PZI545" s="89"/>
      <c r="PZJ545" s="90"/>
      <c r="PZK545" s="57"/>
      <c r="PZL545" s="57"/>
      <c r="PZM545" s="91"/>
      <c r="PZN545" s="87"/>
      <c r="PZO545" s="87"/>
      <c r="PZP545" s="55"/>
      <c r="PZQ545" s="55"/>
      <c r="PZR545" s="92"/>
      <c r="PZS545" s="61"/>
      <c r="PZT545" s="55"/>
      <c r="PZU545" s="57"/>
      <c r="PZV545" s="55"/>
      <c r="PZW545" s="55"/>
      <c r="PZX545" s="55"/>
      <c r="PZY545" s="55"/>
      <c r="PZZ545" s="55"/>
      <c r="QAA545" s="55"/>
      <c r="QAB545" s="55"/>
      <c r="QAC545" s="59"/>
      <c r="QAD545" s="55"/>
      <c r="QAE545" s="55"/>
      <c r="QAF545" s="87"/>
      <c r="QAG545" s="88"/>
      <c r="QAH545" s="89"/>
      <c r="QAI545" s="90"/>
      <c r="QAJ545" s="57"/>
      <c r="QAK545" s="57"/>
      <c r="QAL545" s="91"/>
      <c r="QAM545" s="87"/>
      <c r="QAN545" s="87"/>
      <c r="QAO545" s="55"/>
      <c r="QAP545" s="55"/>
      <c r="QAQ545" s="92"/>
      <c r="QAR545" s="61"/>
      <c r="QAS545" s="55"/>
      <c r="QAT545" s="57"/>
      <c r="QAU545" s="55"/>
      <c r="QAV545" s="55"/>
      <c r="QAW545" s="55"/>
      <c r="QAX545" s="55"/>
      <c r="QAY545" s="55"/>
      <c r="QAZ545" s="55"/>
      <c r="QBA545" s="55"/>
      <c r="QBB545" s="59"/>
      <c r="QBC545" s="55"/>
      <c r="QBD545" s="55"/>
      <c r="QBE545" s="87"/>
      <c r="QBF545" s="88"/>
      <c r="QBG545" s="89"/>
      <c r="QBH545" s="90"/>
      <c r="QBI545" s="57"/>
      <c r="QBJ545" s="57"/>
      <c r="QBK545" s="91"/>
      <c r="QBL545" s="87"/>
      <c r="QBM545" s="87"/>
      <c r="QBN545" s="55"/>
      <c r="QBO545" s="55"/>
      <c r="QBP545" s="92"/>
      <c r="QBQ545" s="61"/>
      <c r="QBR545" s="55"/>
      <c r="QBS545" s="57"/>
      <c r="QBT545" s="55"/>
      <c r="QBU545" s="55"/>
      <c r="QBV545" s="55"/>
      <c r="QBW545" s="55"/>
      <c r="QBX545" s="55"/>
      <c r="QBY545" s="55"/>
      <c r="QBZ545" s="55"/>
      <c r="QCA545" s="59"/>
      <c r="QCB545" s="55"/>
      <c r="QCC545" s="55"/>
      <c r="QCD545" s="87"/>
      <c r="QCE545" s="88"/>
      <c r="QCF545" s="89"/>
      <c r="QCG545" s="90"/>
      <c r="QCH545" s="57"/>
      <c r="QCI545" s="57"/>
      <c r="QCJ545" s="91"/>
      <c r="QCK545" s="87"/>
      <c r="QCL545" s="87"/>
      <c r="QCM545" s="55"/>
      <c r="QCN545" s="55"/>
      <c r="QCO545" s="92"/>
      <c r="QCP545" s="61"/>
      <c r="QCQ545" s="55"/>
      <c r="QCR545" s="57"/>
      <c r="QCS545" s="55"/>
      <c r="QCT545" s="55"/>
      <c r="QCU545" s="55"/>
      <c r="QCV545" s="55"/>
      <c r="QCW545" s="55"/>
      <c r="QCX545" s="55"/>
      <c r="QCY545" s="55"/>
      <c r="QCZ545" s="59"/>
      <c r="QDA545" s="55"/>
      <c r="QDB545" s="55"/>
      <c r="QDC545" s="87"/>
      <c r="QDD545" s="88"/>
      <c r="QDE545" s="89"/>
      <c r="QDF545" s="90"/>
      <c r="QDG545" s="57"/>
      <c r="QDH545" s="57"/>
      <c r="QDI545" s="91"/>
      <c r="QDJ545" s="87"/>
      <c r="QDK545" s="87"/>
      <c r="QDL545" s="55"/>
      <c r="QDM545" s="55"/>
      <c r="QDN545" s="92"/>
      <c r="QDO545" s="61"/>
      <c r="QDP545" s="55"/>
      <c r="QDQ545" s="57"/>
      <c r="QDR545" s="55"/>
      <c r="QDS545" s="55"/>
      <c r="QDT545" s="55"/>
      <c r="QDU545" s="55"/>
      <c r="QDV545" s="55"/>
      <c r="QDW545" s="55"/>
      <c r="QDX545" s="55"/>
      <c r="QDY545" s="59"/>
      <c r="QDZ545" s="55"/>
      <c r="QEA545" s="55"/>
      <c r="QEB545" s="87"/>
      <c r="QEC545" s="88"/>
      <c r="QED545" s="89"/>
      <c r="QEE545" s="90"/>
      <c r="QEF545" s="57"/>
      <c r="QEG545" s="57"/>
      <c r="QEH545" s="91"/>
      <c r="QEI545" s="87"/>
      <c r="QEJ545" s="87"/>
      <c r="QEK545" s="55"/>
      <c r="QEL545" s="55"/>
      <c r="QEM545" s="92"/>
      <c r="QEN545" s="61"/>
      <c r="QEO545" s="55"/>
      <c r="QEP545" s="57"/>
      <c r="QEQ545" s="55"/>
      <c r="QER545" s="55"/>
      <c r="QES545" s="55"/>
      <c r="QET545" s="55"/>
      <c r="QEU545" s="55"/>
      <c r="QEV545" s="55"/>
      <c r="QEW545" s="55"/>
      <c r="QEX545" s="59"/>
      <c r="QEY545" s="55"/>
      <c r="QEZ545" s="55"/>
      <c r="QFA545" s="87"/>
      <c r="QFB545" s="88"/>
      <c r="QFC545" s="89"/>
      <c r="QFD545" s="90"/>
      <c r="QFE545" s="57"/>
      <c r="QFF545" s="57"/>
      <c r="QFG545" s="91"/>
      <c r="QFH545" s="87"/>
      <c r="QFI545" s="87"/>
      <c r="QFJ545" s="55"/>
      <c r="QFK545" s="55"/>
      <c r="QFL545" s="92"/>
      <c r="QFM545" s="61"/>
      <c r="QFN545" s="55"/>
      <c r="QFO545" s="57"/>
      <c r="QFP545" s="55"/>
      <c r="QFQ545" s="55"/>
      <c r="QFR545" s="55"/>
      <c r="QFS545" s="55"/>
      <c r="QFT545" s="55"/>
      <c r="QFU545" s="55"/>
      <c r="QFV545" s="55"/>
      <c r="QFW545" s="59"/>
      <c r="QFX545" s="55"/>
      <c r="QFY545" s="55"/>
      <c r="QFZ545" s="87"/>
      <c r="QGA545" s="88"/>
      <c r="QGB545" s="89"/>
      <c r="QGC545" s="90"/>
      <c r="QGD545" s="57"/>
      <c r="QGE545" s="57"/>
      <c r="QGF545" s="91"/>
      <c r="QGG545" s="87"/>
      <c r="QGH545" s="87"/>
      <c r="QGI545" s="55"/>
      <c r="QGJ545" s="55"/>
      <c r="QGK545" s="92"/>
      <c r="QGL545" s="61"/>
      <c r="QGM545" s="55"/>
      <c r="QGN545" s="57"/>
      <c r="QGO545" s="55"/>
      <c r="QGP545" s="55"/>
      <c r="QGQ545" s="55"/>
      <c r="QGR545" s="55"/>
      <c r="QGS545" s="55"/>
      <c r="QGT545" s="55"/>
      <c r="QGU545" s="55"/>
      <c r="QGV545" s="59"/>
      <c r="QGW545" s="55"/>
      <c r="QGX545" s="55"/>
      <c r="QGY545" s="87"/>
      <c r="QGZ545" s="88"/>
      <c r="QHA545" s="89"/>
      <c r="QHB545" s="90"/>
      <c r="QHC545" s="57"/>
      <c r="QHD545" s="57"/>
      <c r="QHE545" s="91"/>
      <c r="QHF545" s="87"/>
      <c r="QHG545" s="87"/>
      <c r="QHH545" s="55"/>
      <c r="QHI545" s="55"/>
      <c r="QHJ545" s="92"/>
      <c r="QHK545" s="61"/>
      <c r="QHL545" s="55"/>
      <c r="QHM545" s="57"/>
      <c r="QHN545" s="55"/>
      <c r="QHO545" s="55"/>
      <c r="QHP545" s="55"/>
      <c r="QHQ545" s="55"/>
      <c r="QHR545" s="55"/>
      <c r="QHS545" s="55"/>
      <c r="QHT545" s="55"/>
      <c r="QHU545" s="59"/>
      <c r="QHV545" s="55"/>
      <c r="QHW545" s="55"/>
      <c r="QHX545" s="87"/>
      <c r="QHY545" s="88"/>
      <c r="QHZ545" s="89"/>
      <c r="QIA545" s="90"/>
      <c r="QIB545" s="57"/>
      <c r="QIC545" s="57"/>
      <c r="QID545" s="91"/>
      <c r="QIE545" s="87"/>
      <c r="QIF545" s="87"/>
      <c r="QIG545" s="55"/>
      <c r="QIH545" s="55"/>
      <c r="QII545" s="92"/>
      <c r="QIJ545" s="61"/>
      <c r="QIK545" s="55"/>
      <c r="QIL545" s="57"/>
      <c r="QIM545" s="55"/>
      <c r="QIN545" s="55"/>
      <c r="QIO545" s="55"/>
      <c r="QIP545" s="55"/>
      <c r="QIQ545" s="55"/>
      <c r="QIR545" s="55"/>
      <c r="QIS545" s="55"/>
      <c r="QIT545" s="59"/>
      <c r="QIU545" s="55"/>
      <c r="QIV545" s="55"/>
      <c r="QIW545" s="87"/>
      <c r="QIX545" s="88"/>
      <c r="QIY545" s="89"/>
      <c r="QIZ545" s="90"/>
      <c r="QJA545" s="57"/>
      <c r="QJB545" s="57"/>
      <c r="QJC545" s="91"/>
      <c r="QJD545" s="87"/>
      <c r="QJE545" s="87"/>
      <c r="QJF545" s="55"/>
      <c r="QJG545" s="55"/>
      <c r="QJH545" s="92"/>
      <c r="QJI545" s="61"/>
      <c r="QJJ545" s="55"/>
      <c r="QJK545" s="57"/>
      <c r="QJL545" s="55"/>
      <c r="QJM545" s="55"/>
      <c r="QJN545" s="55"/>
      <c r="QJO545" s="55"/>
      <c r="QJP545" s="55"/>
      <c r="QJQ545" s="55"/>
      <c r="QJR545" s="55"/>
      <c r="QJS545" s="59"/>
      <c r="QJT545" s="55"/>
      <c r="QJU545" s="55"/>
      <c r="QJV545" s="87"/>
      <c r="QJW545" s="88"/>
      <c r="QJX545" s="89"/>
      <c r="QJY545" s="90"/>
      <c r="QJZ545" s="57"/>
      <c r="QKA545" s="57"/>
      <c r="QKB545" s="91"/>
      <c r="QKC545" s="87"/>
      <c r="QKD545" s="87"/>
      <c r="QKE545" s="55"/>
      <c r="QKF545" s="55"/>
      <c r="QKG545" s="92"/>
      <c r="QKH545" s="61"/>
      <c r="QKI545" s="55"/>
      <c r="QKJ545" s="57"/>
      <c r="QKK545" s="55"/>
      <c r="QKL545" s="55"/>
      <c r="QKM545" s="55"/>
      <c r="QKN545" s="55"/>
      <c r="QKO545" s="55"/>
      <c r="QKP545" s="55"/>
      <c r="QKQ545" s="55"/>
      <c r="QKR545" s="59"/>
      <c r="QKS545" s="55"/>
      <c r="QKT545" s="55"/>
      <c r="QKU545" s="87"/>
      <c r="QKV545" s="88"/>
      <c r="QKW545" s="89"/>
      <c r="QKX545" s="90"/>
      <c r="QKY545" s="57"/>
      <c r="QKZ545" s="57"/>
      <c r="QLA545" s="91"/>
      <c r="QLB545" s="87"/>
      <c r="QLC545" s="87"/>
      <c r="QLD545" s="55"/>
      <c r="QLE545" s="55"/>
      <c r="QLF545" s="92"/>
      <c r="QLG545" s="61"/>
      <c r="QLH545" s="55"/>
      <c r="QLI545" s="57"/>
      <c r="QLJ545" s="55"/>
      <c r="QLK545" s="55"/>
      <c r="QLL545" s="55"/>
      <c r="QLM545" s="55"/>
      <c r="QLN545" s="55"/>
      <c r="QLO545" s="55"/>
      <c r="QLP545" s="55"/>
      <c r="QLQ545" s="59"/>
      <c r="QLR545" s="55"/>
      <c r="QLS545" s="55"/>
      <c r="QLT545" s="87"/>
      <c r="QLU545" s="88"/>
      <c r="QLV545" s="89"/>
      <c r="QLW545" s="90"/>
      <c r="QLX545" s="57"/>
      <c r="QLY545" s="57"/>
      <c r="QLZ545" s="91"/>
      <c r="QMA545" s="87"/>
      <c r="QMB545" s="87"/>
      <c r="QMC545" s="55"/>
      <c r="QMD545" s="55"/>
      <c r="QME545" s="92"/>
      <c r="QMF545" s="61"/>
      <c r="QMG545" s="55"/>
      <c r="QMH545" s="57"/>
      <c r="QMI545" s="55"/>
      <c r="QMJ545" s="55"/>
      <c r="QMK545" s="55"/>
      <c r="QML545" s="55"/>
      <c r="QMM545" s="55"/>
      <c r="QMN545" s="55"/>
      <c r="QMO545" s="55"/>
      <c r="QMP545" s="59"/>
      <c r="QMQ545" s="55"/>
      <c r="QMR545" s="55"/>
      <c r="QMS545" s="87"/>
      <c r="QMT545" s="88"/>
      <c r="QMU545" s="89"/>
      <c r="QMV545" s="90"/>
      <c r="QMW545" s="57"/>
      <c r="QMX545" s="57"/>
      <c r="QMY545" s="91"/>
      <c r="QMZ545" s="87"/>
      <c r="QNA545" s="87"/>
      <c r="QNB545" s="55"/>
      <c r="QNC545" s="55"/>
      <c r="QND545" s="92"/>
      <c r="QNE545" s="61"/>
      <c r="QNF545" s="55"/>
      <c r="QNG545" s="57"/>
      <c r="QNH545" s="55"/>
      <c r="QNI545" s="55"/>
      <c r="QNJ545" s="55"/>
      <c r="QNK545" s="55"/>
      <c r="QNL545" s="55"/>
      <c r="QNM545" s="55"/>
      <c r="QNN545" s="55"/>
      <c r="QNO545" s="59"/>
      <c r="QNP545" s="55"/>
      <c r="QNQ545" s="55"/>
      <c r="QNR545" s="87"/>
      <c r="QNS545" s="88"/>
      <c r="QNT545" s="89"/>
      <c r="QNU545" s="90"/>
      <c r="QNV545" s="57"/>
      <c r="QNW545" s="57"/>
      <c r="QNX545" s="91"/>
      <c r="QNY545" s="87"/>
      <c r="QNZ545" s="87"/>
      <c r="QOA545" s="55"/>
      <c r="QOB545" s="55"/>
      <c r="QOC545" s="92"/>
      <c r="QOD545" s="61"/>
      <c r="QOE545" s="55"/>
      <c r="QOF545" s="57"/>
      <c r="QOG545" s="55"/>
      <c r="QOH545" s="55"/>
      <c r="QOI545" s="55"/>
      <c r="QOJ545" s="55"/>
      <c r="QOK545" s="55"/>
      <c r="QOL545" s="55"/>
      <c r="QOM545" s="55"/>
      <c r="QON545" s="59"/>
      <c r="QOO545" s="55"/>
      <c r="QOP545" s="55"/>
      <c r="QOQ545" s="87"/>
      <c r="QOR545" s="88"/>
      <c r="QOS545" s="89"/>
      <c r="QOT545" s="90"/>
      <c r="QOU545" s="57"/>
      <c r="QOV545" s="57"/>
      <c r="QOW545" s="91"/>
      <c r="QOX545" s="87"/>
      <c r="QOY545" s="87"/>
      <c r="QOZ545" s="55"/>
      <c r="QPA545" s="55"/>
      <c r="QPB545" s="92"/>
      <c r="QPC545" s="61"/>
      <c r="QPD545" s="55"/>
      <c r="QPE545" s="57"/>
      <c r="QPF545" s="55"/>
      <c r="QPG545" s="55"/>
      <c r="QPH545" s="55"/>
      <c r="QPI545" s="55"/>
      <c r="QPJ545" s="55"/>
      <c r="QPK545" s="55"/>
      <c r="QPL545" s="55"/>
      <c r="QPM545" s="59"/>
      <c r="QPN545" s="55"/>
      <c r="QPO545" s="55"/>
      <c r="QPP545" s="87"/>
      <c r="QPQ545" s="88"/>
      <c r="QPR545" s="89"/>
      <c r="QPS545" s="90"/>
      <c r="QPT545" s="57"/>
      <c r="QPU545" s="57"/>
      <c r="QPV545" s="91"/>
      <c r="QPW545" s="87"/>
      <c r="QPX545" s="87"/>
      <c r="QPY545" s="55"/>
      <c r="QPZ545" s="55"/>
      <c r="QQA545" s="92"/>
      <c r="QQB545" s="61"/>
      <c r="QQC545" s="55"/>
      <c r="QQD545" s="57"/>
      <c r="QQE545" s="55"/>
      <c r="QQF545" s="55"/>
      <c r="QQG545" s="55"/>
      <c r="QQH545" s="55"/>
      <c r="QQI545" s="55"/>
      <c r="QQJ545" s="55"/>
      <c r="QQK545" s="55"/>
      <c r="QQL545" s="59"/>
      <c r="QQM545" s="55"/>
      <c r="QQN545" s="55"/>
      <c r="QQO545" s="87"/>
      <c r="QQP545" s="88"/>
      <c r="QQQ545" s="89"/>
      <c r="QQR545" s="90"/>
      <c r="QQS545" s="57"/>
      <c r="QQT545" s="57"/>
      <c r="QQU545" s="91"/>
      <c r="QQV545" s="87"/>
      <c r="QQW545" s="87"/>
      <c r="QQX545" s="55"/>
      <c r="QQY545" s="55"/>
      <c r="QQZ545" s="92"/>
      <c r="QRA545" s="61"/>
      <c r="QRB545" s="55"/>
      <c r="QRC545" s="57"/>
      <c r="QRD545" s="55"/>
      <c r="QRE545" s="55"/>
      <c r="QRF545" s="55"/>
      <c r="QRG545" s="55"/>
      <c r="QRH545" s="55"/>
      <c r="QRI545" s="55"/>
      <c r="QRJ545" s="55"/>
      <c r="QRK545" s="59"/>
      <c r="QRL545" s="55"/>
      <c r="QRM545" s="55"/>
      <c r="QRN545" s="87"/>
      <c r="QRO545" s="88"/>
      <c r="QRP545" s="89"/>
      <c r="QRQ545" s="90"/>
      <c r="QRR545" s="57"/>
      <c r="QRS545" s="57"/>
      <c r="QRT545" s="91"/>
      <c r="QRU545" s="87"/>
      <c r="QRV545" s="87"/>
      <c r="QRW545" s="55"/>
      <c r="QRX545" s="55"/>
      <c r="QRY545" s="92"/>
      <c r="QRZ545" s="61"/>
      <c r="QSA545" s="55"/>
      <c r="QSB545" s="57"/>
      <c r="QSC545" s="55"/>
      <c r="QSD545" s="55"/>
      <c r="QSE545" s="55"/>
      <c r="QSF545" s="55"/>
      <c r="QSG545" s="55"/>
      <c r="QSH545" s="55"/>
      <c r="QSI545" s="55"/>
      <c r="QSJ545" s="59"/>
      <c r="QSK545" s="55"/>
      <c r="QSL545" s="55"/>
      <c r="QSM545" s="87"/>
      <c r="QSN545" s="88"/>
      <c r="QSO545" s="89"/>
      <c r="QSP545" s="90"/>
      <c r="QSQ545" s="57"/>
      <c r="QSR545" s="57"/>
      <c r="QSS545" s="91"/>
      <c r="QST545" s="87"/>
      <c r="QSU545" s="87"/>
      <c r="QSV545" s="55"/>
      <c r="QSW545" s="55"/>
      <c r="QSX545" s="92"/>
      <c r="QSY545" s="61"/>
      <c r="QSZ545" s="55"/>
      <c r="QTA545" s="57"/>
      <c r="QTB545" s="55"/>
      <c r="QTC545" s="55"/>
      <c r="QTD545" s="55"/>
      <c r="QTE545" s="55"/>
      <c r="QTF545" s="55"/>
      <c r="QTG545" s="55"/>
      <c r="QTH545" s="55"/>
      <c r="QTI545" s="59"/>
      <c r="QTJ545" s="55"/>
      <c r="QTK545" s="55"/>
      <c r="QTL545" s="87"/>
      <c r="QTM545" s="88"/>
      <c r="QTN545" s="89"/>
      <c r="QTO545" s="90"/>
      <c r="QTP545" s="57"/>
      <c r="QTQ545" s="57"/>
      <c r="QTR545" s="91"/>
      <c r="QTS545" s="87"/>
      <c r="QTT545" s="87"/>
      <c r="QTU545" s="55"/>
      <c r="QTV545" s="55"/>
      <c r="QTW545" s="92"/>
      <c r="QTX545" s="61"/>
      <c r="QTY545" s="55"/>
      <c r="QTZ545" s="57"/>
      <c r="QUA545" s="55"/>
      <c r="QUB545" s="55"/>
      <c r="QUC545" s="55"/>
      <c r="QUD545" s="55"/>
      <c r="QUE545" s="55"/>
      <c r="QUF545" s="55"/>
      <c r="QUG545" s="55"/>
      <c r="QUH545" s="59"/>
      <c r="QUI545" s="55"/>
      <c r="QUJ545" s="55"/>
      <c r="QUK545" s="87"/>
      <c r="QUL545" s="88"/>
      <c r="QUM545" s="89"/>
      <c r="QUN545" s="90"/>
      <c r="QUO545" s="57"/>
      <c r="QUP545" s="57"/>
      <c r="QUQ545" s="91"/>
      <c r="QUR545" s="87"/>
      <c r="QUS545" s="87"/>
      <c r="QUT545" s="55"/>
      <c r="QUU545" s="55"/>
      <c r="QUV545" s="92"/>
      <c r="QUW545" s="61"/>
      <c r="QUX545" s="55"/>
      <c r="QUY545" s="57"/>
      <c r="QUZ545" s="55"/>
      <c r="QVA545" s="55"/>
      <c r="QVB545" s="55"/>
      <c r="QVC545" s="55"/>
      <c r="QVD545" s="55"/>
      <c r="QVE545" s="55"/>
      <c r="QVF545" s="55"/>
      <c r="QVG545" s="59"/>
      <c r="QVH545" s="55"/>
      <c r="QVI545" s="55"/>
      <c r="QVJ545" s="87"/>
      <c r="QVK545" s="88"/>
      <c r="QVL545" s="89"/>
      <c r="QVM545" s="90"/>
      <c r="QVN545" s="57"/>
      <c r="QVO545" s="57"/>
      <c r="QVP545" s="91"/>
      <c r="QVQ545" s="87"/>
      <c r="QVR545" s="87"/>
      <c r="QVS545" s="55"/>
      <c r="QVT545" s="55"/>
      <c r="QVU545" s="92"/>
      <c r="QVV545" s="61"/>
      <c r="QVW545" s="55"/>
      <c r="QVX545" s="57"/>
      <c r="QVY545" s="55"/>
      <c r="QVZ545" s="55"/>
      <c r="QWA545" s="55"/>
      <c r="QWB545" s="55"/>
      <c r="QWC545" s="55"/>
      <c r="QWD545" s="55"/>
      <c r="QWE545" s="55"/>
      <c r="QWF545" s="59"/>
      <c r="QWG545" s="55"/>
      <c r="QWH545" s="55"/>
      <c r="QWI545" s="87"/>
      <c r="QWJ545" s="88"/>
      <c r="QWK545" s="89"/>
      <c r="QWL545" s="90"/>
      <c r="QWM545" s="57"/>
      <c r="QWN545" s="57"/>
      <c r="QWO545" s="91"/>
      <c r="QWP545" s="87"/>
      <c r="QWQ545" s="87"/>
      <c r="QWR545" s="55"/>
      <c r="QWS545" s="55"/>
      <c r="QWT545" s="92"/>
      <c r="QWU545" s="61"/>
      <c r="QWV545" s="55"/>
      <c r="QWW545" s="57"/>
      <c r="QWX545" s="55"/>
      <c r="QWY545" s="55"/>
      <c r="QWZ545" s="55"/>
      <c r="QXA545" s="55"/>
      <c r="QXB545" s="55"/>
      <c r="QXC545" s="55"/>
      <c r="QXD545" s="55"/>
      <c r="QXE545" s="59"/>
      <c r="QXF545" s="55"/>
      <c r="QXG545" s="55"/>
      <c r="QXH545" s="87"/>
      <c r="QXI545" s="88"/>
      <c r="QXJ545" s="89"/>
      <c r="QXK545" s="90"/>
      <c r="QXL545" s="57"/>
      <c r="QXM545" s="57"/>
      <c r="QXN545" s="91"/>
      <c r="QXO545" s="87"/>
      <c r="QXP545" s="87"/>
      <c r="QXQ545" s="55"/>
      <c r="QXR545" s="55"/>
      <c r="QXS545" s="92"/>
      <c r="QXT545" s="61"/>
      <c r="QXU545" s="55"/>
      <c r="QXV545" s="57"/>
      <c r="QXW545" s="55"/>
      <c r="QXX545" s="55"/>
      <c r="QXY545" s="55"/>
      <c r="QXZ545" s="55"/>
      <c r="QYA545" s="55"/>
      <c r="QYB545" s="55"/>
      <c r="QYC545" s="55"/>
      <c r="QYD545" s="59"/>
      <c r="QYE545" s="55"/>
      <c r="QYF545" s="55"/>
      <c r="QYG545" s="87"/>
      <c r="QYH545" s="88"/>
      <c r="QYI545" s="89"/>
      <c r="QYJ545" s="90"/>
      <c r="QYK545" s="57"/>
      <c r="QYL545" s="57"/>
      <c r="QYM545" s="91"/>
      <c r="QYN545" s="87"/>
      <c r="QYO545" s="87"/>
      <c r="QYP545" s="55"/>
      <c r="QYQ545" s="55"/>
      <c r="QYR545" s="92"/>
      <c r="QYS545" s="61"/>
      <c r="QYT545" s="55"/>
      <c r="QYU545" s="57"/>
      <c r="QYV545" s="55"/>
      <c r="QYW545" s="55"/>
      <c r="QYX545" s="55"/>
      <c r="QYY545" s="55"/>
      <c r="QYZ545" s="55"/>
      <c r="QZA545" s="55"/>
      <c r="QZB545" s="55"/>
      <c r="QZC545" s="59"/>
      <c r="QZD545" s="55"/>
      <c r="QZE545" s="55"/>
      <c r="QZF545" s="87"/>
      <c r="QZG545" s="88"/>
      <c r="QZH545" s="89"/>
      <c r="QZI545" s="90"/>
      <c r="QZJ545" s="57"/>
      <c r="QZK545" s="57"/>
      <c r="QZL545" s="91"/>
      <c r="QZM545" s="87"/>
      <c r="QZN545" s="87"/>
      <c r="QZO545" s="55"/>
      <c r="QZP545" s="55"/>
      <c r="QZQ545" s="92"/>
      <c r="QZR545" s="61"/>
      <c r="QZS545" s="55"/>
      <c r="QZT545" s="57"/>
      <c r="QZU545" s="55"/>
      <c r="QZV545" s="55"/>
      <c r="QZW545" s="55"/>
      <c r="QZX545" s="55"/>
      <c r="QZY545" s="55"/>
      <c r="QZZ545" s="55"/>
      <c r="RAA545" s="55"/>
      <c r="RAB545" s="59"/>
      <c r="RAC545" s="55"/>
      <c r="RAD545" s="55"/>
      <c r="RAE545" s="87"/>
      <c r="RAF545" s="88"/>
      <c r="RAG545" s="89"/>
      <c r="RAH545" s="90"/>
      <c r="RAI545" s="57"/>
      <c r="RAJ545" s="57"/>
      <c r="RAK545" s="91"/>
      <c r="RAL545" s="87"/>
      <c r="RAM545" s="87"/>
      <c r="RAN545" s="55"/>
      <c r="RAO545" s="55"/>
      <c r="RAP545" s="92"/>
      <c r="RAQ545" s="61"/>
      <c r="RAR545" s="55"/>
      <c r="RAS545" s="57"/>
      <c r="RAT545" s="55"/>
      <c r="RAU545" s="55"/>
      <c r="RAV545" s="55"/>
      <c r="RAW545" s="55"/>
      <c r="RAX545" s="55"/>
      <c r="RAY545" s="55"/>
      <c r="RAZ545" s="55"/>
      <c r="RBA545" s="59"/>
      <c r="RBB545" s="55"/>
      <c r="RBC545" s="55"/>
      <c r="RBD545" s="87"/>
      <c r="RBE545" s="88"/>
      <c r="RBF545" s="89"/>
      <c r="RBG545" s="90"/>
      <c r="RBH545" s="57"/>
      <c r="RBI545" s="57"/>
      <c r="RBJ545" s="91"/>
      <c r="RBK545" s="87"/>
      <c r="RBL545" s="87"/>
      <c r="RBM545" s="55"/>
      <c r="RBN545" s="55"/>
      <c r="RBO545" s="92"/>
      <c r="RBP545" s="61"/>
      <c r="RBQ545" s="55"/>
      <c r="RBR545" s="57"/>
      <c r="RBS545" s="55"/>
      <c r="RBT545" s="55"/>
      <c r="RBU545" s="55"/>
      <c r="RBV545" s="55"/>
      <c r="RBW545" s="55"/>
      <c r="RBX545" s="55"/>
      <c r="RBY545" s="55"/>
      <c r="RBZ545" s="59"/>
      <c r="RCA545" s="55"/>
      <c r="RCB545" s="55"/>
      <c r="RCC545" s="87"/>
      <c r="RCD545" s="88"/>
      <c r="RCE545" s="89"/>
      <c r="RCF545" s="90"/>
      <c r="RCG545" s="57"/>
      <c r="RCH545" s="57"/>
      <c r="RCI545" s="91"/>
      <c r="RCJ545" s="87"/>
      <c r="RCK545" s="87"/>
      <c r="RCL545" s="55"/>
      <c r="RCM545" s="55"/>
      <c r="RCN545" s="92"/>
      <c r="RCO545" s="61"/>
      <c r="RCP545" s="55"/>
      <c r="RCQ545" s="57"/>
      <c r="RCR545" s="55"/>
      <c r="RCS545" s="55"/>
      <c r="RCT545" s="55"/>
      <c r="RCU545" s="55"/>
      <c r="RCV545" s="55"/>
      <c r="RCW545" s="55"/>
      <c r="RCX545" s="55"/>
      <c r="RCY545" s="59"/>
      <c r="RCZ545" s="55"/>
      <c r="RDA545" s="55"/>
      <c r="RDB545" s="87"/>
      <c r="RDC545" s="88"/>
      <c r="RDD545" s="89"/>
      <c r="RDE545" s="90"/>
      <c r="RDF545" s="57"/>
      <c r="RDG545" s="57"/>
      <c r="RDH545" s="91"/>
      <c r="RDI545" s="87"/>
      <c r="RDJ545" s="87"/>
      <c r="RDK545" s="55"/>
      <c r="RDL545" s="55"/>
      <c r="RDM545" s="92"/>
      <c r="RDN545" s="61"/>
      <c r="RDO545" s="55"/>
      <c r="RDP545" s="57"/>
      <c r="RDQ545" s="55"/>
      <c r="RDR545" s="55"/>
      <c r="RDS545" s="55"/>
      <c r="RDT545" s="55"/>
      <c r="RDU545" s="55"/>
      <c r="RDV545" s="55"/>
      <c r="RDW545" s="55"/>
      <c r="RDX545" s="59"/>
      <c r="RDY545" s="55"/>
      <c r="RDZ545" s="55"/>
      <c r="REA545" s="87"/>
      <c r="REB545" s="88"/>
      <c r="REC545" s="89"/>
      <c r="RED545" s="90"/>
      <c r="REE545" s="57"/>
      <c r="REF545" s="57"/>
      <c r="REG545" s="91"/>
      <c r="REH545" s="87"/>
      <c r="REI545" s="87"/>
      <c r="REJ545" s="55"/>
      <c r="REK545" s="55"/>
      <c r="REL545" s="92"/>
      <c r="REM545" s="61"/>
      <c r="REN545" s="55"/>
      <c r="REO545" s="57"/>
      <c r="REP545" s="55"/>
      <c r="REQ545" s="55"/>
      <c r="RER545" s="55"/>
      <c r="RES545" s="55"/>
      <c r="RET545" s="55"/>
      <c r="REU545" s="55"/>
      <c r="REV545" s="55"/>
      <c r="REW545" s="59"/>
      <c r="REX545" s="55"/>
      <c r="REY545" s="55"/>
      <c r="REZ545" s="87"/>
      <c r="RFA545" s="88"/>
      <c r="RFB545" s="89"/>
      <c r="RFC545" s="90"/>
      <c r="RFD545" s="57"/>
      <c r="RFE545" s="57"/>
      <c r="RFF545" s="91"/>
      <c r="RFG545" s="87"/>
      <c r="RFH545" s="87"/>
      <c r="RFI545" s="55"/>
      <c r="RFJ545" s="55"/>
      <c r="RFK545" s="92"/>
      <c r="RFL545" s="61"/>
      <c r="RFM545" s="55"/>
      <c r="RFN545" s="57"/>
      <c r="RFO545" s="55"/>
      <c r="RFP545" s="55"/>
      <c r="RFQ545" s="55"/>
      <c r="RFR545" s="55"/>
      <c r="RFS545" s="55"/>
      <c r="RFT545" s="55"/>
      <c r="RFU545" s="55"/>
      <c r="RFV545" s="59"/>
      <c r="RFW545" s="55"/>
      <c r="RFX545" s="55"/>
      <c r="RFY545" s="87"/>
      <c r="RFZ545" s="88"/>
      <c r="RGA545" s="89"/>
      <c r="RGB545" s="90"/>
      <c r="RGC545" s="57"/>
      <c r="RGD545" s="57"/>
      <c r="RGE545" s="91"/>
      <c r="RGF545" s="87"/>
      <c r="RGG545" s="87"/>
      <c r="RGH545" s="55"/>
      <c r="RGI545" s="55"/>
      <c r="RGJ545" s="92"/>
      <c r="RGK545" s="61"/>
      <c r="RGL545" s="55"/>
      <c r="RGM545" s="57"/>
      <c r="RGN545" s="55"/>
      <c r="RGO545" s="55"/>
      <c r="RGP545" s="55"/>
      <c r="RGQ545" s="55"/>
      <c r="RGR545" s="55"/>
      <c r="RGS545" s="55"/>
      <c r="RGT545" s="55"/>
      <c r="RGU545" s="59"/>
      <c r="RGV545" s="55"/>
      <c r="RGW545" s="55"/>
      <c r="RGX545" s="87"/>
      <c r="RGY545" s="88"/>
      <c r="RGZ545" s="89"/>
      <c r="RHA545" s="90"/>
      <c r="RHB545" s="57"/>
      <c r="RHC545" s="57"/>
      <c r="RHD545" s="91"/>
      <c r="RHE545" s="87"/>
      <c r="RHF545" s="87"/>
      <c r="RHG545" s="55"/>
      <c r="RHH545" s="55"/>
      <c r="RHI545" s="92"/>
      <c r="RHJ545" s="61"/>
      <c r="RHK545" s="55"/>
      <c r="RHL545" s="57"/>
      <c r="RHM545" s="55"/>
      <c r="RHN545" s="55"/>
      <c r="RHO545" s="55"/>
      <c r="RHP545" s="55"/>
      <c r="RHQ545" s="55"/>
      <c r="RHR545" s="55"/>
      <c r="RHS545" s="55"/>
      <c r="RHT545" s="59"/>
      <c r="RHU545" s="55"/>
      <c r="RHV545" s="55"/>
      <c r="RHW545" s="87"/>
      <c r="RHX545" s="88"/>
      <c r="RHY545" s="89"/>
      <c r="RHZ545" s="90"/>
      <c r="RIA545" s="57"/>
      <c r="RIB545" s="57"/>
      <c r="RIC545" s="91"/>
      <c r="RID545" s="87"/>
      <c r="RIE545" s="87"/>
      <c r="RIF545" s="55"/>
      <c r="RIG545" s="55"/>
      <c r="RIH545" s="92"/>
      <c r="RII545" s="61"/>
      <c r="RIJ545" s="55"/>
      <c r="RIK545" s="57"/>
      <c r="RIL545" s="55"/>
      <c r="RIM545" s="55"/>
      <c r="RIN545" s="55"/>
      <c r="RIO545" s="55"/>
      <c r="RIP545" s="55"/>
      <c r="RIQ545" s="55"/>
      <c r="RIR545" s="55"/>
      <c r="RIS545" s="59"/>
      <c r="RIT545" s="55"/>
      <c r="RIU545" s="55"/>
      <c r="RIV545" s="87"/>
      <c r="RIW545" s="88"/>
      <c r="RIX545" s="89"/>
      <c r="RIY545" s="90"/>
      <c r="RIZ545" s="57"/>
      <c r="RJA545" s="57"/>
      <c r="RJB545" s="91"/>
      <c r="RJC545" s="87"/>
      <c r="RJD545" s="87"/>
      <c r="RJE545" s="55"/>
      <c r="RJF545" s="55"/>
      <c r="RJG545" s="92"/>
      <c r="RJH545" s="61"/>
      <c r="RJI545" s="55"/>
      <c r="RJJ545" s="57"/>
      <c r="RJK545" s="55"/>
      <c r="RJL545" s="55"/>
      <c r="RJM545" s="55"/>
      <c r="RJN545" s="55"/>
      <c r="RJO545" s="55"/>
      <c r="RJP545" s="55"/>
      <c r="RJQ545" s="55"/>
      <c r="RJR545" s="59"/>
      <c r="RJS545" s="55"/>
      <c r="RJT545" s="55"/>
      <c r="RJU545" s="87"/>
      <c r="RJV545" s="88"/>
      <c r="RJW545" s="89"/>
      <c r="RJX545" s="90"/>
      <c r="RJY545" s="57"/>
      <c r="RJZ545" s="57"/>
      <c r="RKA545" s="91"/>
      <c r="RKB545" s="87"/>
      <c r="RKC545" s="87"/>
      <c r="RKD545" s="55"/>
      <c r="RKE545" s="55"/>
      <c r="RKF545" s="92"/>
      <c r="RKG545" s="61"/>
      <c r="RKH545" s="55"/>
      <c r="RKI545" s="57"/>
      <c r="RKJ545" s="55"/>
      <c r="RKK545" s="55"/>
      <c r="RKL545" s="55"/>
      <c r="RKM545" s="55"/>
      <c r="RKN545" s="55"/>
      <c r="RKO545" s="55"/>
      <c r="RKP545" s="55"/>
      <c r="RKQ545" s="59"/>
      <c r="RKR545" s="55"/>
      <c r="RKS545" s="55"/>
      <c r="RKT545" s="87"/>
      <c r="RKU545" s="88"/>
      <c r="RKV545" s="89"/>
      <c r="RKW545" s="90"/>
      <c r="RKX545" s="57"/>
      <c r="RKY545" s="57"/>
      <c r="RKZ545" s="91"/>
      <c r="RLA545" s="87"/>
      <c r="RLB545" s="87"/>
      <c r="RLC545" s="55"/>
      <c r="RLD545" s="55"/>
      <c r="RLE545" s="92"/>
      <c r="RLF545" s="61"/>
      <c r="RLG545" s="55"/>
      <c r="RLH545" s="57"/>
      <c r="RLI545" s="55"/>
      <c r="RLJ545" s="55"/>
      <c r="RLK545" s="55"/>
      <c r="RLL545" s="55"/>
      <c r="RLM545" s="55"/>
      <c r="RLN545" s="55"/>
      <c r="RLO545" s="55"/>
      <c r="RLP545" s="59"/>
      <c r="RLQ545" s="55"/>
      <c r="RLR545" s="55"/>
      <c r="RLS545" s="87"/>
      <c r="RLT545" s="88"/>
      <c r="RLU545" s="89"/>
      <c r="RLV545" s="90"/>
      <c r="RLW545" s="57"/>
      <c r="RLX545" s="57"/>
      <c r="RLY545" s="91"/>
      <c r="RLZ545" s="87"/>
      <c r="RMA545" s="87"/>
      <c r="RMB545" s="55"/>
      <c r="RMC545" s="55"/>
      <c r="RMD545" s="92"/>
      <c r="RME545" s="61"/>
      <c r="RMF545" s="55"/>
      <c r="RMG545" s="57"/>
      <c r="RMH545" s="55"/>
      <c r="RMI545" s="55"/>
      <c r="RMJ545" s="55"/>
      <c r="RMK545" s="55"/>
      <c r="RML545" s="55"/>
      <c r="RMM545" s="55"/>
      <c r="RMN545" s="55"/>
      <c r="RMO545" s="59"/>
      <c r="RMP545" s="55"/>
      <c r="RMQ545" s="55"/>
      <c r="RMR545" s="87"/>
      <c r="RMS545" s="88"/>
      <c r="RMT545" s="89"/>
      <c r="RMU545" s="90"/>
      <c r="RMV545" s="57"/>
      <c r="RMW545" s="57"/>
      <c r="RMX545" s="91"/>
      <c r="RMY545" s="87"/>
      <c r="RMZ545" s="87"/>
      <c r="RNA545" s="55"/>
      <c r="RNB545" s="55"/>
      <c r="RNC545" s="92"/>
      <c r="RND545" s="61"/>
      <c r="RNE545" s="55"/>
      <c r="RNF545" s="57"/>
      <c r="RNG545" s="55"/>
      <c r="RNH545" s="55"/>
      <c r="RNI545" s="55"/>
      <c r="RNJ545" s="55"/>
      <c r="RNK545" s="55"/>
      <c r="RNL545" s="55"/>
      <c r="RNM545" s="55"/>
      <c r="RNN545" s="59"/>
      <c r="RNO545" s="55"/>
      <c r="RNP545" s="55"/>
      <c r="RNQ545" s="87"/>
      <c r="RNR545" s="88"/>
      <c r="RNS545" s="89"/>
      <c r="RNT545" s="90"/>
      <c r="RNU545" s="57"/>
      <c r="RNV545" s="57"/>
      <c r="RNW545" s="91"/>
      <c r="RNX545" s="87"/>
      <c r="RNY545" s="87"/>
      <c r="RNZ545" s="55"/>
      <c r="ROA545" s="55"/>
      <c r="ROB545" s="92"/>
      <c r="ROC545" s="61"/>
      <c r="ROD545" s="55"/>
      <c r="ROE545" s="57"/>
      <c r="ROF545" s="55"/>
      <c r="ROG545" s="55"/>
      <c r="ROH545" s="55"/>
      <c r="ROI545" s="55"/>
      <c r="ROJ545" s="55"/>
      <c r="ROK545" s="55"/>
      <c r="ROL545" s="55"/>
      <c r="ROM545" s="59"/>
      <c r="RON545" s="55"/>
      <c r="ROO545" s="55"/>
      <c r="ROP545" s="87"/>
      <c r="ROQ545" s="88"/>
      <c r="ROR545" s="89"/>
      <c r="ROS545" s="90"/>
      <c r="ROT545" s="57"/>
      <c r="ROU545" s="57"/>
      <c r="ROV545" s="91"/>
      <c r="ROW545" s="87"/>
      <c r="ROX545" s="87"/>
      <c r="ROY545" s="55"/>
      <c r="ROZ545" s="55"/>
      <c r="RPA545" s="92"/>
      <c r="RPB545" s="61"/>
      <c r="RPC545" s="55"/>
      <c r="RPD545" s="57"/>
      <c r="RPE545" s="55"/>
      <c r="RPF545" s="55"/>
      <c r="RPG545" s="55"/>
      <c r="RPH545" s="55"/>
      <c r="RPI545" s="55"/>
      <c r="RPJ545" s="55"/>
      <c r="RPK545" s="55"/>
      <c r="RPL545" s="59"/>
      <c r="RPM545" s="55"/>
      <c r="RPN545" s="55"/>
      <c r="RPO545" s="87"/>
      <c r="RPP545" s="88"/>
      <c r="RPQ545" s="89"/>
      <c r="RPR545" s="90"/>
      <c r="RPS545" s="57"/>
      <c r="RPT545" s="57"/>
      <c r="RPU545" s="91"/>
      <c r="RPV545" s="87"/>
      <c r="RPW545" s="87"/>
      <c r="RPX545" s="55"/>
      <c r="RPY545" s="55"/>
      <c r="RPZ545" s="92"/>
      <c r="RQA545" s="61"/>
      <c r="RQB545" s="55"/>
      <c r="RQC545" s="57"/>
      <c r="RQD545" s="55"/>
      <c r="RQE545" s="55"/>
      <c r="RQF545" s="55"/>
      <c r="RQG545" s="55"/>
      <c r="RQH545" s="55"/>
      <c r="RQI545" s="55"/>
      <c r="RQJ545" s="55"/>
      <c r="RQK545" s="59"/>
      <c r="RQL545" s="55"/>
      <c r="RQM545" s="55"/>
      <c r="RQN545" s="87"/>
      <c r="RQO545" s="88"/>
      <c r="RQP545" s="89"/>
      <c r="RQQ545" s="90"/>
      <c r="RQR545" s="57"/>
      <c r="RQS545" s="57"/>
      <c r="RQT545" s="91"/>
      <c r="RQU545" s="87"/>
      <c r="RQV545" s="87"/>
      <c r="RQW545" s="55"/>
      <c r="RQX545" s="55"/>
      <c r="RQY545" s="92"/>
      <c r="RQZ545" s="61"/>
      <c r="RRA545" s="55"/>
      <c r="RRB545" s="57"/>
      <c r="RRC545" s="55"/>
      <c r="RRD545" s="55"/>
      <c r="RRE545" s="55"/>
      <c r="RRF545" s="55"/>
      <c r="RRG545" s="55"/>
      <c r="RRH545" s="55"/>
      <c r="RRI545" s="55"/>
      <c r="RRJ545" s="59"/>
      <c r="RRK545" s="55"/>
      <c r="RRL545" s="55"/>
      <c r="RRM545" s="87"/>
      <c r="RRN545" s="88"/>
      <c r="RRO545" s="89"/>
      <c r="RRP545" s="90"/>
      <c r="RRQ545" s="57"/>
      <c r="RRR545" s="57"/>
      <c r="RRS545" s="91"/>
      <c r="RRT545" s="87"/>
      <c r="RRU545" s="87"/>
      <c r="RRV545" s="55"/>
      <c r="RRW545" s="55"/>
      <c r="RRX545" s="92"/>
      <c r="RRY545" s="61"/>
      <c r="RRZ545" s="55"/>
      <c r="RSA545" s="57"/>
      <c r="RSB545" s="55"/>
      <c r="RSC545" s="55"/>
      <c r="RSD545" s="55"/>
      <c r="RSE545" s="55"/>
      <c r="RSF545" s="55"/>
      <c r="RSG545" s="55"/>
      <c r="RSH545" s="55"/>
      <c r="RSI545" s="59"/>
      <c r="RSJ545" s="55"/>
      <c r="RSK545" s="55"/>
      <c r="RSL545" s="87"/>
      <c r="RSM545" s="88"/>
      <c r="RSN545" s="89"/>
      <c r="RSO545" s="90"/>
      <c r="RSP545" s="57"/>
      <c r="RSQ545" s="57"/>
      <c r="RSR545" s="91"/>
      <c r="RSS545" s="87"/>
      <c r="RST545" s="87"/>
      <c r="RSU545" s="55"/>
      <c r="RSV545" s="55"/>
      <c r="RSW545" s="92"/>
      <c r="RSX545" s="61"/>
      <c r="RSY545" s="55"/>
      <c r="RSZ545" s="57"/>
      <c r="RTA545" s="55"/>
      <c r="RTB545" s="55"/>
      <c r="RTC545" s="55"/>
      <c r="RTD545" s="55"/>
      <c r="RTE545" s="55"/>
      <c r="RTF545" s="55"/>
      <c r="RTG545" s="55"/>
      <c r="RTH545" s="59"/>
      <c r="RTI545" s="55"/>
      <c r="RTJ545" s="55"/>
      <c r="RTK545" s="87"/>
      <c r="RTL545" s="88"/>
      <c r="RTM545" s="89"/>
      <c r="RTN545" s="90"/>
      <c r="RTO545" s="57"/>
      <c r="RTP545" s="57"/>
      <c r="RTQ545" s="91"/>
      <c r="RTR545" s="87"/>
      <c r="RTS545" s="87"/>
      <c r="RTT545" s="55"/>
      <c r="RTU545" s="55"/>
      <c r="RTV545" s="92"/>
      <c r="RTW545" s="61"/>
      <c r="RTX545" s="55"/>
      <c r="RTY545" s="57"/>
      <c r="RTZ545" s="55"/>
      <c r="RUA545" s="55"/>
      <c r="RUB545" s="55"/>
      <c r="RUC545" s="55"/>
      <c r="RUD545" s="55"/>
      <c r="RUE545" s="55"/>
      <c r="RUF545" s="55"/>
      <c r="RUG545" s="59"/>
      <c r="RUH545" s="55"/>
      <c r="RUI545" s="55"/>
      <c r="RUJ545" s="87"/>
      <c r="RUK545" s="88"/>
      <c r="RUL545" s="89"/>
      <c r="RUM545" s="90"/>
      <c r="RUN545" s="57"/>
      <c r="RUO545" s="57"/>
      <c r="RUP545" s="91"/>
      <c r="RUQ545" s="87"/>
      <c r="RUR545" s="87"/>
      <c r="RUS545" s="55"/>
      <c r="RUT545" s="55"/>
      <c r="RUU545" s="92"/>
      <c r="RUV545" s="61"/>
      <c r="RUW545" s="55"/>
      <c r="RUX545" s="57"/>
      <c r="RUY545" s="55"/>
      <c r="RUZ545" s="55"/>
      <c r="RVA545" s="55"/>
      <c r="RVB545" s="55"/>
      <c r="RVC545" s="55"/>
      <c r="RVD545" s="55"/>
      <c r="RVE545" s="55"/>
      <c r="RVF545" s="59"/>
      <c r="RVG545" s="55"/>
      <c r="RVH545" s="55"/>
      <c r="RVI545" s="87"/>
      <c r="RVJ545" s="88"/>
      <c r="RVK545" s="89"/>
      <c r="RVL545" s="90"/>
      <c r="RVM545" s="57"/>
      <c r="RVN545" s="57"/>
      <c r="RVO545" s="91"/>
      <c r="RVP545" s="87"/>
      <c r="RVQ545" s="87"/>
      <c r="RVR545" s="55"/>
      <c r="RVS545" s="55"/>
      <c r="RVT545" s="92"/>
      <c r="RVU545" s="61"/>
      <c r="RVV545" s="55"/>
      <c r="RVW545" s="57"/>
      <c r="RVX545" s="55"/>
      <c r="RVY545" s="55"/>
      <c r="RVZ545" s="55"/>
      <c r="RWA545" s="55"/>
      <c r="RWB545" s="55"/>
      <c r="RWC545" s="55"/>
      <c r="RWD545" s="55"/>
      <c r="RWE545" s="59"/>
      <c r="RWF545" s="55"/>
      <c r="RWG545" s="55"/>
      <c r="RWH545" s="87"/>
      <c r="RWI545" s="88"/>
      <c r="RWJ545" s="89"/>
      <c r="RWK545" s="90"/>
      <c r="RWL545" s="57"/>
      <c r="RWM545" s="57"/>
      <c r="RWN545" s="91"/>
      <c r="RWO545" s="87"/>
      <c r="RWP545" s="87"/>
      <c r="RWQ545" s="55"/>
      <c r="RWR545" s="55"/>
      <c r="RWS545" s="92"/>
      <c r="RWT545" s="61"/>
      <c r="RWU545" s="55"/>
      <c r="RWV545" s="57"/>
      <c r="RWW545" s="55"/>
      <c r="RWX545" s="55"/>
      <c r="RWY545" s="55"/>
      <c r="RWZ545" s="55"/>
      <c r="RXA545" s="55"/>
      <c r="RXB545" s="55"/>
      <c r="RXC545" s="55"/>
      <c r="RXD545" s="59"/>
      <c r="RXE545" s="55"/>
      <c r="RXF545" s="55"/>
      <c r="RXG545" s="87"/>
      <c r="RXH545" s="88"/>
      <c r="RXI545" s="89"/>
      <c r="RXJ545" s="90"/>
      <c r="RXK545" s="57"/>
      <c r="RXL545" s="57"/>
      <c r="RXM545" s="91"/>
      <c r="RXN545" s="87"/>
      <c r="RXO545" s="87"/>
      <c r="RXP545" s="55"/>
      <c r="RXQ545" s="55"/>
      <c r="RXR545" s="92"/>
      <c r="RXS545" s="61"/>
      <c r="RXT545" s="55"/>
      <c r="RXU545" s="57"/>
      <c r="RXV545" s="55"/>
      <c r="RXW545" s="55"/>
      <c r="RXX545" s="55"/>
      <c r="RXY545" s="55"/>
      <c r="RXZ545" s="55"/>
      <c r="RYA545" s="55"/>
      <c r="RYB545" s="55"/>
      <c r="RYC545" s="59"/>
      <c r="RYD545" s="55"/>
      <c r="RYE545" s="55"/>
      <c r="RYF545" s="87"/>
      <c r="RYG545" s="88"/>
      <c r="RYH545" s="89"/>
      <c r="RYI545" s="90"/>
      <c r="RYJ545" s="57"/>
      <c r="RYK545" s="57"/>
      <c r="RYL545" s="91"/>
      <c r="RYM545" s="87"/>
      <c r="RYN545" s="87"/>
      <c r="RYO545" s="55"/>
      <c r="RYP545" s="55"/>
      <c r="RYQ545" s="92"/>
      <c r="RYR545" s="61"/>
      <c r="RYS545" s="55"/>
      <c r="RYT545" s="57"/>
      <c r="RYU545" s="55"/>
      <c r="RYV545" s="55"/>
      <c r="RYW545" s="55"/>
      <c r="RYX545" s="55"/>
      <c r="RYY545" s="55"/>
      <c r="RYZ545" s="55"/>
      <c r="RZA545" s="55"/>
      <c r="RZB545" s="59"/>
      <c r="RZC545" s="55"/>
      <c r="RZD545" s="55"/>
      <c r="RZE545" s="87"/>
      <c r="RZF545" s="88"/>
      <c r="RZG545" s="89"/>
      <c r="RZH545" s="90"/>
      <c r="RZI545" s="57"/>
      <c r="RZJ545" s="57"/>
      <c r="RZK545" s="91"/>
      <c r="RZL545" s="87"/>
      <c r="RZM545" s="87"/>
      <c r="RZN545" s="55"/>
      <c r="RZO545" s="55"/>
      <c r="RZP545" s="92"/>
      <c r="RZQ545" s="61"/>
      <c r="RZR545" s="55"/>
      <c r="RZS545" s="57"/>
      <c r="RZT545" s="55"/>
      <c r="RZU545" s="55"/>
      <c r="RZV545" s="55"/>
      <c r="RZW545" s="55"/>
      <c r="RZX545" s="55"/>
      <c r="RZY545" s="55"/>
      <c r="RZZ545" s="55"/>
      <c r="SAA545" s="59"/>
      <c r="SAB545" s="55"/>
      <c r="SAC545" s="55"/>
      <c r="SAD545" s="87"/>
      <c r="SAE545" s="88"/>
      <c r="SAF545" s="89"/>
      <c r="SAG545" s="90"/>
      <c r="SAH545" s="57"/>
      <c r="SAI545" s="57"/>
      <c r="SAJ545" s="91"/>
      <c r="SAK545" s="87"/>
      <c r="SAL545" s="87"/>
      <c r="SAM545" s="55"/>
      <c r="SAN545" s="55"/>
      <c r="SAO545" s="92"/>
      <c r="SAP545" s="61"/>
      <c r="SAQ545" s="55"/>
      <c r="SAR545" s="57"/>
      <c r="SAS545" s="55"/>
      <c r="SAT545" s="55"/>
      <c r="SAU545" s="55"/>
      <c r="SAV545" s="55"/>
      <c r="SAW545" s="55"/>
      <c r="SAX545" s="55"/>
      <c r="SAY545" s="55"/>
      <c r="SAZ545" s="59"/>
      <c r="SBA545" s="55"/>
      <c r="SBB545" s="55"/>
      <c r="SBC545" s="87"/>
      <c r="SBD545" s="88"/>
      <c r="SBE545" s="89"/>
      <c r="SBF545" s="90"/>
      <c r="SBG545" s="57"/>
      <c r="SBH545" s="57"/>
      <c r="SBI545" s="91"/>
      <c r="SBJ545" s="87"/>
      <c r="SBK545" s="87"/>
      <c r="SBL545" s="55"/>
      <c r="SBM545" s="55"/>
      <c r="SBN545" s="92"/>
      <c r="SBO545" s="61"/>
      <c r="SBP545" s="55"/>
      <c r="SBQ545" s="57"/>
      <c r="SBR545" s="55"/>
      <c r="SBS545" s="55"/>
      <c r="SBT545" s="55"/>
      <c r="SBU545" s="55"/>
      <c r="SBV545" s="55"/>
      <c r="SBW545" s="55"/>
      <c r="SBX545" s="55"/>
      <c r="SBY545" s="59"/>
      <c r="SBZ545" s="55"/>
      <c r="SCA545" s="55"/>
      <c r="SCB545" s="87"/>
      <c r="SCC545" s="88"/>
      <c r="SCD545" s="89"/>
      <c r="SCE545" s="90"/>
      <c r="SCF545" s="57"/>
      <c r="SCG545" s="57"/>
      <c r="SCH545" s="91"/>
      <c r="SCI545" s="87"/>
      <c r="SCJ545" s="87"/>
      <c r="SCK545" s="55"/>
      <c r="SCL545" s="55"/>
      <c r="SCM545" s="92"/>
      <c r="SCN545" s="61"/>
      <c r="SCO545" s="55"/>
      <c r="SCP545" s="57"/>
      <c r="SCQ545" s="55"/>
      <c r="SCR545" s="55"/>
      <c r="SCS545" s="55"/>
      <c r="SCT545" s="55"/>
      <c r="SCU545" s="55"/>
      <c r="SCV545" s="55"/>
      <c r="SCW545" s="55"/>
      <c r="SCX545" s="59"/>
      <c r="SCY545" s="55"/>
      <c r="SCZ545" s="55"/>
      <c r="SDA545" s="87"/>
      <c r="SDB545" s="88"/>
      <c r="SDC545" s="89"/>
      <c r="SDD545" s="90"/>
      <c r="SDE545" s="57"/>
      <c r="SDF545" s="57"/>
      <c r="SDG545" s="91"/>
      <c r="SDH545" s="87"/>
      <c r="SDI545" s="87"/>
      <c r="SDJ545" s="55"/>
      <c r="SDK545" s="55"/>
      <c r="SDL545" s="92"/>
      <c r="SDM545" s="61"/>
      <c r="SDN545" s="55"/>
      <c r="SDO545" s="57"/>
      <c r="SDP545" s="55"/>
      <c r="SDQ545" s="55"/>
      <c r="SDR545" s="55"/>
      <c r="SDS545" s="55"/>
      <c r="SDT545" s="55"/>
      <c r="SDU545" s="55"/>
      <c r="SDV545" s="55"/>
      <c r="SDW545" s="59"/>
      <c r="SDX545" s="55"/>
      <c r="SDY545" s="55"/>
      <c r="SDZ545" s="87"/>
      <c r="SEA545" s="88"/>
      <c r="SEB545" s="89"/>
      <c r="SEC545" s="90"/>
      <c r="SED545" s="57"/>
      <c r="SEE545" s="57"/>
      <c r="SEF545" s="91"/>
      <c r="SEG545" s="87"/>
      <c r="SEH545" s="87"/>
      <c r="SEI545" s="55"/>
      <c r="SEJ545" s="55"/>
      <c r="SEK545" s="92"/>
      <c r="SEL545" s="61"/>
      <c r="SEM545" s="55"/>
      <c r="SEN545" s="57"/>
      <c r="SEO545" s="55"/>
      <c r="SEP545" s="55"/>
      <c r="SEQ545" s="55"/>
      <c r="SER545" s="55"/>
      <c r="SES545" s="55"/>
      <c r="SET545" s="55"/>
      <c r="SEU545" s="55"/>
      <c r="SEV545" s="59"/>
      <c r="SEW545" s="55"/>
      <c r="SEX545" s="55"/>
      <c r="SEY545" s="87"/>
      <c r="SEZ545" s="88"/>
      <c r="SFA545" s="89"/>
      <c r="SFB545" s="90"/>
      <c r="SFC545" s="57"/>
      <c r="SFD545" s="57"/>
      <c r="SFE545" s="91"/>
      <c r="SFF545" s="87"/>
      <c r="SFG545" s="87"/>
      <c r="SFH545" s="55"/>
      <c r="SFI545" s="55"/>
      <c r="SFJ545" s="92"/>
      <c r="SFK545" s="61"/>
      <c r="SFL545" s="55"/>
      <c r="SFM545" s="57"/>
      <c r="SFN545" s="55"/>
      <c r="SFO545" s="55"/>
      <c r="SFP545" s="55"/>
      <c r="SFQ545" s="55"/>
      <c r="SFR545" s="55"/>
      <c r="SFS545" s="55"/>
      <c r="SFT545" s="55"/>
      <c r="SFU545" s="59"/>
      <c r="SFV545" s="55"/>
      <c r="SFW545" s="55"/>
      <c r="SFX545" s="87"/>
      <c r="SFY545" s="88"/>
      <c r="SFZ545" s="89"/>
      <c r="SGA545" s="90"/>
      <c r="SGB545" s="57"/>
      <c r="SGC545" s="57"/>
      <c r="SGD545" s="91"/>
      <c r="SGE545" s="87"/>
      <c r="SGF545" s="87"/>
      <c r="SGG545" s="55"/>
      <c r="SGH545" s="55"/>
      <c r="SGI545" s="92"/>
      <c r="SGJ545" s="61"/>
      <c r="SGK545" s="55"/>
      <c r="SGL545" s="57"/>
      <c r="SGM545" s="55"/>
      <c r="SGN545" s="55"/>
      <c r="SGO545" s="55"/>
      <c r="SGP545" s="55"/>
      <c r="SGQ545" s="55"/>
      <c r="SGR545" s="55"/>
      <c r="SGS545" s="55"/>
      <c r="SGT545" s="59"/>
      <c r="SGU545" s="55"/>
      <c r="SGV545" s="55"/>
      <c r="SGW545" s="87"/>
      <c r="SGX545" s="88"/>
      <c r="SGY545" s="89"/>
      <c r="SGZ545" s="90"/>
      <c r="SHA545" s="57"/>
      <c r="SHB545" s="57"/>
      <c r="SHC545" s="91"/>
      <c r="SHD545" s="87"/>
      <c r="SHE545" s="87"/>
      <c r="SHF545" s="55"/>
      <c r="SHG545" s="55"/>
      <c r="SHH545" s="92"/>
      <c r="SHI545" s="61"/>
      <c r="SHJ545" s="55"/>
      <c r="SHK545" s="57"/>
      <c r="SHL545" s="55"/>
      <c r="SHM545" s="55"/>
      <c r="SHN545" s="55"/>
      <c r="SHO545" s="55"/>
      <c r="SHP545" s="55"/>
      <c r="SHQ545" s="55"/>
      <c r="SHR545" s="55"/>
      <c r="SHS545" s="59"/>
      <c r="SHT545" s="55"/>
      <c r="SHU545" s="55"/>
      <c r="SHV545" s="87"/>
      <c r="SHW545" s="88"/>
      <c r="SHX545" s="89"/>
      <c r="SHY545" s="90"/>
      <c r="SHZ545" s="57"/>
      <c r="SIA545" s="57"/>
      <c r="SIB545" s="91"/>
      <c r="SIC545" s="87"/>
      <c r="SID545" s="87"/>
      <c r="SIE545" s="55"/>
      <c r="SIF545" s="55"/>
      <c r="SIG545" s="92"/>
      <c r="SIH545" s="61"/>
      <c r="SII545" s="55"/>
      <c r="SIJ545" s="57"/>
      <c r="SIK545" s="55"/>
      <c r="SIL545" s="55"/>
      <c r="SIM545" s="55"/>
      <c r="SIN545" s="55"/>
      <c r="SIO545" s="55"/>
      <c r="SIP545" s="55"/>
      <c r="SIQ545" s="55"/>
      <c r="SIR545" s="59"/>
      <c r="SIS545" s="55"/>
      <c r="SIT545" s="55"/>
      <c r="SIU545" s="87"/>
      <c r="SIV545" s="88"/>
      <c r="SIW545" s="89"/>
      <c r="SIX545" s="90"/>
      <c r="SIY545" s="57"/>
      <c r="SIZ545" s="57"/>
      <c r="SJA545" s="91"/>
      <c r="SJB545" s="87"/>
      <c r="SJC545" s="87"/>
      <c r="SJD545" s="55"/>
      <c r="SJE545" s="55"/>
      <c r="SJF545" s="92"/>
      <c r="SJG545" s="61"/>
      <c r="SJH545" s="55"/>
      <c r="SJI545" s="57"/>
      <c r="SJJ545" s="55"/>
      <c r="SJK545" s="55"/>
      <c r="SJL545" s="55"/>
      <c r="SJM545" s="55"/>
      <c r="SJN545" s="55"/>
      <c r="SJO545" s="55"/>
      <c r="SJP545" s="55"/>
      <c r="SJQ545" s="59"/>
      <c r="SJR545" s="55"/>
      <c r="SJS545" s="55"/>
      <c r="SJT545" s="87"/>
      <c r="SJU545" s="88"/>
      <c r="SJV545" s="89"/>
      <c r="SJW545" s="90"/>
      <c r="SJX545" s="57"/>
      <c r="SJY545" s="57"/>
      <c r="SJZ545" s="91"/>
      <c r="SKA545" s="87"/>
      <c r="SKB545" s="87"/>
      <c r="SKC545" s="55"/>
      <c r="SKD545" s="55"/>
      <c r="SKE545" s="92"/>
      <c r="SKF545" s="61"/>
      <c r="SKG545" s="55"/>
      <c r="SKH545" s="57"/>
      <c r="SKI545" s="55"/>
      <c r="SKJ545" s="55"/>
      <c r="SKK545" s="55"/>
      <c r="SKL545" s="55"/>
      <c r="SKM545" s="55"/>
      <c r="SKN545" s="55"/>
      <c r="SKO545" s="55"/>
      <c r="SKP545" s="59"/>
      <c r="SKQ545" s="55"/>
      <c r="SKR545" s="55"/>
      <c r="SKS545" s="87"/>
      <c r="SKT545" s="88"/>
      <c r="SKU545" s="89"/>
      <c r="SKV545" s="90"/>
      <c r="SKW545" s="57"/>
      <c r="SKX545" s="57"/>
      <c r="SKY545" s="91"/>
      <c r="SKZ545" s="87"/>
      <c r="SLA545" s="87"/>
      <c r="SLB545" s="55"/>
      <c r="SLC545" s="55"/>
      <c r="SLD545" s="92"/>
      <c r="SLE545" s="61"/>
      <c r="SLF545" s="55"/>
      <c r="SLG545" s="57"/>
      <c r="SLH545" s="55"/>
      <c r="SLI545" s="55"/>
      <c r="SLJ545" s="55"/>
      <c r="SLK545" s="55"/>
      <c r="SLL545" s="55"/>
      <c r="SLM545" s="55"/>
      <c r="SLN545" s="55"/>
      <c r="SLO545" s="59"/>
      <c r="SLP545" s="55"/>
      <c r="SLQ545" s="55"/>
      <c r="SLR545" s="87"/>
      <c r="SLS545" s="88"/>
      <c r="SLT545" s="89"/>
      <c r="SLU545" s="90"/>
      <c r="SLV545" s="57"/>
      <c r="SLW545" s="57"/>
      <c r="SLX545" s="91"/>
      <c r="SLY545" s="87"/>
      <c r="SLZ545" s="87"/>
      <c r="SMA545" s="55"/>
      <c r="SMB545" s="55"/>
      <c r="SMC545" s="92"/>
      <c r="SMD545" s="61"/>
      <c r="SME545" s="55"/>
      <c r="SMF545" s="57"/>
      <c r="SMG545" s="55"/>
      <c r="SMH545" s="55"/>
      <c r="SMI545" s="55"/>
      <c r="SMJ545" s="55"/>
      <c r="SMK545" s="55"/>
      <c r="SML545" s="55"/>
      <c r="SMM545" s="55"/>
      <c r="SMN545" s="59"/>
      <c r="SMO545" s="55"/>
      <c r="SMP545" s="55"/>
      <c r="SMQ545" s="87"/>
      <c r="SMR545" s="88"/>
      <c r="SMS545" s="89"/>
      <c r="SMT545" s="90"/>
      <c r="SMU545" s="57"/>
      <c r="SMV545" s="57"/>
      <c r="SMW545" s="91"/>
      <c r="SMX545" s="87"/>
      <c r="SMY545" s="87"/>
      <c r="SMZ545" s="55"/>
      <c r="SNA545" s="55"/>
      <c r="SNB545" s="92"/>
      <c r="SNC545" s="61"/>
      <c r="SND545" s="55"/>
      <c r="SNE545" s="57"/>
      <c r="SNF545" s="55"/>
      <c r="SNG545" s="55"/>
      <c r="SNH545" s="55"/>
      <c r="SNI545" s="55"/>
      <c r="SNJ545" s="55"/>
      <c r="SNK545" s="55"/>
      <c r="SNL545" s="55"/>
      <c r="SNM545" s="59"/>
      <c r="SNN545" s="55"/>
      <c r="SNO545" s="55"/>
      <c r="SNP545" s="87"/>
      <c r="SNQ545" s="88"/>
      <c r="SNR545" s="89"/>
      <c r="SNS545" s="90"/>
      <c r="SNT545" s="57"/>
      <c r="SNU545" s="57"/>
      <c r="SNV545" s="91"/>
      <c r="SNW545" s="87"/>
      <c r="SNX545" s="87"/>
      <c r="SNY545" s="55"/>
      <c r="SNZ545" s="55"/>
      <c r="SOA545" s="92"/>
      <c r="SOB545" s="61"/>
      <c r="SOC545" s="55"/>
      <c r="SOD545" s="57"/>
      <c r="SOE545" s="55"/>
      <c r="SOF545" s="55"/>
      <c r="SOG545" s="55"/>
      <c r="SOH545" s="55"/>
      <c r="SOI545" s="55"/>
      <c r="SOJ545" s="55"/>
      <c r="SOK545" s="55"/>
      <c r="SOL545" s="59"/>
      <c r="SOM545" s="55"/>
      <c r="SON545" s="55"/>
      <c r="SOO545" s="87"/>
      <c r="SOP545" s="88"/>
      <c r="SOQ545" s="89"/>
      <c r="SOR545" s="90"/>
      <c r="SOS545" s="57"/>
      <c r="SOT545" s="57"/>
      <c r="SOU545" s="91"/>
      <c r="SOV545" s="87"/>
      <c r="SOW545" s="87"/>
      <c r="SOX545" s="55"/>
      <c r="SOY545" s="55"/>
      <c r="SOZ545" s="92"/>
      <c r="SPA545" s="61"/>
      <c r="SPB545" s="55"/>
      <c r="SPC545" s="57"/>
      <c r="SPD545" s="55"/>
      <c r="SPE545" s="55"/>
      <c r="SPF545" s="55"/>
      <c r="SPG545" s="55"/>
      <c r="SPH545" s="55"/>
      <c r="SPI545" s="55"/>
      <c r="SPJ545" s="55"/>
      <c r="SPK545" s="59"/>
      <c r="SPL545" s="55"/>
      <c r="SPM545" s="55"/>
      <c r="SPN545" s="87"/>
      <c r="SPO545" s="88"/>
      <c r="SPP545" s="89"/>
      <c r="SPQ545" s="90"/>
      <c r="SPR545" s="57"/>
      <c r="SPS545" s="57"/>
      <c r="SPT545" s="91"/>
      <c r="SPU545" s="87"/>
      <c r="SPV545" s="87"/>
      <c r="SPW545" s="55"/>
      <c r="SPX545" s="55"/>
      <c r="SPY545" s="92"/>
      <c r="SPZ545" s="61"/>
      <c r="SQA545" s="55"/>
      <c r="SQB545" s="57"/>
      <c r="SQC545" s="55"/>
      <c r="SQD545" s="55"/>
      <c r="SQE545" s="55"/>
      <c r="SQF545" s="55"/>
      <c r="SQG545" s="55"/>
      <c r="SQH545" s="55"/>
      <c r="SQI545" s="55"/>
      <c r="SQJ545" s="59"/>
      <c r="SQK545" s="55"/>
      <c r="SQL545" s="55"/>
      <c r="SQM545" s="87"/>
      <c r="SQN545" s="88"/>
      <c r="SQO545" s="89"/>
      <c r="SQP545" s="90"/>
      <c r="SQQ545" s="57"/>
      <c r="SQR545" s="57"/>
      <c r="SQS545" s="91"/>
      <c r="SQT545" s="87"/>
      <c r="SQU545" s="87"/>
      <c r="SQV545" s="55"/>
      <c r="SQW545" s="55"/>
      <c r="SQX545" s="92"/>
      <c r="SQY545" s="61"/>
      <c r="SQZ545" s="55"/>
      <c r="SRA545" s="57"/>
      <c r="SRB545" s="55"/>
      <c r="SRC545" s="55"/>
      <c r="SRD545" s="55"/>
      <c r="SRE545" s="55"/>
      <c r="SRF545" s="55"/>
      <c r="SRG545" s="55"/>
      <c r="SRH545" s="55"/>
      <c r="SRI545" s="59"/>
      <c r="SRJ545" s="55"/>
      <c r="SRK545" s="55"/>
      <c r="SRL545" s="87"/>
      <c r="SRM545" s="88"/>
      <c r="SRN545" s="89"/>
      <c r="SRO545" s="90"/>
      <c r="SRP545" s="57"/>
      <c r="SRQ545" s="57"/>
      <c r="SRR545" s="91"/>
      <c r="SRS545" s="87"/>
      <c r="SRT545" s="87"/>
      <c r="SRU545" s="55"/>
      <c r="SRV545" s="55"/>
      <c r="SRW545" s="92"/>
      <c r="SRX545" s="61"/>
      <c r="SRY545" s="55"/>
      <c r="SRZ545" s="57"/>
      <c r="SSA545" s="55"/>
      <c r="SSB545" s="55"/>
      <c r="SSC545" s="55"/>
      <c r="SSD545" s="55"/>
      <c r="SSE545" s="55"/>
      <c r="SSF545" s="55"/>
      <c r="SSG545" s="55"/>
      <c r="SSH545" s="59"/>
      <c r="SSI545" s="55"/>
      <c r="SSJ545" s="55"/>
      <c r="SSK545" s="87"/>
      <c r="SSL545" s="88"/>
      <c r="SSM545" s="89"/>
      <c r="SSN545" s="90"/>
      <c r="SSO545" s="57"/>
      <c r="SSP545" s="57"/>
      <c r="SSQ545" s="91"/>
      <c r="SSR545" s="87"/>
      <c r="SSS545" s="87"/>
      <c r="SST545" s="55"/>
      <c r="SSU545" s="55"/>
      <c r="SSV545" s="92"/>
      <c r="SSW545" s="61"/>
      <c r="SSX545" s="55"/>
      <c r="SSY545" s="57"/>
      <c r="SSZ545" s="55"/>
      <c r="STA545" s="55"/>
      <c r="STB545" s="55"/>
      <c r="STC545" s="55"/>
      <c r="STD545" s="55"/>
      <c r="STE545" s="55"/>
      <c r="STF545" s="55"/>
      <c r="STG545" s="59"/>
      <c r="STH545" s="55"/>
      <c r="STI545" s="55"/>
      <c r="STJ545" s="87"/>
      <c r="STK545" s="88"/>
      <c r="STL545" s="89"/>
      <c r="STM545" s="90"/>
      <c r="STN545" s="57"/>
      <c r="STO545" s="57"/>
      <c r="STP545" s="91"/>
      <c r="STQ545" s="87"/>
      <c r="STR545" s="87"/>
      <c r="STS545" s="55"/>
      <c r="STT545" s="55"/>
      <c r="STU545" s="92"/>
      <c r="STV545" s="61"/>
      <c r="STW545" s="55"/>
      <c r="STX545" s="57"/>
      <c r="STY545" s="55"/>
      <c r="STZ545" s="55"/>
      <c r="SUA545" s="55"/>
      <c r="SUB545" s="55"/>
      <c r="SUC545" s="55"/>
      <c r="SUD545" s="55"/>
      <c r="SUE545" s="55"/>
      <c r="SUF545" s="59"/>
      <c r="SUG545" s="55"/>
      <c r="SUH545" s="55"/>
      <c r="SUI545" s="87"/>
      <c r="SUJ545" s="88"/>
      <c r="SUK545" s="89"/>
      <c r="SUL545" s="90"/>
      <c r="SUM545" s="57"/>
      <c r="SUN545" s="57"/>
      <c r="SUO545" s="91"/>
      <c r="SUP545" s="87"/>
      <c r="SUQ545" s="87"/>
      <c r="SUR545" s="55"/>
      <c r="SUS545" s="55"/>
      <c r="SUT545" s="92"/>
      <c r="SUU545" s="61"/>
      <c r="SUV545" s="55"/>
      <c r="SUW545" s="57"/>
      <c r="SUX545" s="55"/>
      <c r="SUY545" s="55"/>
      <c r="SUZ545" s="55"/>
      <c r="SVA545" s="55"/>
      <c r="SVB545" s="55"/>
      <c r="SVC545" s="55"/>
      <c r="SVD545" s="55"/>
      <c r="SVE545" s="59"/>
      <c r="SVF545" s="55"/>
      <c r="SVG545" s="55"/>
      <c r="SVH545" s="87"/>
      <c r="SVI545" s="88"/>
      <c r="SVJ545" s="89"/>
      <c r="SVK545" s="90"/>
      <c r="SVL545" s="57"/>
      <c r="SVM545" s="57"/>
      <c r="SVN545" s="91"/>
      <c r="SVO545" s="87"/>
      <c r="SVP545" s="87"/>
      <c r="SVQ545" s="55"/>
      <c r="SVR545" s="55"/>
      <c r="SVS545" s="92"/>
      <c r="SVT545" s="61"/>
      <c r="SVU545" s="55"/>
      <c r="SVV545" s="57"/>
      <c r="SVW545" s="55"/>
      <c r="SVX545" s="55"/>
      <c r="SVY545" s="55"/>
      <c r="SVZ545" s="55"/>
      <c r="SWA545" s="55"/>
      <c r="SWB545" s="55"/>
      <c r="SWC545" s="55"/>
      <c r="SWD545" s="59"/>
      <c r="SWE545" s="55"/>
      <c r="SWF545" s="55"/>
      <c r="SWG545" s="87"/>
      <c r="SWH545" s="88"/>
      <c r="SWI545" s="89"/>
      <c r="SWJ545" s="90"/>
      <c r="SWK545" s="57"/>
      <c r="SWL545" s="57"/>
      <c r="SWM545" s="91"/>
      <c r="SWN545" s="87"/>
      <c r="SWO545" s="87"/>
      <c r="SWP545" s="55"/>
      <c r="SWQ545" s="55"/>
      <c r="SWR545" s="92"/>
      <c r="SWS545" s="61"/>
      <c r="SWT545" s="55"/>
      <c r="SWU545" s="57"/>
      <c r="SWV545" s="55"/>
      <c r="SWW545" s="55"/>
      <c r="SWX545" s="55"/>
      <c r="SWY545" s="55"/>
      <c r="SWZ545" s="55"/>
      <c r="SXA545" s="55"/>
      <c r="SXB545" s="55"/>
      <c r="SXC545" s="59"/>
      <c r="SXD545" s="55"/>
      <c r="SXE545" s="55"/>
      <c r="SXF545" s="87"/>
      <c r="SXG545" s="88"/>
      <c r="SXH545" s="89"/>
      <c r="SXI545" s="90"/>
      <c r="SXJ545" s="57"/>
      <c r="SXK545" s="57"/>
      <c r="SXL545" s="91"/>
      <c r="SXM545" s="87"/>
      <c r="SXN545" s="87"/>
      <c r="SXO545" s="55"/>
      <c r="SXP545" s="55"/>
      <c r="SXQ545" s="92"/>
      <c r="SXR545" s="61"/>
      <c r="SXS545" s="55"/>
      <c r="SXT545" s="57"/>
      <c r="SXU545" s="55"/>
      <c r="SXV545" s="55"/>
      <c r="SXW545" s="55"/>
      <c r="SXX545" s="55"/>
      <c r="SXY545" s="55"/>
      <c r="SXZ545" s="55"/>
      <c r="SYA545" s="55"/>
      <c r="SYB545" s="59"/>
      <c r="SYC545" s="55"/>
      <c r="SYD545" s="55"/>
      <c r="SYE545" s="87"/>
      <c r="SYF545" s="88"/>
      <c r="SYG545" s="89"/>
      <c r="SYH545" s="90"/>
      <c r="SYI545" s="57"/>
      <c r="SYJ545" s="57"/>
      <c r="SYK545" s="91"/>
      <c r="SYL545" s="87"/>
      <c r="SYM545" s="87"/>
      <c r="SYN545" s="55"/>
      <c r="SYO545" s="55"/>
      <c r="SYP545" s="92"/>
      <c r="SYQ545" s="61"/>
      <c r="SYR545" s="55"/>
      <c r="SYS545" s="57"/>
      <c r="SYT545" s="55"/>
      <c r="SYU545" s="55"/>
      <c r="SYV545" s="55"/>
      <c r="SYW545" s="55"/>
      <c r="SYX545" s="55"/>
      <c r="SYY545" s="55"/>
      <c r="SYZ545" s="55"/>
      <c r="SZA545" s="59"/>
      <c r="SZB545" s="55"/>
      <c r="SZC545" s="55"/>
      <c r="SZD545" s="87"/>
      <c r="SZE545" s="88"/>
      <c r="SZF545" s="89"/>
      <c r="SZG545" s="90"/>
      <c r="SZH545" s="57"/>
      <c r="SZI545" s="57"/>
      <c r="SZJ545" s="91"/>
      <c r="SZK545" s="87"/>
      <c r="SZL545" s="87"/>
      <c r="SZM545" s="55"/>
      <c r="SZN545" s="55"/>
      <c r="SZO545" s="92"/>
      <c r="SZP545" s="61"/>
      <c r="SZQ545" s="55"/>
      <c r="SZR545" s="57"/>
      <c r="SZS545" s="55"/>
      <c r="SZT545" s="55"/>
      <c r="SZU545" s="55"/>
      <c r="SZV545" s="55"/>
      <c r="SZW545" s="55"/>
      <c r="SZX545" s="55"/>
      <c r="SZY545" s="55"/>
      <c r="SZZ545" s="59"/>
      <c r="TAA545" s="55"/>
      <c r="TAB545" s="55"/>
      <c r="TAC545" s="87"/>
      <c r="TAD545" s="88"/>
      <c r="TAE545" s="89"/>
      <c r="TAF545" s="90"/>
      <c r="TAG545" s="57"/>
      <c r="TAH545" s="57"/>
      <c r="TAI545" s="91"/>
      <c r="TAJ545" s="87"/>
      <c r="TAK545" s="87"/>
      <c r="TAL545" s="55"/>
      <c r="TAM545" s="55"/>
      <c r="TAN545" s="92"/>
      <c r="TAO545" s="61"/>
      <c r="TAP545" s="55"/>
      <c r="TAQ545" s="57"/>
      <c r="TAR545" s="55"/>
      <c r="TAS545" s="55"/>
      <c r="TAT545" s="55"/>
      <c r="TAU545" s="55"/>
      <c r="TAV545" s="55"/>
      <c r="TAW545" s="55"/>
      <c r="TAX545" s="55"/>
      <c r="TAY545" s="59"/>
      <c r="TAZ545" s="55"/>
      <c r="TBA545" s="55"/>
      <c r="TBB545" s="87"/>
      <c r="TBC545" s="88"/>
      <c r="TBD545" s="89"/>
      <c r="TBE545" s="90"/>
      <c r="TBF545" s="57"/>
      <c r="TBG545" s="57"/>
      <c r="TBH545" s="91"/>
      <c r="TBI545" s="87"/>
      <c r="TBJ545" s="87"/>
      <c r="TBK545" s="55"/>
      <c r="TBL545" s="55"/>
      <c r="TBM545" s="92"/>
      <c r="TBN545" s="61"/>
      <c r="TBO545" s="55"/>
      <c r="TBP545" s="57"/>
      <c r="TBQ545" s="55"/>
      <c r="TBR545" s="55"/>
      <c r="TBS545" s="55"/>
      <c r="TBT545" s="55"/>
      <c r="TBU545" s="55"/>
      <c r="TBV545" s="55"/>
      <c r="TBW545" s="55"/>
      <c r="TBX545" s="59"/>
      <c r="TBY545" s="55"/>
      <c r="TBZ545" s="55"/>
      <c r="TCA545" s="87"/>
      <c r="TCB545" s="88"/>
      <c r="TCC545" s="89"/>
      <c r="TCD545" s="90"/>
      <c r="TCE545" s="57"/>
      <c r="TCF545" s="57"/>
      <c r="TCG545" s="91"/>
      <c r="TCH545" s="87"/>
      <c r="TCI545" s="87"/>
      <c r="TCJ545" s="55"/>
      <c r="TCK545" s="55"/>
      <c r="TCL545" s="92"/>
      <c r="TCM545" s="61"/>
      <c r="TCN545" s="55"/>
      <c r="TCO545" s="57"/>
      <c r="TCP545" s="55"/>
      <c r="TCQ545" s="55"/>
      <c r="TCR545" s="55"/>
      <c r="TCS545" s="55"/>
      <c r="TCT545" s="55"/>
      <c r="TCU545" s="55"/>
      <c r="TCV545" s="55"/>
      <c r="TCW545" s="59"/>
      <c r="TCX545" s="55"/>
      <c r="TCY545" s="55"/>
      <c r="TCZ545" s="87"/>
      <c r="TDA545" s="88"/>
      <c r="TDB545" s="89"/>
      <c r="TDC545" s="90"/>
      <c r="TDD545" s="57"/>
      <c r="TDE545" s="57"/>
      <c r="TDF545" s="91"/>
      <c r="TDG545" s="87"/>
      <c r="TDH545" s="87"/>
      <c r="TDI545" s="55"/>
      <c r="TDJ545" s="55"/>
      <c r="TDK545" s="92"/>
      <c r="TDL545" s="61"/>
      <c r="TDM545" s="55"/>
      <c r="TDN545" s="57"/>
      <c r="TDO545" s="55"/>
      <c r="TDP545" s="55"/>
      <c r="TDQ545" s="55"/>
      <c r="TDR545" s="55"/>
      <c r="TDS545" s="55"/>
      <c r="TDT545" s="55"/>
      <c r="TDU545" s="55"/>
      <c r="TDV545" s="59"/>
      <c r="TDW545" s="55"/>
      <c r="TDX545" s="55"/>
      <c r="TDY545" s="87"/>
      <c r="TDZ545" s="88"/>
      <c r="TEA545" s="89"/>
      <c r="TEB545" s="90"/>
      <c r="TEC545" s="57"/>
      <c r="TED545" s="57"/>
      <c r="TEE545" s="91"/>
      <c r="TEF545" s="87"/>
      <c r="TEG545" s="87"/>
      <c r="TEH545" s="55"/>
      <c r="TEI545" s="55"/>
      <c r="TEJ545" s="92"/>
      <c r="TEK545" s="61"/>
      <c r="TEL545" s="55"/>
      <c r="TEM545" s="57"/>
      <c r="TEN545" s="55"/>
      <c r="TEO545" s="55"/>
      <c r="TEP545" s="55"/>
      <c r="TEQ545" s="55"/>
      <c r="TER545" s="55"/>
      <c r="TES545" s="55"/>
      <c r="TET545" s="55"/>
      <c r="TEU545" s="59"/>
      <c r="TEV545" s="55"/>
      <c r="TEW545" s="55"/>
      <c r="TEX545" s="87"/>
      <c r="TEY545" s="88"/>
      <c r="TEZ545" s="89"/>
      <c r="TFA545" s="90"/>
      <c r="TFB545" s="57"/>
      <c r="TFC545" s="57"/>
      <c r="TFD545" s="91"/>
      <c r="TFE545" s="87"/>
      <c r="TFF545" s="87"/>
      <c r="TFG545" s="55"/>
      <c r="TFH545" s="55"/>
      <c r="TFI545" s="92"/>
      <c r="TFJ545" s="61"/>
      <c r="TFK545" s="55"/>
      <c r="TFL545" s="57"/>
      <c r="TFM545" s="55"/>
      <c r="TFN545" s="55"/>
      <c r="TFO545" s="55"/>
      <c r="TFP545" s="55"/>
      <c r="TFQ545" s="55"/>
      <c r="TFR545" s="55"/>
      <c r="TFS545" s="55"/>
      <c r="TFT545" s="59"/>
      <c r="TFU545" s="55"/>
      <c r="TFV545" s="55"/>
      <c r="TFW545" s="87"/>
      <c r="TFX545" s="88"/>
      <c r="TFY545" s="89"/>
      <c r="TFZ545" s="90"/>
      <c r="TGA545" s="57"/>
      <c r="TGB545" s="57"/>
      <c r="TGC545" s="91"/>
      <c r="TGD545" s="87"/>
      <c r="TGE545" s="87"/>
      <c r="TGF545" s="55"/>
      <c r="TGG545" s="55"/>
      <c r="TGH545" s="92"/>
      <c r="TGI545" s="61"/>
      <c r="TGJ545" s="55"/>
      <c r="TGK545" s="57"/>
      <c r="TGL545" s="55"/>
      <c r="TGM545" s="55"/>
      <c r="TGN545" s="55"/>
      <c r="TGO545" s="55"/>
      <c r="TGP545" s="55"/>
      <c r="TGQ545" s="55"/>
      <c r="TGR545" s="55"/>
      <c r="TGS545" s="59"/>
      <c r="TGT545" s="55"/>
      <c r="TGU545" s="55"/>
      <c r="TGV545" s="87"/>
      <c r="TGW545" s="88"/>
      <c r="TGX545" s="89"/>
      <c r="TGY545" s="90"/>
      <c r="TGZ545" s="57"/>
      <c r="THA545" s="57"/>
      <c r="THB545" s="91"/>
      <c r="THC545" s="87"/>
      <c r="THD545" s="87"/>
      <c r="THE545" s="55"/>
      <c r="THF545" s="55"/>
      <c r="THG545" s="92"/>
      <c r="THH545" s="61"/>
      <c r="THI545" s="55"/>
      <c r="THJ545" s="57"/>
      <c r="THK545" s="55"/>
      <c r="THL545" s="55"/>
      <c r="THM545" s="55"/>
      <c r="THN545" s="55"/>
      <c r="THO545" s="55"/>
      <c r="THP545" s="55"/>
      <c r="THQ545" s="55"/>
      <c r="THR545" s="59"/>
      <c r="THS545" s="55"/>
      <c r="THT545" s="55"/>
      <c r="THU545" s="87"/>
      <c r="THV545" s="88"/>
      <c r="THW545" s="89"/>
      <c r="THX545" s="90"/>
      <c r="THY545" s="57"/>
      <c r="THZ545" s="57"/>
      <c r="TIA545" s="91"/>
      <c r="TIB545" s="87"/>
      <c r="TIC545" s="87"/>
      <c r="TID545" s="55"/>
      <c r="TIE545" s="55"/>
      <c r="TIF545" s="92"/>
      <c r="TIG545" s="61"/>
      <c r="TIH545" s="55"/>
      <c r="TII545" s="57"/>
      <c r="TIJ545" s="55"/>
      <c r="TIK545" s="55"/>
      <c r="TIL545" s="55"/>
      <c r="TIM545" s="55"/>
      <c r="TIN545" s="55"/>
      <c r="TIO545" s="55"/>
      <c r="TIP545" s="55"/>
      <c r="TIQ545" s="59"/>
      <c r="TIR545" s="55"/>
      <c r="TIS545" s="55"/>
      <c r="TIT545" s="87"/>
      <c r="TIU545" s="88"/>
      <c r="TIV545" s="89"/>
      <c r="TIW545" s="90"/>
      <c r="TIX545" s="57"/>
      <c r="TIY545" s="57"/>
      <c r="TIZ545" s="91"/>
      <c r="TJA545" s="87"/>
      <c r="TJB545" s="87"/>
      <c r="TJC545" s="55"/>
      <c r="TJD545" s="55"/>
      <c r="TJE545" s="92"/>
      <c r="TJF545" s="61"/>
      <c r="TJG545" s="55"/>
      <c r="TJH545" s="57"/>
      <c r="TJI545" s="55"/>
      <c r="TJJ545" s="55"/>
      <c r="TJK545" s="55"/>
      <c r="TJL545" s="55"/>
      <c r="TJM545" s="55"/>
      <c r="TJN545" s="55"/>
      <c r="TJO545" s="55"/>
      <c r="TJP545" s="59"/>
      <c r="TJQ545" s="55"/>
      <c r="TJR545" s="55"/>
      <c r="TJS545" s="87"/>
      <c r="TJT545" s="88"/>
      <c r="TJU545" s="89"/>
      <c r="TJV545" s="90"/>
      <c r="TJW545" s="57"/>
      <c r="TJX545" s="57"/>
      <c r="TJY545" s="91"/>
      <c r="TJZ545" s="87"/>
      <c r="TKA545" s="87"/>
      <c r="TKB545" s="55"/>
      <c r="TKC545" s="55"/>
      <c r="TKD545" s="92"/>
      <c r="TKE545" s="61"/>
      <c r="TKF545" s="55"/>
      <c r="TKG545" s="57"/>
      <c r="TKH545" s="55"/>
      <c r="TKI545" s="55"/>
      <c r="TKJ545" s="55"/>
      <c r="TKK545" s="55"/>
      <c r="TKL545" s="55"/>
      <c r="TKM545" s="55"/>
      <c r="TKN545" s="55"/>
      <c r="TKO545" s="59"/>
      <c r="TKP545" s="55"/>
      <c r="TKQ545" s="55"/>
      <c r="TKR545" s="87"/>
      <c r="TKS545" s="88"/>
      <c r="TKT545" s="89"/>
      <c r="TKU545" s="90"/>
      <c r="TKV545" s="57"/>
      <c r="TKW545" s="57"/>
      <c r="TKX545" s="91"/>
      <c r="TKY545" s="87"/>
      <c r="TKZ545" s="87"/>
      <c r="TLA545" s="55"/>
      <c r="TLB545" s="55"/>
      <c r="TLC545" s="92"/>
      <c r="TLD545" s="61"/>
      <c r="TLE545" s="55"/>
      <c r="TLF545" s="57"/>
      <c r="TLG545" s="55"/>
      <c r="TLH545" s="55"/>
      <c r="TLI545" s="55"/>
      <c r="TLJ545" s="55"/>
      <c r="TLK545" s="55"/>
      <c r="TLL545" s="55"/>
      <c r="TLM545" s="55"/>
      <c r="TLN545" s="59"/>
      <c r="TLO545" s="55"/>
      <c r="TLP545" s="55"/>
      <c r="TLQ545" s="87"/>
      <c r="TLR545" s="88"/>
      <c r="TLS545" s="89"/>
      <c r="TLT545" s="90"/>
      <c r="TLU545" s="57"/>
      <c r="TLV545" s="57"/>
      <c r="TLW545" s="91"/>
      <c r="TLX545" s="87"/>
      <c r="TLY545" s="87"/>
      <c r="TLZ545" s="55"/>
      <c r="TMA545" s="55"/>
      <c r="TMB545" s="92"/>
      <c r="TMC545" s="61"/>
      <c r="TMD545" s="55"/>
      <c r="TME545" s="57"/>
      <c r="TMF545" s="55"/>
      <c r="TMG545" s="55"/>
      <c r="TMH545" s="55"/>
      <c r="TMI545" s="55"/>
      <c r="TMJ545" s="55"/>
      <c r="TMK545" s="55"/>
      <c r="TML545" s="55"/>
      <c r="TMM545" s="59"/>
      <c r="TMN545" s="55"/>
      <c r="TMO545" s="55"/>
      <c r="TMP545" s="87"/>
      <c r="TMQ545" s="88"/>
      <c r="TMR545" s="89"/>
      <c r="TMS545" s="90"/>
      <c r="TMT545" s="57"/>
      <c r="TMU545" s="57"/>
      <c r="TMV545" s="91"/>
      <c r="TMW545" s="87"/>
      <c r="TMX545" s="87"/>
      <c r="TMY545" s="55"/>
      <c r="TMZ545" s="55"/>
      <c r="TNA545" s="92"/>
      <c r="TNB545" s="61"/>
      <c r="TNC545" s="55"/>
      <c r="TND545" s="57"/>
      <c r="TNE545" s="55"/>
      <c r="TNF545" s="55"/>
      <c r="TNG545" s="55"/>
      <c r="TNH545" s="55"/>
      <c r="TNI545" s="55"/>
      <c r="TNJ545" s="55"/>
      <c r="TNK545" s="55"/>
      <c r="TNL545" s="59"/>
      <c r="TNM545" s="55"/>
      <c r="TNN545" s="55"/>
      <c r="TNO545" s="87"/>
      <c r="TNP545" s="88"/>
      <c r="TNQ545" s="89"/>
      <c r="TNR545" s="90"/>
      <c r="TNS545" s="57"/>
      <c r="TNT545" s="57"/>
      <c r="TNU545" s="91"/>
      <c r="TNV545" s="87"/>
      <c r="TNW545" s="87"/>
      <c r="TNX545" s="55"/>
      <c r="TNY545" s="55"/>
      <c r="TNZ545" s="92"/>
      <c r="TOA545" s="61"/>
      <c r="TOB545" s="55"/>
      <c r="TOC545" s="57"/>
      <c r="TOD545" s="55"/>
      <c r="TOE545" s="55"/>
      <c r="TOF545" s="55"/>
      <c r="TOG545" s="55"/>
      <c r="TOH545" s="55"/>
      <c r="TOI545" s="55"/>
      <c r="TOJ545" s="55"/>
      <c r="TOK545" s="59"/>
      <c r="TOL545" s="55"/>
      <c r="TOM545" s="55"/>
      <c r="TON545" s="87"/>
      <c r="TOO545" s="88"/>
      <c r="TOP545" s="89"/>
      <c r="TOQ545" s="90"/>
      <c r="TOR545" s="57"/>
      <c r="TOS545" s="57"/>
      <c r="TOT545" s="91"/>
      <c r="TOU545" s="87"/>
      <c r="TOV545" s="87"/>
      <c r="TOW545" s="55"/>
      <c r="TOX545" s="55"/>
      <c r="TOY545" s="92"/>
      <c r="TOZ545" s="61"/>
      <c r="TPA545" s="55"/>
      <c r="TPB545" s="57"/>
      <c r="TPC545" s="55"/>
      <c r="TPD545" s="55"/>
      <c r="TPE545" s="55"/>
      <c r="TPF545" s="55"/>
      <c r="TPG545" s="55"/>
      <c r="TPH545" s="55"/>
      <c r="TPI545" s="55"/>
      <c r="TPJ545" s="59"/>
      <c r="TPK545" s="55"/>
      <c r="TPL545" s="55"/>
      <c r="TPM545" s="87"/>
      <c r="TPN545" s="88"/>
      <c r="TPO545" s="89"/>
      <c r="TPP545" s="90"/>
      <c r="TPQ545" s="57"/>
      <c r="TPR545" s="57"/>
      <c r="TPS545" s="91"/>
      <c r="TPT545" s="87"/>
      <c r="TPU545" s="87"/>
      <c r="TPV545" s="55"/>
      <c r="TPW545" s="55"/>
      <c r="TPX545" s="92"/>
      <c r="TPY545" s="61"/>
      <c r="TPZ545" s="55"/>
      <c r="TQA545" s="57"/>
      <c r="TQB545" s="55"/>
      <c r="TQC545" s="55"/>
      <c r="TQD545" s="55"/>
      <c r="TQE545" s="55"/>
      <c r="TQF545" s="55"/>
      <c r="TQG545" s="55"/>
      <c r="TQH545" s="55"/>
      <c r="TQI545" s="59"/>
      <c r="TQJ545" s="55"/>
      <c r="TQK545" s="55"/>
      <c r="TQL545" s="87"/>
      <c r="TQM545" s="88"/>
      <c r="TQN545" s="89"/>
      <c r="TQO545" s="90"/>
      <c r="TQP545" s="57"/>
      <c r="TQQ545" s="57"/>
      <c r="TQR545" s="91"/>
      <c r="TQS545" s="87"/>
      <c r="TQT545" s="87"/>
      <c r="TQU545" s="55"/>
      <c r="TQV545" s="55"/>
      <c r="TQW545" s="92"/>
      <c r="TQX545" s="61"/>
      <c r="TQY545" s="55"/>
      <c r="TQZ545" s="57"/>
      <c r="TRA545" s="55"/>
      <c r="TRB545" s="55"/>
      <c r="TRC545" s="55"/>
      <c r="TRD545" s="55"/>
      <c r="TRE545" s="55"/>
      <c r="TRF545" s="55"/>
      <c r="TRG545" s="55"/>
      <c r="TRH545" s="59"/>
      <c r="TRI545" s="55"/>
      <c r="TRJ545" s="55"/>
      <c r="TRK545" s="87"/>
      <c r="TRL545" s="88"/>
      <c r="TRM545" s="89"/>
      <c r="TRN545" s="90"/>
      <c r="TRO545" s="57"/>
      <c r="TRP545" s="57"/>
      <c r="TRQ545" s="91"/>
      <c r="TRR545" s="87"/>
      <c r="TRS545" s="87"/>
      <c r="TRT545" s="55"/>
      <c r="TRU545" s="55"/>
      <c r="TRV545" s="92"/>
      <c r="TRW545" s="61"/>
      <c r="TRX545" s="55"/>
      <c r="TRY545" s="57"/>
      <c r="TRZ545" s="55"/>
      <c r="TSA545" s="55"/>
      <c r="TSB545" s="55"/>
      <c r="TSC545" s="55"/>
      <c r="TSD545" s="55"/>
      <c r="TSE545" s="55"/>
      <c r="TSF545" s="55"/>
      <c r="TSG545" s="59"/>
      <c r="TSH545" s="55"/>
      <c r="TSI545" s="55"/>
      <c r="TSJ545" s="87"/>
      <c r="TSK545" s="88"/>
      <c r="TSL545" s="89"/>
      <c r="TSM545" s="90"/>
      <c r="TSN545" s="57"/>
      <c r="TSO545" s="57"/>
      <c r="TSP545" s="91"/>
      <c r="TSQ545" s="87"/>
      <c r="TSR545" s="87"/>
      <c r="TSS545" s="55"/>
      <c r="TST545" s="55"/>
      <c r="TSU545" s="92"/>
      <c r="TSV545" s="61"/>
      <c r="TSW545" s="55"/>
      <c r="TSX545" s="57"/>
      <c r="TSY545" s="55"/>
      <c r="TSZ545" s="55"/>
      <c r="TTA545" s="55"/>
      <c r="TTB545" s="55"/>
      <c r="TTC545" s="55"/>
      <c r="TTD545" s="55"/>
      <c r="TTE545" s="55"/>
      <c r="TTF545" s="59"/>
      <c r="TTG545" s="55"/>
      <c r="TTH545" s="55"/>
      <c r="TTI545" s="87"/>
      <c r="TTJ545" s="88"/>
      <c r="TTK545" s="89"/>
      <c r="TTL545" s="90"/>
      <c r="TTM545" s="57"/>
      <c r="TTN545" s="57"/>
      <c r="TTO545" s="91"/>
      <c r="TTP545" s="87"/>
      <c r="TTQ545" s="87"/>
      <c r="TTR545" s="55"/>
      <c r="TTS545" s="55"/>
      <c r="TTT545" s="92"/>
      <c r="TTU545" s="61"/>
      <c r="TTV545" s="55"/>
      <c r="TTW545" s="57"/>
      <c r="TTX545" s="55"/>
      <c r="TTY545" s="55"/>
      <c r="TTZ545" s="55"/>
      <c r="TUA545" s="55"/>
      <c r="TUB545" s="55"/>
      <c r="TUC545" s="55"/>
      <c r="TUD545" s="55"/>
      <c r="TUE545" s="59"/>
      <c r="TUF545" s="55"/>
      <c r="TUG545" s="55"/>
      <c r="TUH545" s="87"/>
      <c r="TUI545" s="88"/>
      <c r="TUJ545" s="89"/>
      <c r="TUK545" s="90"/>
      <c r="TUL545" s="57"/>
      <c r="TUM545" s="57"/>
      <c r="TUN545" s="91"/>
      <c r="TUO545" s="87"/>
      <c r="TUP545" s="87"/>
      <c r="TUQ545" s="55"/>
      <c r="TUR545" s="55"/>
      <c r="TUS545" s="92"/>
      <c r="TUT545" s="61"/>
      <c r="TUU545" s="55"/>
      <c r="TUV545" s="57"/>
      <c r="TUW545" s="55"/>
      <c r="TUX545" s="55"/>
      <c r="TUY545" s="55"/>
      <c r="TUZ545" s="55"/>
      <c r="TVA545" s="55"/>
      <c r="TVB545" s="55"/>
      <c r="TVC545" s="55"/>
      <c r="TVD545" s="59"/>
      <c r="TVE545" s="55"/>
      <c r="TVF545" s="55"/>
      <c r="TVG545" s="87"/>
      <c r="TVH545" s="88"/>
      <c r="TVI545" s="89"/>
      <c r="TVJ545" s="90"/>
      <c r="TVK545" s="57"/>
      <c r="TVL545" s="57"/>
      <c r="TVM545" s="91"/>
      <c r="TVN545" s="87"/>
      <c r="TVO545" s="87"/>
      <c r="TVP545" s="55"/>
      <c r="TVQ545" s="55"/>
      <c r="TVR545" s="92"/>
      <c r="TVS545" s="61"/>
      <c r="TVT545" s="55"/>
      <c r="TVU545" s="57"/>
      <c r="TVV545" s="55"/>
      <c r="TVW545" s="55"/>
      <c r="TVX545" s="55"/>
      <c r="TVY545" s="55"/>
      <c r="TVZ545" s="55"/>
      <c r="TWA545" s="55"/>
      <c r="TWB545" s="55"/>
      <c r="TWC545" s="59"/>
      <c r="TWD545" s="55"/>
      <c r="TWE545" s="55"/>
      <c r="TWF545" s="87"/>
      <c r="TWG545" s="88"/>
      <c r="TWH545" s="89"/>
      <c r="TWI545" s="90"/>
      <c r="TWJ545" s="57"/>
      <c r="TWK545" s="57"/>
      <c r="TWL545" s="91"/>
      <c r="TWM545" s="87"/>
      <c r="TWN545" s="87"/>
      <c r="TWO545" s="55"/>
      <c r="TWP545" s="55"/>
      <c r="TWQ545" s="92"/>
      <c r="TWR545" s="61"/>
      <c r="TWS545" s="55"/>
      <c r="TWT545" s="57"/>
      <c r="TWU545" s="55"/>
      <c r="TWV545" s="55"/>
      <c r="TWW545" s="55"/>
      <c r="TWX545" s="55"/>
      <c r="TWY545" s="55"/>
      <c r="TWZ545" s="55"/>
      <c r="TXA545" s="55"/>
      <c r="TXB545" s="59"/>
      <c r="TXC545" s="55"/>
      <c r="TXD545" s="55"/>
      <c r="TXE545" s="87"/>
      <c r="TXF545" s="88"/>
      <c r="TXG545" s="89"/>
      <c r="TXH545" s="90"/>
      <c r="TXI545" s="57"/>
      <c r="TXJ545" s="57"/>
      <c r="TXK545" s="91"/>
      <c r="TXL545" s="87"/>
      <c r="TXM545" s="87"/>
      <c r="TXN545" s="55"/>
      <c r="TXO545" s="55"/>
      <c r="TXP545" s="92"/>
      <c r="TXQ545" s="61"/>
      <c r="TXR545" s="55"/>
      <c r="TXS545" s="57"/>
      <c r="TXT545" s="55"/>
      <c r="TXU545" s="55"/>
      <c r="TXV545" s="55"/>
      <c r="TXW545" s="55"/>
      <c r="TXX545" s="55"/>
      <c r="TXY545" s="55"/>
      <c r="TXZ545" s="55"/>
      <c r="TYA545" s="59"/>
      <c r="TYB545" s="55"/>
      <c r="TYC545" s="55"/>
      <c r="TYD545" s="87"/>
      <c r="TYE545" s="88"/>
      <c r="TYF545" s="89"/>
      <c r="TYG545" s="90"/>
      <c r="TYH545" s="57"/>
      <c r="TYI545" s="57"/>
      <c r="TYJ545" s="91"/>
      <c r="TYK545" s="87"/>
      <c r="TYL545" s="87"/>
      <c r="TYM545" s="55"/>
      <c r="TYN545" s="55"/>
      <c r="TYO545" s="92"/>
      <c r="TYP545" s="61"/>
      <c r="TYQ545" s="55"/>
      <c r="TYR545" s="57"/>
      <c r="TYS545" s="55"/>
      <c r="TYT545" s="55"/>
      <c r="TYU545" s="55"/>
      <c r="TYV545" s="55"/>
      <c r="TYW545" s="55"/>
      <c r="TYX545" s="55"/>
      <c r="TYY545" s="55"/>
      <c r="TYZ545" s="59"/>
      <c r="TZA545" s="55"/>
      <c r="TZB545" s="55"/>
      <c r="TZC545" s="87"/>
      <c r="TZD545" s="88"/>
      <c r="TZE545" s="89"/>
      <c r="TZF545" s="90"/>
      <c r="TZG545" s="57"/>
      <c r="TZH545" s="57"/>
      <c r="TZI545" s="91"/>
      <c r="TZJ545" s="87"/>
      <c r="TZK545" s="87"/>
      <c r="TZL545" s="55"/>
      <c r="TZM545" s="55"/>
      <c r="TZN545" s="92"/>
      <c r="TZO545" s="61"/>
      <c r="TZP545" s="55"/>
      <c r="TZQ545" s="57"/>
      <c r="TZR545" s="55"/>
      <c r="TZS545" s="55"/>
      <c r="TZT545" s="55"/>
      <c r="TZU545" s="55"/>
      <c r="TZV545" s="55"/>
      <c r="TZW545" s="55"/>
      <c r="TZX545" s="55"/>
      <c r="TZY545" s="59"/>
      <c r="TZZ545" s="55"/>
      <c r="UAA545" s="55"/>
      <c r="UAB545" s="87"/>
      <c r="UAC545" s="88"/>
      <c r="UAD545" s="89"/>
      <c r="UAE545" s="90"/>
      <c r="UAF545" s="57"/>
      <c r="UAG545" s="57"/>
      <c r="UAH545" s="91"/>
      <c r="UAI545" s="87"/>
      <c r="UAJ545" s="87"/>
      <c r="UAK545" s="55"/>
      <c r="UAL545" s="55"/>
      <c r="UAM545" s="92"/>
      <c r="UAN545" s="61"/>
      <c r="UAO545" s="55"/>
      <c r="UAP545" s="57"/>
      <c r="UAQ545" s="55"/>
      <c r="UAR545" s="55"/>
      <c r="UAS545" s="55"/>
      <c r="UAT545" s="55"/>
      <c r="UAU545" s="55"/>
      <c r="UAV545" s="55"/>
      <c r="UAW545" s="55"/>
      <c r="UAX545" s="59"/>
      <c r="UAY545" s="55"/>
      <c r="UAZ545" s="55"/>
      <c r="UBA545" s="87"/>
      <c r="UBB545" s="88"/>
      <c r="UBC545" s="89"/>
      <c r="UBD545" s="90"/>
      <c r="UBE545" s="57"/>
      <c r="UBF545" s="57"/>
      <c r="UBG545" s="91"/>
      <c r="UBH545" s="87"/>
      <c r="UBI545" s="87"/>
      <c r="UBJ545" s="55"/>
      <c r="UBK545" s="55"/>
      <c r="UBL545" s="92"/>
      <c r="UBM545" s="61"/>
      <c r="UBN545" s="55"/>
      <c r="UBO545" s="57"/>
      <c r="UBP545" s="55"/>
      <c r="UBQ545" s="55"/>
      <c r="UBR545" s="55"/>
      <c r="UBS545" s="55"/>
      <c r="UBT545" s="55"/>
      <c r="UBU545" s="55"/>
      <c r="UBV545" s="55"/>
      <c r="UBW545" s="59"/>
      <c r="UBX545" s="55"/>
      <c r="UBY545" s="55"/>
      <c r="UBZ545" s="87"/>
      <c r="UCA545" s="88"/>
      <c r="UCB545" s="89"/>
      <c r="UCC545" s="90"/>
      <c r="UCD545" s="57"/>
      <c r="UCE545" s="57"/>
      <c r="UCF545" s="91"/>
      <c r="UCG545" s="87"/>
      <c r="UCH545" s="87"/>
      <c r="UCI545" s="55"/>
      <c r="UCJ545" s="55"/>
      <c r="UCK545" s="92"/>
      <c r="UCL545" s="61"/>
      <c r="UCM545" s="55"/>
      <c r="UCN545" s="57"/>
      <c r="UCO545" s="55"/>
      <c r="UCP545" s="55"/>
      <c r="UCQ545" s="55"/>
      <c r="UCR545" s="55"/>
      <c r="UCS545" s="55"/>
      <c r="UCT545" s="55"/>
      <c r="UCU545" s="55"/>
      <c r="UCV545" s="59"/>
      <c r="UCW545" s="55"/>
      <c r="UCX545" s="55"/>
      <c r="UCY545" s="87"/>
      <c r="UCZ545" s="88"/>
      <c r="UDA545" s="89"/>
      <c r="UDB545" s="90"/>
      <c r="UDC545" s="57"/>
      <c r="UDD545" s="57"/>
      <c r="UDE545" s="91"/>
      <c r="UDF545" s="87"/>
      <c r="UDG545" s="87"/>
      <c r="UDH545" s="55"/>
      <c r="UDI545" s="55"/>
      <c r="UDJ545" s="92"/>
      <c r="UDK545" s="61"/>
      <c r="UDL545" s="55"/>
      <c r="UDM545" s="57"/>
      <c r="UDN545" s="55"/>
      <c r="UDO545" s="55"/>
      <c r="UDP545" s="55"/>
      <c r="UDQ545" s="55"/>
      <c r="UDR545" s="55"/>
      <c r="UDS545" s="55"/>
      <c r="UDT545" s="55"/>
      <c r="UDU545" s="59"/>
      <c r="UDV545" s="55"/>
      <c r="UDW545" s="55"/>
      <c r="UDX545" s="87"/>
      <c r="UDY545" s="88"/>
      <c r="UDZ545" s="89"/>
      <c r="UEA545" s="90"/>
      <c r="UEB545" s="57"/>
      <c r="UEC545" s="57"/>
      <c r="UED545" s="91"/>
      <c r="UEE545" s="87"/>
      <c r="UEF545" s="87"/>
      <c r="UEG545" s="55"/>
      <c r="UEH545" s="55"/>
      <c r="UEI545" s="92"/>
      <c r="UEJ545" s="61"/>
      <c r="UEK545" s="55"/>
      <c r="UEL545" s="57"/>
      <c r="UEM545" s="55"/>
      <c r="UEN545" s="55"/>
      <c r="UEO545" s="55"/>
      <c r="UEP545" s="55"/>
      <c r="UEQ545" s="55"/>
      <c r="UER545" s="55"/>
      <c r="UES545" s="55"/>
      <c r="UET545" s="59"/>
      <c r="UEU545" s="55"/>
      <c r="UEV545" s="55"/>
      <c r="UEW545" s="87"/>
      <c r="UEX545" s="88"/>
      <c r="UEY545" s="89"/>
      <c r="UEZ545" s="90"/>
      <c r="UFA545" s="57"/>
      <c r="UFB545" s="57"/>
      <c r="UFC545" s="91"/>
      <c r="UFD545" s="87"/>
      <c r="UFE545" s="87"/>
      <c r="UFF545" s="55"/>
      <c r="UFG545" s="55"/>
      <c r="UFH545" s="92"/>
      <c r="UFI545" s="61"/>
      <c r="UFJ545" s="55"/>
      <c r="UFK545" s="57"/>
      <c r="UFL545" s="55"/>
      <c r="UFM545" s="55"/>
      <c r="UFN545" s="55"/>
      <c r="UFO545" s="55"/>
      <c r="UFP545" s="55"/>
      <c r="UFQ545" s="55"/>
      <c r="UFR545" s="55"/>
      <c r="UFS545" s="59"/>
      <c r="UFT545" s="55"/>
      <c r="UFU545" s="55"/>
      <c r="UFV545" s="87"/>
      <c r="UFW545" s="88"/>
      <c r="UFX545" s="89"/>
      <c r="UFY545" s="90"/>
      <c r="UFZ545" s="57"/>
      <c r="UGA545" s="57"/>
      <c r="UGB545" s="91"/>
      <c r="UGC545" s="87"/>
      <c r="UGD545" s="87"/>
      <c r="UGE545" s="55"/>
      <c r="UGF545" s="55"/>
      <c r="UGG545" s="92"/>
      <c r="UGH545" s="61"/>
      <c r="UGI545" s="55"/>
      <c r="UGJ545" s="57"/>
      <c r="UGK545" s="55"/>
      <c r="UGL545" s="55"/>
      <c r="UGM545" s="55"/>
      <c r="UGN545" s="55"/>
      <c r="UGO545" s="55"/>
      <c r="UGP545" s="55"/>
      <c r="UGQ545" s="55"/>
      <c r="UGR545" s="59"/>
      <c r="UGS545" s="55"/>
      <c r="UGT545" s="55"/>
      <c r="UGU545" s="87"/>
      <c r="UGV545" s="88"/>
      <c r="UGW545" s="89"/>
      <c r="UGX545" s="90"/>
      <c r="UGY545" s="57"/>
      <c r="UGZ545" s="57"/>
      <c r="UHA545" s="91"/>
      <c r="UHB545" s="87"/>
      <c r="UHC545" s="87"/>
      <c r="UHD545" s="55"/>
      <c r="UHE545" s="55"/>
      <c r="UHF545" s="92"/>
      <c r="UHG545" s="61"/>
      <c r="UHH545" s="55"/>
      <c r="UHI545" s="57"/>
      <c r="UHJ545" s="55"/>
      <c r="UHK545" s="55"/>
      <c r="UHL545" s="55"/>
      <c r="UHM545" s="55"/>
      <c r="UHN545" s="55"/>
      <c r="UHO545" s="55"/>
      <c r="UHP545" s="55"/>
      <c r="UHQ545" s="59"/>
      <c r="UHR545" s="55"/>
      <c r="UHS545" s="55"/>
      <c r="UHT545" s="87"/>
      <c r="UHU545" s="88"/>
      <c r="UHV545" s="89"/>
      <c r="UHW545" s="90"/>
      <c r="UHX545" s="57"/>
      <c r="UHY545" s="57"/>
      <c r="UHZ545" s="91"/>
      <c r="UIA545" s="87"/>
      <c r="UIB545" s="87"/>
      <c r="UIC545" s="55"/>
      <c r="UID545" s="55"/>
      <c r="UIE545" s="92"/>
      <c r="UIF545" s="61"/>
      <c r="UIG545" s="55"/>
      <c r="UIH545" s="57"/>
      <c r="UII545" s="55"/>
      <c r="UIJ545" s="55"/>
      <c r="UIK545" s="55"/>
      <c r="UIL545" s="55"/>
      <c r="UIM545" s="55"/>
      <c r="UIN545" s="55"/>
      <c r="UIO545" s="55"/>
      <c r="UIP545" s="59"/>
      <c r="UIQ545" s="55"/>
      <c r="UIR545" s="55"/>
      <c r="UIS545" s="87"/>
      <c r="UIT545" s="88"/>
      <c r="UIU545" s="89"/>
      <c r="UIV545" s="90"/>
      <c r="UIW545" s="57"/>
      <c r="UIX545" s="57"/>
      <c r="UIY545" s="91"/>
      <c r="UIZ545" s="87"/>
      <c r="UJA545" s="87"/>
      <c r="UJB545" s="55"/>
      <c r="UJC545" s="55"/>
      <c r="UJD545" s="92"/>
      <c r="UJE545" s="61"/>
      <c r="UJF545" s="55"/>
      <c r="UJG545" s="57"/>
      <c r="UJH545" s="55"/>
      <c r="UJI545" s="55"/>
      <c r="UJJ545" s="55"/>
      <c r="UJK545" s="55"/>
      <c r="UJL545" s="55"/>
      <c r="UJM545" s="55"/>
      <c r="UJN545" s="55"/>
      <c r="UJO545" s="59"/>
      <c r="UJP545" s="55"/>
      <c r="UJQ545" s="55"/>
      <c r="UJR545" s="87"/>
      <c r="UJS545" s="88"/>
      <c r="UJT545" s="89"/>
      <c r="UJU545" s="90"/>
      <c r="UJV545" s="57"/>
      <c r="UJW545" s="57"/>
      <c r="UJX545" s="91"/>
      <c r="UJY545" s="87"/>
      <c r="UJZ545" s="87"/>
      <c r="UKA545" s="55"/>
      <c r="UKB545" s="55"/>
      <c r="UKC545" s="92"/>
      <c r="UKD545" s="61"/>
      <c r="UKE545" s="55"/>
      <c r="UKF545" s="57"/>
      <c r="UKG545" s="55"/>
      <c r="UKH545" s="55"/>
      <c r="UKI545" s="55"/>
      <c r="UKJ545" s="55"/>
      <c r="UKK545" s="55"/>
      <c r="UKL545" s="55"/>
      <c r="UKM545" s="55"/>
      <c r="UKN545" s="59"/>
      <c r="UKO545" s="55"/>
      <c r="UKP545" s="55"/>
      <c r="UKQ545" s="87"/>
      <c r="UKR545" s="88"/>
      <c r="UKS545" s="89"/>
      <c r="UKT545" s="90"/>
      <c r="UKU545" s="57"/>
      <c r="UKV545" s="57"/>
      <c r="UKW545" s="91"/>
      <c r="UKX545" s="87"/>
      <c r="UKY545" s="87"/>
      <c r="UKZ545" s="55"/>
      <c r="ULA545" s="55"/>
      <c r="ULB545" s="92"/>
      <c r="ULC545" s="61"/>
      <c r="ULD545" s="55"/>
      <c r="ULE545" s="57"/>
      <c r="ULF545" s="55"/>
      <c r="ULG545" s="55"/>
      <c r="ULH545" s="55"/>
      <c r="ULI545" s="55"/>
      <c r="ULJ545" s="55"/>
      <c r="ULK545" s="55"/>
      <c r="ULL545" s="55"/>
      <c r="ULM545" s="59"/>
      <c r="ULN545" s="55"/>
      <c r="ULO545" s="55"/>
      <c r="ULP545" s="87"/>
      <c r="ULQ545" s="88"/>
      <c r="ULR545" s="89"/>
      <c r="ULS545" s="90"/>
      <c r="ULT545" s="57"/>
      <c r="ULU545" s="57"/>
      <c r="ULV545" s="91"/>
      <c r="ULW545" s="87"/>
      <c r="ULX545" s="87"/>
      <c r="ULY545" s="55"/>
      <c r="ULZ545" s="55"/>
      <c r="UMA545" s="92"/>
      <c r="UMB545" s="61"/>
      <c r="UMC545" s="55"/>
      <c r="UMD545" s="57"/>
      <c r="UME545" s="55"/>
      <c r="UMF545" s="55"/>
      <c r="UMG545" s="55"/>
      <c r="UMH545" s="55"/>
      <c r="UMI545" s="55"/>
      <c r="UMJ545" s="55"/>
      <c r="UMK545" s="55"/>
      <c r="UML545" s="59"/>
      <c r="UMM545" s="55"/>
      <c r="UMN545" s="55"/>
      <c r="UMO545" s="87"/>
      <c r="UMP545" s="88"/>
      <c r="UMQ545" s="89"/>
      <c r="UMR545" s="90"/>
      <c r="UMS545" s="57"/>
      <c r="UMT545" s="57"/>
      <c r="UMU545" s="91"/>
      <c r="UMV545" s="87"/>
      <c r="UMW545" s="87"/>
      <c r="UMX545" s="55"/>
      <c r="UMY545" s="55"/>
      <c r="UMZ545" s="92"/>
      <c r="UNA545" s="61"/>
      <c r="UNB545" s="55"/>
      <c r="UNC545" s="57"/>
      <c r="UND545" s="55"/>
      <c r="UNE545" s="55"/>
      <c r="UNF545" s="55"/>
      <c r="UNG545" s="55"/>
      <c r="UNH545" s="55"/>
      <c r="UNI545" s="55"/>
      <c r="UNJ545" s="55"/>
      <c r="UNK545" s="59"/>
      <c r="UNL545" s="55"/>
      <c r="UNM545" s="55"/>
      <c r="UNN545" s="87"/>
      <c r="UNO545" s="88"/>
      <c r="UNP545" s="89"/>
      <c r="UNQ545" s="90"/>
      <c r="UNR545" s="57"/>
      <c r="UNS545" s="57"/>
      <c r="UNT545" s="91"/>
      <c r="UNU545" s="87"/>
      <c r="UNV545" s="87"/>
      <c r="UNW545" s="55"/>
      <c r="UNX545" s="55"/>
      <c r="UNY545" s="92"/>
      <c r="UNZ545" s="61"/>
      <c r="UOA545" s="55"/>
      <c r="UOB545" s="57"/>
      <c r="UOC545" s="55"/>
      <c r="UOD545" s="55"/>
      <c r="UOE545" s="55"/>
      <c r="UOF545" s="55"/>
      <c r="UOG545" s="55"/>
      <c r="UOH545" s="55"/>
      <c r="UOI545" s="55"/>
      <c r="UOJ545" s="59"/>
      <c r="UOK545" s="55"/>
      <c r="UOL545" s="55"/>
      <c r="UOM545" s="87"/>
      <c r="UON545" s="88"/>
      <c r="UOO545" s="89"/>
      <c r="UOP545" s="90"/>
      <c r="UOQ545" s="57"/>
      <c r="UOR545" s="57"/>
      <c r="UOS545" s="91"/>
      <c r="UOT545" s="87"/>
      <c r="UOU545" s="87"/>
      <c r="UOV545" s="55"/>
      <c r="UOW545" s="55"/>
      <c r="UOX545" s="92"/>
      <c r="UOY545" s="61"/>
      <c r="UOZ545" s="55"/>
      <c r="UPA545" s="57"/>
      <c r="UPB545" s="55"/>
      <c r="UPC545" s="55"/>
      <c r="UPD545" s="55"/>
      <c r="UPE545" s="55"/>
      <c r="UPF545" s="55"/>
      <c r="UPG545" s="55"/>
      <c r="UPH545" s="55"/>
      <c r="UPI545" s="59"/>
      <c r="UPJ545" s="55"/>
      <c r="UPK545" s="55"/>
      <c r="UPL545" s="87"/>
      <c r="UPM545" s="88"/>
      <c r="UPN545" s="89"/>
      <c r="UPO545" s="90"/>
      <c r="UPP545" s="57"/>
      <c r="UPQ545" s="57"/>
      <c r="UPR545" s="91"/>
      <c r="UPS545" s="87"/>
      <c r="UPT545" s="87"/>
      <c r="UPU545" s="55"/>
      <c r="UPV545" s="55"/>
      <c r="UPW545" s="92"/>
      <c r="UPX545" s="61"/>
      <c r="UPY545" s="55"/>
      <c r="UPZ545" s="57"/>
      <c r="UQA545" s="55"/>
      <c r="UQB545" s="55"/>
      <c r="UQC545" s="55"/>
      <c r="UQD545" s="55"/>
      <c r="UQE545" s="55"/>
      <c r="UQF545" s="55"/>
      <c r="UQG545" s="55"/>
      <c r="UQH545" s="59"/>
      <c r="UQI545" s="55"/>
      <c r="UQJ545" s="55"/>
      <c r="UQK545" s="87"/>
      <c r="UQL545" s="88"/>
      <c r="UQM545" s="89"/>
      <c r="UQN545" s="90"/>
      <c r="UQO545" s="57"/>
      <c r="UQP545" s="57"/>
      <c r="UQQ545" s="91"/>
      <c r="UQR545" s="87"/>
      <c r="UQS545" s="87"/>
      <c r="UQT545" s="55"/>
      <c r="UQU545" s="55"/>
      <c r="UQV545" s="92"/>
      <c r="UQW545" s="61"/>
      <c r="UQX545" s="55"/>
      <c r="UQY545" s="57"/>
      <c r="UQZ545" s="55"/>
      <c r="URA545" s="55"/>
      <c r="URB545" s="55"/>
      <c r="URC545" s="55"/>
      <c r="URD545" s="55"/>
      <c r="URE545" s="55"/>
      <c r="URF545" s="55"/>
      <c r="URG545" s="59"/>
      <c r="URH545" s="55"/>
      <c r="URI545" s="55"/>
      <c r="URJ545" s="87"/>
      <c r="URK545" s="88"/>
      <c r="URL545" s="89"/>
      <c r="URM545" s="90"/>
      <c r="URN545" s="57"/>
      <c r="URO545" s="57"/>
      <c r="URP545" s="91"/>
      <c r="URQ545" s="87"/>
      <c r="URR545" s="87"/>
      <c r="URS545" s="55"/>
      <c r="URT545" s="55"/>
      <c r="URU545" s="92"/>
      <c r="URV545" s="61"/>
      <c r="URW545" s="55"/>
      <c r="URX545" s="57"/>
      <c r="URY545" s="55"/>
      <c r="URZ545" s="55"/>
      <c r="USA545" s="55"/>
      <c r="USB545" s="55"/>
      <c r="USC545" s="55"/>
      <c r="USD545" s="55"/>
      <c r="USE545" s="55"/>
      <c r="USF545" s="59"/>
      <c r="USG545" s="55"/>
      <c r="USH545" s="55"/>
      <c r="USI545" s="87"/>
      <c r="USJ545" s="88"/>
      <c r="USK545" s="89"/>
      <c r="USL545" s="90"/>
      <c r="USM545" s="57"/>
      <c r="USN545" s="57"/>
      <c r="USO545" s="91"/>
      <c r="USP545" s="87"/>
      <c r="USQ545" s="87"/>
      <c r="USR545" s="55"/>
      <c r="USS545" s="55"/>
      <c r="UST545" s="92"/>
      <c r="USU545" s="61"/>
      <c r="USV545" s="55"/>
      <c r="USW545" s="57"/>
      <c r="USX545" s="55"/>
      <c r="USY545" s="55"/>
      <c r="USZ545" s="55"/>
      <c r="UTA545" s="55"/>
      <c r="UTB545" s="55"/>
      <c r="UTC545" s="55"/>
      <c r="UTD545" s="55"/>
      <c r="UTE545" s="59"/>
      <c r="UTF545" s="55"/>
      <c r="UTG545" s="55"/>
      <c r="UTH545" s="87"/>
      <c r="UTI545" s="88"/>
      <c r="UTJ545" s="89"/>
      <c r="UTK545" s="90"/>
      <c r="UTL545" s="57"/>
      <c r="UTM545" s="57"/>
      <c r="UTN545" s="91"/>
      <c r="UTO545" s="87"/>
      <c r="UTP545" s="87"/>
      <c r="UTQ545" s="55"/>
      <c r="UTR545" s="55"/>
      <c r="UTS545" s="92"/>
      <c r="UTT545" s="61"/>
      <c r="UTU545" s="55"/>
      <c r="UTV545" s="57"/>
      <c r="UTW545" s="55"/>
      <c r="UTX545" s="55"/>
      <c r="UTY545" s="55"/>
      <c r="UTZ545" s="55"/>
      <c r="UUA545" s="55"/>
      <c r="UUB545" s="55"/>
      <c r="UUC545" s="55"/>
      <c r="UUD545" s="59"/>
      <c r="UUE545" s="55"/>
      <c r="UUF545" s="55"/>
      <c r="UUG545" s="87"/>
      <c r="UUH545" s="88"/>
      <c r="UUI545" s="89"/>
      <c r="UUJ545" s="90"/>
      <c r="UUK545" s="57"/>
      <c r="UUL545" s="57"/>
      <c r="UUM545" s="91"/>
      <c r="UUN545" s="87"/>
      <c r="UUO545" s="87"/>
      <c r="UUP545" s="55"/>
      <c r="UUQ545" s="55"/>
      <c r="UUR545" s="92"/>
      <c r="UUS545" s="61"/>
      <c r="UUT545" s="55"/>
      <c r="UUU545" s="57"/>
      <c r="UUV545" s="55"/>
      <c r="UUW545" s="55"/>
      <c r="UUX545" s="55"/>
      <c r="UUY545" s="55"/>
      <c r="UUZ545" s="55"/>
      <c r="UVA545" s="55"/>
      <c r="UVB545" s="55"/>
      <c r="UVC545" s="59"/>
      <c r="UVD545" s="55"/>
      <c r="UVE545" s="55"/>
      <c r="UVF545" s="87"/>
      <c r="UVG545" s="88"/>
      <c r="UVH545" s="89"/>
      <c r="UVI545" s="90"/>
      <c r="UVJ545" s="57"/>
      <c r="UVK545" s="57"/>
      <c r="UVL545" s="91"/>
      <c r="UVM545" s="87"/>
      <c r="UVN545" s="87"/>
      <c r="UVO545" s="55"/>
      <c r="UVP545" s="55"/>
      <c r="UVQ545" s="92"/>
      <c r="UVR545" s="61"/>
      <c r="UVS545" s="55"/>
      <c r="UVT545" s="57"/>
      <c r="UVU545" s="55"/>
      <c r="UVV545" s="55"/>
      <c r="UVW545" s="55"/>
      <c r="UVX545" s="55"/>
      <c r="UVY545" s="55"/>
      <c r="UVZ545" s="55"/>
      <c r="UWA545" s="55"/>
      <c r="UWB545" s="59"/>
      <c r="UWC545" s="55"/>
      <c r="UWD545" s="55"/>
      <c r="UWE545" s="87"/>
      <c r="UWF545" s="88"/>
      <c r="UWG545" s="89"/>
      <c r="UWH545" s="90"/>
      <c r="UWI545" s="57"/>
      <c r="UWJ545" s="57"/>
      <c r="UWK545" s="91"/>
      <c r="UWL545" s="87"/>
      <c r="UWM545" s="87"/>
      <c r="UWN545" s="55"/>
      <c r="UWO545" s="55"/>
      <c r="UWP545" s="92"/>
      <c r="UWQ545" s="61"/>
      <c r="UWR545" s="55"/>
      <c r="UWS545" s="57"/>
      <c r="UWT545" s="55"/>
      <c r="UWU545" s="55"/>
      <c r="UWV545" s="55"/>
      <c r="UWW545" s="55"/>
      <c r="UWX545" s="55"/>
      <c r="UWY545" s="55"/>
      <c r="UWZ545" s="55"/>
      <c r="UXA545" s="59"/>
      <c r="UXB545" s="55"/>
      <c r="UXC545" s="55"/>
      <c r="UXD545" s="87"/>
      <c r="UXE545" s="88"/>
      <c r="UXF545" s="89"/>
      <c r="UXG545" s="90"/>
      <c r="UXH545" s="57"/>
      <c r="UXI545" s="57"/>
      <c r="UXJ545" s="91"/>
      <c r="UXK545" s="87"/>
      <c r="UXL545" s="87"/>
      <c r="UXM545" s="55"/>
      <c r="UXN545" s="55"/>
      <c r="UXO545" s="92"/>
      <c r="UXP545" s="61"/>
      <c r="UXQ545" s="55"/>
      <c r="UXR545" s="57"/>
      <c r="UXS545" s="55"/>
      <c r="UXT545" s="55"/>
      <c r="UXU545" s="55"/>
      <c r="UXV545" s="55"/>
      <c r="UXW545" s="55"/>
      <c r="UXX545" s="55"/>
      <c r="UXY545" s="55"/>
      <c r="UXZ545" s="59"/>
      <c r="UYA545" s="55"/>
      <c r="UYB545" s="55"/>
      <c r="UYC545" s="87"/>
      <c r="UYD545" s="88"/>
      <c r="UYE545" s="89"/>
      <c r="UYF545" s="90"/>
      <c r="UYG545" s="57"/>
      <c r="UYH545" s="57"/>
      <c r="UYI545" s="91"/>
      <c r="UYJ545" s="87"/>
      <c r="UYK545" s="87"/>
      <c r="UYL545" s="55"/>
      <c r="UYM545" s="55"/>
      <c r="UYN545" s="92"/>
      <c r="UYO545" s="61"/>
      <c r="UYP545" s="55"/>
      <c r="UYQ545" s="57"/>
      <c r="UYR545" s="55"/>
      <c r="UYS545" s="55"/>
      <c r="UYT545" s="55"/>
      <c r="UYU545" s="55"/>
      <c r="UYV545" s="55"/>
      <c r="UYW545" s="55"/>
      <c r="UYX545" s="55"/>
      <c r="UYY545" s="59"/>
      <c r="UYZ545" s="55"/>
      <c r="UZA545" s="55"/>
      <c r="UZB545" s="87"/>
      <c r="UZC545" s="88"/>
      <c r="UZD545" s="89"/>
      <c r="UZE545" s="90"/>
      <c r="UZF545" s="57"/>
      <c r="UZG545" s="57"/>
      <c r="UZH545" s="91"/>
      <c r="UZI545" s="87"/>
      <c r="UZJ545" s="87"/>
      <c r="UZK545" s="55"/>
      <c r="UZL545" s="55"/>
      <c r="UZM545" s="92"/>
      <c r="UZN545" s="61"/>
      <c r="UZO545" s="55"/>
      <c r="UZP545" s="57"/>
      <c r="UZQ545" s="55"/>
      <c r="UZR545" s="55"/>
      <c r="UZS545" s="55"/>
      <c r="UZT545" s="55"/>
      <c r="UZU545" s="55"/>
      <c r="UZV545" s="55"/>
      <c r="UZW545" s="55"/>
      <c r="UZX545" s="59"/>
      <c r="UZY545" s="55"/>
      <c r="UZZ545" s="55"/>
      <c r="VAA545" s="87"/>
      <c r="VAB545" s="88"/>
      <c r="VAC545" s="89"/>
      <c r="VAD545" s="90"/>
      <c r="VAE545" s="57"/>
      <c r="VAF545" s="57"/>
      <c r="VAG545" s="91"/>
      <c r="VAH545" s="87"/>
      <c r="VAI545" s="87"/>
      <c r="VAJ545" s="55"/>
      <c r="VAK545" s="55"/>
      <c r="VAL545" s="92"/>
      <c r="VAM545" s="61"/>
      <c r="VAN545" s="55"/>
      <c r="VAO545" s="57"/>
      <c r="VAP545" s="55"/>
      <c r="VAQ545" s="55"/>
      <c r="VAR545" s="55"/>
      <c r="VAS545" s="55"/>
      <c r="VAT545" s="55"/>
      <c r="VAU545" s="55"/>
      <c r="VAV545" s="55"/>
      <c r="VAW545" s="59"/>
      <c r="VAX545" s="55"/>
      <c r="VAY545" s="55"/>
      <c r="VAZ545" s="87"/>
      <c r="VBA545" s="88"/>
      <c r="VBB545" s="89"/>
      <c r="VBC545" s="90"/>
      <c r="VBD545" s="57"/>
      <c r="VBE545" s="57"/>
      <c r="VBF545" s="91"/>
      <c r="VBG545" s="87"/>
      <c r="VBH545" s="87"/>
      <c r="VBI545" s="55"/>
      <c r="VBJ545" s="55"/>
      <c r="VBK545" s="92"/>
      <c r="VBL545" s="61"/>
      <c r="VBM545" s="55"/>
      <c r="VBN545" s="57"/>
      <c r="VBO545" s="55"/>
      <c r="VBP545" s="55"/>
      <c r="VBQ545" s="55"/>
      <c r="VBR545" s="55"/>
      <c r="VBS545" s="55"/>
      <c r="VBT545" s="55"/>
      <c r="VBU545" s="55"/>
      <c r="VBV545" s="59"/>
      <c r="VBW545" s="55"/>
      <c r="VBX545" s="55"/>
      <c r="VBY545" s="87"/>
      <c r="VBZ545" s="88"/>
      <c r="VCA545" s="89"/>
      <c r="VCB545" s="90"/>
      <c r="VCC545" s="57"/>
      <c r="VCD545" s="57"/>
      <c r="VCE545" s="91"/>
      <c r="VCF545" s="87"/>
      <c r="VCG545" s="87"/>
      <c r="VCH545" s="55"/>
      <c r="VCI545" s="55"/>
      <c r="VCJ545" s="92"/>
      <c r="VCK545" s="61"/>
      <c r="VCL545" s="55"/>
      <c r="VCM545" s="57"/>
      <c r="VCN545" s="55"/>
      <c r="VCO545" s="55"/>
      <c r="VCP545" s="55"/>
      <c r="VCQ545" s="55"/>
      <c r="VCR545" s="55"/>
      <c r="VCS545" s="55"/>
      <c r="VCT545" s="55"/>
      <c r="VCU545" s="59"/>
      <c r="VCV545" s="55"/>
      <c r="VCW545" s="55"/>
      <c r="VCX545" s="87"/>
      <c r="VCY545" s="88"/>
      <c r="VCZ545" s="89"/>
      <c r="VDA545" s="90"/>
      <c r="VDB545" s="57"/>
      <c r="VDC545" s="57"/>
      <c r="VDD545" s="91"/>
      <c r="VDE545" s="87"/>
      <c r="VDF545" s="87"/>
      <c r="VDG545" s="55"/>
      <c r="VDH545" s="55"/>
      <c r="VDI545" s="92"/>
      <c r="VDJ545" s="61"/>
      <c r="VDK545" s="55"/>
      <c r="VDL545" s="57"/>
      <c r="VDM545" s="55"/>
      <c r="VDN545" s="55"/>
      <c r="VDO545" s="55"/>
      <c r="VDP545" s="55"/>
      <c r="VDQ545" s="55"/>
      <c r="VDR545" s="55"/>
      <c r="VDS545" s="55"/>
      <c r="VDT545" s="59"/>
      <c r="VDU545" s="55"/>
      <c r="VDV545" s="55"/>
      <c r="VDW545" s="87"/>
      <c r="VDX545" s="88"/>
      <c r="VDY545" s="89"/>
      <c r="VDZ545" s="90"/>
      <c r="VEA545" s="57"/>
      <c r="VEB545" s="57"/>
      <c r="VEC545" s="91"/>
      <c r="VED545" s="87"/>
      <c r="VEE545" s="87"/>
      <c r="VEF545" s="55"/>
      <c r="VEG545" s="55"/>
      <c r="VEH545" s="92"/>
      <c r="VEI545" s="61"/>
      <c r="VEJ545" s="55"/>
      <c r="VEK545" s="57"/>
      <c r="VEL545" s="55"/>
      <c r="VEM545" s="55"/>
      <c r="VEN545" s="55"/>
      <c r="VEO545" s="55"/>
      <c r="VEP545" s="55"/>
      <c r="VEQ545" s="55"/>
      <c r="VER545" s="55"/>
      <c r="VES545" s="59"/>
      <c r="VET545" s="55"/>
      <c r="VEU545" s="55"/>
      <c r="VEV545" s="87"/>
      <c r="VEW545" s="88"/>
      <c r="VEX545" s="89"/>
      <c r="VEY545" s="90"/>
      <c r="VEZ545" s="57"/>
      <c r="VFA545" s="57"/>
      <c r="VFB545" s="91"/>
      <c r="VFC545" s="87"/>
      <c r="VFD545" s="87"/>
      <c r="VFE545" s="55"/>
      <c r="VFF545" s="55"/>
      <c r="VFG545" s="92"/>
      <c r="VFH545" s="61"/>
      <c r="VFI545" s="55"/>
      <c r="VFJ545" s="57"/>
      <c r="VFK545" s="55"/>
      <c r="VFL545" s="55"/>
      <c r="VFM545" s="55"/>
      <c r="VFN545" s="55"/>
      <c r="VFO545" s="55"/>
      <c r="VFP545" s="55"/>
      <c r="VFQ545" s="55"/>
      <c r="VFR545" s="59"/>
      <c r="VFS545" s="55"/>
      <c r="VFT545" s="55"/>
      <c r="VFU545" s="87"/>
      <c r="VFV545" s="88"/>
      <c r="VFW545" s="89"/>
      <c r="VFX545" s="90"/>
      <c r="VFY545" s="57"/>
      <c r="VFZ545" s="57"/>
      <c r="VGA545" s="91"/>
      <c r="VGB545" s="87"/>
      <c r="VGC545" s="87"/>
      <c r="VGD545" s="55"/>
      <c r="VGE545" s="55"/>
      <c r="VGF545" s="92"/>
      <c r="VGG545" s="61"/>
      <c r="VGH545" s="55"/>
      <c r="VGI545" s="57"/>
      <c r="VGJ545" s="55"/>
      <c r="VGK545" s="55"/>
      <c r="VGL545" s="55"/>
      <c r="VGM545" s="55"/>
      <c r="VGN545" s="55"/>
      <c r="VGO545" s="55"/>
      <c r="VGP545" s="55"/>
      <c r="VGQ545" s="59"/>
      <c r="VGR545" s="55"/>
      <c r="VGS545" s="55"/>
      <c r="VGT545" s="87"/>
      <c r="VGU545" s="88"/>
      <c r="VGV545" s="89"/>
      <c r="VGW545" s="90"/>
      <c r="VGX545" s="57"/>
      <c r="VGY545" s="57"/>
      <c r="VGZ545" s="91"/>
      <c r="VHA545" s="87"/>
      <c r="VHB545" s="87"/>
      <c r="VHC545" s="55"/>
      <c r="VHD545" s="55"/>
      <c r="VHE545" s="92"/>
      <c r="VHF545" s="61"/>
      <c r="VHG545" s="55"/>
      <c r="VHH545" s="57"/>
      <c r="VHI545" s="55"/>
      <c r="VHJ545" s="55"/>
      <c r="VHK545" s="55"/>
      <c r="VHL545" s="55"/>
      <c r="VHM545" s="55"/>
      <c r="VHN545" s="55"/>
      <c r="VHO545" s="55"/>
      <c r="VHP545" s="59"/>
      <c r="VHQ545" s="55"/>
      <c r="VHR545" s="55"/>
      <c r="VHS545" s="87"/>
      <c r="VHT545" s="88"/>
      <c r="VHU545" s="89"/>
      <c r="VHV545" s="90"/>
      <c r="VHW545" s="57"/>
      <c r="VHX545" s="57"/>
      <c r="VHY545" s="91"/>
      <c r="VHZ545" s="87"/>
      <c r="VIA545" s="87"/>
      <c r="VIB545" s="55"/>
      <c r="VIC545" s="55"/>
      <c r="VID545" s="92"/>
      <c r="VIE545" s="61"/>
      <c r="VIF545" s="55"/>
      <c r="VIG545" s="57"/>
      <c r="VIH545" s="55"/>
      <c r="VII545" s="55"/>
      <c r="VIJ545" s="55"/>
      <c r="VIK545" s="55"/>
      <c r="VIL545" s="55"/>
      <c r="VIM545" s="55"/>
      <c r="VIN545" s="55"/>
      <c r="VIO545" s="59"/>
      <c r="VIP545" s="55"/>
      <c r="VIQ545" s="55"/>
      <c r="VIR545" s="87"/>
      <c r="VIS545" s="88"/>
      <c r="VIT545" s="89"/>
      <c r="VIU545" s="90"/>
      <c r="VIV545" s="57"/>
      <c r="VIW545" s="57"/>
      <c r="VIX545" s="91"/>
      <c r="VIY545" s="87"/>
      <c r="VIZ545" s="87"/>
      <c r="VJA545" s="55"/>
      <c r="VJB545" s="55"/>
      <c r="VJC545" s="92"/>
      <c r="VJD545" s="61"/>
      <c r="VJE545" s="55"/>
      <c r="VJF545" s="57"/>
      <c r="VJG545" s="55"/>
      <c r="VJH545" s="55"/>
      <c r="VJI545" s="55"/>
      <c r="VJJ545" s="55"/>
      <c r="VJK545" s="55"/>
      <c r="VJL545" s="55"/>
      <c r="VJM545" s="55"/>
      <c r="VJN545" s="59"/>
      <c r="VJO545" s="55"/>
      <c r="VJP545" s="55"/>
      <c r="VJQ545" s="87"/>
      <c r="VJR545" s="88"/>
      <c r="VJS545" s="89"/>
      <c r="VJT545" s="90"/>
      <c r="VJU545" s="57"/>
      <c r="VJV545" s="57"/>
      <c r="VJW545" s="91"/>
      <c r="VJX545" s="87"/>
      <c r="VJY545" s="87"/>
      <c r="VJZ545" s="55"/>
      <c r="VKA545" s="55"/>
      <c r="VKB545" s="92"/>
      <c r="VKC545" s="61"/>
      <c r="VKD545" s="55"/>
      <c r="VKE545" s="57"/>
      <c r="VKF545" s="55"/>
      <c r="VKG545" s="55"/>
      <c r="VKH545" s="55"/>
      <c r="VKI545" s="55"/>
      <c r="VKJ545" s="55"/>
      <c r="VKK545" s="55"/>
      <c r="VKL545" s="55"/>
      <c r="VKM545" s="59"/>
      <c r="VKN545" s="55"/>
      <c r="VKO545" s="55"/>
      <c r="VKP545" s="87"/>
      <c r="VKQ545" s="88"/>
      <c r="VKR545" s="89"/>
      <c r="VKS545" s="90"/>
      <c r="VKT545" s="57"/>
      <c r="VKU545" s="57"/>
      <c r="VKV545" s="91"/>
      <c r="VKW545" s="87"/>
      <c r="VKX545" s="87"/>
      <c r="VKY545" s="55"/>
      <c r="VKZ545" s="55"/>
      <c r="VLA545" s="92"/>
      <c r="VLB545" s="61"/>
      <c r="VLC545" s="55"/>
      <c r="VLD545" s="57"/>
      <c r="VLE545" s="55"/>
      <c r="VLF545" s="55"/>
      <c r="VLG545" s="55"/>
      <c r="VLH545" s="55"/>
      <c r="VLI545" s="55"/>
      <c r="VLJ545" s="55"/>
      <c r="VLK545" s="55"/>
      <c r="VLL545" s="59"/>
      <c r="VLM545" s="55"/>
      <c r="VLN545" s="55"/>
      <c r="VLO545" s="87"/>
      <c r="VLP545" s="88"/>
      <c r="VLQ545" s="89"/>
      <c r="VLR545" s="90"/>
      <c r="VLS545" s="57"/>
      <c r="VLT545" s="57"/>
      <c r="VLU545" s="91"/>
      <c r="VLV545" s="87"/>
      <c r="VLW545" s="87"/>
      <c r="VLX545" s="55"/>
      <c r="VLY545" s="55"/>
      <c r="VLZ545" s="92"/>
      <c r="VMA545" s="61"/>
      <c r="VMB545" s="55"/>
      <c r="VMC545" s="57"/>
      <c r="VMD545" s="55"/>
      <c r="VME545" s="55"/>
      <c r="VMF545" s="55"/>
      <c r="VMG545" s="55"/>
      <c r="VMH545" s="55"/>
      <c r="VMI545" s="55"/>
      <c r="VMJ545" s="55"/>
      <c r="VMK545" s="59"/>
      <c r="VML545" s="55"/>
      <c r="VMM545" s="55"/>
      <c r="VMN545" s="87"/>
      <c r="VMO545" s="88"/>
      <c r="VMP545" s="89"/>
      <c r="VMQ545" s="90"/>
      <c r="VMR545" s="57"/>
      <c r="VMS545" s="57"/>
      <c r="VMT545" s="91"/>
      <c r="VMU545" s="87"/>
      <c r="VMV545" s="87"/>
      <c r="VMW545" s="55"/>
      <c r="VMX545" s="55"/>
      <c r="VMY545" s="92"/>
      <c r="VMZ545" s="61"/>
      <c r="VNA545" s="55"/>
      <c r="VNB545" s="57"/>
      <c r="VNC545" s="55"/>
      <c r="VND545" s="55"/>
      <c r="VNE545" s="55"/>
      <c r="VNF545" s="55"/>
      <c r="VNG545" s="55"/>
      <c r="VNH545" s="55"/>
      <c r="VNI545" s="55"/>
      <c r="VNJ545" s="59"/>
      <c r="VNK545" s="55"/>
      <c r="VNL545" s="55"/>
      <c r="VNM545" s="87"/>
      <c r="VNN545" s="88"/>
      <c r="VNO545" s="89"/>
      <c r="VNP545" s="90"/>
      <c r="VNQ545" s="57"/>
      <c r="VNR545" s="57"/>
      <c r="VNS545" s="91"/>
      <c r="VNT545" s="87"/>
      <c r="VNU545" s="87"/>
      <c r="VNV545" s="55"/>
      <c r="VNW545" s="55"/>
      <c r="VNX545" s="92"/>
      <c r="VNY545" s="61"/>
      <c r="VNZ545" s="55"/>
      <c r="VOA545" s="57"/>
      <c r="VOB545" s="55"/>
      <c r="VOC545" s="55"/>
      <c r="VOD545" s="55"/>
      <c r="VOE545" s="55"/>
      <c r="VOF545" s="55"/>
      <c r="VOG545" s="55"/>
      <c r="VOH545" s="55"/>
      <c r="VOI545" s="59"/>
      <c r="VOJ545" s="55"/>
      <c r="VOK545" s="55"/>
      <c r="VOL545" s="87"/>
      <c r="VOM545" s="88"/>
      <c r="VON545" s="89"/>
      <c r="VOO545" s="90"/>
      <c r="VOP545" s="57"/>
      <c r="VOQ545" s="57"/>
      <c r="VOR545" s="91"/>
      <c r="VOS545" s="87"/>
      <c r="VOT545" s="87"/>
      <c r="VOU545" s="55"/>
      <c r="VOV545" s="55"/>
      <c r="VOW545" s="92"/>
      <c r="VOX545" s="61"/>
      <c r="VOY545" s="55"/>
      <c r="VOZ545" s="57"/>
      <c r="VPA545" s="55"/>
      <c r="VPB545" s="55"/>
      <c r="VPC545" s="55"/>
      <c r="VPD545" s="55"/>
      <c r="VPE545" s="55"/>
      <c r="VPF545" s="55"/>
      <c r="VPG545" s="55"/>
      <c r="VPH545" s="59"/>
      <c r="VPI545" s="55"/>
      <c r="VPJ545" s="55"/>
      <c r="VPK545" s="87"/>
      <c r="VPL545" s="88"/>
      <c r="VPM545" s="89"/>
      <c r="VPN545" s="90"/>
      <c r="VPO545" s="57"/>
      <c r="VPP545" s="57"/>
      <c r="VPQ545" s="91"/>
      <c r="VPR545" s="87"/>
      <c r="VPS545" s="87"/>
      <c r="VPT545" s="55"/>
      <c r="VPU545" s="55"/>
      <c r="VPV545" s="92"/>
      <c r="VPW545" s="61"/>
      <c r="VPX545" s="55"/>
      <c r="VPY545" s="57"/>
      <c r="VPZ545" s="55"/>
      <c r="VQA545" s="55"/>
      <c r="VQB545" s="55"/>
      <c r="VQC545" s="55"/>
      <c r="VQD545" s="55"/>
      <c r="VQE545" s="55"/>
      <c r="VQF545" s="55"/>
      <c r="VQG545" s="59"/>
      <c r="VQH545" s="55"/>
      <c r="VQI545" s="55"/>
      <c r="VQJ545" s="87"/>
      <c r="VQK545" s="88"/>
      <c r="VQL545" s="89"/>
      <c r="VQM545" s="90"/>
      <c r="VQN545" s="57"/>
      <c r="VQO545" s="57"/>
      <c r="VQP545" s="91"/>
      <c r="VQQ545" s="87"/>
      <c r="VQR545" s="87"/>
      <c r="VQS545" s="55"/>
      <c r="VQT545" s="55"/>
      <c r="VQU545" s="92"/>
      <c r="VQV545" s="61"/>
      <c r="VQW545" s="55"/>
      <c r="VQX545" s="57"/>
      <c r="VQY545" s="55"/>
      <c r="VQZ545" s="55"/>
      <c r="VRA545" s="55"/>
      <c r="VRB545" s="55"/>
      <c r="VRC545" s="55"/>
      <c r="VRD545" s="55"/>
      <c r="VRE545" s="55"/>
      <c r="VRF545" s="59"/>
      <c r="VRG545" s="55"/>
      <c r="VRH545" s="55"/>
      <c r="VRI545" s="87"/>
      <c r="VRJ545" s="88"/>
      <c r="VRK545" s="89"/>
      <c r="VRL545" s="90"/>
      <c r="VRM545" s="57"/>
      <c r="VRN545" s="57"/>
      <c r="VRO545" s="91"/>
      <c r="VRP545" s="87"/>
      <c r="VRQ545" s="87"/>
      <c r="VRR545" s="55"/>
      <c r="VRS545" s="55"/>
      <c r="VRT545" s="92"/>
      <c r="VRU545" s="61"/>
      <c r="VRV545" s="55"/>
      <c r="VRW545" s="57"/>
      <c r="VRX545" s="55"/>
      <c r="VRY545" s="55"/>
      <c r="VRZ545" s="55"/>
      <c r="VSA545" s="55"/>
      <c r="VSB545" s="55"/>
      <c r="VSC545" s="55"/>
      <c r="VSD545" s="55"/>
      <c r="VSE545" s="59"/>
      <c r="VSF545" s="55"/>
      <c r="VSG545" s="55"/>
      <c r="VSH545" s="87"/>
      <c r="VSI545" s="88"/>
      <c r="VSJ545" s="89"/>
      <c r="VSK545" s="90"/>
      <c r="VSL545" s="57"/>
      <c r="VSM545" s="57"/>
      <c r="VSN545" s="91"/>
      <c r="VSO545" s="87"/>
      <c r="VSP545" s="87"/>
      <c r="VSQ545" s="55"/>
      <c r="VSR545" s="55"/>
      <c r="VSS545" s="92"/>
      <c r="VST545" s="61"/>
      <c r="VSU545" s="55"/>
      <c r="VSV545" s="57"/>
      <c r="VSW545" s="55"/>
      <c r="VSX545" s="55"/>
      <c r="VSY545" s="55"/>
      <c r="VSZ545" s="55"/>
      <c r="VTA545" s="55"/>
      <c r="VTB545" s="55"/>
      <c r="VTC545" s="55"/>
      <c r="VTD545" s="59"/>
      <c r="VTE545" s="55"/>
      <c r="VTF545" s="55"/>
      <c r="VTG545" s="87"/>
      <c r="VTH545" s="88"/>
      <c r="VTI545" s="89"/>
      <c r="VTJ545" s="90"/>
      <c r="VTK545" s="57"/>
      <c r="VTL545" s="57"/>
      <c r="VTM545" s="91"/>
      <c r="VTN545" s="87"/>
      <c r="VTO545" s="87"/>
      <c r="VTP545" s="55"/>
      <c r="VTQ545" s="55"/>
      <c r="VTR545" s="92"/>
      <c r="VTS545" s="61"/>
      <c r="VTT545" s="55"/>
      <c r="VTU545" s="57"/>
      <c r="VTV545" s="55"/>
      <c r="VTW545" s="55"/>
      <c r="VTX545" s="55"/>
      <c r="VTY545" s="55"/>
      <c r="VTZ545" s="55"/>
      <c r="VUA545" s="55"/>
      <c r="VUB545" s="55"/>
      <c r="VUC545" s="59"/>
      <c r="VUD545" s="55"/>
      <c r="VUE545" s="55"/>
      <c r="VUF545" s="87"/>
      <c r="VUG545" s="88"/>
      <c r="VUH545" s="89"/>
      <c r="VUI545" s="90"/>
      <c r="VUJ545" s="57"/>
      <c r="VUK545" s="57"/>
      <c r="VUL545" s="91"/>
      <c r="VUM545" s="87"/>
      <c r="VUN545" s="87"/>
      <c r="VUO545" s="55"/>
      <c r="VUP545" s="55"/>
      <c r="VUQ545" s="92"/>
      <c r="VUR545" s="61"/>
      <c r="VUS545" s="55"/>
      <c r="VUT545" s="57"/>
      <c r="VUU545" s="55"/>
      <c r="VUV545" s="55"/>
      <c r="VUW545" s="55"/>
      <c r="VUX545" s="55"/>
      <c r="VUY545" s="55"/>
      <c r="VUZ545" s="55"/>
      <c r="VVA545" s="55"/>
      <c r="VVB545" s="59"/>
      <c r="VVC545" s="55"/>
      <c r="VVD545" s="55"/>
      <c r="VVE545" s="87"/>
      <c r="VVF545" s="88"/>
      <c r="VVG545" s="89"/>
      <c r="VVH545" s="90"/>
      <c r="VVI545" s="57"/>
      <c r="VVJ545" s="57"/>
      <c r="VVK545" s="91"/>
      <c r="VVL545" s="87"/>
      <c r="VVM545" s="87"/>
      <c r="VVN545" s="55"/>
      <c r="VVO545" s="55"/>
      <c r="VVP545" s="92"/>
      <c r="VVQ545" s="61"/>
      <c r="VVR545" s="55"/>
      <c r="VVS545" s="57"/>
      <c r="VVT545" s="55"/>
      <c r="VVU545" s="55"/>
      <c r="VVV545" s="55"/>
      <c r="VVW545" s="55"/>
      <c r="VVX545" s="55"/>
      <c r="VVY545" s="55"/>
      <c r="VVZ545" s="55"/>
      <c r="VWA545" s="59"/>
      <c r="VWB545" s="55"/>
      <c r="VWC545" s="55"/>
      <c r="VWD545" s="87"/>
      <c r="VWE545" s="88"/>
      <c r="VWF545" s="89"/>
      <c r="VWG545" s="90"/>
      <c r="VWH545" s="57"/>
      <c r="VWI545" s="57"/>
      <c r="VWJ545" s="91"/>
      <c r="VWK545" s="87"/>
      <c r="VWL545" s="87"/>
      <c r="VWM545" s="55"/>
      <c r="VWN545" s="55"/>
      <c r="VWO545" s="92"/>
      <c r="VWP545" s="61"/>
      <c r="VWQ545" s="55"/>
      <c r="VWR545" s="57"/>
      <c r="VWS545" s="55"/>
      <c r="VWT545" s="55"/>
      <c r="VWU545" s="55"/>
      <c r="VWV545" s="55"/>
      <c r="VWW545" s="55"/>
      <c r="VWX545" s="55"/>
      <c r="VWY545" s="55"/>
      <c r="VWZ545" s="59"/>
      <c r="VXA545" s="55"/>
      <c r="VXB545" s="55"/>
      <c r="VXC545" s="87"/>
      <c r="VXD545" s="88"/>
      <c r="VXE545" s="89"/>
      <c r="VXF545" s="90"/>
      <c r="VXG545" s="57"/>
      <c r="VXH545" s="57"/>
      <c r="VXI545" s="91"/>
      <c r="VXJ545" s="87"/>
      <c r="VXK545" s="87"/>
      <c r="VXL545" s="55"/>
      <c r="VXM545" s="55"/>
      <c r="VXN545" s="92"/>
      <c r="VXO545" s="61"/>
      <c r="VXP545" s="55"/>
      <c r="VXQ545" s="57"/>
      <c r="VXR545" s="55"/>
      <c r="VXS545" s="55"/>
      <c r="VXT545" s="55"/>
      <c r="VXU545" s="55"/>
      <c r="VXV545" s="55"/>
      <c r="VXW545" s="55"/>
      <c r="VXX545" s="55"/>
      <c r="VXY545" s="59"/>
      <c r="VXZ545" s="55"/>
      <c r="VYA545" s="55"/>
      <c r="VYB545" s="87"/>
      <c r="VYC545" s="88"/>
      <c r="VYD545" s="89"/>
      <c r="VYE545" s="90"/>
      <c r="VYF545" s="57"/>
      <c r="VYG545" s="57"/>
      <c r="VYH545" s="91"/>
      <c r="VYI545" s="87"/>
      <c r="VYJ545" s="87"/>
      <c r="VYK545" s="55"/>
      <c r="VYL545" s="55"/>
      <c r="VYM545" s="92"/>
      <c r="VYN545" s="61"/>
      <c r="VYO545" s="55"/>
      <c r="VYP545" s="57"/>
      <c r="VYQ545" s="55"/>
      <c r="VYR545" s="55"/>
      <c r="VYS545" s="55"/>
      <c r="VYT545" s="55"/>
      <c r="VYU545" s="55"/>
      <c r="VYV545" s="55"/>
      <c r="VYW545" s="55"/>
      <c r="VYX545" s="59"/>
      <c r="VYY545" s="55"/>
      <c r="VYZ545" s="55"/>
      <c r="VZA545" s="87"/>
      <c r="VZB545" s="88"/>
      <c r="VZC545" s="89"/>
      <c r="VZD545" s="90"/>
      <c r="VZE545" s="57"/>
      <c r="VZF545" s="57"/>
      <c r="VZG545" s="91"/>
      <c r="VZH545" s="87"/>
      <c r="VZI545" s="87"/>
      <c r="VZJ545" s="55"/>
      <c r="VZK545" s="55"/>
      <c r="VZL545" s="92"/>
      <c r="VZM545" s="61"/>
      <c r="VZN545" s="55"/>
      <c r="VZO545" s="57"/>
      <c r="VZP545" s="55"/>
      <c r="VZQ545" s="55"/>
      <c r="VZR545" s="55"/>
      <c r="VZS545" s="55"/>
      <c r="VZT545" s="55"/>
      <c r="VZU545" s="55"/>
      <c r="VZV545" s="55"/>
      <c r="VZW545" s="59"/>
      <c r="VZX545" s="55"/>
      <c r="VZY545" s="55"/>
      <c r="VZZ545" s="87"/>
      <c r="WAA545" s="88"/>
      <c r="WAB545" s="89"/>
      <c r="WAC545" s="90"/>
      <c r="WAD545" s="57"/>
      <c r="WAE545" s="57"/>
      <c r="WAF545" s="91"/>
      <c r="WAG545" s="87"/>
      <c r="WAH545" s="87"/>
      <c r="WAI545" s="55"/>
      <c r="WAJ545" s="55"/>
      <c r="WAK545" s="92"/>
      <c r="WAL545" s="61"/>
      <c r="WAM545" s="55"/>
      <c r="WAN545" s="57"/>
      <c r="WAO545" s="55"/>
      <c r="WAP545" s="55"/>
      <c r="WAQ545" s="55"/>
      <c r="WAR545" s="55"/>
      <c r="WAS545" s="55"/>
      <c r="WAT545" s="55"/>
      <c r="WAU545" s="55"/>
      <c r="WAV545" s="59"/>
      <c r="WAW545" s="55"/>
      <c r="WAX545" s="55"/>
      <c r="WAY545" s="87"/>
      <c r="WAZ545" s="88"/>
      <c r="WBA545" s="89"/>
      <c r="WBB545" s="90"/>
      <c r="WBC545" s="57"/>
      <c r="WBD545" s="57"/>
      <c r="WBE545" s="91"/>
      <c r="WBF545" s="87"/>
      <c r="WBG545" s="87"/>
      <c r="WBH545" s="55"/>
      <c r="WBI545" s="55"/>
      <c r="WBJ545" s="92"/>
      <c r="WBK545" s="61"/>
      <c r="WBL545" s="55"/>
      <c r="WBM545" s="57"/>
      <c r="WBN545" s="55"/>
      <c r="WBO545" s="55"/>
      <c r="WBP545" s="55"/>
      <c r="WBQ545" s="55"/>
      <c r="WBR545" s="55"/>
      <c r="WBS545" s="55"/>
      <c r="WBT545" s="55"/>
      <c r="WBU545" s="59"/>
      <c r="WBV545" s="55"/>
      <c r="WBW545" s="55"/>
      <c r="WBX545" s="87"/>
      <c r="WBY545" s="88"/>
      <c r="WBZ545" s="89"/>
      <c r="WCA545" s="90"/>
      <c r="WCB545" s="57"/>
      <c r="WCC545" s="57"/>
      <c r="WCD545" s="91"/>
      <c r="WCE545" s="87"/>
      <c r="WCF545" s="87"/>
      <c r="WCG545" s="55"/>
      <c r="WCH545" s="55"/>
      <c r="WCI545" s="92"/>
      <c r="WCJ545" s="61"/>
      <c r="WCK545" s="55"/>
      <c r="WCL545" s="57"/>
      <c r="WCM545" s="55"/>
      <c r="WCN545" s="55"/>
      <c r="WCO545" s="55"/>
      <c r="WCP545" s="55"/>
      <c r="WCQ545" s="55"/>
      <c r="WCR545" s="55"/>
      <c r="WCS545" s="55"/>
      <c r="WCT545" s="59"/>
      <c r="WCU545" s="55"/>
      <c r="WCV545" s="55"/>
      <c r="WCW545" s="87"/>
      <c r="WCX545" s="88"/>
      <c r="WCY545" s="89"/>
      <c r="WCZ545" s="90"/>
      <c r="WDA545" s="57"/>
      <c r="WDB545" s="57"/>
      <c r="WDC545" s="91"/>
      <c r="WDD545" s="87"/>
      <c r="WDE545" s="87"/>
      <c r="WDF545" s="55"/>
      <c r="WDG545" s="55"/>
      <c r="WDH545" s="92"/>
      <c r="WDI545" s="61"/>
      <c r="WDJ545" s="55"/>
      <c r="WDK545" s="57"/>
      <c r="WDL545" s="55"/>
      <c r="WDM545" s="55"/>
      <c r="WDN545" s="55"/>
      <c r="WDO545" s="55"/>
      <c r="WDP545" s="55"/>
      <c r="WDQ545" s="55"/>
      <c r="WDR545" s="55"/>
      <c r="WDS545" s="59"/>
      <c r="WDT545" s="55"/>
      <c r="WDU545" s="55"/>
      <c r="WDV545" s="87"/>
      <c r="WDW545" s="88"/>
      <c r="WDX545" s="89"/>
      <c r="WDY545" s="90"/>
      <c r="WDZ545" s="57"/>
      <c r="WEA545" s="57"/>
      <c r="WEB545" s="91"/>
      <c r="WEC545" s="87"/>
      <c r="WED545" s="87"/>
      <c r="WEE545" s="55"/>
      <c r="WEF545" s="55"/>
      <c r="WEG545" s="92"/>
      <c r="WEH545" s="61"/>
      <c r="WEI545" s="55"/>
      <c r="WEJ545" s="57"/>
      <c r="WEK545" s="55"/>
      <c r="WEL545" s="55"/>
      <c r="WEM545" s="55"/>
      <c r="WEN545" s="55"/>
      <c r="WEO545" s="55"/>
      <c r="WEP545" s="55"/>
      <c r="WEQ545" s="55"/>
      <c r="WER545" s="59"/>
      <c r="WES545" s="55"/>
      <c r="WET545" s="55"/>
      <c r="WEU545" s="87"/>
      <c r="WEV545" s="88"/>
      <c r="WEW545" s="89"/>
      <c r="WEX545" s="90"/>
      <c r="WEY545" s="57"/>
      <c r="WEZ545" s="57"/>
      <c r="WFA545" s="91"/>
      <c r="WFB545" s="87"/>
      <c r="WFC545" s="87"/>
      <c r="WFD545" s="55"/>
      <c r="WFE545" s="55"/>
      <c r="WFF545" s="92"/>
      <c r="WFG545" s="61"/>
      <c r="WFH545" s="55"/>
      <c r="WFI545" s="57"/>
      <c r="WFJ545" s="55"/>
      <c r="WFK545" s="55"/>
      <c r="WFL545" s="55"/>
      <c r="WFM545" s="55"/>
      <c r="WFN545" s="55"/>
      <c r="WFO545" s="55"/>
      <c r="WFP545" s="55"/>
      <c r="WFQ545" s="59"/>
      <c r="WFR545" s="55"/>
      <c r="WFS545" s="55"/>
      <c r="WFT545" s="87"/>
      <c r="WFU545" s="88"/>
      <c r="WFV545" s="89"/>
      <c r="WFW545" s="90"/>
      <c r="WFX545" s="57"/>
      <c r="WFY545" s="57"/>
      <c r="WFZ545" s="91"/>
      <c r="WGA545" s="87"/>
      <c r="WGB545" s="87"/>
      <c r="WGC545" s="55"/>
      <c r="WGD545" s="55"/>
      <c r="WGE545" s="92"/>
      <c r="WGF545" s="61"/>
      <c r="WGG545" s="55"/>
      <c r="WGH545" s="57"/>
      <c r="WGI545" s="55"/>
      <c r="WGJ545" s="55"/>
      <c r="WGK545" s="55"/>
      <c r="WGL545" s="55"/>
      <c r="WGM545" s="55"/>
      <c r="WGN545" s="55"/>
      <c r="WGO545" s="55"/>
      <c r="WGP545" s="59"/>
      <c r="WGQ545" s="55"/>
      <c r="WGR545" s="55"/>
      <c r="WGS545" s="87"/>
      <c r="WGT545" s="88"/>
      <c r="WGU545" s="89"/>
      <c r="WGV545" s="90"/>
      <c r="WGW545" s="57"/>
      <c r="WGX545" s="57"/>
      <c r="WGY545" s="91"/>
      <c r="WGZ545" s="87"/>
      <c r="WHA545" s="87"/>
      <c r="WHB545" s="55"/>
      <c r="WHC545" s="55"/>
      <c r="WHD545" s="92"/>
      <c r="WHE545" s="61"/>
      <c r="WHF545" s="55"/>
      <c r="WHG545" s="57"/>
      <c r="WHH545" s="55"/>
      <c r="WHI545" s="55"/>
      <c r="WHJ545" s="55"/>
      <c r="WHK545" s="55"/>
      <c r="WHL545" s="55"/>
      <c r="WHM545" s="55"/>
      <c r="WHN545" s="55"/>
      <c r="WHO545" s="59"/>
      <c r="WHP545" s="55"/>
      <c r="WHQ545" s="55"/>
      <c r="WHR545" s="87"/>
      <c r="WHS545" s="88"/>
      <c r="WHT545" s="89"/>
      <c r="WHU545" s="90"/>
      <c r="WHV545" s="57"/>
      <c r="WHW545" s="57"/>
      <c r="WHX545" s="91"/>
      <c r="WHY545" s="87"/>
      <c r="WHZ545" s="87"/>
      <c r="WIA545" s="55"/>
      <c r="WIB545" s="55"/>
      <c r="WIC545" s="92"/>
      <c r="WID545" s="61"/>
      <c r="WIE545" s="55"/>
      <c r="WIF545" s="57"/>
      <c r="WIG545" s="55"/>
      <c r="WIH545" s="55"/>
      <c r="WII545" s="55"/>
      <c r="WIJ545" s="55"/>
      <c r="WIK545" s="55"/>
      <c r="WIL545" s="55"/>
      <c r="WIM545" s="55"/>
      <c r="WIN545" s="59"/>
      <c r="WIO545" s="55"/>
      <c r="WIP545" s="55"/>
      <c r="WIQ545" s="87"/>
      <c r="WIR545" s="88"/>
      <c r="WIS545" s="89"/>
      <c r="WIT545" s="90"/>
      <c r="WIU545" s="57"/>
      <c r="WIV545" s="57"/>
      <c r="WIW545" s="91"/>
      <c r="WIX545" s="87"/>
      <c r="WIY545" s="87"/>
      <c r="WIZ545" s="55"/>
      <c r="WJA545" s="55"/>
      <c r="WJB545" s="92"/>
      <c r="WJC545" s="61"/>
      <c r="WJD545" s="55"/>
      <c r="WJE545" s="57"/>
      <c r="WJF545" s="55"/>
      <c r="WJG545" s="55"/>
      <c r="WJH545" s="55"/>
      <c r="WJI545" s="55"/>
      <c r="WJJ545" s="55"/>
      <c r="WJK545" s="55"/>
      <c r="WJL545" s="55"/>
      <c r="WJM545" s="59"/>
      <c r="WJN545" s="55"/>
      <c r="WJO545" s="55"/>
      <c r="WJP545" s="87"/>
      <c r="WJQ545" s="88"/>
      <c r="WJR545" s="89"/>
      <c r="WJS545" s="90"/>
      <c r="WJT545" s="57"/>
      <c r="WJU545" s="57"/>
      <c r="WJV545" s="91"/>
      <c r="WJW545" s="87"/>
      <c r="WJX545" s="87"/>
      <c r="WJY545" s="55"/>
      <c r="WJZ545" s="55"/>
      <c r="WKA545" s="92"/>
      <c r="WKB545" s="61"/>
      <c r="WKC545" s="55"/>
      <c r="WKD545" s="57"/>
      <c r="WKE545" s="55"/>
      <c r="WKF545" s="55"/>
      <c r="WKG545" s="55"/>
      <c r="WKH545" s="55"/>
      <c r="WKI545" s="55"/>
      <c r="WKJ545" s="55"/>
      <c r="WKK545" s="55"/>
      <c r="WKL545" s="59"/>
      <c r="WKM545" s="55"/>
      <c r="WKN545" s="55"/>
      <c r="WKO545" s="87"/>
      <c r="WKP545" s="88"/>
      <c r="WKQ545" s="89"/>
      <c r="WKR545" s="90"/>
      <c r="WKS545" s="57"/>
      <c r="WKT545" s="57"/>
      <c r="WKU545" s="91"/>
      <c r="WKV545" s="87"/>
      <c r="WKW545" s="87"/>
      <c r="WKX545" s="55"/>
      <c r="WKY545" s="55"/>
      <c r="WKZ545" s="92"/>
      <c r="WLA545" s="61"/>
      <c r="WLB545" s="55"/>
      <c r="WLC545" s="57"/>
      <c r="WLD545" s="55"/>
      <c r="WLE545" s="55"/>
      <c r="WLF545" s="55"/>
      <c r="WLG545" s="55"/>
      <c r="WLH545" s="55"/>
      <c r="WLI545" s="55"/>
      <c r="WLJ545" s="55"/>
      <c r="WLK545" s="59"/>
      <c r="WLL545" s="55"/>
      <c r="WLM545" s="55"/>
      <c r="WLN545" s="87"/>
      <c r="WLO545" s="88"/>
      <c r="WLP545" s="89"/>
      <c r="WLQ545" s="90"/>
      <c r="WLR545" s="57"/>
      <c r="WLS545" s="57"/>
      <c r="WLT545" s="91"/>
      <c r="WLU545" s="87"/>
      <c r="WLV545" s="87"/>
      <c r="WLW545" s="55"/>
      <c r="WLX545" s="55"/>
      <c r="WLY545" s="92"/>
      <c r="WLZ545" s="61"/>
      <c r="WMA545" s="55"/>
      <c r="WMB545" s="57"/>
      <c r="WMC545" s="55"/>
      <c r="WMD545" s="55"/>
      <c r="WME545" s="55"/>
      <c r="WMF545" s="55"/>
      <c r="WMG545" s="55"/>
      <c r="WMH545" s="55"/>
      <c r="WMI545" s="55"/>
      <c r="WMJ545" s="59"/>
      <c r="WMK545" s="55"/>
      <c r="WML545" s="55"/>
      <c r="WMM545" s="87"/>
      <c r="WMN545" s="88"/>
      <c r="WMO545" s="89"/>
      <c r="WMP545" s="90"/>
      <c r="WMQ545" s="57"/>
      <c r="WMR545" s="57"/>
      <c r="WMS545" s="91"/>
      <c r="WMT545" s="87"/>
      <c r="WMU545" s="87"/>
      <c r="WMV545" s="55"/>
      <c r="WMW545" s="55"/>
      <c r="WMX545" s="92"/>
      <c r="WMY545" s="61"/>
      <c r="WMZ545" s="55"/>
      <c r="WNA545" s="57"/>
      <c r="WNB545" s="55"/>
      <c r="WNC545" s="55"/>
      <c r="WND545" s="55"/>
      <c r="WNE545" s="55"/>
      <c r="WNF545" s="55"/>
      <c r="WNG545" s="55"/>
      <c r="WNH545" s="55"/>
      <c r="WNI545" s="59"/>
      <c r="WNJ545" s="55"/>
      <c r="WNK545" s="55"/>
      <c r="WNL545" s="87"/>
      <c r="WNM545" s="88"/>
      <c r="WNN545" s="89"/>
      <c r="WNO545" s="90"/>
      <c r="WNP545" s="57"/>
      <c r="WNQ545" s="57"/>
      <c r="WNR545" s="91"/>
      <c r="WNS545" s="87"/>
      <c r="WNT545" s="87"/>
      <c r="WNU545" s="55"/>
      <c r="WNV545" s="55"/>
      <c r="WNW545" s="92"/>
      <c r="WNX545" s="61"/>
      <c r="WNY545" s="55"/>
      <c r="WNZ545" s="57"/>
      <c r="WOA545" s="55"/>
      <c r="WOB545" s="55"/>
      <c r="WOC545" s="55"/>
      <c r="WOD545" s="55"/>
      <c r="WOE545" s="55"/>
      <c r="WOF545" s="55"/>
      <c r="WOG545" s="55"/>
      <c r="WOH545" s="59"/>
      <c r="WOI545" s="55"/>
      <c r="WOJ545" s="55"/>
      <c r="WOK545" s="87"/>
      <c r="WOL545" s="88"/>
      <c r="WOM545" s="89"/>
      <c r="WON545" s="90"/>
      <c r="WOO545" s="57"/>
      <c r="WOP545" s="57"/>
      <c r="WOQ545" s="91"/>
      <c r="WOR545" s="87"/>
      <c r="WOS545" s="87"/>
      <c r="WOT545" s="55"/>
      <c r="WOU545" s="55"/>
      <c r="WOV545" s="92"/>
      <c r="WOW545" s="61"/>
      <c r="WOX545" s="55"/>
      <c r="WOY545" s="57"/>
      <c r="WOZ545" s="55"/>
      <c r="WPA545" s="55"/>
      <c r="WPB545" s="55"/>
      <c r="WPC545" s="55"/>
      <c r="WPD545" s="55"/>
      <c r="WPE545" s="55"/>
      <c r="WPF545" s="55"/>
      <c r="WPG545" s="59"/>
      <c r="WPH545" s="55"/>
      <c r="WPI545" s="55"/>
      <c r="WPJ545" s="87"/>
      <c r="WPK545" s="88"/>
      <c r="WPL545" s="89"/>
      <c r="WPM545" s="90"/>
      <c r="WPN545" s="57"/>
      <c r="WPO545" s="57"/>
      <c r="WPP545" s="91"/>
      <c r="WPQ545" s="87"/>
      <c r="WPR545" s="87"/>
      <c r="WPS545" s="55"/>
      <c r="WPT545" s="55"/>
      <c r="WPU545" s="92"/>
      <c r="WPV545" s="61"/>
      <c r="WPW545" s="55"/>
      <c r="WPX545" s="57"/>
      <c r="WPY545" s="55"/>
      <c r="WPZ545" s="55"/>
      <c r="WQA545" s="55"/>
      <c r="WQB545" s="55"/>
      <c r="WQC545" s="55"/>
      <c r="WQD545" s="55"/>
      <c r="WQE545" s="55"/>
      <c r="WQF545" s="59"/>
      <c r="WQG545" s="55"/>
      <c r="WQH545" s="55"/>
      <c r="WQI545" s="87"/>
      <c r="WQJ545" s="88"/>
      <c r="WQK545" s="89"/>
      <c r="WQL545" s="90"/>
      <c r="WQM545" s="57"/>
      <c r="WQN545" s="57"/>
      <c r="WQO545" s="91"/>
      <c r="WQP545" s="87"/>
      <c r="WQQ545" s="87"/>
      <c r="WQR545" s="55"/>
      <c r="WQS545" s="55"/>
      <c r="WQT545" s="92"/>
      <c r="WQU545" s="61"/>
      <c r="WQV545" s="55"/>
      <c r="WQW545" s="57"/>
      <c r="WQX545" s="55"/>
      <c r="WQY545" s="55"/>
      <c r="WQZ545" s="55"/>
      <c r="WRA545" s="55"/>
      <c r="WRB545" s="55"/>
      <c r="WRC545" s="55"/>
      <c r="WRD545" s="55"/>
      <c r="WRE545" s="59"/>
      <c r="WRF545" s="55"/>
      <c r="WRG545" s="55"/>
      <c r="WRH545" s="87"/>
      <c r="WRI545" s="88"/>
      <c r="WRJ545" s="89"/>
      <c r="WRK545" s="90"/>
      <c r="WRL545" s="57"/>
      <c r="WRM545" s="57"/>
      <c r="WRN545" s="91"/>
      <c r="WRO545" s="87"/>
      <c r="WRP545" s="87"/>
      <c r="WRQ545" s="55"/>
      <c r="WRR545" s="55"/>
      <c r="WRS545" s="92"/>
      <c r="WRT545" s="61"/>
      <c r="WRU545" s="55"/>
      <c r="WRV545" s="57"/>
      <c r="WRW545" s="55"/>
      <c r="WRX545" s="55"/>
      <c r="WRY545" s="55"/>
      <c r="WRZ545" s="55"/>
      <c r="WSA545" s="55"/>
      <c r="WSB545" s="55"/>
      <c r="WSC545" s="55"/>
      <c r="WSD545" s="59"/>
      <c r="WSE545" s="55"/>
      <c r="WSF545" s="55"/>
      <c r="WSG545" s="87"/>
      <c r="WSH545" s="88"/>
      <c r="WSI545" s="89"/>
      <c r="WSJ545" s="90"/>
      <c r="WSK545" s="57"/>
      <c r="WSL545" s="57"/>
      <c r="WSM545" s="91"/>
      <c r="WSN545" s="87"/>
      <c r="WSO545" s="87"/>
      <c r="WSP545" s="55"/>
      <c r="WSQ545" s="55"/>
      <c r="WSR545" s="92"/>
      <c r="WSS545" s="61"/>
      <c r="WST545" s="55"/>
      <c r="WSU545" s="57"/>
      <c r="WSV545" s="55"/>
      <c r="WSW545" s="55"/>
      <c r="WSX545" s="55"/>
      <c r="WSY545" s="55"/>
      <c r="WSZ545" s="55"/>
      <c r="WTA545" s="55"/>
      <c r="WTB545" s="55"/>
      <c r="WTC545" s="59"/>
      <c r="WTD545" s="55"/>
      <c r="WTE545" s="55"/>
      <c r="WTF545" s="87"/>
      <c r="WTG545" s="88"/>
      <c r="WTH545" s="89"/>
      <c r="WTI545" s="90"/>
      <c r="WTJ545" s="57"/>
      <c r="WTK545" s="57"/>
      <c r="WTL545" s="91"/>
      <c r="WTM545" s="87"/>
      <c r="WTN545" s="87"/>
      <c r="WTO545" s="55"/>
      <c r="WTP545" s="55"/>
      <c r="WTQ545" s="92"/>
      <c r="WTR545" s="61"/>
      <c r="WTS545" s="55"/>
      <c r="WTT545" s="57"/>
      <c r="WTU545" s="55"/>
      <c r="WTV545" s="55"/>
      <c r="WTW545" s="55"/>
      <c r="WTX545" s="55"/>
      <c r="WTY545" s="55"/>
      <c r="WTZ545" s="55"/>
      <c r="WUA545" s="55"/>
      <c r="WUB545" s="59"/>
      <c r="WUC545" s="55"/>
      <c r="WUD545" s="55"/>
      <c r="WUE545" s="87"/>
      <c r="WUF545" s="88"/>
      <c r="WUG545" s="89"/>
      <c r="WUH545" s="90"/>
      <c r="WUI545" s="57"/>
      <c r="WUJ545" s="57"/>
      <c r="WUK545" s="91"/>
      <c r="WUL545" s="87"/>
      <c r="WUM545" s="87"/>
      <c r="WUN545" s="55"/>
      <c r="WUO545" s="55"/>
      <c r="WUP545" s="92"/>
      <c r="WUQ545" s="61"/>
      <c r="WUR545" s="55"/>
      <c r="WUS545" s="57"/>
      <c r="WUT545" s="55"/>
      <c r="WUU545" s="55"/>
      <c r="WUV545" s="55"/>
      <c r="WUW545" s="55"/>
      <c r="WUX545" s="55"/>
      <c r="WUY545" s="55"/>
      <c r="WUZ545" s="55"/>
      <c r="WVA545" s="59"/>
      <c r="WVB545" s="55"/>
      <c r="WVC545" s="55"/>
      <c r="WVD545" s="87"/>
      <c r="WVE545" s="88"/>
      <c r="WVF545" s="89"/>
      <c r="WVG545" s="90"/>
      <c r="WVH545" s="57"/>
      <c r="WVI545" s="57"/>
      <c r="WVJ545" s="91"/>
      <c r="WVK545" s="87"/>
      <c r="WVL545" s="87"/>
      <c r="WVM545" s="55"/>
      <c r="WVN545" s="55"/>
      <c r="WVO545" s="92"/>
      <c r="WVP545" s="61"/>
      <c r="WVQ545" s="55"/>
      <c r="WVR545" s="57"/>
      <c r="WVS545" s="55"/>
      <c r="WVT545" s="55"/>
      <c r="WVU545" s="55"/>
      <c r="WVV545" s="55"/>
      <c r="WVW545" s="55"/>
      <c r="WVX545" s="55"/>
      <c r="WVY545" s="55"/>
      <c r="WVZ545" s="59"/>
      <c r="WWA545" s="55"/>
      <c r="WWB545" s="55"/>
      <c r="WWC545" s="87"/>
      <c r="WWD545" s="88"/>
      <c r="WWE545" s="89"/>
      <c r="WWF545" s="90"/>
      <c r="WWG545" s="57"/>
      <c r="WWH545" s="57"/>
      <c r="WWI545" s="91"/>
      <c r="WWJ545" s="87"/>
      <c r="WWK545" s="87"/>
      <c r="WWL545" s="55"/>
      <c r="WWM545" s="55"/>
      <c r="WWN545" s="92"/>
      <c r="WWO545" s="61"/>
      <c r="WWP545" s="55"/>
      <c r="WWQ545" s="57"/>
      <c r="WWR545" s="55"/>
      <c r="WWS545" s="55"/>
      <c r="WWT545" s="55"/>
      <c r="WWU545" s="55"/>
      <c r="WWV545" s="55"/>
      <c r="WWW545" s="55"/>
      <c r="WWX545" s="55"/>
      <c r="WWY545" s="59"/>
      <c r="WWZ545" s="55"/>
      <c r="WXA545" s="55"/>
      <c r="WXB545" s="87"/>
      <c r="WXC545" s="88"/>
      <c r="WXD545" s="89"/>
      <c r="WXE545" s="90"/>
      <c r="WXF545" s="57"/>
      <c r="WXG545" s="57"/>
      <c r="WXH545" s="91"/>
      <c r="WXI545" s="87"/>
      <c r="WXJ545" s="87"/>
      <c r="WXK545" s="55"/>
      <c r="WXL545" s="55"/>
      <c r="WXM545" s="92"/>
      <c r="WXN545" s="61"/>
      <c r="WXO545" s="55"/>
      <c r="WXP545" s="57"/>
      <c r="WXQ545" s="55"/>
      <c r="WXR545" s="55"/>
      <c r="WXS545" s="55"/>
      <c r="WXT545" s="55"/>
      <c r="WXU545" s="55"/>
      <c r="WXV545" s="55"/>
      <c r="WXW545" s="55"/>
      <c r="WXX545" s="59"/>
      <c r="WXY545" s="55"/>
      <c r="WXZ545" s="55"/>
      <c r="WYA545" s="87"/>
      <c r="WYB545" s="88"/>
      <c r="WYC545" s="89"/>
      <c r="WYD545" s="90"/>
      <c r="WYE545" s="57"/>
      <c r="WYF545" s="57"/>
      <c r="WYG545" s="91"/>
      <c r="WYH545" s="87"/>
      <c r="WYI545" s="87"/>
      <c r="WYJ545" s="55"/>
      <c r="WYK545" s="55"/>
      <c r="WYL545" s="92"/>
      <c r="WYM545" s="61"/>
      <c r="WYN545" s="55"/>
      <c r="WYO545" s="57"/>
      <c r="WYP545" s="55"/>
      <c r="WYQ545" s="55"/>
      <c r="WYR545" s="55"/>
      <c r="WYS545" s="55"/>
      <c r="WYT545" s="55"/>
      <c r="WYU545" s="55"/>
      <c r="WYV545" s="55"/>
      <c r="WYW545" s="59"/>
      <c r="WYX545" s="55"/>
      <c r="WYY545" s="55"/>
      <c r="WYZ545" s="87"/>
      <c r="WZA545" s="88"/>
      <c r="WZB545" s="89"/>
      <c r="WZC545" s="90"/>
      <c r="WZD545" s="57"/>
      <c r="WZE545" s="57"/>
      <c r="WZF545" s="91"/>
      <c r="WZG545" s="87"/>
      <c r="WZH545" s="87"/>
      <c r="WZI545" s="55"/>
      <c r="WZJ545" s="55"/>
      <c r="WZK545" s="92"/>
      <c r="WZL545" s="61"/>
      <c r="WZM545" s="55"/>
      <c r="WZN545" s="57"/>
      <c r="WZO545" s="55"/>
      <c r="WZP545" s="55"/>
      <c r="WZQ545" s="55"/>
      <c r="WZR545" s="55"/>
      <c r="WZS545" s="55"/>
      <c r="WZT545" s="55"/>
      <c r="WZU545" s="55"/>
      <c r="WZV545" s="59"/>
      <c r="WZW545" s="55"/>
      <c r="WZX545" s="55"/>
      <c r="WZY545" s="87"/>
      <c r="WZZ545" s="88"/>
      <c r="XAA545" s="89"/>
      <c r="XAB545" s="90"/>
      <c r="XAC545" s="57"/>
      <c r="XAD545" s="57"/>
      <c r="XAE545" s="91"/>
      <c r="XAF545" s="87"/>
      <c r="XAG545" s="87"/>
      <c r="XAH545" s="55"/>
      <c r="XAI545" s="55"/>
      <c r="XAJ545" s="92"/>
      <c r="XAK545" s="61"/>
      <c r="XAL545" s="55"/>
      <c r="XAM545" s="57"/>
      <c r="XAN545" s="55"/>
      <c r="XAO545" s="55"/>
      <c r="XAP545" s="55"/>
      <c r="XAQ545" s="55"/>
      <c r="XAR545" s="55"/>
      <c r="XAS545" s="55"/>
      <c r="XAT545" s="55"/>
      <c r="XAU545" s="59"/>
      <c r="XAV545" s="55"/>
      <c r="XAW545" s="55"/>
      <c r="XAX545" s="87"/>
      <c r="XAY545" s="88"/>
      <c r="XAZ545" s="89"/>
      <c r="XBA545" s="90"/>
      <c r="XBB545" s="57"/>
      <c r="XBC545" s="57"/>
      <c r="XBD545" s="91"/>
      <c r="XBE545" s="87"/>
      <c r="XBF545" s="87"/>
      <c r="XBG545" s="55"/>
      <c r="XBH545" s="55"/>
      <c r="XBI545" s="92"/>
      <c r="XBJ545" s="61"/>
      <c r="XBK545" s="55"/>
      <c r="XBL545" s="57"/>
      <c r="XBM545" s="55"/>
      <c r="XBN545" s="55"/>
      <c r="XBO545" s="55"/>
      <c r="XBP545" s="55"/>
      <c r="XBQ545" s="55"/>
      <c r="XBR545" s="55"/>
      <c r="XBS545" s="55"/>
      <c r="XBT545" s="59"/>
      <c r="XBU545" s="55"/>
      <c r="XBV545" s="55"/>
      <c r="XBW545" s="87"/>
      <c r="XBX545" s="88"/>
      <c r="XBY545" s="89"/>
      <c r="XBZ545" s="90"/>
      <c r="XCA545" s="57"/>
      <c r="XCB545" s="57"/>
      <c r="XCC545" s="91"/>
      <c r="XCD545" s="87"/>
      <c r="XCE545" s="87"/>
      <c r="XCF545" s="55"/>
      <c r="XCG545" s="55"/>
      <c r="XCH545" s="92"/>
      <c r="XCI545" s="61"/>
      <c r="XCJ545" s="55"/>
      <c r="XCK545" s="57"/>
      <c r="XCL545" s="55"/>
      <c r="XCM545" s="55"/>
      <c r="XCN545" s="55"/>
      <c r="XCO545" s="55"/>
      <c r="XCP545" s="55"/>
      <c r="XCQ545" s="55"/>
      <c r="XCR545" s="55"/>
      <c r="XCS545" s="59"/>
      <c r="XCT545" s="55"/>
      <c r="XCU545" s="55"/>
      <c r="XCV545" s="87"/>
      <c r="XCW545" s="88"/>
      <c r="XCX545" s="89"/>
      <c r="XCY545" s="90"/>
      <c r="XCZ545" s="57"/>
      <c r="XDA545" s="57"/>
      <c r="XDB545" s="91"/>
      <c r="XDC545" s="87"/>
      <c r="XDD545" s="87"/>
      <c r="XDE545" s="55"/>
      <c r="XDF545" s="55"/>
      <c r="XDG545" s="92"/>
      <c r="XDH545" s="61"/>
      <c r="XDI545" s="55"/>
      <c r="XDJ545" s="57"/>
      <c r="XDK545" s="55"/>
      <c r="XDL545" s="55"/>
      <c r="XDM545" s="55"/>
      <c r="XDN545" s="55"/>
      <c r="XDO545" s="55"/>
      <c r="XDP545" s="55"/>
      <c r="XDQ545" s="55"/>
      <c r="XDR545" s="59"/>
      <c r="XDS545" s="55"/>
      <c r="XDT545" s="55"/>
      <c r="XDU545" s="87"/>
      <c r="XDV545" s="88"/>
      <c r="XDW545" s="89"/>
      <c r="XDX545" s="90"/>
      <c r="XDY545" s="57"/>
      <c r="XDZ545" s="57"/>
      <c r="XEA545" s="91"/>
      <c r="XEB545" s="87"/>
      <c r="XEC545" s="87"/>
      <c r="XED545" s="55"/>
      <c r="XEE545" s="55"/>
      <c r="XEF545" s="92"/>
      <c r="XEG545" s="61"/>
      <c r="XEH545" s="55"/>
      <c r="XEI545" s="57"/>
      <c r="XEJ545" s="55"/>
      <c r="XEK545" s="55"/>
      <c r="XEL545" s="55"/>
      <c r="XEM545" s="55"/>
      <c r="XEN545" s="55"/>
      <c r="XEO545" s="55"/>
    </row>
    <row r="546" spans="1:16369" ht="85" hidden="1" x14ac:dyDescent="0.2">
      <c r="A546" s="61" t="s">
        <v>6033</v>
      </c>
      <c r="B546" s="55" t="s">
        <v>97</v>
      </c>
      <c r="C546" s="56" t="s">
        <v>96</v>
      </c>
      <c r="D546" s="57" t="s">
        <v>6032</v>
      </c>
      <c r="E546" s="55" t="s">
        <v>782</v>
      </c>
      <c r="F546" s="55" t="s">
        <v>228</v>
      </c>
      <c r="G546" s="55" t="s">
        <v>218</v>
      </c>
      <c r="H546" s="55" t="s">
        <v>6031</v>
      </c>
      <c r="I546" s="55" t="s">
        <v>6030</v>
      </c>
      <c r="J546" s="55" t="s">
        <v>6029</v>
      </c>
      <c r="K546" s="58">
        <v>65.77</v>
      </c>
      <c r="L546" s="59">
        <v>43755</v>
      </c>
      <c r="M546" s="55" t="s">
        <v>86</v>
      </c>
      <c r="N546" s="55" t="s">
        <v>224</v>
      </c>
      <c r="O546" s="57" t="s">
        <v>6028</v>
      </c>
      <c r="P546" s="57" t="s">
        <v>6027</v>
      </c>
      <c r="Q546" s="57" t="s">
        <v>6026</v>
      </c>
      <c r="R546" s="60" t="s">
        <v>86</v>
      </c>
      <c r="S546" s="60"/>
      <c r="T546" s="55"/>
      <c r="U546" s="59"/>
      <c r="V546" s="55"/>
      <c r="W546" s="55"/>
      <c r="X546" s="87"/>
      <c r="Y546" s="88"/>
      <c r="Z546" s="89"/>
      <c r="AA546" s="90"/>
      <c r="AB546" s="57"/>
      <c r="AC546" s="57"/>
      <c r="AD546" s="91"/>
      <c r="AE546" s="87"/>
      <c r="AF546" s="87"/>
      <c r="AG546" s="55"/>
      <c r="AH546" s="55"/>
      <c r="AI546" s="92"/>
      <c r="AJ546" s="61"/>
      <c r="AK546" s="55"/>
      <c r="AL546" s="57"/>
      <c r="AM546" s="55"/>
      <c r="AN546" s="55"/>
      <c r="AO546" s="55"/>
      <c r="AP546" s="55"/>
      <c r="AQ546" s="55"/>
      <c r="AR546" s="55"/>
      <c r="AS546" s="55"/>
      <c r="AT546" s="59"/>
      <c r="AU546" s="55"/>
      <c r="AV546" s="55"/>
      <c r="AW546" s="87"/>
      <c r="AX546" s="88"/>
      <c r="AY546" s="89"/>
      <c r="AZ546" s="90"/>
      <c r="BA546" s="57"/>
      <c r="BB546" s="57"/>
      <c r="BC546" s="91"/>
      <c r="BD546" s="87"/>
      <c r="BE546" s="87"/>
      <c r="BF546" s="55"/>
      <c r="BG546" s="55"/>
      <c r="BH546" s="92"/>
      <c r="BI546" s="61"/>
      <c r="BJ546" s="55"/>
      <c r="BK546" s="57"/>
      <c r="BL546" s="55"/>
      <c r="BM546" s="55"/>
      <c r="BN546" s="55"/>
      <c r="BO546" s="55"/>
      <c r="BP546" s="55"/>
      <c r="BQ546" s="55"/>
      <c r="BR546" s="55"/>
      <c r="BS546" s="59"/>
      <c r="BT546" s="55"/>
      <c r="BU546" s="55"/>
      <c r="BV546" s="87"/>
      <c r="BW546" s="88"/>
      <c r="BX546" s="89"/>
      <c r="BY546" s="90"/>
      <c r="BZ546" s="57"/>
      <c r="CA546" s="57"/>
      <c r="CB546" s="91"/>
      <c r="CC546" s="87"/>
      <c r="CD546" s="87"/>
      <c r="CE546" s="55"/>
      <c r="CF546" s="55"/>
      <c r="CG546" s="92"/>
      <c r="CH546" s="61"/>
      <c r="CI546" s="55"/>
      <c r="CJ546" s="57"/>
      <c r="CK546" s="55"/>
      <c r="CL546" s="55"/>
      <c r="CM546" s="55"/>
      <c r="CN546" s="55"/>
      <c r="CO546" s="55"/>
      <c r="CP546" s="55"/>
      <c r="CQ546" s="55"/>
      <c r="CR546" s="59"/>
      <c r="CS546" s="55"/>
      <c r="CT546" s="55"/>
      <c r="CU546" s="87"/>
      <c r="CV546" s="88"/>
      <c r="CW546" s="89"/>
      <c r="CX546" s="90"/>
      <c r="CY546" s="57"/>
      <c r="CZ546" s="57"/>
      <c r="DA546" s="91"/>
      <c r="DB546" s="87"/>
      <c r="DC546" s="87"/>
      <c r="DD546" s="55"/>
      <c r="DE546" s="55"/>
      <c r="DF546" s="92"/>
      <c r="DG546" s="61"/>
      <c r="DH546" s="55"/>
      <c r="DI546" s="57"/>
      <c r="DJ546" s="55"/>
      <c r="DK546" s="55"/>
      <c r="DL546" s="55"/>
      <c r="DM546" s="55"/>
      <c r="DN546" s="55"/>
      <c r="DO546" s="55"/>
      <c r="DP546" s="55"/>
      <c r="DQ546" s="59"/>
      <c r="DR546" s="55"/>
      <c r="DS546" s="55"/>
      <c r="DT546" s="87"/>
      <c r="DU546" s="88"/>
      <c r="DV546" s="89"/>
      <c r="DW546" s="90"/>
      <c r="DX546" s="57"/>
      <c r="DY546" s="57"/>
      <c r="DZ546" s="91"/>
      <c r="EA546" s="87"/>
      <c r="EB546" s="87"/>
      <c r="EC546" s="55"/>
      <c r="ED546" s="55"/>
      <c r="EE546" s="92"/>
      <c r="EF546" s="61"/>
      <c r="EG546" s="55"/>
      <c r="EH546" s="57"/>
      <c r="EI546" s="55"/>
      <c r="EJ546" s="55"/>
      <c r="EK546" s="55"/>
      <c r="EL546" s="55"/>
      <c r="EM546" s="55"/>
      <c r="EN546" s="55"/>
      <c r="EO546" s="55"/>
      <c r="EP546" s="59"/>
      <c r="EQ546" s="55"/>
      <c r="ER546" s="55"/>
      <c r="ES546" s="87"/>
      <c r="ET546" s="88"/>
      <c r="EU546" s="89"/>
      <c r="EV546" s="90"/>
      <c r="EW546" s="57"/>
      <c r="EX546" s="57"/>
      <c r="EY546" s="91"/>
      <c r="EZ546" s="87"/>
      <c r="FA546" s="87"/>
      <c r="FB546" s="55"/>
      <c r="FC546" s="55"/>
      <c r="FD546" s="92"/>
      <c r="FE546" s="61"/>
      <c r="FF546" s="55"/>
      <c r="FG546" s="57"/>
      <c r="FH546" s="55"/>
      <c r="FI546" s="55"/>
      <c r="FJ546" s="55"/>
      <c r="FK546" s="55"/>
      <c r="FL546" s="55"/>
      <c r="FM546" s="55"/>
      <c r="FN546" s="55"/>
      <c r="FO546" s="59"/>
      <c r="FP546" s="55"/>
      <c r="FQ546" s="55"/>
      <c r="FR546" s="87"/>
      <c r="FS546" s="88"/>
      <c r="FT546" s="89"/>
      <c r="FU546" s="90"/>
      <c r="FV546" s="57"/>
      <c r="FW546" s="57"/>
      <c r="FX546" s="91"/>
      <c r="FY546" s="87"/>
      <c r="FZ546" s="87"/>
      <c r="GA546" s="55"/>
      <c r="GB546" s="55"/>
      <c r="GC546" s="92"/>
      <c r="GD546" s="61"/>
      <c r="GE546" s="55"/>
      <c r="GF546" s="57"/>
      <c r="GG546" s="55"/>
      <c r="GH546" s="55"/>
      <c r="GI546" s="55"/>
      <c r="GJ546" s="55"/>
      <c r="GK546" s="55"/>
      <c r="GL546" s="55"/>
      <c r="GM546" s="55"/>
      <c r="GN546" s="59"/>
      <c r="GO546" s="55"/>
      <c r="GP546" s="55"/>
      <c r="GQ546" s="87"/>
      <c r="GR546" s="88"/>
      <c r="GS546" s="89"/>
      <c r="GT546" s="90"/>
      <c r="GU546" s="57"/>
      <c r="GV546" s="57"/>
      <c r="GW546" s="91"/>
      <c r="GX546" s="87"/>
      <c r="GY546" s="87"/>
      <c r="GZ546" s="55"/>
      <c r="HA546" s="55"/>
      <c r="HB546" s="92"/>
      <c r="HC546" s="61"/>
      <c r="HD546" s="55"/>
      <c r="HE546" s="57"/>
      <c r="HF546" s="55"/>
      <c r="HG546" s="55"/>
      <c r="HH546" s="55"/>
      <c r="HI546" s="55"/>
      <c r="HJ546" s="55"/>
      <c r="HK546" s="55"/>
      <c r="HL546" s="55"/>
      <c r="HM546" s="59"/>
      <c r="HN546" s="55"/>
      <c r="HO546" s="55"/>
      <c r="HP546" s="87"/>
      <c r="HQ546" s="88"/>
      <c r="HR546" s="89"/>
      <c r="HS546" s="90"/>
      <c r="HT546" s="57"/>
      <c r="HU546" s="57"/>
      <c r="HV546" s="91"/>
      <c r="HW546" s="87"/>
      <c r="HX546" s="87"/>
      <c r="HY546" s="55"/>
      <c r="HZ546" s="55"/>
      <c r="IA546" s="92"/>
      <c r="IB546" s="61"/>
      <c r="IC546" s="55"/>
      <c r="ID546" s="57"/>
      <c r="IE546" s="55"/>
      <c r="IF546" s="55"/>
      <c r="IG546" s="55"/>
      <c r="IH546" s="55"/>
      <c r="II546" s="55"/>
      <c r="IJ546" s="55"/>
      <c r="IK546" s="55"/>
      <c r="IL546" s="59"/>
      <c r="IM546" s="55"/>
      <c r="IN546" s="55"/>
      <c r="IO546" s="87"/>
      <c r="IP546" s="88"/>
      <c r="IQ546" s="89"/>
      <c r="IR546" s="90"/>
      <c r="IS546" s="57"/>
      <c r="IT546" s="57"/>
      <c r="IU546" s="91"/>
      <c r="IV546" s="87"/>
      <c r="IW546" s="87"/>
      <c r="IX546" s="55"/>
      <c r="IY546" s="55"/>
      <c r="IZ546" s="92"/>
      <c r="JA546" s="61"/>
      <c r="JB546" s="55"/>
      <c r="JC546" s="57"/>
      <c r="JD546" s="55"/>
      <c r="JE546" s="55"/>
      <c r="JF546" s="55"/>
      <c r="JG546" s="55"/>
      <c r="JH546" s="55"/>
      <c r="JI546" s="55"/>
      <c r="JJ546" s="55"/>
      <c r="JK546" s="59"/>
      <c r="JL546" s="55"/>
      <c r="JM546" s="55"/>
      <c r="JN546" s="87"/>
      <c r="JO546" s="88"/>
      <c r="JP546" s="89"/>
      <c r="JQ546" s="90"/>
      <c r="JR546" s="57"/>
      <c r="JS546" s="57"/>
      <c r="JT546" s="91"/>
      <c r="JU546" s="87"/>
      <c r="JV546" s="87"/>
      <c r="JW546" s="55"/>
      <c r="JX546" s="55"/>
      <c r="JY546" s="92"/>
      <c r="JZ546" s="61"/>
      <c r="KA546" s="55"/>
      <c r="KB546" s="57"/>
      <c r="KC546" s="55"/>
      <c r="KD546" s="55"/>
      <c r="KE546" s="55"/>
      <c r="KF546" s="55"/>
      <c r="KG546" s="55"/>
      <c r="KH546" s="55"/>
      <c r="KI546" s="55"/>
      <c r="KJ546" s="59"/>
      <c r="KK546" s="55"/>
      <c r="KL546" s="55"/>
      <c r="KM546" s="87"/>
      <c r="KN546" s="88"/>
      <c r="KO546" s="89"/>
      <c r="KP546" s="90"/>
      <c r="KQ546" s="57"/>
      <c r="KR546" s="57"/>
      <c r="KS546" s="91"/>
      <c r="KT546" s="87"/>
      <c r="KU546" s="87"/>
      <c r="KV546" s="55"/>
      <c r="KW546" s="55"/>
      <c r="KX546" s="92"/>
      <c r="KY546" s="61"/>
      <c r="KZ546" s="55"/>
      <c r="LA546" s="57"/>
      <c r="LB546" s="55"/>
      <c r="LC546" s="55"/>
      <c r="LD546" s="55"/>
      <c r="LE546" s="55"/>
      <c r="LF546" s="55"/>
      <c r="LG546" s="55"/>
      <c r="LH546" s="55"/>
      <c r="LI546" s="59"/>
      <c r="LJ546" s="55"/>
      <c r="LK546" s="55"/>
      <c r="LL546" s="87"/>
      <c r="LM546" s="88"/>
      <c r="LN546" s="89"/>
      <c r="LO546" s="90"/>
      <c r="LP546" s="57"/>
      <c r="LQ546" s="57"/>
      <c r="LR546" s="91"/>
      <c r="LS546" s="87"/>
      <c r="LT546" s="87"/>
      <c r="LU546" s="55"/>
      <c r="LV546" s="55"/>
      <c r="LW546" s="92"/>
      <c r="LX546" s="61"/>
      <c r="LY546" s="55"/>
      <c r="LZ546" s="57"/>
      <c r="MA546" s="55"/>
      <c r="MB546" s="55"/>
      <c r="MC546" s="55"/>
      <c r="MD546" s="55"/>
      <c r="ME546" s="55"/>
      <c r="MF546" s="55"/>
      <c r="MG546" s="55"/>
      <c r="MH546" s="59"/>
      <c r="MI546" s="55"/>
      <c r="MJ546" s="55"/>
      <c r="MK546" s="87"/>
      <c r="ML546" s="88"/>
      <c r="MM546" s="89"/>
      <c r="MN546" s="90"/>
      <c r="MO546" s="57"/>
      <c r="MP546" s="57"/>
      <c r="MQ546" s="91"/>
      <c r="MR546" s="87"/>
      <c r="MS546" s="87"/>
      <c r="MT546" s="55"/>
      <c r="MU546" s="55"/>
      <c r="MV546" s="92"/>
      <c r="MW546" s="61"/>
      <c r="MX546" s="55"/>
      <c r="MY546" s="57"/>
      <c r="MZ546" s="55"/>
      <c r="NA546" s="55"/>
      <c r="NB546" s="55"/>
      <c r="NC546" s="55"/>
      <c r="ND546" s="55"/>
      <c r="NE546" s="55"/>
      <c r="NF546" s="55"/>
      <c r="NG546" s="59"/>
      <c r="NH546" s="55"/>
      <c r="NI546" s="55"/>
      <c r="NJ546" s="87"/>
      <c r="NK546" s="88"/>
      <c r="NL546" s="89"/>
      <c r="NM546" s="90"/>
      <c r="NN546" s="57"/>
      <c r="NO546" s="57"/>
      <c r="NP546" s="91"/>
      <c r="NQ546" s="87"/>
      <c r="NR546" s="87"/>
      <c r="NS546" s="55"/>
      <c r="NT546" s="55"/>
      <c r="NU546" s="92"/>
      <c r="NV546" s="61"/>
      <c r="NW546" s="55"/>
      <c r="NX546" s="57"/>
      <c r="NY546" s="55"/>
      <c r="NZ546" s="55"/>
      <c r="OA546" s="55"/>
      <c r="OB546" s="55"/>
      <c r="OC546" s="55"/>
      <c r="OD546" s="55"/>
      <c r="OE546" s="55"/>
      <c r="OF546" s="59"/>
      <c r="OG546" s="55"/>
      <c r="OH546" s="55"/>
      <c r="OI546" s="87"/>
      <c r="OJ546" s="88"/>
      <c r="OK546" s="89"/>
      <c r="OL546" s="90"/>
      <c r="OM546" s="57"/>
      <c r="ON546" s="57"/>
      <c r="OO546" s="91"/>
      <c r="OP546" s="87"/>
      <c r="OQ546" s="87"/>
      <c r="OR546" s="55"/>
      <c r="OS546" s="55"/>
      <c r="OT546" s="92"/>
      <c r="OU546" s="61"/>
      <c r="OV546" s="55"/>
      <c r="OW546" s="57"/>
      <c r="OX546" s="55"/>
      <c r="OY546" s="55"/>
      <c r="OZ546" s="55"/>
      <c r="PA546" s="55"/>
      <c r="PB546" s="55"/>
      <c r="PC546" s="55"/>
      <c r="PD546" s="55"/>
      <c r="PE546" s="59"/>
      <c r="PF546" s="55"/>
      <c r="PG546" s="55"/>
      <c r="PH546" s="87"/>
      <c r="PI546" s="88"/>
      <c r="PJ546" s="89"/>
      <c r="PK546" s="90"/>
      <c r="PL546" s="57"/>
      <c r="PM546" s="57"/>
      <c r="PN546" s="91"/>
      <c r="PO546" s="87"/>
      <c r="PP546" s="87"/>
      <c r="PQ546" s="55"/>
      <c r="PR546" s="55"/>
      <c r="PS546" s="92"/>
      <c r="PT546" s="61"/>
      <c r="PU546" s="55"/>
      <c r="PV546" s="57"/>
      <c r="PW546" s="55"/>
      <c r="PX546" s="55"/>
      <c r="PY546" s="55"/>
      <c r="PZ546" s="55"/>
      <c r="QA546" s="55"/>
      <c r="QB546" s="55"/>
      <c r="QC546" s="55"/>
      <c r="QD546" s="59"/>
      <c r="QE546" s="55"/>
      <c r="QF546" s="55"/>
      <c r="QG546" s="87"/>
      <c r="QH546" s="88"/>
      <c r="QI546" s="89"/>
      <c r="QJ546" s="90"/>
      <c r="QK546" s="57"/>
      <c r="QL546" s="57"/>
      <c r="QM546" s="91"/>
      <c r="QN546" s="87"/>
      <c r="QO546" s="87"/>
      <c r="QP546" s="55"/>
      <c r="QQ546" s="55"/>
      <c r="QR546" s="92"/>
      <c r="QS546" s="61"/>
      <c r="QT546" s="55"/>
      <c r="QU546" s="57"/>
      <c r="QV546" s="55"/>
      <c r="QW546" s="55"/>
      <c r="QX546" s="55"/>
      <c r="QY546" s="55"/>
      <c r="QZ546" s="55"/>
      <c r="RA546" s="55"/>
      <c r="RB546" s="55"/>
      <c r="RC546" s="59"/>
      <c r="RD546" s="55"/>
      <c r="RE546" s="55"/>
      <c r="RF546" s="87"/>
      <c r="RG546" s="88"/>
      <c r="RH546" s="89"/>
      <c r="RI546" s="90"/>
      <c r="RJ546" s="57"/>
      <c r="RK546" s="57"/>
      <c r="RL546" s="91"/>
      <c r="RM546" s="87"/>
      <c r="RN546" s="87"/>
      <c r="RO546" s="55"/>
      <c r="RP546" s="55"/>
      <c r="RQ546" s="92"/>
      <c r="RR546" s="61"/>
      <c r="RS546" s="55"/>
      <c r="RT546" s="57"/>
      <c r="RU546" s="55"/>
      <c r="RV546" s="55"/>
      <c r="RW546" s="55"/>
      <c r="RX546" s="55"/>
      <c r="RY546" s="55"/>
      <c r="RZ546" s="55"/>
      <c r="SA546" s="55"/>
      <c r="SB546" s="59"/>
      <c r="SC546" s="55"/>
      <c r="SD546" s="55"/>
      <c r="SE546" s="87"/>
      <c r="SF546" s="88"/>
      <c r="SG546" s="89"/>
      <c r="SH546" s="90"/>
      <c r="SI546" s="57"/>
      <c r="SJ546" s="57"/>
      <c r="SK546" s="91"/>
      <c r="SL546" s="87"/>
      <c r="SM546" s="87"/>
      <c r="SN546" s="55"/>
      <c r="SO546" s="55"/>
      <c r="SP546" s="92"/>
      <c r="SQ546" s="61"/>
      <c r="SR546" s="55"/>
      <c r="SS546" s="57"/>
      <c r="ST546" s="55"/>
      <c r="SU546" s="55"/>
      <c r="SV546" s="55"/>
      <c r="SW546" s="55"/>
      <c r="SX546" s="55"/>
      <c r="SY546" s="55"/>
      <c r="SZ546" s="55"/>
      <c r="TA546" s="59"/>
      <c r="TB546" s="55"/>
      <c r="TC546" s="55"/>
      <c r="TD546" s="87"/>
      <c r="TE546" s="88"/>
      <c r="TF546" s="89"/>
      <c r="TG546" s="90"/>
      <c r="TH546" s="57"/>
      <c r="TI546" s="57"/>
      <c r="TJ546" s="91"/>
      <c r="TK546" s="87"/>
      <c r="TL546" s="87"/>
      <c r="TM546" s="55"/>
      <c r="TN546" s="55"/>
      <c r="TO546" s="92"/>
      <c r="TP546" s="61"/>
      <c r="TQ546" s="55"/>
      <c r="TR546" s="57"/>
      <c r="TS546" s="55"/>
      <c r="TT546" s="55"/>
      <c r="TU546" s="55"/>
      <c r="TV546" s="55"/>
      <c r="TW546" s="55"/>
      <c r="TX546" s="55"/>
      <c r="TY546" s="55"/>
      <c r="TZ546" s="59"/>
      <c r="UA546" s="55"/>
      <c r="UB546" s="55"/>
      <c r="UC546" s="87"/>
      <c r="UD546" s="88"/>
      <c r="UE546" s="89"/>
      <c r="UF546" s="90"/>
      <c r="UG546" s="57"/>
      <c r="UH546" s="57"/>
      <c r="UI546" s="91"/>
      <c r="UJ546" s="87"/>
      <c r="UK546" s="87"/>
      <c r="UL546" s="55"/>
      <c r="UM546" s="55"/>
      <c r="UN546" s="92"/>
      <c r="UO546" s="61"/>
      <c r="UP546" s="55"/>
      <c r="UQ546" s="57"/>
      <c r="UR546" s="55"/>
      <c r="US546" s="55"/>
      <c r="UT546" s="55"/>
      <c r="UU546" s="55"/>
      <c r="UV546" s="55"/>
      <c r="UW546" s="55"/>
      <c r="UX546" s="55"/>
      <c r="UY546" s="59"/>
      <c r="UZ546" s="55"/>
      <c r="VA546" s="55"/>
      <c r="VB546" s="87"/>
      <c r="VC546" s="88"/>
      <c r="VD546" s="89"/>
      <c r="VE546" s="90"/>
      <c r="VF546" s="57"/>
      <c r="VG546" s="57"/>
      <c r="VH546" s="91"/>
      <c r="VI546" s="87"/>
      <c r="VJ546" s="87"/>
      <c r="VK546" s="55"/>
      <c r="VL546" s="55"/>
      <c r="VM546" s="92"/>
      <c r="VN546" s="61"/>
      <c r="VO546" s="55"/>
      <c r="VP546" s="57"/>
      <c r="VQ546" s="55"/>
      <c r="VR546" s="55"/>
      <c r="VS546" s="55"/>
      <c r="VT546" s="55"/>
      <c r="VU546" s="55"/>
      <c r="VV546" s="55"/>
      <c r="VW546" s="55"/>
      <c r="VX546" s="59"/>
      <c r="VY546" s="55"/>
      <c r="VZ546" s="55"/>
      <c r="WA546" s="87"/>
      <c r="WB546" s="88"/>
      <c r="WC546" s="89"/>
      <c r="WD546" s="90"/>
      <c r="WE546" s="57"/>
      <c r="WF546" s="57"/>
      <c r="WG546" s="91"/>
      <c r="WH546" s="87"/>
      <c r="WI546" s="87"/>
      <c r="WJ546" s="55"/>
      <c r="WK546" s="55"/>
      <c r="WL546" s="92"/>
      <c r="WM546" s="61"/>
      <c r="WN546" s="55"/>
      <c r="WO546" s="57"/>
      <c r="WP546" s="55"/>
      <c r="WQ546" s="55"/>
      <c r="WR546" s="55"/>
      <c r="WS546" s="55"/>
      <c r="WT546" s="55"/>
      <c r="WU546" s="55"/>
      <c r="WV546" s="55"/>
      <c r="WW546" s="59"/>
      <c r="WX546" s="55"/>
      <c r="WY546" s="55"/>
      <c r="WZ546" s="87"/>
      <c r="XA546" s="88"/>
      <c r="XB546" s="89"/>
      <c r="XC546" s="90"/>
      <c r="XD546" s="57"/>
      <c r="XE546" s="57"/>
      <c r="XF546" s="91"/>
      <c r="XG546" s="87"/>
      <c r="XH546" s="87"/>
      <c r="XI546" s="55"/>
      <c r="XJ546" s="55"/>
      <c r="XK546" s="92"/>
      <c r="XL546" s="61"/>
      <c r="XM546" s="55"/>
      <c r="XN546" s="57"/>
      <c r="XO546" s="55"/>
      <c r="XP546" s="55"/>
      <c r="XQ546" s="55"/>
      <c r="XR546" s="55"/>
      <c r="XS546" s="55"/>
      <c r="XT546" s="55"/>
      <c r="XU546" s="55"/>
      <c r="XV546" s="59"/>
      <c r="XW546" s="55"/>
      <c r="XX546" s="55"/>
      <c r="XY546" s="87"/>
      <c r="XZ546" s="88"/>
      <c r="YA546" s="89"/>
      <c r="YB546" s="90"/>
      <c r="YC546" s="57"/>
      <c r="YD546" s="57"/>
      <c r="YE546" s="91"/>
      <c r="YF546" s="87"/>
      <c r="YG546" s="87"/>
      <c r="YH546" s="55"/>
      <c r="YI546" s="55"/>
      <c r="YJ546" s="92"/>
      <c r="YK546" s="61"/>
      <c r="YL546" s="55"/>
      <c r="YM546" s="57"/>
      <c r="YN546" s="55"/>
      <c r="YO546" s="55"/>
      <c r="YP546" s="55"/>
      <c r="YQ546" s="55"/>
      <c r="YR546" s="55"/>
      <c r="YS546" s="55"/>
      <c r="YT546" s="55"/>
      <c r="YU546" s="59"/>
      <c r="YV546" s="55"/>
      <c r="YW546" s="55"/>
      <c r="YX546" s="87"/>
      <c r="YY546" s="88"/>
      <c r="YZ546" s="89"/>
      <c r="ZA546" s="90"/>
      <c r="ZB546" s="57"/>
      <c r="ZC546" s="57"/>
      <c r="ZD546" s="91"/>
      <c r="ZE546" s="87"/>
      <c r="ZF546" s="87"/>
      <c r="ZG546" s="55"/>
      <c r="ZH546" s="55"/>
      <c r="ZI546" s="92"/>
      <c r="ZJ546" s="61"/>
      <c r="ZK546" s="55"/>
      <c r="ZL546" s="57"/>
      <c r="ZM546" s="55"/>
      <c r="ZN546" s="55"/>
      <c r="ZO546" s="55"/>
      <c r="ZP546" s="55"/>
      <c r="ZQ546" s="55"/>
      <c r="ZR546" s="55"/>
      <c r="ZS546" s="55"/>
      <c r="ZT546" s="59"/>
      <c r="ZU546" s="55"/>
      <c r="ZV546" s="55"/>
      <c r="ZW546" s="87"/>
      <c r="ZX546" s="88"/>
      <c r="ZY546" s="89"/>
      <c r="ZZ546" s="90"/>
      <c r="AAA546" s="57"/>
      <c r="AAB546" s="57"/>
      <c r="AAC546" s="91"/>
      <c r="AAD546" s="87"/>
      <c r="AAE546" s="87"/>
      <c r="AAF546" s="55"/>
      <c r="AAG546" s="55"/>
      <c r="AAH546" s="92"/>
      <c r="AAI546" s="61"/>
      <c r="AAJ546" s="55"/>
      <c r="AAK546" s="57"/>
      <c r="AAL546" s="55"/>
      <c r="AAM546" s="55"/>
      <c r="AAN546" s="55"/>
      <c r="AAO546" s="55"/>
      <c r="AAP546" s="55"/>
      <c r="AAQ546" s="55"/>
      <c r="AAR546" s="55"/>
      <c r="AAS546" s="59"/>
      <c r="AAT546" s="55"/>
      <c r="AAU546" s="55"/>
      <c r="AAV546" s="87"/>
      <c r="AAW546" s="88"/>
      <c r="AAX546" s="89"/>
      <c r="AAY546" s="90"/>
      <c r="AAZ546" s="57"/>
      <c r="ABA546" s="57"/>
      <c r="ABB546" s="91"/>
      <c r="ABC546" s="87"/>
      <c r="ABD546" s="87"/>
      <c r="ABE546" s="55"/>
      <c r="ABF546" s="55"/>
      <c r="ABG546" s="92"/>
      <c r="ABH546" s="61"/>
      <c r="ABI546" s="55"/>
      <c r="ABJ546" s="57"/>
      <c r="ABK546" s="55"/>
      <c r="ABL546" s="55"/>
      <c r="ABM546" s="55"/>
      <c r="ABN546" s="55"/>
      <c r="ABO546" s="55"/>
      <c r="ABP546" s="55"/>
      <c r="ABQ546" s="55"/>
      <c r="ABR546" s="59"/>
      <c r="ABS546" s="55"/>
      <c r="ABT546" s="55"/>
      <c r="ABU546" s="87"/>
      <c r="ABV546" s="88"/>
      <c r="ABW546" s="89"/>
      <c r="ABX546" s="90"/>
      <c r="ABY546" s="57"/>
      <c r="ABZ546" s="57"/>
      <c r="ACA546" s="91"/>
      <c r="ACB546" s="87"/>
      <c r="ACC546" s="87"/>
      <c r="ACD546" s="55"/>
      <c r="ACE546" s="55"/>
      <c r="ACF546" s="92"/>
      <c r="ACG546" s="61"/>
      <c r="ACH546" s="55"/>
      <c r="ACI546" s="57"/>
      <c r="ACJ546" s="55"/>
      <c r="ACK546" s="55"/>
      <c r="ACL546" s="55"/>
      <c r="ACM546" s="55"/>
      <c r="ACN546" s="55"/>
      <c r="ACO546" s="55"/>
      <c r="ACP546" s="55"/>
      <c r="ACQ546" s="59"/>
      <c r="ACR546" s="55"/>
      <c r="ACS546" s="55"/>
      <c r="ACT546" s="87"/>
      <c r="ACU546" s="88"/>
      <c r="ACV546" s="89"/>
      <c r="ACW546" s="90"/>
      <c r="ACX546" s="57"/>
      <c r="ACY546" s="57"/>
      <c r="ACZ546" s="91"/>
      <c r="ADA546" s="87"/>
      <c r="ADB546" s="87"/>
      <c r="ADC546" s="55"/>
      <c r="ADD546" s="55"/>
      <c r="ADE546" s="92"/>
      <c r="ADF546" s="61"/>
      <c r="ADG546" s="55"/>
      <c r="ADH546" s="57"/>
      <c r="ADI546" s="55"/>
      <c r="ADJ546" s="55"/>
      <c r="ADK546" s="55"/>
      <c r="ADL546" s="55"/>
      <c r="ADM546" s="55"/>
      <c r="ADN546" s="55"/>
      <c r="ADO546" s="55"/>
      <c r="ADP546" s="59"/>
      <c r="ADQ546" s="55"/>
      <c r="ADR546" s="55"/>
      <c r="ADS546" s="87"/>
      <c r="ADT546" s="88"/>
      <c r="ADU546" s="89"/>
      <c r="ADV546" s="90"/>
      <c r="ADW546" s="57"/>
      <c r="ADX546" s="57"/>
      <c r="ADY546" s="91"/>
      <c r="ADZ546" s="87"/>
      <c r="AEA546" s="87"/>
      <c r="AEB546" s="55"/>
      <c r="AEC546" s="55"/>
      <c r="AED546" s="92"/>
      <c r="AEE546" s="61"/>
      <c r="AEF546" s="55"/>
      <c r="AEG546" s="57"/>
      <c r="AEH546" s="55"/>
      <c r="AEI546" s="55"/>
      <c r="AEJ546" s="55"/>
      <c r="AEK546" s="55"/>
      <c r="AEL546" s="55"/>
      <c r="AEM546" s="55"/>
      <c r="AEN546" s="55"/>
      <c r="AEO546" s="59"/>
      <c r="AEP546" s="55"/>
      <c r="AEQ546" s="55"/>
      <c r="AER546" s="87"/>
      <c r="AES546" s="88"/>
      <c r="AET546" s="89"/>
      <c r="AEU546" s="90"/>
      <c r="AEV546" s="57"/>
      <c r="AEW546" s="57"/>
      <c r="AEX546" s="91"/>
      <c r="AEY546" s="87"/>
      <c r="AEZ546" s="87"/>
      <c r="AFA546" s="55"/>
      <c r="AFB546" s="55"/>
      <c r="AFC546" s="92"/>
      <c r="AFD546" s="61"/>
      <c r="AFE546" s="55"/>
      <c r="AFF546" s="57"/>
      <c r="AFG546" s="55"/>
      <c r="AFH546" s="55"/>
      <c r="AFI546" s="55"/>
      <c r="AFJ546" s="55"/>
      <c r="AFK546" s="55"/>
      <c r="AFL546" s="55"/>
      <c r="AFM546" s="55"/>
      <c r="AFN546" s="59"/>
      <c r="AFO546" s="55"/>
      <c r="AFP546" s="55"/>
      <c r="AFQ546" s="87"/>
      <c r="AFR546" s="88"/>
      <c r="AFS546" s="89"/>
      <c r="AFT546" s="90"/>
      <c r="AFU546" s="57"/>
      <c r="AFV546" s="57"/>
      <c r="AFW546" s="91"/>
      <c r="AFX546" s="87"/>
      <c r="AFY546" s="87"/>
      <c r="AFZ546" s="55"/>
      <c r="AGA546" s="55"/>
      <c r="AGB546" s="92"/>
      <c r="AGC546" s="61"/>
      <c r="AGD546" s="55"/>
      <c r="AGE546" s="57"/>
      <c r="AGF546" s="55"/>
      <c r="AGG546" s="55"/>
      <c r="AGH546" s="55"/>
      <c r="AGI546" s="55"/>
      <c r="AGJ546" s="55"/>
      <c r="AGK546" s="55"/>
      <c r="AGL546" s="55"/>
      <c r="AGM546" s="59"/>
      <c r="AGN546" s="55"/>
      <c r="AGO546" s="55"/>
      <c r="AGP546" s="87"/>
      <c r="AGQ546" s="88"/>
      <c r="AGR546" s="89"/>
      <c r="AGS546" s="90"/>
      <c r="AGT546" s="57"/>
      <c r="AGU546" s="57"/>
      <c r="AGV546" s="91"/>
      <c r="AGW546" s="87"/>
      <c r="AGX546" s="87"/>
      <c r="AGY546" s="55"/>
      <c r="AGZ546" s="55"/>
      <c r="AHA546" s="92"/>
      <c r="AHB546" s="61"/>
      <c r="AHC546" s="55"/>
      <c r="AHD546" s="57"/>
      <c r="AHE546" s="55"/>
      <c r="AHF546" s="55"/>
      <c r="AHG546" s="55"/>
      <c r="AHH546" s="55"/>
      <c r="AHI546" s="55"/>
      <c r="AHJ546" s="55"/>
      <c r="AHK546" s="55"/>
      <c r="AHL546" s="59"/>
      <c r="AHM546" s="55"/>
      <c r="AHN546" s="55"/>
      <c r="AHO546" s="87"/>
      <c r="AHP546" s="88"/>
      <c r="AHQ546" s="89"/>
      <c r="AHR546" s="90"/>
      <c r="AHS546" s="57"/>
      <c r="AHT546" s="57"/>
      <c r="AHU546" s="91"/>
      <c r="AHV546" s="87"/>
      <c r="AHW546" s="87"/>
      <c r="AHX546" s="55"/>
      <c r="AHY546" s="55"/>
      <c r="AHZ546" s="92"/>
      <c r="AIA546" s="61"/>
      <c r="AIB546" s="55"/>
      <c r="AIC546" s="57"/>
      <c r="AID546" s="55"/>
      <c r="AIE546" s="55"/>
      <c r="AIF546" s="55"/>
      <c r="AIG546" s="55"/>
      <c r="AIH546" s="55"/>
      <c r="AII546" s="55"/>
      <c r="AIJ546" s="55"/>
      <c r="AIK546" s="59"/>
      <c r="AIL546" s="55"/>
      <c r="AIM546" s="55"/>
      <c r="AIN546" s="87"/>
      <c r="AIO546" s="88"/>
      <c r="AIP546" s="89"/>
      <c r="AIQ546" s="90"/>
      <c r="AIR546" s="57"/>
      <c r="AIS546" s="57"/>
      <c r="AIT546" s="91"/>
      <c r="AIU546" s="87"/>
      <c r="AIV546" s="87"/>
      <c r="AIW546" s="55"/>
      <c r="AIX546" s="55"/>
      <c r="AIY546" s="92"/>
      <c r="AIZ546" s="61"/>
      <c r="AJA546" s="55"/>
      <c r="AJB546" s="57"/>
      <c r="AJC546" s="55"/>
      <c r="AJD546" s="55"/>
      <c r="AJE546" s="55"/>
      <c r="AJF546" s="55"/>
      <c r="AJG546" s="55"/>
      <c r="AJH546" s="55"/>
      <c r="AJI546" s="55"/>
      <c r="AJJ546" s="59"/>
      <c r="AJK546" s="55"/>
      <c r="AJL546" s="55"/>
      <c r="AJM546" s="87"/>
      <c r="AJN546" s="88"/>
      <c r="AJO546" s="89"/>
      <c r="AJP546" s="90"/>
      <c r="AJQ546" s="57"/>
      <c r="AJR546" s="57"/>
      <c r="AJS546" s="91"/>
      <c r="AJT546" s="87"/>
      <c r="AJU546" s="87"/>
      <c r="AJV546" s="55"/>
      <c r="AJW546" s="55"/>
      <c r="AJX546" s="92"/>
      <c r="AJY546" s="61"/>
      <c r="AJZ546" s="55"/>
      <c r="AKA546" s="57"/>
      <c r="AKB546" s="55"/>
      <c r="AKC546" s="55"/>
      <c r="AKD546" s="55"/>
      <c r="AKE546" s="55"/>
      <c r="AKF546" s="55"/>
      <c r="AKG546" s="55"/>
      <c r="AKH546" s="55"/>
      <c r="AKI546" s="59"/>
      <c r="AKJ546" s="55"/>
      <c r="AKK546" s="55"/>
      <c r="AKL546" s="87"/>
      <c r="AKM546" s="88"/>
      <c r="AKN546" s="89"/>
      <c r="AKO546" s="90"/>
      <c r="AKP546" s="57"/>
      <c r="AKQ546" s="57"/>
      <c r="AKR546" s="91"/>
      <c r="AKS546" s="87"/>
      <c r="AKT546" s="87"/>
      <c r="AKU546" s="55"/>
      <c r="AKV546" s="55"/>
      <c r="AKW546" s="92"/>
      <c r="AKX546" s="61"/>
      <c r="AKY546" s="55"/>
      <c r="AKZ546" s="57"/>
      <c r="ALA546" s="55"/>
      <c r="ALB546" s="55"/>
      <c r="ALC546" s="55"/>
      <c r="ALD546" s="55"/>
      <c r="ALE546" s="55"/>
      <c r="ALF546" s="55"/>
      <c r="ALG546" s="55"/>
      <c r="ALH546" s="59"/>
      <c r="ALI546" s="55"/>
      <c r="ALJ546" s="55"/>
      <c r="ALK546" s="87"/>
      <c r="ALL546" s="88"/>
      <c r="ALM546" s="89"/>
      <c r="ALN546" s="90"/>
      <c r="ALO546" s="57"/>
      <c r="ALP546" s="57"/>
      <c r="ALQ546" s="91"/>
      <c r="ALR546" s="87"/>
      <c r="ALS546" s="87"/>
      <c r="ALT546" s="55"/>
      <c r="ALU546" s="55"/>
      <c r="ALV546" s="92"/>
      <c r="ALW546" s="61"/>
      <c r="ALX546" s="55"/>
      <c r="ALY546" s="57"/>
      <c r="ALZ546" s="55"/>
      <c r="AMA546" s="55"/>
      <c r="AMB546" s="55"/>
      <c r="AMC546" s="55"/>
      <c r="AMD546" s="55"/>
      <c r="AME546" s="55"/>
      <c r="AMF546" s="55"/>
      <c r="AMG546" s="59"/>
      <c r="AMH546" s="55"/>
      <c r="AMI546" s="55"/>
      <c r="AMJ546" s="87"/>
      <c r="AMK546" s="88"/>
      <c r="AML546" s="89"/>
      <c r="AMM546" s="90"/>
      <c r="AMN546" s="57"/>
      <c r="AMO546" s="57"/>
      <c r="AMP546" s="91"/>
      <c r="AMQ546" s="87"/>
      <c r="AMR546" s="87"/>
      <c r="AMS546" s="55"/>
      <c r="AMT546" s="55"/>
      <c r="AMU546" s="92"/>
      <c r="AMV546" s="61"/>
      <c r="AMW546" s="55"/>
      <c r="AMX546" s="57"/>
      <c r="AMY546" s="55"/>
      <c r="AMZ546" s="55"/>
      <c r="ANA546" s="55"/>
      <c r="ANB546" s="55"/>
      <c r="ANC546" s="55"/>
      <c r="AND546" s="55"/>
      <c r="ANE546" s="55"/>
      <c r="ANF546" s="59"/>
      <c r="ANG546" s="55"/>
      <c r="ANH546" s="55"/>
      <c r="ANI546" s="87"/>
      <c r="ANJ546" s="88"/>
      <c r="ANK546" s="89"/>
      <c r="ANL546" s="90"/>
      <c r="ANM546" s="57"/>
      <c r="ANN546" s="57"/>
      <c r="ANO546" s="91"/>
      <c r="ANP546" s="87"/>
      <c r="ANQ546" s="87"/>
      <c r="ANR546" s="55"/>
      <c r="ANS546" s="55"/>
      <c r="ANT546" s="92"/>
      <c r="ANU546" s="61"/>
      <c r="ANV546" s="55"/>
      <c r="ANW546" s="57"/>
      <c r="ANX546" s="55"/>
      <c r="ANY546" s="55"/>
      <c r="ANZ546" s="55"/>
      <c r="AOA546" s="55"/>
      <c r="AOB546" s="55"/>
      <c r="AOC546" s="55"/>
      <c r="AOD546" s="55"/>
      <c r="AOE546" s="59"/>
      <c r="AOF546" s="55"/>
      <c r="AOG546" s="55"/>
      <c r="AOH546" s="87"/>
      <c r="AOI546" s="88"/>
      <c r="AOJ546" s="89"/>
      <c r="AOK546" s="90"/>
      <c r="AOL546" s="57"/>
      <c r="AOM546" s="57"/>
      <c r="AON546" s="91"/>
      <c r="AOO546" s="87"/>
      <c r="AOP546" s="87"/>
      <c r="AOQ546" s="55"/>
      <c r="AOR546" s="55"/>
      <c r="AOS546" s="92"/>
      <c r="AOT546" s="61"/>
      <c r="AOU546" s="55"/>
      <c r="AOV546" s="57"/>
      <c r="AOW546" s="55"/>
      <c r="AOX546" s="55"/>
      <c r="AOY546" s="55"/>
      <c r="AOZ546" s="55"/>
      <c r="APA546" s="55"/>
      <c r="APB546" s="55"/>
      <c r="APC546" s="55"/>
      <c r="APD546" s="59"/>
      <c r="APE546" s="55"/>
      <c r="APF546" s="55"/>
      <c r="APG546" s="87"/>
      <c r="APH546" s="88"/>
      <c r="API546" s="89"/>
      <c r="APJ546" s="90"/>
      <c r="APK546" s="57"/>
      <c r="APL546" s="57"/>
      <c r="APM546" s="91"/>
      <c r="APN546" s="87"/>
      <c r="APO546" s="87"/>
      <c r="APP546" s="55"/>
      <c r="APQ546" s="55"/>
      <c r="APR546" s="92"/>
      <c r="APS546" s="61"/>
      <c r="APT546" s="55"/>
      <c r="APU546" s="57"/>
      <c r="APV546" s="55"/>
      <c r="APW546" s="55"/>
      <c r="APX546" s="55"/>
      <c r="APY546" s="55"/>
      <c r="APZ546" s="55"/>
      <c r="AQA546" s="55"/>
      <c r="AQB546" s="55"/>
      <c r="AQC546" s="59"/>
      <c r="AQD546" s="55"/>
      <c r="AQE546" s="55"/>
      <c r="AQF546" s="87"/>
      <c r="AQG546" s="88"/>
      <c r="AQH546" s="89"/>
      <c r="AQI546" s="90"/>
      <c r="AQJ546" s="57"/>
      <c r="AQK546" s="57"/>
      <c r="AQL546" s="91"/>
      <c r="AQM546" s="87"/>
      <c r="AQN546" s="87"/>
      <c r="AQO546" s="55"/>
      <c r="AQP546" s="55"/>
      <c r="AQQ546" s="92"/>
      <c r="AQR546" s="61"/>
      <c r="AQS546" s="55"/>
      <c r="AQT546" s="57"/>
      <c r="AQU546" s="55"/>
      <c r="AQV546" s="55"/>
      <c r="AQW546" s="55"/>
      <c r="AQX546" s="55"/>
      <c r="AQY546" s="55"/>
      <c r="AQZ546" s="55"/>
      <c r="ARA546" s="55"/>
      <c r="ARB546" s="59"/>
      <c r="ARC546" s="55"/>
      <c r="ARD546" s="55"/>
      <c r="ARE546" s="87"/>
      <c r="ARF546" s="88"/>
      <c r="ARG546" s="89"/>
      <c r="ARH546" s="90"/>
      <c r="ARI546" s="57"/>
      <c r="ARJ546" s="57"/>
      <c r="ARK546" s="91"/>
      <c r="ARL546" s="87"/>
      <c r="ARM546" s="87"/>
      <c r="ARN546" s="55"/>
      <c r="ARO546" s="55"/>
      <c r="ARP546" s="92"/>
      <c r="ARQ546" s="61"/>
      <c r="ARR546" s="55"/>
      <c r="ARS546" s="57"/>
      <c r="ART546" s="55"/>
      <c r="ARU546" s="55"/>
      <c r="ARV546" s="55"/>
      <c r="ARW546" s="55"/>
      <c r="ARX546" s="55"/>
      <c r="ARY546" s="55"/>
      <c r="ARZ546" s="55"/>
      <c r="ASA546" s="59"/>
      <c r="ASB546" s="55"/>
      <c r="ASC546" s="55"/>
      <c r="ASD546" s="87"/>
      <c r="ASE546" s="88"/>
      <c r="ASF546" s="89"/>
      <c r="ASG546" s="90"/>
      <c r="ASH546" s="57"/>
      <c r="ASI546" s="57"/>
      <c r="ASJ546" s="91"/>
      <c r="ASK546" s="87"/>
      <c r="ASL546" s="87"/>
      <c r="ASM546" s="55"/>
      <c r="ASN546" s="55"/>
      <c r="ASO546" s="92"/>
      <c r="ASP546" s="61"/>
      <c r="ASQ546" s="55"/>
      <c r="ASR546" s="57"/>
      <c r="ASS546" s="55"/>
      <c r="AST546" s="55"/>
      <c r="ASU546" s="55"/>
      <c r="ASV546" s="55"/>
      <c r="ASW546" s="55"/>
      <c r="ASX546" s="55"/>
      <c r="ASY546" s="55"/>
      <c r="ASZ546" s="59"/>
      <c r="ATA546" s="55"/>
      <c r="ATB546" s="55"/>
      <c r="ATC546" s="87"/>
      <c r="ATD546" s="88"/>
      <c r="ATE546" s="89"/>
      <c r="ATF546" s="90"/>
      <c r="ATG546" s="57"/>
      <c r="ATH546" s="57"/>
      <c r="ATI546" s="91"/>
      <c r="ATJ546" s="87"/>
      <c r="ATK546" s="87"/>
      <c r="ATL546" s="55"/>
      <c r="ATM546" s="55"/>
      <c r="ATN546" s="92"/>
      <c r="ATO546" s="61"/>
      <c r="ATP546" s="55"/>
      <c r="ATQ546" s="57"/>
      <c r="ATR546" s="55"/>
      <c r="ATS546" s="55"/>
      <c r="ATT546" s="55"/>
      <c r="ATU546" s="55"/>
      <c r="ATV546" s="55"/>
      <c r="ATW546" s="55"/>
      <c r="ATX546" s="55"/>
      <c r="ATY546" s="59"/>
      <c r="ATZ546" s="55"/>
      <c r="AUA546" s="55"/>
      <c r="AUB546" s="87"/>
      <c r="AUC546" s="88"/>
      <c r="AUD546" s="89"/>
      <c r="AUE546" s="90"/>
      <c r="AUF546" s="57"/>
      <c r="AUG546" s="57"/>
      <c r="AUH546" s="91"/>
      <c r="AUI546" s="87"/>
      <c r="AUJ546" s="87"/>
      <c r="AUK546" s="55"/>
      <c r="AUL546" s="55"/>
      <c r="AUM546" s="92"/>
      <c r="AUN546" s="61"/>
      <c r="AUO546" s="55"/>
      <c r="AUP546" s="57"/>
      <c r="AUQ546" s="55"/>
      <c r="AUR546" s="55"/>
      <c r="AUS546" s="55"/>
      <c r="AUT546" s="55"/>
      <c r="AUU546" s="55"/>
      <c r="AUV546" s="55"/>
      <c r="AUW546" s="55"/>
      <c r="AUX546" s="59"/>
      <c r="AUY546" s="55"/>
      <c r="AUZ546" s="55"/>
      <c r="AVA546" s="87"/>
      <c r="AVB546" s="88"/>
      <c r="AVC546" s="89"/>
      <c r="AVD546" s="90"/>
      <c r="AVE546" s="57"/>
      <c r="AVF546" s="57"/>
      <c r="AVG546" s="91"/>
      <c r="AVH546" s="87"/>
      <c r="AVI546" s="87"/>
      <c r="AVJ546" s="55"/>
      <c r="AVK546" s="55"/>
      <c r="AVL546" s="92"/>
      <c r="AVM546" s="61"/>
      <c r="AVN546" s="55"/>
      <c r="AVO546" s="57"/>
      <c r="AVP546" s="55"/>
      <c r="AVQ546" s="55"/>
      <c r="AVR546" s="55"/>
      <c r="AVS546" s="55"/>
      <c r="AVT546" s="55"/>
      <c r="AVU546" s="55"/>
      <c r="AVV546" s="55"/>
      <c r="AVW546" s="59"/>
      <c r="AVX546" s="55"/>
      <c r="AVY546" s="55"/>
      <c r="AVZ546" s="87"/>
      <c r="AWA546" s="88"/>
      <c r="AWB546" s="89"/>
      <c r="AWC546" s="90"/>
      <c r="AWD546" s="57"/>
      <c r="AWE546" s="57"/>
      <c r="AWF546" s="91"/>
      <c r="AWG546" s="87"/>
      <c r="AWH546" s="87"/>
      <c r="AWI546" s="55"/>
      <c r="AWJ546" s="55"/>
      <c r="AWK546" s="92"/>
      <c r="AWL546" s="61"/>
      <c r="AWM546" s="55"/>
      <c r="AWN546" s="57"/>
      <c r="AWO546" s="55"/>
      <c r="AWP546" s="55"/>
      <c r="AWQ546" s="55"/>
      <c r="AWR546" s="55"/>
      <c r="AWS546" s="55"/>
      <c r="AWT546" s="55"/>
      <c r="AWU546" s="55"/>
      <c r="AWV546" s="59"/>
      <c r="AWW546" s="55"/>
      <c r="AWX546" s="55"/>
      <c r="AWY546" s="87"/>
      <c r="AWZ546" s="88"/>
      <c r="AXA546" s="89"/>
      <c r="AXB546" s="90"/>
      <c r="AXC546" s="57"/>
      <c r="AXD546" s="57"/>
      <c r="AXE546" s="91"/>
      <c r="AXF546" s="87"/>
      <c r="AXG546" s="87"/>
      <c r="AXH546" s="55"/>
      <c r="AXI546" s="55"/>
      <c r="AXJ546" s="92"/>
      <c r="AXK546" s="61"/>
      <c r="AXL546" s="55"/>
      <c r="AXM546" s="57"/>
      <c r="AXN546" s="55"/>
      <c r="AXO546" s="55"/>
      <c r="AXP546" s="55"/>
      <c r="AXQ546" s="55"/>
      <c r="AXR546" s="55"/>
      <c r="AXS546" s="55"/>
      <c r="AXT546" s="55"/>
      <c r="AXU546" s="59"/>
      <c r="AXV546" s="55"/>
      <c r="AXW546" s="55"/>
      <c r="AXX546" s="87"/>
      <c r="AXY546" s="88"/>
      <c r="AXZ546" s="89"/>
      <c r="AYA546" s="90"/>
      <c r="AYB546" s="57"/>
      <c r="AYC546" s="57"/>
      <c r="AYD546" s="91"/>
      <c r="AYE546" s="87"/>
      <c r="AYF546" s="87"/>
      <c r="AYG546" s="55"/>
      <c r="AYH546" s="55"/>
      <c r="AYI546" s="92"/>
      <c r="AYJ546" s="61"/>
      <c r="AYK546" s="55"/>
      <c r="AYL546" s="57"/>
      <c r="AYM546" s="55"/>
      <c r="AYN546" s="55"/>
      <c r="AYO546" s="55"/>
      <c r="AYP546" s="55"/>
      <c r="AYQ546" s="55"/>
      <c r="AYR546" s="55"/>
      <c r="AYS546" s="55"/>
      <c r="AYT546" s="59"/>
      <c r="AYU546" s="55"/>
      <c r="AYV546" s="55"/>
      <c r="AYW546" s="87"/>
      <c r="AYX546" s="88"/>
      <c r="AYY546" s="89"/>
      <c r="AYZ546" s="90"/>
      <c r="AZA546" s="57"/>
      <c r="AZB546" s="57"/>
      <c r="AZC546" s="91"/>
      <c r="AZD546" s="87"/>
      <c r="AZE546" s="87"/>
      <c r="AZF546" s="55"/>
      <c r="AZG546" s="55"/>
      <c r="AZH546" s="92"/>
      <c r="AZI546" s="61"/>
      <c r="AZJ546" s="55"/>
      <c r="AZK546" s="57"/>
      <c r="AZL546" s="55"/>
      <c r="AZM546" s="55"/>
      <c r="AZN546" s="55"/>
      <c r="AZO546" s="55"/>
      <c r="AZP546" s="55"/>
      <c r="AZQ546" s="55"/>
      <c r="AZR546" s="55"/>
      <c r="AZS546" s="59"/>
      <c r="AZT546" s="55"/>
      <c r="AZU546" s="55"/>
      <c r="AZV546" s="87"/>
      <c r="AZW546" s="88"/>
      <c r="AZX546" s="89"/>
      <c r="AZY546" s="90"/>
      <c r="AZZ546" s="57"/>
      <c r="BAA546" s="57"/>
      <c r="BAB546" s="91"/>
      <c r="BAC546" s="87"/>
      <c r="BAD546" s="87"/>
      <c r="BAE546" s="55"/>
      <c r="BAF546" s="55"/>
      <c r="BAG546" s="92"/>
      <c r="BAH546" s="61"/>
      <c r="BAI546" s="55"/>
      <c r="BAJ546" s="57"/>
      <c r="BAK546" s="55"/>
      <c r="BAL546" s="55"/>
      <c r="BAM546" s="55"/>
      <c r="BAN546" s="55"/>
      <c r="BAO546" s="55"/>
      <c r="BAP546" s="55"/>
      <c r="BAQ546" s="55"/>
      <c r="BAR546" s="59"/>
      <c r="BAS546" s="55"/>
      <c r="BAT546" s="55"/>
      <c r="BAU546" s="87"/>
      <c r="BAV546" s="88"/>
      <c r="BAW546" s="89"/>
      <c r="BAX546" s="90"/>
      <c r="BAY546" s="57"/>
      <c r="BAZ546" s="57"/>
      <c r="BBA546" s="91"/>
      <c r="BBB546" s="87"/>
      <c r="BBC546" s="87"/>
      <c r="BBD546" s="55"/>
      <c r="BBE546" s="55"/>
      <c r="BBF546" s="92"/>
      <c r="BBG546" s="61"/>
      <c r="BBH546" s="55"/>
      <c r="BBI546" s="57"/>
      <c r="BBJ546" s="55"/>
      <c r="BBK546" s="55"/>
      <c r="BBL546" s="55"/>
      <c r="BBM546" s="55"/>
      <c r="BBN546" s="55"/>
      <c r="BBO546" s="55"/>
      <c r="BBP546" s="55"/>
      <c r="BBQ546" s="59"/>
      <c r="BBR546" s="55"/>
      <c r="BBS546" s="55"/>
      <c r="BBT546" s="87"/>
      <c r="BBU546" s="88"/>
      <c r="BBV546" s="89"/>
      <c r="BBW546" s="90"/>
      <c r="BBX546" s="57"/>
      <c r="BBY546" s="57"/>
      <c r="BBZ546" s="91"/>
      <c r="BCA546" s="87"/>
      <c r="BCB546" s="87"/>
      <c r="BCC546" s="55"/>
      <c r="BCD546" s="55"/>
      <c r="BCE546" s="92"/>
      <c r="BCF546" s="61"/>
      <c r="BCG546" s="55"/>
      <c r="BCH546" s="57"/>
      <c r="BCI546" s="55"/>
      <c r="BCJ546" s="55"/>
      <c r="BCK546" s="55"/>
      <c r="BCL546" s="55"/>
      <c r="BCM546" s="55"/>
      <c r="BCN546" s="55"/>
      <c r="BCO546" s="55"/>
      <c r="BCP546" s="59"/>
      <c r="BCQ546" s="55"/>
      <c r="BCR546" s="55"/>
      <c r="BCS546" s="87"/>
      <c r="BCT546" s="88"/>
      <c r="BCU546" s="89"/>
      <c r="BCV546" s="90"/>
      <c r="BCW546" s="57"/>
      <c r="BCX546" s="57"/>
      <c r="BCY546" s="91"/>
      <c r="BCZ546" s="87"/>
      <c r="BDA546" s="87"/>
      <c r="BDB546" s="55"/>
      <c r="BDC546" s="55"/>
      <c r="BDD546" s="92"/>
      <c r="BDE546" s="61"/>
      <c r="BDF546" s="55"/>
      <c r="BDG546" s="57"/>
      <c r="BDH546" s="55"/>
      <c r="BDI546" s="55"/>
      <c r="BDJ546" s="55"/>
      <c r="BDK546" s="55"/>
      <c r="BDL546" s="55"/>
      <c r="BDM546" s="55"/>
      <c r="BDN546" s="55"/>
      <c r="BDO546" s="59"/>
      <c r="BDP546" s="55"/>
      <c r="BDQ546" s="55"/>
      <c r="BDR546" s="87"/>
      <c r="BDS546" s="88"/>
      <c r="BDT546" s="89"/>
      <c r="BDU546" s="90"/>
      <c r="BDV546" s="57"/>
      <c r="BDW546" s="57"/>
      <c r="BDX546" s="91"/>
      <c r="BDY546" s="87"/>
      <c r="BDZ546" s="87"/>
      <c r="BEA546" s="55"/>
      <c r="BEB546" s="55"/>
      <c r="BEC546" s="92"/>
      <c r="BED546" s="61"/>
      <c r="BEE546" s="55"/>
      <c r="BEF546" s="57"/>
      <c r="BEG546" s="55"/>
      <c r="BEH546" s="55"/>
      <c r="BEI546" s="55"/>
      <c r="BEJ546" s="55"/>
      <c r="BEK546" s="55"/>
      <c r="BEL546" s="55"/>
      <c r="BEM546" s="55"/>
      <c r="BEN546" s="59"/>
      <c r="BEO546" s="55"/>
      <c r="BEP546" s="55"/>
      <c r="BEQ546" s="87"/>
      <c r="BER546" s="88"/>
      <c r="BES546" s="89"/>
      <c r="BET546" s="90"/>
      <c r="BEU546" s="57"/>
      <c r="BEV546" s="57"/>
      <c r="BEW546" s="91"/>
      <c r="BEX546" s="87"/>
      <c r="BEY546" s="87"/>
      <c r="BEZ546" s="55"/>
      <c r="BFA546" s="55"/>
      <c r="BFB546" s="92"/>
      <c r="BFC546" s="61"/>
      <c r="BFD546" s="55"/>
      <c r="BFE546" s="57"/>
      <c r="BFF546" s="55"/>
      <c r="BFG546" s="55"/>
      <c r="BFH546" s="55"/>
      <c r="BFI546" s="55"/>
      <c r="BFJ546" s="55"/>
      <c r="BFK546" s="55"/>
      <c r="BFL546" s="55"/>
      <c r="BFM546" s="59"/>
      <c r="BFN546" s="55"/>
      <c r="BFO546" s="55"/>
      <c r="BFP546" s="87"/>
      <c r="BFQ546" s="88"/>
      <c r="BFR546" s="89"/>
      <c r="BFS546" s="90"/>
      <c r="BFT546" s="57"/>
      <c r="BFU546" s="57"/>
      <c r="BFV546" s="91"/>
      <c r="BFW546" s="87"/>
      <c r="BFX546" s="87"/>
      <c r="BFY546" s="55"/>
      <c r="BFZ546" s="55"/>
      <c r="BGA546" s="92"/>
      <c r="BGB546" s="61"/>
      <c r="BGC546" s="55"/>
      <c r="BGD546" s="57"/>
      <c r="BGE546" s="55"/>
      <c r="BGF546" s="55"/>
      <c r="BGG546" s="55"/>
      <c r="BGH546" s="55"/>
      <c r="BGI546" s="55"/>
      <c r="BGJ546" s="55"/>
      <c r="BGK546" s="55"/>
      <c r="BGL546" s="59"/>
      <c r="BGM546" s="55"/>
      <c r="BGN546" s="55"/>
      <c r="BGO546" s="87"/>
      <c r="BGP546" s="88"/>
      <c r="BGQ546" s="89"/>
      <c r="BGR546" s="90"/>
      <c r="BGS546" s="57"/>
      <c r="BGT546" s="57"/>
      <c r="BGU546" s="91"/>
      <c r="BGV546" s="87"/>
      <c r="BGW546" s="87"/>
      <c r="BGX546" s="55"/>
      <c r="BGY546" s="55"/>
      <c r="BGZ546" s="92"/>
      <c r="BHA546" s="61"/>
      <c r="BHB546" s="55"/>
      <c r="BHC546" s="57"/>
      <c r="BHD546" s="55"/>
      <c r="BHE546" s="55"/>
      <c r="BHF546" s="55"/>
      <c r="BHG546" s="55"/>
      <c r="BHH546" s="55"/>
      <c r="BHI546" s="55"/>
      <c r="BHJ546" s="55"/>
      <c r="BHK546" s="59"/>
      <c r="BHL546" s="55"/>
      <c r="BHM546" s="55"/>
      <c r="BHN546" s="87"/>
      <c r="BHO546" s="88"/>
      <c r="BHP546" s="89"/>
      <c r="BHQ546" s="90"/>
      <c r="BHR546" s="57"/>
      <c r="BHS546" s="57"/>
      <c r="BHT546" s="91"/>
      <c r="BHU546" s="87"/>
      <c r="BHV546" s="87"/>
      <c r="BHW546" s="55"/>
      <c r="BHX546" s="55"/>
      <c r="BHY546" s="92"/>
      <c r="BHZ546" s="61"/>
      <c r="BIA546" s="55"/>
      <c r="BIB546" s="57"/>
      <c r="BIC546" s="55"/>
      <c r="BID546" s="55"/>
      <c r="BIE546" s="55"/>
      <c r="BIF546" s="55"/>
      <c r="BIG546" s="55"/>
      <c r="BIH546" s="55"/>
      <c r="BII546" s="55"/>
      <c r="BIJ546" s="59"/>
      <c r="BIK546" s="55"/>
      <c r="BIL546" s="55"/>
      <c r="BIM546" s="87"/>
      <c r="BIN546" s="88"/>
      <c r="BIO546" s="89"/>
      <c r="BIP546" s="90"/>
      <c r="BIQ546" s="57"/>
      <c r="BIR546" s="57"/>
      <c r="BIS546" s="91"/>
      <c r="BIT546" s="87"/>
      <c r="BIU546" s="87"/>
      <c r="BIV546" s="55"/>
      <c r="BIW546" s="55"/>
      <c r="BIX546" s="92"/>
      <c r="BIY546" s="61"/>
      <c r="BIZ546" s="55"/>
      <c r="BJA546" s="57"/>
      <c r="BJB546" s="55"/>
      <c r="BJC546" s="55"/>
      <c r="BJD546" s="55"/>
      <c r="BJE546" s="55"/>
      <c r="BJF546" s="55"/>
      <c r="BJG546" s="55"/>
      <c r="BJH546" s="55"/>
      <c r="BJI546" s="59"/>
      <c r="BJJ546" s="55"/>
      <c r="BJK546" s="55"/>
      <c r="BJL546" s="87"/>
      <c r="BJM546" s="88"/>
      <c r="BJN546" s="89"/>
      <c r="BJO546" s="90"/>
      <c r="BJP546" s="57"/>
      <c r="BJQ546" s="57"/>
      <c r="BJR546" s="91"/>
      <c r="BJS546" s="87"/>
      <c r="BJT546" s="87"/>
      <c r="BJU546" s="55"/>
      <c r="BJV546" s="55"/>
      <c r="BJW546" s="92"/>
      <c r="BJX546" s="61"/>
      <c r="BJY546" s="55"/>
      <c r="BJZ546" s="57"/>
      <c r="BKA546" s="55"/>
      <c r="BKB546" s="55"/>
      <c r="BKC546" s="55"/>
      <c r="BKD546" s="55"/>
      <c r="BKE546" s="55"/>
      <c r="BKF546" s="55"/>
      <c r="BKG546" s="55"/>
      <c r="BKH546" s="59"/>
      <c r="BKI546" s="55"/>
      <c r="BKJ546" s="55"/>
      <c r="BKK546" s="87"/>
      <c r="BKL546" s="88"/>
      <c r="BKM546" s="89"/>
      <c r="BKN546" s="90"/>
      <c r="BKO546" s="57"/>
      <c r="BKP546" s="57"/>
      <c r="BKQ546" s="91"/>
      <c r="BKR546" s="87"/>
      <c r="BKS546" s="87"/>
      <c r="BKT546" s="55"/>
      <c r="BKU546" s="55"/>
      <c r="BKV546" s="92"/>
      <c r="BKW546" s="61"/>
      <c r="BKX546" s="55"/>
      <c r="BKY546" s="57"/>
      <c r="BKZ546" s="55"/>
      <c r="BLA546" s="55"/>
      <c r="BLB546" s="55"/>
      <c r="BLC546" s="55"/>
      <c r="BLD546" s="55"/>
      <c r="BLE546" s="55"/>
      <c r="BLF546" s="55"/>
      <c r="BLG546" s="59"/>
      <c r="BLH546" s="55"/>
      <c r="BLI546" s="55"/>
      <c r="BLJ546" s="87"/>
      <c r="BLK546" s="88"/>
      <c r="BLL546" s="89"/>
      <c r="BLM546" s="90"/>
      <c r="BLN546" s="57"/>
      <c r="BLO546" s="57"/>
      <c r="BLP546" s="91"/>
      <c r="BLQ546" s="87"/>
      <c r="BLR546" s="87"/>
      <c r="BLS546" s="55"/>
      <c r="BLT546" s="55"/>
      <c r="BLU546" s="92"/>
      <c r="BLV546" s="61"/>
      <c r="BLW546" s="55"/>
      <c r="BLX546" s="57"/>
      <c r="BLY546" s="55"/>
      <c r="BLZ546" s="55"/>
      <c r="BMA546" s="55"/>
      <c r="BMB546" s="55"/>
      <c r="BMC546" s="55"/>
      <c r="BMD546" s="55"/>
      <c r="BME546" s="55"/>
      <c r="BMF546" s="59"/>
      <c r="BMG546" s="55"/>
      <c r="BMH546" s="55"/>
      <c r="BMI546" s="87"/>
      <c r="BMJ546" s="88"/>
      <c r="BMK546" s="89"/>
      <c r="BML546" s="90"/>
      <c r="BMM546" s="57"/>
      <c r="BMN546" s="57"/>
      <c r="BMO546" s="91"/>
      <c r="BMP546" s="87"/>
      <c r="BMQ546" s="87"/>
      <c r="BMR546" s="55"/>
      <c r="BMS546" s="55"/>
      <c r="BMT546" s="92"/>
      <c r="BMU546" s="61"/>
      <c r="BMV546" s="55"/>
      <c r="BMW546" s="57"/>
      <c r="BMX546" s="55"/>
      <c r="BMY546" s="55"/>
      <c r="BMZ546" s="55"/>
      <c r="BNA546" s="55"/>
      <c r="BNB546" s="55"/>
      <c r="BNC546" s="55"/>
      <c r="BND546" s="55"/>
      <c r="BNE546" s="59"/>
      <c r="BNF546" s="55"/>
      <c r="BNG546" s="55"/>
      <c r="BNH546" s="87"/>
      <c r="BNI546" s="88"/>
      <c r="BNJ546" s="89"/>
      <c r="BNK546" s="90"/>
      <c r="BNL546" s="57"/>
      <c r="BNM546" s="57"/>
      <c r="BNN546" s="91"/>
      <c r="BNO546" s="87"/>
      <c r="BNP546" s="87"/>
      <c r="BNQ546" s="55"/>
      <c r="BNR546" s="55"/>
      <c r="BNS546" s="92"/>
      <c r="BNT546" s="61"/>
      <c r="BNU546" s="55"/>
      <c r="BNV546" s="57"/>
      <c r="BNW546" s="55"/>
      <c r="BNX546" s="55"/>
      <c r="BNY546" s="55"/>
      <c r="BNZ546" s="55"/>
      <c r="BOA546" s="55"/>
      <c r="BOB546" s="55"/>
      <c r="BOC546" s="55"/>
      <c r="BOD546" s="59"/>
      <c r="BOE546" s="55"/>
      <c r="BOF546" s="55"/>
      <c r="BOG546" s="87"/>
      <c r="BOH546" s="88"/>
      <c r="BOI546" s="89"/>
      <c r="BOJ546" s="90"/>
      <c r="BOK546" s="57"/>
      <c r="BOL546" s="57"/>
      <c r="BOM546" s="91"/>
      <c r="BON546" s="87"/>
      <c r="BOO546" s="87"/>
      <c r="BOP546" s="55"/>
      <c r="BOQ546" s="55"/>
      <c r="BOR546" s="92"/>
      <c r="BOS546" s="61"/>
      <c r="BOT546" s="55"/>
      <c r="BOU546" s="57"/>
      <c r="BOV546" s="55"/>
      <c r="BOW546" s="55"/>
      <c r="BOX546" s="55"/>
      <c r="BOY546" s="55"/>
      <c r="BOZ546" s="55"/>
      <c r="BPA546" s="55"/>
      <c r="BPB546" s="55"/>
      <c r="BPC546" s="59"/>
      <c r="BPD546" s="55"/>
      <c r="BPE546" s="55"/>
      <c r="BPF546" s="87"/>
      <c r="BPG546" s="88"/>
      <c r="BPH546" s="89"/>
      <c r="BPI546" s="90"/>
      <c r="BPJ546" s="57"/>
      <c r="BPK546" s="57"/>
      <c r="BPL546" s="91"/>
      <c r="BPM546" s="87"/>
      <c r="BPN546" s="87"/>
      <c r="BPO546" s="55"/>
      <c r="BPP546" s="55"/>
      <c r="BPQ546" s="92"/>
      <c r="BPR546" s="61"/>
      <c r="BPS546" s="55"/>
      <c r="BPT546" s="57"/>
      <c r="BPU546" s="55"/>
      <c r="BPV546" s="55"/>
      <c r="BPW546" s="55"/>
      <c r="BPX546" s="55"/>
      <c r="BPY546" s="55"/>
      <c r="BPZ546" s="55"/>
      <c r="BQA546" s="55"/>
      <c r="BQB546" s="59"/>
      <c r="BQC546" s="55"/>
      <c r="BQD546" s="55"/>
      <c r="BQE546" s="87"/>
      <c r="BQF546" s="88"/>
      <c r="BQG546" s="89"/>
      <c r="BQH546" s="90"/>
      <c r="BQI546" s="57"/>
      <c r="BQJ546" s="57"/>
      <c r="BQK546" s="91"/>
      <c r="BQL546" s="87"/>
      <c r="BQM546" s="87"/>
      <c r="BQN546" s="55"/>
      <c r="BQO546" s="55"/>
      <c r="BQP546" s="92"/>
      <c r="BQQ546" s="61"/>
      <c r="BQR546" s="55"/>
      <c r="BQS546" s="57"/>
      <c r="BQT546" s="55"/>
      <c r="BQU546" s="55"/>
      <c r="BQV546" s="55"/>
      <c r="BQW546" s="55"/>
      <c r="BQX546" s="55"/>
      <c r="BQY546" s="55"/>
      <c r="BQZ546" s="55"/>
      <c r="BRA546" s="59"/>
      <c r="BRB546" s="55"/>
      <c r="BRC546" s="55"/>
      <c r="BRD546" s="87"/>
      <c r="BRE546" s="88"/>
      <c r="BRF546" s="89"/>
      <c r="BRG546" s="90"/>
      <c r="BRH546" s="57"/>
      <c r="BRI546" s="57"/>
      <c r="BRJ546" s="91"/>
      <c r="BRK546" s="87"/>
      <c r="BRL546" s="87"/>
      <c r="BRM546" s="55"/>
      <c r="BRN546" s="55"/>
      <c r="BRO546" s="92"/>
      <c r="BRP546" s="61"/>
      <c r="BRQ546" s="55"/>
      <c r="BRR546" s="57"/>
      <c r="BRS546" s="55"/>
      <c r="BRT546" s="55"/>
      <c r="BRU546" s="55"/>
      <c r="BRV546" s="55"/>
      <c r="BRW546" s="55"/>
      <c r="BRX546" s="55"/>
      <c r="BRY546" s="55"/>
      <c r="BRZ546" s="59"/>
      <c r="BSA546" s="55"/>
      <c r="BSB546" s="55"/>
      <c r="BSC546" s="87"/>
      <c r="BSD546" s="88"/>
      <c r="BSE546" s="89"/>
      <c r="BSF546" s="90"/>
      <c r="BSG546" s="57"/>
      <c r="BSH546" s="57"/>
      <c r="BSI546" s="91"/>
      <c r="BSJ546" s="87"/>
      <c r="BSK546" s="87"/>
      <c r="BSL546" s="55"/>
      <c r="BSM546" s="55"/>
      <c r="BSN546" s="92"/>
      <c r="BSO546" s="61"/>
      <c r="BSP546" s="55"/>
      <c r="BSQ546" s="57"/>
      <c r="BSR546" s="55"/>
      <c r="BSS546" s="55"/>
      <c r="BST546" s="55"/>
      <c r="BSU546" s="55"/>
      <c r="BSV546" s="55"/>
      <c r="BSW546" s="55"/>
      <c r="BSX546" s="55"/>
      <c r="BSY546" s="59"/>
      <c r="BSZ546" s="55"/>
      <c r="BTA546" s="55"/>
      <c r="BTB546" s="87"/>
      <c r="BTC546" s="88"/>
      <c r="BTD546" s="89"/>
      <c r="BTE546" s="90"/>
      <c r="BTF546" s="57"/>
      <c r="BTG546" s="57"/>
      <c r="BTH546" s="91"/>
      <c r="BTI546" s="87"/>
      <c r="BTJ546" s="87"/>
      <c r="BTK546" s="55"/>
      <c r="BTL546" s="55"/>
      <c r="BTM546" s="92"/>
      <c r="BTN546" s="61"/>
      <c r="BTO546" s="55"/>
      <c r="BTP546" s="57"/>
      <c r="BTQ546" s="55"/>
      <c r="BTR546" s="55"/>
      <c r="BTS546" s="55"/>
      <c r="BTT546" s="55"/>
      <c r="BTU546" s="55"/>
      <c r="BTV546" s="55"/>
      <c r="BTW546" s="55"/>
      <c r="BTX546" s="59"/>
      <c r="BTY546" s="55"/>
      <c r="BTZ546" s="55"/>
      <c r="BUA546" s="87"/>
      <c r="BUB546" s="88"/>
      <c r="BUC546" s="89"/>
      <c r="BUD546" s="90"/>
      <c r="BUE546" s="57"/>
      <c r="BUF546" s="57"/>
      <c r="BUG546" s="91"/>
      <c r="BUH546" s="87"/>
      <c r="BUI546" s="87"/>
      <c r="BUJ546" s="55"/>
      <c r="BUK546" s="55"/>
      <c r="BUL546" s="92"/>
      <c r="BUM546" s="61"/>
      <c r="BUN546" s="55"/>
      <c r="BUO546" s="57"/>
      <c r="BUP546" s="55"/>
      <c r="BUQ546" s="55"/>
      <c r="BUR546" s="55"/>
      <c r="BUS546" s="55"/>
      <c r="BUT546" s="55"/>
      <c r="BUU546" s="55"/>
      <c r="BUV546" s="55"/>
      <c r="BUW546" s="59"/>
      <c r="BUX546" s="55"/>
      <c r="BUY546" s="55"/>
      <c r="BUZ546" s="87"/>
      <c r="BVA546" s="88"/>
      <c r="BVB546" s="89"/>
      <c r="BVC546" s="90"/>
      <c r="BVD546" s="57"/>
      <c r="BVE546" s="57"/>
      <c r="BVF546" s="91"/>
      <c r="BVG546" s="87"/>
      <c r="BVH546" s="87"/>
      <c r="BVI546" s="55"/>
      <c r="BVJ546" s="55"/>
      <c r="BVK546" s="92"/>
      <c r="BVL546" s="61"/>
      <c r="BVM546" s="55"/>
      <c r="BVN546" s="57"/>
      <c r="BVO546" s="55"/>
      <c r="BVP546" s="55"/>
      <c r="BVQ546" s="55"/>
      <c r="BVR546" s="55"/>
      <c r="BVS546" s="55"/>
      <c r="BVT546" s="55"/>
      <c r="BVU546" s="55"/>
      <c r="BVV546" s="59"/>
      <c r="BVW546" s="55"/>
      <c r="BVX546" s="55"/>
      <c r="BVY546" s="87"/>
      <c r="BVZ546" s="88"/>
      <c r="BWA546" s="89"/>
      <c r="BWB546" s="90"/>
      <c r="BWC546" s="57"/>
      <c r="BWD546" s="57"/>
      <c r="BWE546" s="91"/>
      <c r="BWF546" s="87"/>
      <c r="BWG546" s="87"/>
      <c r="BWH546" s="55"/>
      <c r="BWI546" s="55"/>
      <c r="BWJ546" s="92"/>
      <c r="BWK546" s="61"/>
      <c r="BWL546" s="55"/>
      <c r="BWM546" s="57"/>
      <c r="BWN546" s="55"/>
      <c r="BWO546" s="55"/>
      <c r="BWP546" s="55"/>
      <c r="BWQ546" s="55"/>
      <c r="BWR546" s="55"/>
      <c r="BWS546" s="55"/>
      <c r="BWT546" s="55"/>
      <c r="BWU546" s="59"/>
      <c r="BWV546" s="55"/>
      <c r="BWW546" s="55"/>
      <c r="BWX546" s="87"/>
      <c r="BWY546" s="88"/>
      <c r="BWZ546" s="89"/>
      <c r="BXA546" s="90"/>
      <c r="BXB546" s="57"/>
      <c r="BXC546" s="57"/>
      <c r="BXD546" s="91"/>
      <c r="BXE546" s="87"/>
      <c r="BXF546" s="87"/>
      <c r="BXG546" s="55"/>
      <c r="BXH546" s="55"/>
      <c r="BXI546" s="92"/>
      <c r="BXJ546" s="61"/>
      <c r="BXK546" s="55"/>
      <c r="BXL546" s="57"/>
      <c r="BXM546" s="55"/>
      <c r="BXN546" s="55"/>
      <c r="BXO546" s="55"/>
      <c r="BXP546" s="55"/>
      <c r="BXQ546" s="55"/>
      <c r="BXR546" s="55"/>
      <c r="BXS546" s="55"/>
      <c r="BXT546" s="59"/>
      <c r="BXU546" s="55"/>
      <c r="BXV546" s="55"/>
      <c r="BXW546" s="87"/>
      <c r="BXX546" s="88"/>
      <c r="BXY546" s="89"/>
      <c r="BXZ546" s="90"/>
      <c r="BYA546" s="57"/>
      <c r="BYB546" s="57"/>
      <c r="BYC546" s="91"/>
      <c r="BYD546" s="87"/>
      <c r="BYE546" s="87"/>
      <c r="BYF546" s="55"/>
      <c r="BYG546" s="55"/>
      <c r="BYH546" s="92"/>
      <c r="BYI546" s="61"/>
      <c r="BYJ546" s="55"/>
      <c r="BYK546" s="57"/>
      <c r="BYL546" s="55"/>
      <c r="BYM546" s="55"/>
      <c r="BYN546" s="55"/>
      <c r="BYO546" s="55"/>
      <c r="BYP546" s="55"/>
      <c r="BYQ546" s="55"/>
      <c r="BYR546" s="55"/>
      <c r="BYS546" s="59"/>
      <c r="BYT546" s="55"/>
      <c r="BYU546" s="55"/>
      <c r="BYV546" s="87"/>
      <c r="BYW546" s="88"/>
      <c r="BYX546" s="89"/>
      <c r="BYY546" s="90"/>
      <c r="BYZ546" s="57"/>
      <c r="BZA546" s="57"/>
      <c r="BZB546" s="91"/>
      <c r="BZC546" s="87"/>
      <c r="BZD546" s="87"/>
      <c r="BZE546" s="55"/>
      <c r="BZF546" s="55"/>
      <c r="BZG546" s="92"/>
      <c r="BZH546" s="61"/>
      <c r="BZI546" s="55"/>
      <c r="BZJ546" s="57"/>
      <c r="BZK546" s="55"/>
      <c r="BZL546" s="55"/>
      <c r="BZM546" s="55"/>
      <c r="BZN546" s="55"/>
      <c r="BZO546" s="55"/>
      <c r="BZP546" s="55"/>
      <c r="BZQ546" s="55"/>
      <c r="BZR546" s="59"/>
      <c r="BZS546" s="55"/>
      <c r="BZT546" s="55"/>
      <c r="BZU546" s="87"/>
      <c r="BZV546" s="88"/>
      <c r="BZW546" s="89"/>
      <c r="BZX546" s="90"/>
      <c r="BZY546" s="57"/>
      <c r="BZZ546" s="57"/>
      <c r="CAA546" s="91"/>
      <c r="CAB546" s="87"/>
      <c r="CAC546" s="87"/>
      <c r="CAD546" s="55"/>
      <c r="CAE546" s="55"/>
      <c r="CAF546" s="92"/>
      <c r="CAG546" s="61"/>
      <c r="CAH546" s="55"/>
      <c r="CAI546" s="57"/>
      <c r="CAJ546" s="55"/>
      <c r="CAK546" s="55"/>
      <c r="CAL546" s="55"/>
      <c r="CAM546" s="55"/>
      <c r="CAN546" s="55"/>
      <c r="CAO546" s="55"/>
      <c r="CAP546" s="55"/>
      <c r="CAQ546" s="59"/>
      <c r="CAR546" s="55"/>
      <c r="CAS546" s="55"/>
      <c r="CAT546" s="87"/>
      <c r="CAU546" s="88"/>
      <c r="CAV546" s="89"/>
      <c r="CAW546" s="90"/>
      <c r="CAX546" s="57"/>
      <c r="CAY546" s="57"/>
      <c r="CAZ546" s="91"/>
      <c r="CBA546" s="87"/>
      <c r="CBB546" s="87"/>
      <c r="CBC546" s="55"/>
      <c r="CBD546" s="55"/>
      <c r="CBE546" s="92"/>
      <c r="CBF546" s="61"/>
      <c r="CBG546" s="55"/>
      <c r="CBH546" s="57"/>
      <c r="CBI546" s="55"/>
      <c r="CBJ546" s="55"/>
      <c r="CBK546" s="55"/>
      <c r="CBL546" s="55"/>
      <c r="CBM546" s="55"/>
      <c r="CBN546" s="55"/>
      <c r="CBO546" s="55"/>
      <c r="CBP546" s="59"/>
      <c r="CBQ546" s="55"/>
      <c r="CBR546" s="55"/>
      <c r="CBS546" s="87"/>
      <c r="CBT546" s="88"/>
      <c r="CBU546" s="89"/>
      <c r="CBV546" s="90"/>
      <c r="CBW546" s="57"/>
      <c r="CBX546" s="57"/>
      <c r="CBY546" s="91"/>
      <c r="CBZ546" s="87"/>
      <c r="CCA546" s="87"/>
      <c r="CCB546" s="55"/>
      <c r="CCC546" s="55"/>
      <c r="CCD546" s="92"/>
      <c r="CCE546" s="61"/>
      <c r="CCF546" s="55"/>
      <c r="CCG546" s="57"/>
      <c r="CCH546" s="55"/>
      <c r="CCI546" s="55"/>
      <c r="CCJ546" s="55"/>
      <c r="CCK546" s="55"/>
      <c r="CCL546" s="55"/>
      <c r="CCM546" s="55"/>
      <c r="CCN546" s="55"/>
      <c r="CCO546" s="59"/>
      <c r="CCP546" s="55"/>
      <c r="CCQ546" s="55"/>
      <c r="CCR546" s="87"/>
      <c r="CCS546" s="88"/>
      <c r="CCT546" s="89"/>
      <c r="CCU546" s="90"/>
      <c r="CCV546" s="57"/>
      <c r="CCW546" s="57"/>
      <c r="CCX546" s="91"/>
      <c r="CCY546" s="87"/>
      <c r="CCZ546" s="87"/>
      <c r="CDA546" s="55"/>
      <c r="CDB546" s="55"/>
      <c r="CDC546" s="92"/>
      <c r="CDD546" s="61"/>
      <c r="CDE546" s="55"/>
      <c r="CDF546" s="57"/>
      <c r="CDG546" s="55"/>
      <c r="CDH546" s="55"/>
      <c r="CDI546" s="55"/>
      <c r="CDJ546" s="55"/>
      <c r="CDK546" s="55"/>
      <c r="CDL546" s="55"/>
      <c r="CDM546" s="55"/>
      <c r="CDN546" s="59"/>
      <c r="CDO546" s="55"/>
      <c r="CDP546" s="55"/>
      <c r="CDQ546" s="87"/>
      <c r="CDR546" s="88"/>
      <c r="CDS546" s="89"/>
      <c r="CDT546" s="90"/>
      <c r="CDU546" s="57"/>
      <c r="CDV546" s="57"/>
      <c r="CDW546" s="91"/>
      <c r="CDX546" s="87"/>
      <c r="CDY546" s="87"/>
      <c r="CDZ546" s="55"/>
      <c r="CEA546" s="55"/>
      <c r="CEB546" s="92"/>
      <c r="CEC546" s="61"/>
      <c r="CED546" s="55"/>
      <c r="CEE546" s="57"/>
      <c r="CEF546" s="55"/>
      <c r="CEG546" s="55"/>
      <c r="CEH546" s="55"/>
      <c r="CEI546" s="55"/>
      <c r="CEJ546" s="55"/>
      <c r="CEK546" s="55"/>
      <c r="CEL546" s="55"/>
      <c r="CEM546" s="59"/>
      <c r="CEN546" s="55"/>
      <c r="CEO546" s="55"/>
      <c r="CEP546" s="87"/>
      <c r="CEQ546" s="88"/>
      <c r="CER546" s="89"/>
      <c r="CES546" s="90"/>
      <c r="CET546" s="57"/>
      <c r="CEU546" s="57"/>
      <c r="CEV546" s="91"/>
      <c r="CEW546" s="87"/>
      <c r="CEX546" s="87"/>
      <c r="CEY546" s="55"/>
      <c r="CEZ546" s="55"/>
      <c r="CFA546" s="92"/>
      <c r="CFB546" s="61"/>
      <c r="CFC546" s="55"/>
      <c r="CFD546" s="57"/>
      <c r="CFE546" s="55"/>
      <c r="CFF546" s="55"/>
      <c r="CFG546" s="55"/>
      <c r="CFH546" s="55"/>
      <c r="CFI546" s="55"/>
      <c r="CFJ546" s="55"/>
      <c r="CFK546" s="55"/>
      <c r="CFL546" s="59"/>
      <c r="CFM546" s="55"/>
      <c r="CFN546" s="55"/>
      <c r="CFO546" s="87"/>
      <c r="CFP546" s="88"/>
      <c r="CFQ546" s="89"/>
      <c r="CFR546" s="90"/>
      <c r="CFS546" s="57"/>
      <c r="CFT546" s="57"/>
      <c r="CFU546" s="91"/>
      <c r="CFV546" s="87"/>
      <c r="CFW546" s="87"/>
      <c r="CFX546" s="55"/>
      <c r="CFY546" s="55"/>
      <c r="CFZ546" s="92"/>
      <c r="CGA546" s="61"/>
      <c r="CGB546" s="55"/>
      <c r="CGC546" s="57"/>
      <c r="CGD546" s="55"/>
      <c r="CGE546" s="55"/>
      <c r="CGF546" s="55"/>
      <c r="CGG546" s="55"/>
      <c r="CGH546" s="55"/>
      <c r="CGI546" s="55"/>
      <c r="CGJ546" s="55"/>
      <c r="CGK546" s="59"/>
      <c r="CGL546" s="55"/>
      <c r="CGM546" s="55"/>
      <c r="CGN546" s="87"/>
      <c r="CGO546" s="88"/>
      <c r="CGP546" s="89"/>
      <c r="CGQ546" s="90"/>
      <c r="CGR546" s="57"/>
      <c r="CGS546" s="57"/>
      <c r="CGT546" s="91"/>
      <c r="CGU546" s="87"/>
      <c r="CGV546" s="87"/>
      <c r="CGW546" s="55"/>
      <c r="CGX546" s="55"/>
      <c r="CGY546" s="92"/>
      <c r="CGZ546" s="61"/>
      <c r="CHA546" s="55"/>
      <c r="CHB546" s="57"/>
      <c r="CHC546" s="55"/>
      <c r="CHD546" s="55"/>
      <c r="CHE546" s="55"/>
      <c r="CHF546" s="55"/>
      <c r="CHG546" s="55"/>
      <c r="CHH546" s="55"/>
      <c r="CHI546" s="55"/>
      <c r="CHJ546" s="59"/>
      <c r="CHK546" s="55"/>
      <c r="CHL546" s="55"/>
      <c r="CHM546" s="87"/>
      <c r="CHN546" s="88"/>
      <c r="CHO546" s="89"/>
      <c r="CHP546" s="90"/>
      <c r="CHQ546" s="57"/>
      <c r="CHR546" s="57"/>
      <c r="CHS546" s="91"/>
      <c r="CHT546" s="87"/>
      <c r="CHU546" s="87"/>
      <c r="CHV546" s="55"/>
      <c r="CHW546" s="55"/>
      <c r="CHX546" s="92"/>
      <c r="CHY546" s="61"/>
      <c r="CHZ546" s="55"/>
      <c r="CIA546" s="57"/>
      <c r="CIB546" s="55"/>
      <c r="CIC546" s="55"/>
      <c r="CID546" s="55"/>
      <c r="CIE546" s="55"/>
      <c r="CIF546" s="55"/>
      <c r="CIG546" s="55"/>
      <c r="CIH546" s="55"/>
      <c r="CII546" s="59"/>
      <c r="CIJ546" s="55"/>
      <c r="CIK546" s="55"/>
      <c r="CIL546" s="87"/>
      <c r="CIM546" s="88"/>
      <c r="CIN546" s="89"/>
      <c r="CIO546" s="90"/>
      <c r="CIP546" s="57"/>
      <c r="CIQ546" s="57"/>
      <c r="CIR546" s="91"/>
      <c r="CIS546" s="87"/>
      <c r="CIT546" s="87"/>
      <c r="CIU546" s="55"/>
      <c r="CIV546" s="55"/>
      <c r="CIW546" s="92"/>
      <c r="CIX546" s="61"/>
      <c r="CIY546" s="55"/>
      <c r="CIZ546" s="57"/>
      <c r="CJA546" s="55"/>
      <c r="CJB546" s="55"/>
      <c r="CJC546" s="55"/>
      <c r="CJD546" s="55"/>
      <c r="CJE546" s="55"/>
      <c r="CJF546" s="55"/>
      <c r="CJG546" s="55"/>
      <c r="CJH546" s="59"/>
      <c r="CJI546" s="55"/>
      <c r="CJJ546" s="55"/>
      <c r="CJK546" s="87"/>
      <c r="CJL546" s="88"/>
      <c r="CJM546" s="89"/>
      <c r="CJN546" s="90"/>
      <c r="CJO546" s="57"/>
      <c r="CJP546" s="57"/>
      <c r="CJQ546" s="91"/>
      <c r="CJR546" s="87"/>
      <c r="CJS546" s="87"/>
      <c r="CJT546" s="55"/>
      <c r="CJU546" s="55"/>
      <c r="CJV546" s="92"/>
      <c r="CJW546" s="61"/>
      <c r="CJX546" s="55"/>
      <c r="CJY546" s="57"/>
      <c r="CJZ546" s="55"/>
      <c r="CKA546" s="55"/>
      <c r="CKB546" s="55"/>
      <c r="CKC546" s="55"/>
      <c r="CKD546" s="55"/>
      <c r="CKE546" s="55"/>
      <c r="CKF546" s="55"/>
      <c r="CKG546" s="59"/>
      <c r="CKH546" s="55"/>
      <c r="CKI546" s="55"/>
      <c r="CKJ546" s="87"/>
      <c r="CKK546" s="88"/>
      <c r="CKL546" s="89"/>
      <c r="CKM546" s="90"/>
      <c r="CKN546" s="57"/>
      <c r="CKO546" s="57"/>
      <c r="CKP546" s="91"/>
      <c r="CKQ546" s="87"/>
      <c r="CKR546" s="87"/>
      <c r="CKS546" s="55"/>
      <c r="CKT546" s="55"/>
      <c r="CKU546" s="92"/>
      <c r="CKV546" s="61"/>
      <c r="CKW546" s="55"/>
      <c r="CKX546" s="57"/>
      <c r="CKY546" s="55"/>
      <c r="CKZ546" s="55"/>
      <c r="CLA546" s="55"/>
      <c r="CLB546" s="55"/>
      <c r="CLC546" s="55"/>
      <c r="CLD546" s="55"/>
      <c r="CLE546" s="55"/>
      <c r="CLF546" s="59"/>
      <c r="CLG546" s="55"/>
      <c r="CLH546" s="55"/>
      <c r="CLI546" s="87"/>
      <c r="CLJ546" s="88"/>
      <c r="CLK546" s="89"/>
      <c r="CLL546" s="90"/>
      <c r="CLM546" s="57"/>
      <c r="CLN546" s="57"/>
      <c r="CLO546" s="91"/>
      <c r="CLP546" s="87"/>
      <c r="CLQ546" s="87"/>
      <c r="CLR546" s="55"/>
      <c r="CLS546" s="55"/>
      <c r="CLT546" s="92"/>
      <c r="CLU546" s="61"/>
      <c r="CLV546" s="55"/>
      <c r="CLW546" s="57"/>
      <c r="CLX546" s="55"/>
      <c r="CLY546" s="55"/>
      <c r="CLZ546" s="55"/>
      <c r="CMA546" s="55"/>
      <c r="CMB546" s="55"/>
      <c r="CMC546" s="55"/>
      <c r="CMD546" s="55"/>
      <c r="CME546" s="59"/>
      <c r="CMF546" s="55"/>
      <c r="CMG546" s="55"/>
      <c r="CMH546" s="87"/>
      <c r="CMI546" s="88"/>
      <c r="CMJ546" s="89"/>
      <c r="CMK546" s="90"/>
      <c r="CML546" s="57"/>
      <c r="CMM546" s="57"/>
      <c r="CMN546" s="91"/>
      <c r="CMO546" s="87"/>
      <c r="CMP546" s="87"/>
      <c r="CMQ546" s="55"/>
      <c r="CMR546" s="55"/>
      <c r="CMS546" s="92"/>
      <c r="CMT546" s="61"/>
      <c r="CMU546" s="55"/>
      <c r="CMV546" s="57"/>
      <c r="CMW546" s="55"/>
      <c r="CMX546" s="55"/>
      <c r="CMY546" s="55"/>
      <c r="CMZ546" s="55"/>
      <c r="CNA546" s="55"/>
      <c r="CNB546" s="55"/>
      <c r="CNC546" s="55"/>
      <c r="CND546" s="59"/>
      <c r="CNE546" s="55"/>
      <c r="CNF546" s="55"/>
      <c r="CNG546" s="87"/>
      <c r="CNH546" s="88"/>
      <c r="CNI546" s="89"/>
      <c r="CNJ546" s="90"/>
      <c r="CNK546" s="57"/>
      <c r="CNL546" s="57"/>
      <c r="CNM546" s="91"/>
      <c r="CNN546" s="87"/>
      <c r="CNO546" s="87"/>
      <c r="CNP546" s="55"/>
      <c r="CNQ546" s="55"/>
      <c r="CNR546" s="92"/>
      <c r="CNS546" s="61"/>
      <c r="CNT546" s="55"/>
      <c r="CNU546" s="57"/>
      <c r="CNV546" s="55"/>
      <c r="CNW546" s="55"/>
      <c r="CNX546" s="55"/>
      <c r="CNY546" s="55"/>
      <c r="CNZ546" s="55"/>
      <c r="COA546" s="55"/>
      <c r="COB546" s="55"/>
      <c r="COC546" s="59"/>
      <c r="COD546" s="55"/>
      <c r="COE546" s="55"/>
      <c r="COF546" s="87"/>
      <c r="COG546" s="88"/>
      <c r="COH546" s="89"/>
      <c r="COI546" s="90"/>
      <c r="COJ546" s="57"/>
      <c r="COK546" s="57"/>
      <c r="COL546" s="91"/>
      <c r="COM546" s="87"/>
      <c r="CON546" s="87"/>
      <c r="COO546" s="55"/>
      <c r="COP546" s="55"/>
      <c r="COQ546" s="92"/>
      <c r="COR546" s="61"/>
      <c r="COS546" s="55"/>
      <c r="COT546" s="57"/>
      <c r="COU546" s="55"/>
      <c r="COV546" s="55"/>
      <c r="COW546" s="55"/>
      <c r="COX546" s="55"/>
      <c r="COY546" s="55"/>
      <c r="COZ546" s="55"/>
      <c r="CPA546" s="55"/>
      <c r="CPB546" s="59"/>
      <c r="CPC546" s="55"/>
      <c r="CPD546" s="55"/>
      <c r="CPE546" s="87"/>
      <c r="CPF546" s="88"/>
      <c r="CPG546" s="89"/>
      <c r="CPH546" s="90"/>
      <c r="CPI546" s="57"/>
      <c r="CPJ546" s="57"/>
      <c r="CPK546" s="91"/>
      <c r="CPL546" s="87"/>
      <c r="CPM546" s="87"/>
      <c r="CPN546" s="55"/>
      <c r="CPO546" s="55"/>
      <c r="CPP546" s="92"/>
      <c r="CPQ546" s="61"/>
      <c r="CPR546" s="55"/>
      <c r="CPS546" s="57"/>
      <c r="CPT546" s="55"/>
      <c r="CPU546" s="55"/>
      <c r="CPV546" s="55"/>
      <c r="CPW546" s="55"/>
      <c r="CPX546" s="55"/>
      <c r="CPY546" s="55"/>
      <c r="CPZ546" s="55"/>
      <c r="CQA546" s="59"/>
      <c r="CQB546" s="55"/>
      <c r="CQC546" s="55"/>
      <c r="CQD546" s="87"/>
      <c r="CQE546" s="88"/>
      <c r="CQF546" s="89"/>
      <c r="CQG546" s="90"/>
      <c r="CQH546" s="57"/>
      <c r="CQI546" s="57"/>
      <c r="CQJ546" s="91"/>
      <c r="CQK546" s="87"/>
      <c r="CQL546" s="87"/>
      <c r="CQM546" s="55"/>
      <c r="CQN546" s="55"/>
      <c r="CQO546" s="92"/>
      <c r="CQP546" s="61"/>
      <c r="CQQ546" s="55"/>
      <c r="CQR546" s="57"/>
      <c r="CQS546" s="55"/>
      <c r="CQT546" s="55"/>
      <c r="CQU546" s="55"/>
      <c r="CQV546" s="55"/>
      <c r="CQW546" s="55"/>
      <c r="CQX546" s="55"/>
      <c r="CQY546" s="55"/>
      <c r="CQZ546" s="59"/>
      <c r="CRA546" s="55"/>
      <c r="CRB546" s="55"/>
      <c r="CRC546" s="87"/>
      <c r="CRD546" s="88"/>
      <c r="CRE546" s="89"/>
      <c r="CRF546" s="90"/>
      <c r="CRG546" s="57"/>
      <c r="CRH546" s="57"/>
      <c r="CRI546" s="91"/>
      <c r="CRJ546" s="87"/>
      <c r="CRK546" s="87"/>
      <c r="CRL546" s="55"/>
      <c r="CRM546" s="55"/>
      <c r="CRN546" s="92"/>
      <c r="CRO546" s="61"/>
      <c r="CRP546" s="55"/>
      <c r="CRQ546" s="57"/>
      <c r="CRR546" s="55"/>
      <c r="CRS546" s="55"/>
      <c r="CRT546" s="55"/>
      <c r="CRU546" s="55"/>
      <c r="CRV546" s="55"/>
      <c r="CRW546" s="55"/>
      <c r="CRX546" s="55"/>
      <c r="CRY546" s="59"/>
      <c r="CRZ546" s="55"/>
      <c r="CSA546" s="55"/>
      <c r="CSB546" s="87"/>
      <c r="CSC546" s="88"/>
      <c r="CSD546" s="89"/>
      <c r="CSE546" s="90"/>
      <c r="CSF546" s="57"/>
      <c r="CSG546" s="57"/>
      <c r="CSH546" s="91"/>
      <c r="CSI546" s="87"/>
      <c r="CSJ546" s="87"/>
      <c r="CSK546" s="55"/>
      <c r="CSL546" s="55"/>
      <c r="CSM546" s="92"/>
      <c r="CSN546" s="61"/>
      <c r="CSO546" s="55"/>
      <c r="CSP546" s="57"/>
      <c r="CSQ546" s="55"/>
      <c r="CSR546" s="55"/>
      <c r="CSS546" s="55"/>
      <c r="CST546" s="55"/>
      <c r="CSU546" s="55"/>
      <c r="CSV546" s="55"/>
      <c r="CSW546" s="55"/>
      <c r="CSX546" s="59"/>
      <c r="CSY546" s="55"/>
      <c r="CSZ546" s="55"/>
      <c r="CTA546" s="87"/>
      <c r="CTB546" s="88"/>
      <c r="CTC546" s="89"/>
      <c r="CTD546" s="90"/>
      <c r="CTE546" s="57"/>
      <c r="CTF546" s="57"/>
      <c r="CTG546" s="91"/>
      <c r="CTH546" s="87"/>
      <c r="CTI546" s="87"/>
      <c r="CTJ546" s="55"/>
      <c r="CTK546" s="55"/>
      <c r="CTL546" s="92"/>
      <c r="CTM546" s="61"/>
      <c r="CTN546" s="55"/>
      <c r="CTO546" s="57"/>
      <c r="CTP546" s="55"/>
      <c r="CTQ546" s="55"/>
      <c r="CTR546" s="55"/>
      <c r="CTS546" s="55"/>
      <c r="CTT546" s="55"/>
      <c r="CTU546" s="55"/>
      <c r="CTV546" s="55"/>
      <c r="CTW546" s="59"/>
      <c r="CTX546" s="55"/>
      <c r="CTY546" s="55"/>
      <c r="CTZ546" s="87"/>
      <c r="CUA546" s="88"/>
      <c r="CUB546" s="89"/>
      <c r="CUC546" s="90"/>
      <c r="CUD546" s="57"/>
      <c r="CUE546" s="57"/>
      <c r="CUF546" s="91"/>
      <c r="CUG546" s="87"/>
      <c r="CUH546" s="87"/>
      <c r="CUI546" s="55"/>
      <c r="CUJ546" s="55"/>
      <c r="CUK546" s="92"/>
      <c r="CUL546" s="61"/>
      <c r="CUM546" s="55"/>
      <c r="CUN546" s="57"/>
      <c r="CUO546" s="55"/>
      <c r="CUP546" s="55"/>
      <c r="CUQ546" s="55"/>
      <c r="CUR546" s="55"/>
      <c r="CUS546" s="55"/>
      <c r="CUT546" s="55"/>
      <c r="CUU546" s="55"/>
      <c r="CUV546" s="59"/>
      <c r="CUW546" s="55"/>
      <c r="CUX546" s="55"/>
      <c r="CUY546" s="87"/>
      <c r="CUZ546" s="88"/>
      <c r="CVA546" s="89"/>
      <c r="CVB546" s="90"/>
      <c r="CVC546" s="57"/>
      <c r="CVD546" s="57"/>
      <c r="CVE546" s="91"/>
      <c r="CVF546" s="87"/>
      <c r="CVG546" s="87"/>
      <c r="CVH546" s="55"/>
      <c r="CVI546" s="55"/>
      <c r="CVJ546" s="92"/>
      <c r="CVK546" s="61"/>
      <c r="CVL546" s="55"/>
      <c r="CVM546" s="57"/>
      <c r="CVN546" s="55"/>
      <c r="CVO546" s="55"/>
      <c r="CVP546" s="55"/>
      <c r="CVQ546" s="55"/>
      <c r="CVR546" s="55"/>
      <c r="CVS546" s="55"/>
      <c r="CVT546" s="55"/>
      <c r="CVU546" s="59"/>
      <c r="CVV546" s="55"/>
      <c r="CVW546" s="55"/>
      <c r="CVX546" s="87"/>
      <c r="CVY546" s="88"/>
      <c r="CVZ546" s="89"/>
      <c r="CWA546" s="90"/>
      <c r="CWB546" s="57"/>
      <c r="CWC546" s="57"/>
      <c r="CWD546" s="91"/>
      <c r="CWE546" s="87"/>
      <c r="CWF546" s="87"/>
      <c r="CWG546" s="55"/>
      <c r="CWH546" s="55"/>
      <c r="CWI546" s="92"/>
      <c r="CWJ546" s="61"/>
      <c r="CWK546" s="55"/>
      <c r="CWL546" s="57"/>
      <c r="CWM546" s="55"/>
      <c r="CWN546" s="55"/>
      <c r="CWO546" s="55"/>
      <c r="CWP546" s="55"/>
      <c r="CWQ546" s="55"/>
      <c r="CWR546" s="55"/>
      <c r="CWS546" s="55"/>
      <c r="CWT546" s="59"/>
      <c r="CWU546" s="55"/>
      <c r="CWV546" s="55"/>
      <c r="CWW546" s="87"/>
      <c r="CWX546" s="88"/>
      <c r="CWY546" s="89"/>
      <c r="CWZ546" s="90"/>
      <c r="CXA546" s="57"/>
      <c r="CXB546" s="57"/>
      <c r="CXC546" s="91"/>
      <c r="CXD546" s="87"/>
      <c r="CXE546" s="87"/>
      <c r="CXF546" s="55"/>
      <c r="CXG546" s="55"/>
      <c r="CXH546" s="92"/>
      <c r="CXI546" s="61"/>
      <c r="CXJ546" s="55"/>
      <c r="CXK546" s="57"/>
      <c r="CXL546" s="55"/>
      <c r="CXM546" s="55"/>
      <c r="CXN546" s="55"/>
      <c r="CXO546" s="55"/>
      <c r="CXP546" s="55"/>
      <c r="CXQ546" s="55"/>
      <c r="CXR546" s="55"/>
      <c r="CXS546" s="59"/>
      <c r="CXT546" s="55"/>
      <c r="CXU546" s="55"/>
      <c r="CXV546" s="87"/>
      <c r="CXW546" s="88"/>
      <c r="CXX546" s="89"/>
      <c r="CXY546" s="90"/>
      <c r="CXZ546" s="57"/>
      <c r="CYA546" s="57"/>
      <c r="CYB546" s="91"/>
      <c r="CYC546" s="87"/>
      <c r="CYD546" s="87"/>
      <c r="CYE546" s="55"/>
      <c r="CYF546" s="55"/>
      <c r="CYG546" s="92"/>
      <c r="CYH546" s="61"/>
      <c r="CYI546" s="55"/>
      <c r="CYJ546" s="57"/>
      <c r="CYK546" s="55"/>
      <c r="CYL546" s="55"/>
      <c r="CYM546" s="55"/>
      <c r="CYN546" s="55"/>
      <c r="CYO546" s="55"/>
      <c r="CYP546" s="55"/>
      <c r="CYQ546" s="55"/>
      <c r="CYR546" s="59"/>
      <c r="CYS546" s="55"/>
      <c r="CYT546" s="55"/>
      <c r="CYU546" s="87"/>
      <c r="CYV546" s="88"/>
      <c r="CYW546" s="89"/>
      <c r="CYX546" s="90"/>
      <c r="CYY546" s="57"/>
      <c r="CYZ546" s="57"/>
      <c r="CZA546" s="91"/>
      <c r="CZB546" s="87"/>
      <c r="CZC546" s="87"/>
      <c r="CZD546" s="55"/>
      <c r="CZE546" s="55"/>
      <c r="CZF546" s="92"/>
      <c r="CZG546" s="61"/>
      <c r="CZH546" s="55"/>
      <c r="CZI546" s="57"/>
      <c r="CZJ546" s="55"/>
      <c r="CZK546" s="55"/>
      <c r="CZL546" s="55"/>
      <c r="CZM546" s="55"/>
      <c r="CZN546" s="55"/>
      <c r="CZO546" s="55"/>
      <c r="CZP546" s="55"/>
      <c r="CZQ546" s="59"/>
      <c r="CZR546" s="55"/>
      <c r="CZS546" s="55"/>
      <c r="CZT546" s="87"/>
      <c r="CZU546" s="88"/>
      <c r="CZV546" s="89"/>
      <c r="CZW546" s="90"/>
      <c r="CZX546" s="57"/>
      <c r="CZY546" s="57"/>
      <c r="CZZ546" s="91"/>
      <c r="DAA546" s="87"/>
      <c r="DAB546" s="87"/>
      <c r="DAC546" s="55"/>
      <c r="DAD546" s="55"/>
      <c r="DAE546" s="92"/>
      <c r="DAF546" s="61"/>
      <c r="DAG546" s="55"/>
      <c r="DAH546" s="57"/>
      <c r="DAI546" s="55"/>
      <c r="DAJ546" s="55"/>
      <c r="DAK546" s="55"/>
      <c r="DAL546" s="55"/>
      <c r="DAM546" s="55"/>
      <c r="DAN546" s="55"/>
      <c r="DAO546" s="55"/>
      <c r="DAP546" s="59"/>
      <c r="DAQ546" s="55"/>
      <c r="DAR546" s="55"/>
      <c r="DAS546" s="87"/>
      <c r="DAT546" s="88"/>
      <c r="DAU546" s="89"/>
      <c r="DAV546" s="90"/>
      <c r="DAW546" s="57"/>
      <c r="DAX546" s="57"/>
      <c r="DAY546" s="91"/>
      <c r="DAZ546" s="87"/>
      <c r="DBA546" s="87"/>
      <c r="DBB546" s="55"/>
      <c r="DBC546" s="55"/>
      <c r="DBD546" s="92"/>
      <c r="DBE546" s="61"/>
      <c r="DBF546" s="55"/>
      <c r="DBG546" s="57"/>
      <c r="DBH546" s="55"/>
      <c r="DBI546" s="55"/>
      <c r="DBJ546" s="55"/>
      <c r="DBK546" s="55"/>
      <c r="DBL546" s="55"/>
      <c r="DBM546" s="55"/>
      <c r="DBN546" s="55"/>
      <c r="DBO546" s="59"/>
      <c r="DBP546" s="55"/>
      <c r="DBQ546" s="55"/>
      <c r="DBR546" s="87"/>
      <c r="DBS546" s="88"/>
      <c r="DBT546" s="89"/>
      <c r="DBU546" s="90"/>
      <c r="DBV546" s="57"/>
      <c r="DBW546" s="57"/>
      <c r="DBX546" s="91"/>
      <c r="DBY546" s="87"/>
      <c r="DBZ546" s="87"/>
      <c r="DCA546" s="55"/>
      <c r="DCB546" s="55"/>
      <c r="DCC546" s="92"/>
      <c r="DCD546" s="61"/>
      <c r="DCE546" s="55"/>
      <c r="DCF546" s="57"/>
      <c r="DCG546" s="55"/>
      <c r="DCH546" s="55"/>
      <c r="DCI546" s="55"/>
      <c r="DCJ546" s="55"/>
      <c r="DCK546" s="55"/>
      <c r="DCL546" s="55"/>
      <c r="DCM546" s="55"/>
      <c r="DCN546" s="59"/>
      <c r="DCO546" s="55"/>
      <c r="DCP546" s="55"/>
      <c r="DCQ546" s="87"/>
      <c r="DCR546" s="88"/>
      <c r="DCS546" s="89"/>
      <c r="DCT546" s="90"/>
      <c r="DCU546" s="57"/>
      <c r="DCV546" s="57"/>
      <c r="DCW546" s="91"/>
      <c r="DCX546" s="87"/>
      <c r="DCY546" s="87"/>
      <c r="DCZ546" s="55"/>
      <c r="DDA546" s="55"/>
      <c r="DDB546" s="92"/>
      <c r="DDC546" s="61"/>
      <c r="DDD546" s="55"/>
      <c r="DDE546" s="57"/>
      <c r="DDF546" s="55"/>
      <c r="DDG546" s="55"/>
      <c r="DDH546" s="55"/>
      <c r="DDI546" s="55"/>
      <c r="DDJ546" s="55"/>
      <c r="DDK546" s="55"/>
      <c r="DDL546" s="55"/>
      <c r="DDM546" s="59"/>
      <c r="DDN546" s="55"/>
      <c r="DDO546" s="55"/>
      <c r="DDP546" s="87"/>
      <c r="DDQ546" s="88"/>
      <c r="DDR546" s="89"/>
      <c r="DDS546" s="90"/>
      <c r="DDT546" s="57"/>
      <c r="DDU546" s="57"/>
      <c r="DDV546" s="91"/>
      <c r="DDW546" s="87"/>
      <c r="DDX546" s="87"/>
      <c r="DDY546" s="55"/>
      <c r="DDZ546" s="55"/>
      <c r="DEA546" s="92"/>
      <c r="DEB546" s="61"/>
      <c r="DEC546" s="55"/>
      <c r="DED546" s="57"/>
      <c r="DEE546" s="55"/>
      <c r="DEF546" s="55"/>
      <c r="DEG546" s="55"/>
      <c r="DEH546" s="55"/>
      <c r="DEI546" s="55"/>
      <c r="DEJ546" s="55"/>
      <c r="DEK546" s="55"/>
      <c r="DEL546" s="59"/>
      <c r="DEM546" s="55"/>
      <c r="DEN546" s="55"/>
      <c r="DEO546" s="87"/>
      <c r="DEP546" s="88"/>
      <c r="DEQ546" s="89"/>
      <c r="DER546" s="90"/>
      <c r="DES546" s="57"/>
      <c r="DET546" s="57"/>
      <c r="DEU546" s="91"/>
      <c r="DEV546" s="87"/>
      <c r="DEW546" s="87"/>
      <c r="DEX546" s="55"/>
      <c r="DEY546" s="55"/>
      <c r="DEZ546" s="92"/>
      <c r="DFA546" s="61"/>
      <c r="DFB546" s="55"/>
      <c r="DFC546" s="57"/>
      <c r="DFD546" s="55"/>
      <c r="DFE546" s="55"/>
      <c r="DFF546" s="55"/>
      <c r="DFG546" s="55"/>
      <c r="DFH546" s="55"/>
      <c r="DFI546" s="55"/>
      <c r="DFJ546" s="55"/>
      <c r="DFK546" s="59"/>
      <c r="DFL546" s="55"/>
      <c r="DFM546" s="55"/>
      <c r="DFN546" s="87"/>
      <c r="DFO546" s="88"/>
      <c r="DFP546" s="89"/>
      <c r="DFQ546" s="90"/>
      <c r="DFR546" s="57"/>
      <c r="DFS546" s="57"/>
      <c r="DFT546" s="91"/>
      <c r="DFU546" s="87"/>
      <c r="DFV546" s="87"/>
      <c r="DFW546" s="55"/>
      <c r="DFX546" s="55"/>
      <c r="DFY546" s="92"/>
      <c r="DFZ546" s="61"/>
      <c r="DGA546" s="55"/>
      <c r="DGB546" s="57"/>
      <c r="DGC546" s="55"/>
      <c r="DGD546" s="55"/>
      <c r="DGE546" s="55"/>
      <c r="DGF546" s="55"/>
      <c r="DGG546" s="55"/>
      <c r="DGH546" s="55"/>
      <c r="DGI546" s="55"/>
      <c r="DGJ546" s="59"/>
      <c r="DGK546" s="55"/>
      <c r="DGL546" s="55"/>
      <c r="DGM546" s="87"/>
      <c r="DGN546" s="88"/>
      <c r="DGO546" s="89"/>
      <c r="DGP546" s="90"/>
      <c r="DGQ546" s="57"/>
      <c r="DGR546" s="57"/>
      <c r="DGS546" s="91"/>
      <c r="DGT546" s="87"/>
      <c r="DGU546" s="87"/>
      <c r="DGV546" s="55"/>
      <c r="DGW546" s="55"/>
      <c r="DGX546" s="92"/>
      <c r="DGY546" s="61"/>
      <c r="DGZ546" s="55"/>
      <c r="DHA546" s="57"/>
      <c r="DHB546" s="55"/>
      <c r="DHC546" s="55"/>
      <c r="DHD546" s="55"/>
      <c r="DHE546" s="55"/>
      <c r="DHF546" s="55"/>
      <c r="DHG546" s="55"/>
      <c r="DHH546" s="55"/>
      <c r="DHI546" s="59"/>
      <c r="DHJ546" s="55"/>
      <c r="DHK546" s="55"/>
      <c r="DHL546" s="87"/>
      <c r="DHM546" s="88"/>
      <c r="DHN546" s="89"/>
      <c r="DHO546" s="90"/>
      <c r="DHP546" s="57"/>
      <c r="DHQ546" s="57"/>
      <c r="DHR546" s="91"/>
      <c r="DHS546" s="87"/>
      <c r="DHT546" s="87"/>
      <c r="DHU546" s="55"/>
      <c r="DHV546" s="55"/>
      <c r="DHW546" s="92"/>
      <c r="DHX546" s="61"/>
      <c r="DHY546" s="55"/>
      <c r="DHZ546" s="57"/>
      <c r="DIA546" s="55"/>
      <c r="DIB546" s="55"/>
      <c r="DIC546" s="55"/>
      <c r="DID546" s="55"/>
      <c r="DIE546" s="55"/>
      <c r="DIF546" s="55"/>
      <c r="DIG546" s="55"/>
      <c r="DIH546" s="59"/>
      <c r="DII546" s="55"/>
      <c r="DIJ546" s="55"/>
      <c r="DIK546" s="87"/>
      <c r="DIL546" s="88"/>
      <c r="DIM546" s="89"/>
      <c r="DIN546" s="90"/>
      <c r="DIO546" s="57"/>
      <c r="DIP546" s="57"/>
      <c r="DIQ546" s="91"/>
      <c r="DIR546" s="87"/>
      <c r="DIS546" s="87"/>
      <c r="DIT546" s="55"/>
      <c r="DIU546" s="55"/>
      <c r="DIV546" s="92"/>
      <c r="DIW546" s="61"/>
      <c r="DIX546" s="55"/>
      <c r="DIY546" s="57"/>
      <c r="DIZ546" s="55"/>
      <c r="DJA546" s="55"/>
      <c r="DJB546" s="55"/>
      <c r="DJC546" s="55"/>
      <c r="DJD546" s="55"/>
      <c r="DJE546" s="55"/>
      <c r="DJF546" s="55"/>
      <c r="DJG546" s="59"/>
      <c r="DJH546" s="55"/>
      <c r="DJI546" s="55"/>
      <c r="DJJ546" s="87"/>
      <c r="DJK546" s="88"/>
      <c r="DJL546" s="89"/>
      <c r="DJM546" s="90"/>
      <c r="DJN546" s="57"/>
      <c r="DJO546" s="57"/>
      <c r="DJP546" s="91"/>
      <c r="DJQ546" s="87"/>
      <c r="DJR546" s="87"/>
      <c r="DJS546" s="55"/>
      <c r="DJT546" s="55"/>
      <c r="DJU546" s="92"/>
      <c r="DJV546" s="61"/>
      <c r="DJW546" s="55"/>
      <c r="DJX546" s="57"/>
      <c r="DJY546" s="55"/>
      <c r="DJZ546" s="55"/>
      <c r="DKA546" s="55"/>
      <c r="DKB546" s="55"/>
      <c r="DKC546" s="55"/>
      <c r="DKD546" s="55"/>
      <c r="DKE546" s="55"/>
      <c r="DKF546" s="59"/>
      <c r="DKG546" s="55"/>
      <c r="DKH546" s="55"/>
      <c r="DKI546" s="87"/>
      <c r="DKJ546" s="88"/>
      <c r="DKK546" s="89"/>
      <c r="DKL546" s="90"/>
      <c r="DKM546" s="57"/>
      <c r="DKN546" s="57"/>
      <c r="DKO546" s="91"/>
      <c r="DKP546" s="87"/>
      <c r="DKQ546" s="87"/>
      <c r="DKR546" s="55"/>
      <c r="DKS546" s="55"/>
      <c r="DKT546" s="92"/>
      <c r="DKU546" s="61"/>
      <c r="DKV546" s="55"/>
      <c r="DKW546" s="57"/>
      <c r="DKX546" s="55"/>
      <c r="DKY546" s="55"/>
      <c r="DKZ546" s="55"/>
      <c r="DLA546" s="55"/>
      <c r="DLB546" s="55"/>
      <c r="DLC546" s="55"/>
      <c r="DLD546" s="55"/>
      <c r="DLE546" s="59"/>
      <c r="DLF546" s="55"/>
      <c r="DLG546" s="55"/>
      <c r="DLH546" s="87"/>
      <c r="DLI546" s="88"/>
      <c r="DLJ546" s="89"/>
      <c r="DLK546" s="90"/>
      <c r="DLL546" s="57"/>
      <c r="DLM546" s="57"/>
      <c r="DLN546" s="91"/>
      <c r="DLO546" s="87"/>
      <c r="DLP546" s="87"/>
      <c r="DLQ546" s="55"/>
      <c r="DLR546" s="55"/>
      <c r="DLS546" s="92"/>
      <c r="DLT546" s="61"/>
      <c r="DLU546" s="55"/>
      <c r="DLV546" s="57"/>
      <c r="DLW546" s="55"/>
      <c r="DLX546" s="55"/>
      <c r="DLY546" s="55"/>
      <c r="DLZ546" s="55"/>
      <c r="DMA546" s="55"/>
      <c r="DMB546" s="55"/>
      <c r="DMC546" s="55"/>
      <c r="DMD546" s="59"/>
      <c r="DME546" s="55"/>
      <c r="DMF546" s="55"/>
      <c r="DMG546" s="87"/>
      <c r="DMH546" s="88"/>
      <c r="DMI546" s="89"/>
      <c r="DMJ546" s="90"/>
      <c r="DMK546" s="57"/>
      <c r="DML546" s="57"/>
      <c r="DMM546" s="91"/>
      <c r="DMN546" s="87"/>
      <c r="DMO546" s="87"/>
      <c r="DMP546" s="55"/>
      <c r="DMQ546" s="55"/>
      <c r="DMR546" s="92"/>
      <c r="DMS546" s="61"/>
      <c r="DMT546" s="55"/>
      <c r="DMU546" s="57"/>
      <c r="DMV546" s="55"/>
      <c r="DMW546" s="55"/>
      <c r="DMX546" s="55"/>
      <c r="DMY546" s="55"/>
      <c r="DMZ546" s="55"/>
      <c r="DNA546" s="55"/>
      <c r="DNB546" s="55"/>
      <c r="DNC546" s="59"/>
      <c r="DND546" s="55"/>
      <c r="DNE546" s="55"/>
      <c r="DNF546" s="87"/>
      <c r="DNG546" s="88"/>
      <c r="DNH546" s="89"/>
      <c r="DNI546" s="90"/>
      <c r="DNJ546" s="57"/>
      <c r="DNK546" s="57"/>
      <c r="DNL546" s="91"/>
      <c r="DNM546" s="87"/>
      <c r="DNN546" s="87"/>
      <c r="DNO546" s="55"/>
      <c r="DNP546" s="55"/>
      <c r="DNQ546" s="92"/>
      <c r="DNR546" s="61"/>
      <c r="DNS546" s="55"/>
      <c r="DNT546" s="57"/>
      <c r="DNU546" s="55"/>
      <c r="DNV546" s="55"/>
      <c r="DNW546" s="55"/>
      <c r="DNX546" s="55"/>
      <c r="DNY546" s="55"/>
      <c r="DNZ546" s="55"/>
      <c r="DOA546" s="55"/>
      <c r="DOB546" s="59"/>
      <c r="DOC546" s="55"/>
      <c r="DOD546" s="55"/>
      <c r="DOE546" s="87"/>
      <c r="DOF546" s="88"/>
      <c r="DOG546" s="89"/>
      <c r="DOH546" s="90"/>
      <c r="DOI546" s="57"/>
      <c r="DOJ546" s="57"/>
      <c r="DOK546" s="91"/>
      <c r="DOL546" s="87"/>
      <c r="DOM546" s="87"/>
      <c r="DON546" s="55"/>
      <c r="DOO546" s="55"/>
      <c r="DOP546" s="92"/>
      <c r="DOQ546" s="61"/>
      <c r="DOR546" s="55"/>
      <c r="DOS546" s="57"/>
      <c r="DOT546" s="55"/>
      <c r="DOU546" s="55"/>
      <c r="DOV546" s="55"/>
      <c r="DOW546" s="55"/>
      <c r="DOX546" s="55"/>
      <c r="DOY546" s="55"/>
      <c r="DOZ546" s="55"/>
      <c r="DPA546" s="59"/>
      <c r="DPB546" s="55"/>
      <c r="DPC546" s="55"/>
      <c r="DPD546" s="87"/>
      <c r="DPE546" s="88"/>
      <c r="DPF546" s="89"/>
      <c r="DPG546" s="90"/>
      <c r="DPH546" s="57"/>
      <c r="DPI546" s="57"/>
      <c r="DPJ546" s="91"/>
      <c r="DPK546" s="87"/>
      <c r="DPL546" s="87"/>
      <c r="DPM546" s="55"/>
      <c r="DPN546" s="55"/>
      <c r="DPO546" s="92"/>
      <c r="DPP546" s="61"/>
      <c r="DPQ546" s="55"/>
      <c r="DPR546" s="57"/>
      <c r="DPS546" s="55"/>
      <c r="DPT546" s="55"/>
      <c r="DPU546" s="55"/>
      <c r="DPV546" s="55"/>
      <c r="DPW546" s="55"/>
      <c r="DPX546" s="55"/>
      <c r="DPY546" s="55"/>
      <c r="DPZ546" s="59"/>
      <c r="DQA546" s="55"/>
      <c r="DQB546" s="55"/>
      <c r="DQC546" s="87"/>
      <c r="DQD546" s="88"/>
      <c r="DQE546" s="89"/>
      <c r="DQF546" s="90"/>
      <c r="DQG546" s="57"/>
      <c r="DQH546" s="57"/>
      <c r="DQI546" s="91"/>
      <c r="DQJ546" s="87"/>
      <c r="DQK546" s="87"/>
      <c r="DQL546" s="55"/>
      <c r="DQM546" s="55"/>
      <c r="DQN546" s="92"/>
      <c r="DQO546" s="61"/>
      <c r="DQP546" s="55"/>
      <c r="DQQ546" s="57"/>
      <c r="DQR546" s="55"/>
      <c r="DQS546" s="55"/>
      <c r="DQT546" s="55"/>
      <c r="DQU546" s="55"/>
      <c r="DQV546" s="55"/>
      <c r="DQW546" s="55"/>
      <c r="DQX546" s="55"/>
      <c r="DQY546" s="59"/>
      <c r="DQZ546" s="55"/>
      <c r="DRA546" s="55"/>
      <c r="DRB546" s="87"/>
      <c r="DRC546" s="88"/>
      <c r="DRD546" s="89"/>
      <c r="DRE546" s="90"/>
      <c r="DRF546" s="57"/>
      <c r="DRG546" s="57"/>
      <c r="DRH546" s="91"/>
      <c r="DRI546" s="87"/>
      <c r="DRJ546" s="87"/>
      <c r="DRK546" s="55"/>
      <c r="DRL546" s="55"/>
      <c r="DRM546" s="92"/>
      <c r="DRN546" s="61"/>
      <c r="DRO546" s="55"/>
      <c r="DRP546" s="57"/>
      <c r="DRQ546" s="55"/>
      <c r="DRR546" s="55"/>
      <c r="DRS546" s="55"/>
      <c r="DRT546" s="55"/>
      <c r="DRU546" s="55"/>
      <c r="DRV546" s="55"/>
      <c r="DRW546" s="55"/>
      <c r="DRX546" s="59"/>
      <c r="DRY546" s="55"/>
      <c r="DRZ546" s="55"/>
      <c r="DSA546" s="87"/>
      <c r="DSB546" s="88"/>
      <c r="DSC546" s="89"/>
      <c r="DSD546" s="90"/>
      <c r="DSE546" s="57"/>
      <c r="DSF546" s="57"/>
      <c r="DSG546" s="91"/>
      <c r="DSH546" s="87"/>
      <c r="DSI546" s="87"/>
      <c r="DSJ546" s="55"/>
      <c r="DSK546" s="55"/>
      <c r="DSL546" s="92"/>
      <c r="DSM546" s="61"/>
      <c r="DSN546" s="55"/>
      <c r="DSO546" s="57"/>
      <c r="DSP546" s="55"/>
      <c r="DSQ546" s="55"/>
      <c r="DSR546" s="55"/>
      <c r="DSS546" s="55"/>
      <c r="DST546" s="55"/>
      <c r="DSU546" s="55"/>
      <c r="DSV546" s="55"/>
      <c r="DSW546" s="59"/>
      <c r="DSX546" s="55"/>
      <c r="DSY546" s="55"/>
      <c r="DSZ546" s="87"/>
      <c r="DTA546" s="88"/>
      <c r="DTB546" s="89"/>
      <c r="DTC546" s="90"/>
      <c r="DTD546" s="57"/>
      <c r="DTE546" s="57"/>
      <c r="DTF546" s="91"/>
      <c r="DTG546" s="87"/>
      <c r="DTH546" s="87"/>
      <c r="DTI546" s="55"/>
      <c r="DTJ546" s="55"/>
      <c r="DTK546" s="92"/>
      <c r="DTL546" s="61"/>
      <c r="DTM546" s="55"/>
      <c r="DTN546" s="57"/>
      <c r="DTO546" s="55"/>
      <c r="DTP546" s="55"/>
      <c r="DTQ546" s="55"/>
      <c r="DTR546" s="55"/>
      <c r="DTS546" s="55"/>
      <c r="DTT546" s="55"/>
      <c r="DTU546" s="55"/>
      <c r="DTV546" s="59"/>
      <c r="DTW546" s="55"/>
      <c r="DTX546" s="55"/>
      <c r="DTY546" s="87"/>
      <c r="DTZ546" s="88"/>
      <c r="DUA546" s="89"/>
      <c r="DUB546" s="90"/>
      <c r="DUC546" s="57"/>
      <c r="DUD546" s="57"/>
      <c r="DUE546" s="91"/>
      <c r="DUF546" s="87"/>
      <c r="DUG546" s="87"/>
      <c r="DUH546" s="55"/>
      <c r="DUI546" s="55"/>
      <c r="DUJ546" s="92"/>
      <c r="DUK546" s="61"/>
      <c r="DUL546" s="55"/>
      <c r="DUM546" s="57"/>
      <c r="DUN546" s="55"/>
      <c r="DUO546" s="55"/>
      <c r="DUP546" s="55"/>
      <c r="DUQ546" s="55"/>
      <c r="DUR546" s="55"/>
      <c r="DUS546" s="55"/>
      <c r="DUT546" s="55"/>
      <c r="DUU546" s="59"/>
      <c r="DUV546" s="55"/>
      <c r="DUW546" s="55"/>
      <c r="DUX546" s="87"/>
      <c r="DUY546" s="88"/>
      <c r="DUZ546" s="89"/>
      <c r="DVA546" s="90"/>
      <c r="DVB546" s="57"/>
      <c r="DVC546" s="57"/>
      <c r="DVD546" s="91"/>
      <c r="DVE546" s="87"/>
      <c r="DVF546" s="87"/>
      <c r="DVG546" s="55"/>
      <c r="DVH546" s="55"/>
      <c r="DVI546" s="92"/>
      <c r="DVJ546" s="61"/>
      <c r="DVK546" s="55"/>
      <c r="DVL546" s="57"/>
      <c r="DVM546" s="55"/>
      <c r="DVN546" s="55"/>
      <c r="DVO546" s="55"/>
      <c r="DVP546" s="55"/>
      <c r="DVQ546" s="55"/>
      <c r="DVR546" s="55"/>
      <c r="DVS546" s="55"/>
      <c r="DVT546" s="59"/>
      <c r="DVU546" s="55"/>
      <c r="DVV546" s="55"/>
      <c r="DVW546" s="87"/>
      <c r="DVX546" s="88"/>
      <c r="DVY546" s="89"/>
      <c r="DVZ546" s="90"/>
      <c r="DWA546" s="57"/>
      <c r="DWB546" s="57"/>
      <c r="DWC546" s="91"/>
      <c r="DWD546" s="87"/>
      <c r="DWE546" s="87"/>
      <c r="DWF546" s="55"/>
      <c r="DWG546" s="55"/>
      <c r="DWH546" s="92"/>
      <c r="DWI546" s="61"/>
      <c r="DWJ546" s="55"/>
      <c r="DWK546" s="57"/>
      <c r="DWL546" s="55"/>
      <c r="DWM546" s="55"/>
      <c r="DWN546" s="55"/>
      <c r="DWO546" s="55"/>
      <c r="DWP546" s="55"/>
      <c r="DWQ546" s="55"/>
      <c r="DWR546" s="55"/>
      <c r="DWS546" s="59"/>
      <c r="DWT546" s="55"/>
      <c r="DWU546" s="55"/>
      <c r="DWV546" s="87"/>
      <c r="DWW546" s="88"/>
      <c r="DWX546" s="89"/>
      <c r="DWY546" s="90"/>
      <c r="DWZ546" s="57"/>
      <c r="DXA546" s="57"/>
      <c r="DXB546" s="91"/>
      <c r="DXC546" s="87"/>
      <c r="DXD546" s="87"/>
      <c r="DXE546" s="55"/>
      <c r="DXF546" s="55"/>
      <c r="DXG546" s="92"/>
      <c r="DXH546" s="61"/>
      <c r="DXI546" s="55"/>
      <c r="DXJ546" s="57"/>
      <c r="DXK546" s="55"/>
      <c r="DXL546" s="55"/>
      <c r="DXM546" s="55"/>
      <c r="DXN546" s="55"/>
      <c r="DXO546" s="55"/>
      <c r="DXP546" s="55"/>
      <c r="DXQ546" s="55"/>
      <c r="DXR546" s="59"/>
      <c r="DXS546" s="55"/>
      <c r="DXT546" s="55"/>
      <c r="DXU546" s="87"/>
      <c r="DXV546" s="88"/>
      <c r="DXW546" s="89"/>
      <c r="DXX546" s="90"/>
      <c r="DXY546" s="57"/>
      <c r="DXZ546" s="57"/>
      <c r="DYA546" s="91"/>
      <c r="DYB546" s="87"/>
      <c r="DYC546" s="87"/>
      <c r="DYD546" s="55"/>
      <c r="DYE546" s="55"/>
      <c r="DYF546" s="92"/>
      <c r="DYG546" s="61"/>
      <c r="DYH546" s="55"/>
      <c r="DYI546" s="57"/>
      <c r="DYJ546" s="55"/>
      <c r="DYK546" s="55"/>
      <c r="DYL546" s="55"/>
      <c r="DYM546" s="55"/>
      <c r="DYN546" s="55"/>
      <c r="DYO546" s="55"/>
      <c r="DYP546" s="55"/>
      <c r="DYQ546" s="59"/>
      <c r="DYR546" s="55"/>
      <c r="DYS546" s="55"/>
      <c r="DYT546" s="87"/>
      <c r="DYU546" s="88"/>
      <c r="DYV546" s="89"/>
      <c r="DYW546" s="90"/>
      <c r="DYX546" s="57"/>
      <c r="DYY546" s="57"/>
      <c r="DYZ546" s="91"/>
      <c r="DZA546" s="87"/>
      <c r="DZB546" s="87"/>
      <c r="DZC546" s="55"/>
      <c r="DZD546" s="55"/>
      <c r="DZE546" s="92"/>
      <c r="DZF546" s="61"/>
      <c r="DZG546" s="55"/>
      <c r="DZH546" s="57"/>
      <c r="DZI546" s="55"/>
      <c r="DZJ546" s="55"/>
      <c r="DZK546" s="55"/>
      <c r="DZL546" s="55"/>
      <c r="DZM546" s="55"/>
      <c r="DZN546" s="55"/>
      <c r="DZO546" s="55"/>
      <c r="DZP546" s="59"/>
      <c r="DZQ546" s="55"/>
      <c r="DZR546" s="55"/>
      <c r="DZS546" s="87"/>
      <c r="DZT546" s="88"/>
      <c r="DZU546" s="89"/>
      <c r="DZV546" s="90"/>
      <c r="DZW546" s="57"/>
      <c r="DZX546" s="57"/>
      <c r="DZY546" s="91"/>
      <c r="DZZ546" s="87"/>
      <c r="EAA546" s="87"/>
      <c r="EAB546" s="55"/>
      <c r="EAC546" s="55"/>
      <c r="EAD546" s="92"/>
      <c r="EAE546" s="61"/>
      <c r="EAF546" s="55"/>
      <c r="EAG546" s="57"/>
      <c r="EAH546" s="55"/>
      <c r="EAI546" s="55"/>
      <c r="EAJ546" s="55"/>
      <c r="EAK546" s="55"/>
      <c r="EAL546" s="55"/>
      <c r="EAM546" s="55"/>
      <c r="EAN546" s="55"/>
      <c r="EAO546" s="59"/>
      <c r="EAP546" s="55"/>
      <c r="EAQ546" s="55"/>
      <c r="EAR546" s="87"/>
      <c r="EAS546" s="88"/>
      <c r="EAT546" s="89"/>
      <c r="EAU546" s="90"/>
      <c r="EAV546" s="57"/>
      <c r="EAW546" s="57"/>
      <c r="EAX546" s="91"/>
      <c r="EAY546" s="87"/>
      <c r="EAZ546" s="87"/>
      <c r="EBA546" s="55"/>
      <c r="EBB546" s="55"/>
      <c r="EBC546" s="92"/>
      <c r="EBD546" s="61"/>
      <c r="EBE546" s="55"/>
      <c r="EBF546" s="57"/>
      <c r="EBG546" s="55"/>
      <c r="EBH546" s="55"/>
      <c r="EBI546" s="55"/>
      <c r="EBJ546" s="55"/>
      <c r="EBK546" s="55"/>
      <c r="EBL546" s="55"/>
      <c r="EBM546" s="55"/>
      <c r="EBN546" s="59"/>
      <c r="EBO546" s="55"/>
      <c r="EBP546" s="55"/>
      <c r="EBQ546" s="87"/>
      <c r="EBR546" s="88"/>
      <c r="EBS546" s="89"/>
      <c r="EBT546" s="90"/>
      <c r="EBU546" s="57"/>
      <c r="EBV546" s="57"/>
      <c r="EBW546" s="91"/>
      <c r="EBX546" s="87"/>
      <c r="EBY546" s="87"/>
      <c r="EBZ546" s="55"/>
      <c r="ECA546" s="55"/>
      <c r="ECB546" s="92"/>
      <c r="ECC546" s="61"/>
      <c r="ECD546" s="55"/>
      <c r="ECE546" s="57"/>
      <c r="ECF546" s="55"/>
      <c r="ECG546" s="55"/>
      <c r="ECH546" s="55"/>
      <c r="ECI546" s="55"/>
      <c r="ECJ546" s="55"/>
      <c r="ECK546" s="55"/>
      <c r="ECL546" s="55"/>
      <c r="ECM546" s="59"/>
      <c r="ECN546" s="55"/>
      <c r="ECO546" s="55"/>
      <c r="ECP546" s="87"/>
      <c r="ECQ546" s="88"/>
      <c r="ECR546" s="89"/>
      <c r="ECS546" s="90"/>
      <c r="ECT546" s="57"/>
      <c r="ECU546" s="57"/>
      <c r="ECV546" s="91"/>
      <c r="ECW546" s="87"/>
      <c r="ECX546" s="87"/>
      <c r="ECY546" s="55"/>
      <c r="ECZ546" s="55"/>
      <c r="EDA546" s="92"/>
      <c r="EDB546" s="61"/>
      <c r="EDC546" s="55"/>
      <c r="EDD546" s="57"/>
      <c r="EDE546" s="55"/>
      <c r="EDF546" s="55"/>
      <c r="EDG546" s="55"/>
      <c r="EDH546" s="55"/>
      <c r="EDI546" s="55"/>
      <c r="EDJ546" s="55"/>
      <c r="EDK546" s="55"/>
      <c r="EDL546" s="59"/>
      <c r="EDM546" s="55"/>
      <c r="EDN546" s="55"/>
      <c r="EDO546" s="87"/>
      <c r="EDP546" s="88"/>
      <c r="EDQ546" s="89"/>
      <c r="EDR546" s="90"/>
      <c r="EDS546" s="57"/>
      <c r="EDT546" s="57"/>
      <c r="EDU546" s="91"/>
      <c r="EDV546" s="87"/>
      <c r="EDW546" s="87"/>
      <c r="EDX546" s="55"/>
      <c r="EDY546" s="55"/>
      <c r="EDZ546" s="92"/>
      <c r="EEA546" s="61"/>
      <c r="EEB546" s="55"/>
      <c r="EEC546" s="57"/>
      <c r="EED546" s="55"/>
      <c r="EEE546" s="55"/>
      <c r="EEF546" s="55"/>
      <c r="EEG546" s="55"/>
      <c r="EEH546" s="55"/>
      <c r="EEI546" s="55"/>
      <c r="EEJ546" s="55"/>
      <c r="EEK546" s="59"/>
      <c r="EEL546" s="55"/>
      <c r="EEM546" s="55"/>
      <c r="EEN546" s="87"/>
      <c r="EEO546" s="88"/>
      <c r="EEP546" s="89"/>
      <c r="EEQ546" s="90"/>
      <c r="EER546" s="57"/>
      <c r="EES546" s="57"/>
      <c r="EET546" s="91"/>
      <c r="EEU546" s="87"/>
      <c r="EEV546" s="87"/>
      <c r="EEW546" s="55"/>
      <c r="EEX546" s="55"/>
      <c r="EEY546" s="92"/>
      <c r="EEZ546" s="61"/>
      <c r="EFA546" s="55"/>
      <c r="EFB546" s="57"/>
      <c r="EFC546" s="55"/>
      <c r="EFD546" s="55"/>
      <c r="EFE546" s="55"/>
      <c r="EFF546" s="55"/>
      <c r="EFG546" s="55"/>
      <c r="EFH546" s="55"/>
      <c r="EFI546" s="55"/>
      <c r="EFJ546" s="59"/>
      <c r="EFK546" s="55"/>
      <c r="EFL546" s="55"/>
      <c r="EFM546" s="87"/>
      <c r="EFN546" s="88"/>
      <c r="EFO546" s="89"/>
      <c r="EFP546" s="90"/>
      <c r="EFQ546" s="57"/>
      <c r="EFR546" s="57"/>
      <c r="EFS546" s="91"/>
      <c r="EFT546" s="87"/>
      <c r="EFU546" s="87"/>
      <c r="EFV546" s="55"/>
      <c r="EFW546" s="55"/>
      <c r="EFX546" s="92"/>
      <c r="EFY546" s="61"/>
      <c r="EFZ546" s="55"/>
      <c r="EGA546" s="57"/>
      <c r="EGB546" s="55"/>
      <c r="EGC546" s="55"/>
      <c r="EGD546" s="55"/>
      <c r="EGE546" s="55"/>
      <c r="EGF546" s="55"/>
      <c r="EGG546" s="55"/>
      <c r="EGH546" s="55"/>
      <c r="EGI546" s="59"/>
      <c r="EGJ546" s="55"/>
      <c r="EGK546" s="55"/>
      <c r="EGL546" s="87"/>
      <c r="EGM546" s="88"/>
      <c r="EGN546" s="89"/>
      <c r="EGO546" s="90"/>
      <c r="EGP546" s="57"/>
      <c r="EGQ546" s="57"/>
      <c r="EGR546" s="91"/>
      <c r="EGS546" s="87"/>
      <c r="EGT546" s="87"/>
      <c r="EGU546" s="55"/>
      <c r="EGV546" s="55"/>
      <c r="EGW546" s="92"/>
      <c r="EGX546" s="61"/>
      <c r="EGY546" s="55"/>
      <c r="EGZ546" s="57"/>
      <c r="EHA546" s="55"/>
      <c r="EHB546" s="55"/>
      <c r="EHC546" s="55"/>
      <c r="EHD546" s="55"/>
      <c r="EHE546" s="55"/>
      <c r="EHF546" s="55"/>
      <c r="EHG546" s="55"/>
      <c r="EHH546" s="59"/>
      <c r="EHI546" s="55"/>
      <c r="EHJ546" s="55"/>
      <c r="EHK546" s="87"/>
      <c r="EHL546" s="88"/>
      <c r="EHM546" s="89"/>
      <c r="EHN546" s="90"/>
      <c r="EHO546" s="57"/>
      <c r="EHP546" s="57"/>
      <c r="EHQ546" s="91"/>
      <c r="EHR546" s="87"/>
      <c r="EHS546" s="87"/>
      <c r="EHT546" s="55"/>
      <c r="EHU546" s="55"/>
      <c r="EHV546" s="92"/>
      <c r="EHW546" s="61"/>
      <c r="EHX546" s="55"/>
      <c r="EHY546" s="57"/>
      <c r="EHZ546" s="55"/>
      <c r="EIA546" s="55"/>
      <c r="EIB546" s="55"/>
      <c r="EIC546" s="55"/>
      <c r="EID546" s="55"/>
      <c r="EIE546" s="55"/>
      <c r="EIF546" s="55"/>
      <c r="EIG546" s="59"/>
      <c r="EIH546" s="55"/>
      <c r="EII546" s="55"/>
      <c r="EIJ546" s="87"/>
      <c r="EIK546" s="88"/>
      <c r="EIL546" s="89"/>
      <c r="EIM546" s="90"/>
      <c r="EIN546" s="57"/>
      <c r="EIO546" s="57"/>
      <c r="EIP546" s="91"/>
      <c r="EIQ546" s="87"/>
      <c r="EIR546" s="87"/>
      <c r="EIS546" s="55"/>
      <c r="EIT546" s="55"/>
      <c r="EIU546" s="92"/>
      <c r="EIV546" s="61"/>
      <c r="EIW546" s="55"/>
      <c r="EIX546" s="57"/>
      <c r="EIY546" s="55"/>
      <c r="EIZ546" s="55"/>
      <c r="EJA546" s="55"/>
      <c r="EJB546" s="55"/>
      <c r="EJC546" s="55"/>
      <c r="EJD546" s="55"/>
      <c r="EJE546" s="55"/>
      <c r="EJF546" s="59"/>
      <c r="EJG546" s="55"/>
      <c r="EJH546" s="55"/>
      <c r="EJI546" s="87"/>
      <c r="EJJ546" s="88"/>
      <c r="EJK546" s="89"/>
      <c r="EJL546" s="90"/>
      <c r="EJM546" s="57"/>
      <c r="EJN546" s="57"/>
      <c r="EJO546" s="91"/>
      <c r="EJP546" s="87"/>
      <c r="EJQ546" s="87"/>
      <c r="EJR546" s="55"/>
      <c r="EJS546" s="55"/>
      <c r="EJT546" s="92"/>
      <c r="EJU546" s="61"/>
      <c r="EJV546" s="55"/>
      <c r="EJW546" s="57"/>
      <c r="EJX546" s="55"/>
      <c r="EJY546" s="55"/>
      <c r="EJZ546" s="55"/>
      <c r="EKA546" s="55"/>
      <c r="EKB546" s="55"/>
      <c r="EKC546" s="55"/>
      <c r="EKD546" s="55"/>
      <c r="EKE546" s="59"/>
      <c r="EKF546" s="55"/>
      <c r="EKG546" s="55"/>
      <c r="EKH546" s="87"/>
      <c r="EKI546" s="88"/>
      <c r="EKJ546" s="89"/>
      <c r="EKK546" s="90"/>
      <c r="EKL546" s="57"/>
      <c r="EKM546" s="57"/>
      <c r="EKN546" s="91"/>
      <c r="EKO546" s="87"/>
      <c r="EKP546" s="87"/>
      <c r="EKQ546" s="55"/>
      <c r="EKR546" s="55"/>
      <c r="EKS546" s="92"/>
      <c r="EKT546" s="61"/>
      <c r="EKU546" s="55"/>
      <c r="EKV546" s="57"/>
      <c r="EKW546" s="55"/>
      <c r="EKX546" s="55"/>
      <c r="EKY546" s="55"/>
      <c r="EKZ546" s="55"/>
      <c r="ELA546" s="55"/>
      <c r="ELB546" s="55"/>
      <c r="ELC546" s="55"/>
      <c r="ELD546" s="59"/>
      <c r="ELE546" s="55"/>
      <c r="ELF546" s="55"/>
      <c r="ELG546" s="87"/>
      <c r="ELH546" s="88"/>
      <c r="ELI546" s="89"/>
      <c r="ELJ546" s="90"/>
      <c r="ELK546" s="57"/>
      <c r="ELL546" s="57"/>
      <c r="ELM546" s="91"/>
      <c r="ELN546" s="87"/>
      <c r="ELO546" s="87"/>
      <c r="ELP546" s="55"/>
      <c r="ELQ546" s="55"/>
      <c r="ELR546" s="92"/>
      <c r="ELS546" s="61"/>
      <c r="ELT546" s="55"/>
      <c r="ELU546" s="57"/>
      <c r="ELV546" s="55"/>
      <c r="ELW546" s="55"/>
      <c r="ELX546" s="55"/>
      <c r="ELY546" s="55"/>
      <c r="ELZ546" s="55"/>
      <c r="EMA546" s="55"/>
      <c r="EMB546" s="55"/>
      <c r="EMC546" s="59"/>
      <c r="EMD546" s="55"/>
      <c r="EME546" s="55"/>
      <c r="EMF546" s="87"/>
      <c r="EMG546" s="88"/>
      <c r="EMH546" s="89"/>
      <c r="EMI546" s="90"/>
      <c r="EMJ546" s="57"/>
      <c r="EMK546" s="57"/>
      <c r="EML546" s="91"/>
      <c r="EMM546" s="87"/>
      <c r="EMN546" s="87"/>
      <c r="EMO546" s="55"/>
      <c r="EMP546" s="55"/>
      <c r="EMQ546" s="92"/>
      <c r="EMR546" s="61"/>
      <c r="EMS546" s="55"/>
      <c r="EMT546" s="57"/>
      <c r="EMU546" s="55"/>
      <c r="EMV546" s="55"/>
      <c r="EMW546" s="55"/>
      <c r="EMX546" s="55"/>
      <c r="EMY546" s="55"/>
      <c r="EMZ546" s="55"/>
      <c r="ENA546" s="55"/>
      <c r="ENB546" s="59"/>
      <c r="ENC546" s="55"/>
      <c r="END546" s="55"/>
      <c r="ENE546" s="87"/>
      <c r="ENF546" s="88"/>
      <c r="ENG546" s="89"/>
      <c r="ENH546" s="90"/>
      <c r="ENI546" s="57"/>
      <c r="ENJ546" s="57"/>
      <c r="ENK546" s="91"/>
      <c r="ENL546" s="87"/>
      <c r="ENM546" s="87"/>
      <c r="ENN546" s="55"/>
      <c r="ENO546" s="55"/>
      <c r="ENP546" s="92"/>
      <c r="ENQ546" s="61"/>
      <c r="ENR546" s="55"/>
      <c r="ENS546" s="57"/>
      <c r="ENT546" s="55"/>
      <c r="ENU546" s="55"/>
      <c r="ENV546" s="55"/>
      <c r="ENW546" s="55"/>
      <c r="ENX546" s="55"/>
      <c r="ENY546" s="55"/>
      <c r="ENZ546" s="55"/>
      <c r="EOA546" s="59"/>
      <c r="EOB546" s="55"/>
      <c r="EOC546" s="55"/>
      <c r="EOD546" s="87"/>
      <c r="EOE546" s="88"/>
      <c r="EOF546" s="89"/>
      <c r="EOG546" s="90"/>
      <c r="EOH546" s="57"/>
      <c r="EOI546" s="57"/>
      <c r="EOJ546" s="91"/>
      <c r="EOK546" s="87"/>
      <c r="EOL546" s="87"/>
      <c r="EOM546" s="55"/>
      <c r="EON546" s="55"/>
      <c r="EOO546" s="92"/>
      <c r="EOP546" s="61"/>
      <c r="EOQ546" s="55"/>
      <c r="EOR546" s="57"/>
      <c r="EOS546" s="55"/>
      <c r="EOT546" s="55"/>
      <c r="EOU546" s="55"/>
      <c r="EOV546" s="55"/>
      <c r="EOW546" s="55"/>
      <c r="EOX546" s="55"/>
      <c r="EOY546" s="55"/>
      <c r="EOZ546" s="59"/>
      <c r="EPA546" s="55"/>
      <c r="EPB546" s="55"/>
      <c r="EPC546" s="87"/>
      <c r="EPD546" s="88"/>
      <c r="EPE546" s="89"/>
      <c r="EPF546" s="90"/>
      <c r="EPG546" s="57"/>
      <c r="EPH546" s="57"/>
      <c r="EPI546" s="91"/>
      <c r="EPJ546" s="87"/>
      <c r="EPK546" s="87"/>
      <c r="EPL546" s="55"/>
      <c r="EPM546" s="55"/>
      <c r="EPN546" s="92"/>
      <c r="EPO546" s="61"/>
      <c r="EPP546" s="55"/>
      <c r="EPQ546" s="57"/>
      <c r="EPR546" s="55"/>
      <c r="EPS546" s="55"/>
      <c r="EPT546" s="55"/>
      <c r="EPU546" s="55"/>
      <c r="EPV546" s="55"/>
      <c r="EPW546" s="55"/>
      <c r="EPX546" s="55"/>
      <c r="EPY546" s="59"/>
      <c r="EPZ546" s="55"/>
      <c r="EQA546" s="55"/>
      <c r="EQB546" s="87"/>
      <c r="EQC546" s="88"/>
      <c r="EQD546" s="89"/>
      <c r="EQE546" s="90"/>
      <c r="EQF546" s="57"/>
      <c r="EQG546" s="57"/>
      <c r="EQH546" s="91"/>
      <c r="EQI546" s="87"/>
      <c r="EQJ546" s="87"/>
      <c r="EQK546" s="55"/>
      <c r="EQL546" s="55"/>
      <c r="EQM546" s="92"/>
      <c r="EQN546" s="61"/>
      <c r="EQO546" s="55"/>
      <c r="EQP546" s="57"/>
      <c r="EQQ546" s="55"/>
      <c r="EQR546" s="55"/>
      <c r="EQS546" s="55"/>
      <c r="EQT546" s="55"/>
      <c r="EQU546" s="55"/>
      <c r="EQV546" s="55"/>
      <c r="EQW546" s="55"/>
      <c r="EQX546" s="59"/>
      <c r="EQY546" s="55"/>
      <c r="EQZ546" s="55"/>
      <c r="ERA546" s="87"/>
      <c r="ERB546" s="88"/>
      <c r="ERC546" s="89"/>
      <c r="ERD546" s="90"/>
      <c r="ERE546" s="57"/>
      <c r="ERF546" s="57"/>
      <c r="ERG546" s="91"/>
      <c r="ERH546" s="87"/>
      <c r="ERI546" s="87"/>
      <c r="ERJ546" s="55"/>
      <c r="ERK546" s="55"/>
      <c r="ERL546" s="92"/>
      <c r="ERM546" s="61"/>
      <c r="ERN546" s="55"/>
      <c r="ERO546" s="57"/>
      <c r="ERP546" s="55"/>
      <c r="ERQ546" s="55"/>
      <c r="ERR546" s="55"/>
      <c r="ERS546" s="55"/>
      <c r="ERT546" s="55"/>
      <c r="ERU546" s="55"/>
      <c r="ERV546" s="55"/>
      <c r="ERW546" s="59"/>
      <c r="ERX546" s="55"/>
      <c r="ERY546" s="55"/>
      <c r="ERZ546" s="87"/>
      <c r="ESA546" s="88"/>
      <c r="ESB546" s="89"/>
      <c r="ESC546" s="90"/>
      <c r="ESD546" s="57"/>
      <c r="ESE546" s="57"/>
      <c r="ESF546" s="91"/>
      <c r="ESG546" s="87"/>
      <c r="ESH546" s="87"/>
      <c r="ESI546" s="55"/>
      <c r="ESJ546" s="55"/>
      <c r="ESK546" s="92"/>
      <c r="ESL546" s="61"/>
      <c r="ESM546" s="55"/>
      <c r="ESN546" s="57"/>
      <c r="ESO546" s="55"/>
      <c r="ESP546" s="55"/>
      <c r="ESQ546" s="55"/>
      <c r="ESR546" s="55"/>
      <c r="ESS546" s="55"/>
      <c r="EST546" s="55"/>
      <c r="ESU546" s="55"/>
      <c r="ESV546" s="59"/>
      <c r="ESW546" s="55"/>
      <c r="ESX546" s="55"/>
      <c r="ESY546" s="87"/>
      <c r="ESZ546" s="88"/>
      <c r="ETA546" s="89"/>
      <c r="ETB546" s="90"/>
      <c r="ETC546" s="57"/>
      <c r="ETD546" s="57"/>
      <c r="ETE546" s="91"/>
      <c r="ETF546" s="87"/>
      <c r="ETG546" s="87"/>
      <c r="ETH546" s="55"/>
      <c r="ETI546" s="55"/>
      <c r="ETJ546" s="92"/>
      <c r="ETK546" s="61"/>
      <c r="ETL546" s="55"/>
      <c r="ETM546" s="57"/>
      <c r="ETN546" s="55"/>
      <c r="ETO546" s="55"/>
      <c r="ETP546" s="55"/>
      <c r="ETQ546" s="55"/>
      <c r="ETR546" s="55"/>
      <c r="ETS546" s="55"/>
      <c r="ETT546" s="55"/>
      <c r="ETU546" s="59"/>
      <c r="ETV546" s="55"/>
      <c r="ETW546" s="55"/>
      <c r="ETX546" s="87"/>
      <c r="ETY546" s="88"/>
      <c r="ETZ546" s="89"/>
      <c r="EUA546" s="90"/>
      <c r="EUB546" s="57"/>
      <c r="EUC546" s="57"/>
      <c r="EUD546" s="91"/>
      <c r="EUE546" s="87"/>
      <c r="EUF546" s="87"/>
      <c r="EUG546" s="55"/>
      <c r="EUH546" s="55"/>
      <c r="EUI546" s="92"/>
      <c r="EUJ546" s="61"/>
      <c r="EUK546" s="55"/>
      <c r="EUL546" s="57"/>
      <c r="EUM546" s="55"/>
      <c r="EUN546" s="55"/>
      <c r="EUO546" s="55"/>
      <c r="EUP546" s="55"/>
      <c r="EUQ546" s="55"/>
      <c r="EUR546" s="55"/>
      <c r="EUS546" s="55"/>
      <c r="EUT546" s="59"/>
      <c r="EUU546" s="55"/>
      <c r="EUV546" s="55"/>
      <c r="EUW546" s="87"/>
      <c r="EUX546" s="88"/>
      <c r="EUY546" s="89"/>
      <c r="EUZ546" s="90"/>
      <c r="EVA546" s="57"/>
      <c r="EVB546" s="57"/>
      <c r="EVC546" s="91"/>
      <c r="EVD546" s="87"/>
      <c r="EVE546" s="87"/>
      <c r="EVF546" s="55"/>
      <c r="EVG546" s="55"/>
      <c r="EVH546" s="92"/>
      <c r="EVI546" s="61"/>
      <c r="EVJ546" s="55"/>
      <c r="EVK546" s="57"/>
      <c r="EVL546" s="55"/>
      <c r="EVM546" s="55"/>
      <c r="EVN546" s="55"/>
      <c r="EVO546" s="55"/>
      <c r="EVP546" s="55"/>
      <c r="EVQ546" s="55"/>
      <c r="EVR546" s="55"/>
      <c r="EVS546" s="59"/>
      <c r="EVT546" s="55"/>
      <c r="EVU546" s="55"/>
      <c r="EVV546" s="87"/>
      <c r="EVW546" s="88"/>
      <c r="EVX546" s="89"/>
      <c r="EVY546" s="90"/>
      <c r="EVZ546" s="57"/>
      <c r="EWA546" s="57"/>
      <c r="EWB546" s="91"/>
      <c r="EWC546" s="87"/>
      <c r="EWD546" s="87"/>
      <c r="EWE546" s="55"/>
      <c r="EWF546" s="55"/>
      <c r="EWG546" s="92"/>
      <c r="EWH546" s="61"/>
      <c r="EWI546" s="55"/>
      <c r="EWJ546" s="57"/>
      <c r="EWK546" s="55"/>
      <c r="EWL546" s="55"/>
      <c r="EWM546" s="55"/>
      <c r="EWN546" s="55"/>
      <c r="EWO546" s="55"/>
      <c r="EWP546" s="55"/>
      <c r="EWQ546" s="55"/>
      <c r="EWR546" s="59"/>
      <c r="EWS546" s="55"/>
      <c r="EWT546" s="55"/>
      <c r="EWU546" s="87"/>
      <c r="EWV546" s="88"/>
      <c r="EWW546" s="89"/>
      <c r="EWX546" s="90"/>
      <c r="EWY546" s="57"/>
      <c r="EWZ546" s="57"/>
      <c r="EXA546" s="91"/>
      <c r="EXB546" s="87"/>
      <c r="EXC546" s="87"/>
      <c r="EXD546" s="55"/>
      <c r="EXE546" s="55"/>
      <c r="EXF546" s="92"/>
      <c r="EXG546" s="61"/>
      <c r="EXH546" s="55"/>
      <c r="EXI546" s="57"/>
      <c r="EXJ546" s="55"/>
      <c r="EXK546" s="55"/>
      <c r="EXL546" s="55"/>
      <c r="EXM546" s="55"/>
      <c r="EXN546" s="55"/>
      <c r="EXO546" s="55"/>
      <c r="EXP546" s="55"/>
      <c r="EXQ546" s="59"/>
      <c r="EXR546" s="55"/>
      <c r="EXS546" s="55"/>
      <c r="EXT546" s="87"/>
      <c r="EXU546" s="88"/>
      <c r="EXV546" s="89"/>
      <c r="EXW546" s="90"/>
      <c r="EXX546" s="57"/>
      <c r="EXY546" s="57"/>
      <c r="EXZ546" s="91"/>
      <c r="EYA546" s="87"/>
      <c r="EYB546" s="87"/>
      <c r="EYC546" s="55"/>
      <c r="EYD546" s="55"/>
      <c r="EYE546" s="92"/>
      <c r="EYF546" s="61"/>
      <c r="EYG546" s="55"/>
      <c r="EYH546" s="57"/>
      <c r="EYI546" s="55"/>
      <c r="EYJ546" s="55"/>
      <c r="EYK546" s="55"/>
      <c r="EYL546" s="55"/>
      <c r="EYM546" s="55"/>
      <c r="EYN546" s="55"/>
      <c r="EYO546" s="55"/>
      <c r="EYP546" s="59"/>
      <c r="EYQ546" s="55"/>
      <c r="EYR546" s="55"/>
      <c r="EYS546" s="87"/>
      <c r="EYT546" s="88"/>
      <c r="EYU546" s="89"/>
      <c r="EYV546" s="90"/>
      <c r="EYW546" s="57"/>
      <c r="EYX546" s="57"/>
      <c r="EYY546" s="91"/>
      <c r="EYZ546" s="87"/>
      <c r="EZA546" s="87"/>
      <c r="EZB546" s="55"/>
      <c r="EZC546" s="55"/>
      <c r="EZD546" s="92"/>
      <c r="EZE546" s="61"/>
      <c r="EZF546" s="55"/>
      <c r="EZG546" s="57"/>
      <c r="EZH546" s="55"/>
      <c r="EZI546" s="55"/>
      <c r="EZJ546" s="55"/>
      <c r="EZK546" s="55"/>
      <c r="EZL546" s="55"/>
      <c r="EZM546" s="55"/>
      <c r="EZN546" s="55"/>
      <c r="EZO546" s="59"/>
      <c r="EZP546" s="55"/>
      <c r="EZQ546" s="55"/>
      <c r="EZR546" s="87"/>
      <c r="EZS546" s="88"/>
      <c r="EZT546" s="89"/>
      <c r="EZU546" s="90"/>
      <c r="EZV546" s="57"/>
      <c r="EZW546" s="57"/>
      <c r="EZX546" s="91"/>
      <c r="EZY546" s="87"/>
      <c r="EZZ546" s="87"/>
      <c r="FAA546" s="55"/>
      <c r="FAB546" s="55"/>
      <c r="FAC546" s="92"/>
      <c r="FAD546" s="61"/>
      <c r="FAE546" s="55"/>
      <c r="FAF546" s="57"/>
      <c r="FAG546" s="55"/>
      <c r="FAH546" s="55"/>
      <c r="FAI546" s="55"/>
      <c r="FAJ546" s="55"/>
      <c r="FAK546" s="55"/>
      <c r="FAL546" s="55"/>
      <c r="FAM546" s="55"/>
      <c r="FAN546" s="59"/>
      <c r="FAO546" s="55"/>
      <c r="FAP546" s="55"/>
      <c r="FAQ546" s="87"/>
      <c r="FAR546" s="88"/>
      <c r="FAS546" s="89"/>
      <c r="FAT546" s="90"/>
      <c r="FAU546" s="57"/>
      <c r="FAV546" s="57"/>
      <c r="FAW546" s="91"/>
      <c r="FAX546" s="87"/>
      <c r="FAY546" s="87"/>
      <c r="FAZ546" s="55"/>
      <c r="FBA546" s="55"/>
      <c r="FBB546" s="92"/>
      <c r="FBC546" s="61"/>
      <c r="FBD546" s="55"/>
      <c r="FBE546" s="57"/>
      <c r="FBF546" s="55"/>
      <c r="FBG546" s="55"/>
      <c r="FBH546" s="55"/>
      <c r="FBI546" s="55"/>
      <c r="FBJ546" s="55"/>
      <c r="FBK546" s="55"/>
      <c r="FBL546" s="55"/>
      <c r="FBM546" s="59"/>
      <c r="FBN546" s="55"/>
      <c r="FBO546" s="55"/>
      <c r="FBP546" s="87"/>
      <c r="FBQ546" s="88"/>
      <c r="FBR546" s="89"/>
      <c r="FBS546" s="90"/>
      <c r="FBT546" s="57"/>
      <c r="FBU546" s="57"/>
      <c r="FBV546" s="91"/>
      <c r="FBW546" s="87"/>
      <c r="FBX546" s="87"/>
      <c r="FBY546" s="55"/>
      <c r="FBZ546" s="55"/>
      <c r="FCA546" s="92"/>
      <c r="FCB546" s="61"/>
      <c r="FCC546" s="55"/>
      <c r="FCD546" s="57"/>
      <c r="FCE546" s="55"/>
      <c r="FCF546" s="55"/>
      <c r="FCG546" s="55"/>
      <c r="FCH546" s="55"/>
      <c r="FCI546" s="55"/>
      <c r="FCJ546" s="55"/>
      <c r="FCK546" s="55"/>
      <c r="FCL546" s="59"/>
      <c r="FCM546" s="55"/>
      <c r="FCN546" s="55"/>
      <c r="FCO546" s="87"/>
      <c r="FCP546" s="88"/>
      <c r="FCQ546" s="89"/>
      <c r="FCR546" s="90"/>
      <c r="FCS546" s="57"/>
      <c r="FCT546" s="57"/>
      <c r="FCU546" s="91"/>
      <c r="FCV546" s="87"/>
      <c r="FCW546" s="87"/>
      <c r="FCX546" s="55"/>
      <c r="FCY546" s="55"/>
      <c r="FCZ546" s="92"/>
      <c r="FDA546" s="61"/>
      <c r="FDB546" s="55"/>
      <c r="FDC546" s="57"/>
      <c r="FDD546" s="55"/>
      <c r="FDE546" s="55"/>
      <c r="FDF546" s="55"/>
      <c r="FDG546" s="55"/>
      <c r="FDH546" s="55"/>
      <c r="FDI546" s="55"/>
      <c r="FDJ546" s="55"/>
      <c r="FDK546" s="59"/>
      <c r="FDL546" s="55"/>
      <c r="FDM546" s="55"/>
      <c r="FDN546" s="87"/>
      <c r="FDO546" s="88"/>
      <c r="FDP546" s="89"/>
      <c r="FDQ546" s="90"/>
      <c r="FDR546" s="57"/>
      <c r="FDS546" s="57"/>
      <c r="FDT546" s="91"/>
      <c r="FDU546" s="87"/>
      <c r="FDV546" s="87"/>
      <c r="FDW546" s="55"/>
      <c r="FDX546" s="55"/>
      <c r="FDY546" s="92"/>
      <c r="FDZ546" s="61"/>
      <c r="FEA546" s="55"/>
      <c r="FEB546" s="57"/>
      <c r="FEC546" s="55"/>
      <c r="FED546" s="55"/>
      <c r="FEE546" s="55"/>
      <c r="FEF546" s="55"/>
      <c r="FEG546" s="55"/>
      <c r="FEH546" s="55"/>
      <c r="FEI546" s="55"/>
      <c r="FEJ546" s="59"/>
      <c r="FEK546" s="55"/>
      <c r="FEL546" s="55"/>
      <c r="FEM546" s="87"/>
      <c r="FEN546" s="88"/>
      <c r="FEO546" s="89"/>
      <c r="FEP546" s="90"/>
      <c r="FEQ546" s="57"/>
      <c r="FER546" s="57"/>
      <c r="FES546" s="91"/>
      <c r="FET546" s="87"/>
      <c r="FEU546" s="87"/>
      <c r="FEV546" s="55"/>
      <c r="FEW546" s="55"/>
      <c r="FEX546" s="92"/>
      <c r="FEY546" s="61"/>
      <c r="FEZ546" s="55"/>
      <c r="FFA546" s="57"/>
      <c r="FFB546" s="55"/>
      <c r="FFC546" s="55"/>
      <c r="FFD546" s="55"/>
      <c r="FFE546" s="55"/>
      <c r="FFF546" s="55"/>
      <c r="FFG546" s="55"/>
      <c r="FFH546" s="55"/>
      <c r="FFI546" s="59"/>
      <c r="FFJ546" s="55"/>
      <c r="FFK546" s="55"/>
      <c r="FFL546" s="87"/>
      <c r="FFM546" s="88"/>
      <c r="FFN546" s="89"/>
      <c r="FFO546" s="90"/>
      <c r="FFP546" s="57"/>
      <c r="FFQ546" s="57"/>
      <c r="FFR546" s="91"/>
      <c r="FFS546" s="87"/>
      <c r="FFT546" s="87"/>
      <c r="FFU546" s="55"/>
      <c r="FFV546" s="55"/>
      <c r="FFW546" s="92"/>
      <c r="FFX546" s="61"/>
      <c r="FFY546" s="55"/>
      <c r="FFZ546" s="57"/>
      <c r="FGA546" s="55"/>
      <c r="FGB546" s="55"/>
      <c r="FGC546" s="55"/>
      <c r="FGD546" s="55"/>
      <c r="FGE546" s="55"/>
      <c r="FGF546" s="55"/>
      <c r="FGG546" s="55"/>
      <c r="FGH546" s="59"/>
      <c r="FGI546" s="55"/>
      <c r="FGJ546" s="55"/>
      <c r="FGK546" s="87"/>
      <c r="FGL546" s="88"/>
      <c r="FGM546" s="89"/>
      <c r="FGN546" s="90"/>
      <c r="FGO546" s="57"/>
      <c r="FGP546" s="57"/>
      <c r="FGQ546" s="91"/>
      <c r="FGR546" s="87"/>
      <c r="FGS546" s="87"/>
      <c r="FGT546" s="55"/>
      <c r="FGU546" s="55"/>
      <c r="FGV546" s="92"/>
      <c r="FGW546" s="61"/>
      <c r="FGX546" s="55"/>
      <c r="FGY546" s="57"/>
      <c r="FGZ546" s="55"/>
      <c r="FHA546" s="55"/>
      <c r="FHB546" s="55"/>
      <c r="FHC546" s="55"/>
      <c r="FHD546" s="55"/>
      <c r="FHE546" s="55"/>
      <c r="FHF546" s="55"/>
      <c r="FHG546" s="59"/>
      <c r="FHH546" s="55"/>
      <c r="FHI546" s="55"/>
      <c r="FHJ546" s="87"/>
      <c r="FHK546" s="88"/>
      <c r="FHL546" s="89"/>
      <c r="FHM546" s="90"/>
      <c r="FHN546" s="57"/>
      <c r="FHO546" s="57"/>
      <c r="FHP546" s="91"/>
      <c r="FHQ546" s="87"/>
      <c r="FHR546" s="87"/>
      <c r="FHS546" s="55"/>
      <c r="FHT546" s="55"/>
      <c r="FHU546" s="92"/>
      <c r="FHV546" s="61"/>
      <c r="FHW546" s="55"/>
      <c r="FHX546" s="57"/>
      <c r="FHY546" s="55"/>
      <c r="FHZ546" s="55"/>
      <c r="FIA546" s="55"/>
      <c r="FIB546" s="55"/>
      <c r="FIC546" s="55"/>
      <c r="FID546" s="55"/>
      <c r="FIE546" s="55"/>
      <c r="FIF546" s="59"/>
      <c r="FIG546" s="55"/>
      <c r="FIH546" s="55"/>
      <c r="FII546" s="87"/>
      <c r="FIJ546" s="88"/>
      <c r="FIK546" s="89"/>
      <c r="FIL546" s="90"/>
      <c r="FIM546" s="57"/>
      <c r="FIN546" s="57"/>
      <c r="FIO546" s="91"/>
      <c r="FIP546" s="87"/>
      <c r="FIQ546" s="87"/>
      <c r="FIR546" s="55"/>
      <c r="FIS546" s="55"/>
      <c r="FIT546" s="92"/>
      <c r="FIU546" s="61"/>
      <c r="FIV546" s="55"/>
      <c r="FIW546" s="57"/>
      <c r="FIX546" s="55"/>
      <c r="FIY546" s="55"/>
      <c r="FIZ546" s="55"/>
      <c r="FJA546" s="55"/>
      <c r="FJB546" s="55"/>
      <c r="FJC546" s="55"/>
      <c r="FJD546" s="55"/>
      <c r="FJE546" s="59"/>
      <c r="FJF546" s="55"/>
      <c r="FJG546" s="55"/>
      <c r="FJH546" s="87"/>
      <c r="FJI546" s="88"/>
      <c r="FJJ546" s="89"/>
      <c r="FJK546" s="90"/>
      <c r="FJL546" s="57"/>
      <c r="FJM546" s="57"/>
      <c r="FJN546" s="91"/>
      <c r="FJO546" s="87"/>
      <c r="FJP546" s="87"/>
      <c r="FJQ546" s="55"/>
      <c r="FJR546" s="55"/>
      <c r="FJS546" s="92"/>
      <c r="FJT546" s="61"/>
      <c r="FJU546" s="55"/>
      <c r="FJV546" s="57"/>
      <c r="FJW546" s="55"/>
      <c r="FJX546" s="55"/>
      <c r="FJY546" s="55"/>
      <c r="FJZ546" s="55"/>
      <c r="FKA546" s="55"/>
      <c r="FKB546" s="55"/>
      <c r="FKC546" s="55"/>
      <c r="FKD546" s="59"/>
      <c r="FKE546" s="55"/>
      <c r="FKF546" s="55"/>
      <c r="FKG546" s="87"/>
      <c r="FKH546" s="88"/>
      <c r="FKI546" s="89"/>
      <c r="FKJ546" s="90"/>
      <c r="FKK546" s="57"/>
      <c r="FKL546" s="57"/>
      <c r="FKM546" s="91"/>
      <c r="FKN546" s="87"/>
      <c r="FKO546" s="87"/>
      <c r="FKP546" s="55"/>
      <c r="FKQ546" s="55"/>
      <c r="FKR546" s="92"/>
      <c r="FKS546" s="61"/>
      <c r="FKT546" s="55"/>
      <c r="FKU546" s="57"/>
      <c r="FKV546" s="55"/>
      <c r="FKW546" s="55"/>
      <c r="FKX546" s="55"/>
      <c r="FKY546" s="55"/>
      <c r="FKZ546" s="55"/>
      <c r="FLA546" s="55"/>
      <c r="FLB546" s="55"/>
      <c r="FLC546" s="59"/>
      <c r="FLD546" s="55"/>
      <c r="FLE546" s="55"/>
      <c r="FLF546" s="87"/>
      <c r="FLG546" s="88"/>
      <c r="FLH546" s="89"/>
      <c r="FLI546" s="90"/>
      <c r="FLJ546" s="57"/>
      <c r="FLK546" s="57"/>
      <c r="FLL546" s="91"/>
      <c r="FLM546" s="87"/>
      <c r="FLN546" s="87"/>
      <c r="FLO546" s="55"/>
      <c r="FLP546" s="55"/>
      <c r="FLQ546" s="92"/>
      <c r="FLR546" s="61"/>
      <c r="FLS546" s="55"/>
      <c r="FLT546" s="57"/>
      <c r="FLU546" s="55"/>
      <c r="FLV546" s="55"/>
      <c r="FLW546" s="55"/>
      <c r="FLX546" s="55"/>
      <c r="FLY546" s="55"/>
      <c r="FLZ546" s="55"/>
      <c r="FMA546" s="55"/>
      <c r="FMB546" s="59"/>
      <c r="FMC546" s="55"/>
      <c r="FMD546" s="55"/>
      <c r="FME546" s="87"/>
      <c r="FMF546" s="88"/>
      <c r="FMG546" s="89"/>
      <c r="FMH546" s="90"/>
      <c r="FMI546" s="57"/>
      <c r="FMJ546" s="57"/>
      <c r="FMK546" s="91"/>
      <c r="FML546" s="87"/>
      <c r="FMM546" s="87"/>
      <c r="FMN546" s="55"/>
      <c r="FMO546" s="55"/>
      <c r="FMP546" s="92"/>
      <c r="FMQ546" s="61"/>
      <c r="FMR546" s="55"/>
      <c r="FMS546" s="57"/>
      <c r="FMT546" s="55"/>
      <c r="FMU546" s="55"/>
      <c r="FMV546" s="55"/>
      <c r="FMW546" s="55"/>
      <c r="FMX546" s="55"/>
      <c r="FMY546" s="55"/>
      <c r="FMZ546" s="55"/>
      <c r="FNA546" s="59"/>
      <c r="FNB546" s="55"/>
      <c r="FNC546" s="55"/>
      <c r="FND546" s="87"/>
      <c r="FNE546" s="88"/>
      <c r="FNF546" s="89"/>
      <c r="FNG546" s="90"/>
      <c r="FNH546" s="57"/>
      <c r="FNI546" s="57"/>
      <c r="FNJ546" s="91"/>
      <c r="FNK546" s="87"/>
      <c r="FNL546" s="87"/>
      <c r="FNM546" s="55"/>
      <c r="FNN546" s="55"/>
      <c r="FNO546" s="92"/>
      <c r="FNP546" s="61"/>
      <c r="FNQ546" s="55"/>
      <c r="FNR546" s="57"/>
      <c r="FNS546" s="55"/>
      <c r="FNT546" s="55"/>
      <c r="FNU546" s="55"/>
      <c r="FNV546" s="55"/>
      <c r="FNW546" s="55"/>
      <c r="FNX546" s="55"/>
      <c r="FNY546" s="55"/>
      <c r="FNZ546" s="59"/>
      <c r="FOA546" s="55"/>
      <c r="FOB546" s="55"/>
      <c r="FOC546" s="87"/>
      <c r="FOD546" s="88"/>
      <c r="FOE546" s="89"/>
      <c r="FOF546" s="90"/>
      <c r="FOG546" s="57"/>
      <c r="FOH546" s="57"/>
      <c r="FOI546" s="91"/>
      <c r="FOJ546" s="87"/>
      <c r="FOK546" s="87"/>
      <c r="FOL546" s="55"/>
      <c r="FOM546" s="55"/>
      <c r="FON546" s="92"/>
      <c r="FOO546" s="61"/>
      <c r="FOP546" s="55"/>
      <c r="FOQ546" s="57"/>
      <c r="FOR546" s="55"/>
      <c r="FOS546" s="55"/>
      <c r="FOT546" s="55"/>
      <c r="FOU546" s="55"/>
      <c r="FOV546" s="55"/>
      <c r="FOW546" s="55"/>
      <c r="FOX546" s="55"/>
      <c r="FOY546" s="59"/>
      <c r="FOZ546" s="55"/>
      <c r="FPA546" s="55"/>
      <c r="FPB546" s="87"/>
      <c r="FPC546" s="88"/>
      <c r="FPD546" s="89"/>
      <c r="FPE546" s="90"/>
      <c r="FPF546" s="57"/>
      <c r="FPG546" s="57"/>
      <c r="FPH546" s="91"/>
      <c r="FPI546" s="87"/>
      <c r="FPJ546" s="87"/>
      <c r="FPK546" s="55"/>
      <c r="FPL546" s="55"/>
      <c r="FPM546" s="92"/>
      <c r="FPN546" s="61"/>
      <c r="FPO546" s="55"/>
      <c r="FPP546" s="57"/>
      <c r="FPQ546" s="55"/>
      <c r="FPR546" s="55"/>
      <c r="FPS546" s="55"/>
      <c r="FPT546" s="55"/>
      <c r="FPU546" s="55"/>
      <c r="FPV546" s="55"/>
      <c r="FPW546" s="55"/>
      <c r="FPX546" s="59"/>
      <c r="FPY546" s="55"/>
      <c r="FPZ546" s="55"/>
      <c r="FQA546" s="87"/>
      <c r="FQB546" s="88"/>
      <c r="FQC546" s="89"/>
      <c r="FQD546" s="90"/>
      <c r="FQE546" s="57"/>
      <c r="FQF546" s="57"/>
      <c r="FQG546" s="91"/>
      <c r="FQH546" s="87"/>
      <c r="FQI546" s="87"/>
      <c r="FQJ546" s="55"/>
      <c r="FQK546" s="55"/>
      <c r="FQL546" s="92"/>
      <c r="FQM546" s="61"/>
      <c r="FQN546" s="55"/>
      <c r="FQO546" s="57"/>
      <c r="FQP546" s="55"/>
      <c r="FQQ546" s="55"/>
      <c r="FQR546" s="55"/>
      <c r="FQS546" s="55"/>
      <c r="FQT546" s="55"/>
      <c r="FQU546" s="55"/>
      <c r="FQV546" s="55"/>
      <c r="FQW546" s="59"/>
      <c r="FQX546" s="55"/>
      <c r="FQY546" s="55"/>
      <c r="FQZ546" s="87"/>
      <c r="FRA546" s="88"/>
      <c r="FRB546" s="89"/>
      <c r="FRC546" s="90"/>
      <c r="FRD546" s="57"/>
      <c r="FRE546" s="57"/>
      <c r="FRF546" s="91"/>
      <c r="FRG546" s="87"/>
      <c r="FRH546" s="87"/>
      <c r="FRI546" s="55"/>
      <c r="FRJ546" s="55"/>
      <c r="FRK546" s="92"/>
      <c r="FRL546" s="61"/>
      <c r="FRM546" s="55"/>
      <c r="FRN546" s="57"/>
      <c r="FRO546" s="55"/>
      <c r="FRP546" s="55"/>
      <c r="FRQ546" s="55"/>
      <c r="FRR546" s="55"/>
      <c r="FRS546" s="55"/>
      <c r="FRT546" s="55"/>
      <c r="FRU546" s="55"/>
      <c r="FRV546" s="59"/>
      <c r="FRW546" s="55"/>
      <c r="FRX546" s="55"/>
      <c r="FRY546" s="87"/>
      <c r="FRZ546" s="88"/>
      <c r="FSA546" s="89"/>
      <c r="FSB546" s="90"/>
      <c r="FSC546" s="57"/>
      <c r="FSD546" s="57"/>
      <c r="FSE546" s="91"/>
      <c r="FSF546" s="87"/>
      <c r="FSG546" s="87"/>
      <c r="FSH546" s="55"/>
      <c r="FSI546" s="55"/>
      <c r="FSJ546" s="92"/>
      <c r="FSK546" s="61"/>
      <c r="FSL546" s="55"/>
      <c r="FSM546" s="57"/>
      <c r="FSN546" s="55"/>
      <c r="FSO546" s="55"/>
      <c r="FSP546" s="55"/>
      <c r="FSQ546" s="55"/>
      <c r="FSR546" s="55"/>
      <c r="FSS546" s="55"/>
      <c r="FST546" s="55"/>
      <c r="FSU546" s="59"/>
      <c r="FSV546" s="55"/>
      <c r="FSW546" s="55"/>
      <c r="FSX546" s="87"/>
      <c r="FSY546" s="88"/>
      <c r="FSZ546" s="89"/>
      <c r="FTA546" s="90"/>
      <c r="FTB546" s="57"/>
      <c r="FTC546" s="57"/>
      <c r="FTD546" s="91"/>
      <c r="FTE546" s="87"/>
      <c r="FTF546" s="87"/>
      <c r="FTG546" s="55"/>
      <c r="FTH546" s="55"/>
      <c r="FTI546" s="92"/>
      <c r="FTJ546" s="61"/>
      <c r="FTK546" s="55"/>
      <c r="FTL546" s="57"/>
      <c r="FTM546" s="55"/>
      <c r="FTN546" s="55"/>
      <c r="FTO546" s="55"/>
      <c r="FTP546" s="55"/>
      <c r="FTQ546" s="55"/>
      <c r="FTR546" s="55"/>
      <c r="FTS546" s="55"/>
      <c r="FTT546" s="59"/>
      <c r="FTU546" s="55"/>
      <c r="FTV546" s="55"/>
      <c r="FTW546" s="87"/>
      <c r="FTX546" s="88"/>
      <c r="FTY546" s="89"/>
      <c r="FTZ546" s="90"/>
      <c r="FUA546" s="57"/>
      <c r="FUB546" s="57"/>
      <c r="FUC546" s="91"/>
      <c r="FUD546" s="87"/>
      <c r="FUE546" s="87"/>
      <c r="FUF546" s="55"/>
      <c r="FUG546" s="55"/>
      <c r="FUH546" s="92"/>
      <c r="FUI546" s="61"/>
      <c r="FUJ546" s="55"/>
      <c r="FUK546" s="57"/>
      <c r="FUL546" s="55"/>
      <c r="FUM546" s="55"/>
      <c r="FUN546" s="55"/>
      <c r="FUO546" s="55"/>
      <c r="FUP546" s="55"/>
      <c r="FUQ546" s="55"/>
      <c r="FUR546" s="55"/>
      <c r="FUS546" s="59"/>
      <c r="FUT546" s="55"/>
      <c r="FUU546" s="55"/>
      <c r="FUV546" s="87"/>
      <c r="FUW546" s="88"/>
      <c r="FUX546" s="89"/>
      <c r="FUY546" s="90"/>
      <c r="FUZ546" s="57"/>
      <c r="FVA546" s="57"/>
      <c r="FVB546" s="91"/>
      <c r="FVC546" s="87"/>
      <c r="FVD546" s="87"/>
      <c r="FVE546" s="55"/>
      <c r="FVF546" s="55"/>
      <c r="FVG546" s="92"/>
      <c r="FVH546" s="61"/>
      <c r="FVI546" s="55"/>
      <c r="FVJ546" s="57"/>
      <c r="FVK546" s="55"/>
      <c r="FVL546" s="55"/>
      <c r="FVM546" s="55"/>
      <c r="FVN546" s="55"/>
      <c r="FVO546" s="55"/>
      <c r="FVP546" s="55"/>
      <c r="FVQ546" s="55"/>
      <c r="FVR546" s="59"/>
      <c r="FVS546" s="55"/>
      <c r="FVT546" s="55"/>
      <c r="FVU546" s="87"/>
      <c r="FVV546" s="88"/>
      <c r="FVW546" s="89"/>
      <c r="FVX546" s="90"/>
      <c r="FVY546" s="57"/>
      <c r="FVZ546" s="57"/>
      <c r="FWA546" s="91"/>
      <c r="FWB546" s="87"/>
      <c r="FWC546" s="87"/>
      <c r="FWD546" s="55"/>
      <c r="FWE546" s="55"/>
      <c r="FWF546" s="92"/>
      <c r="FWG546" s="61"/>
      <c r="FWH546" s="55"/>
      <c r="FWI546" s="57"/>
      <c r="FWJ546" s="55"/>
      <c r="FWK546" s="55"/>
      <c r="FWL546" s="55"/>
      <c r="FWM546" s="55"/>
      <c r="FWN546" s="55"/>
      <c r="FWO546" s="55"/>
      <c r="FWP546" s="55"/>
      <c r="FWQ546" s="59"/>
      <c r="FWR546" s="55"/>
      <c r="FWS546" s="55"/>
      <c r="FWT546" s="87"/>
      <c r="FWU546" s="88"/>
      <c r="FWV546" s="89"/>
      <c r="FWW546" s="90"/>
      <c r="FWX546" s="57"/>
      <c r="FWY546" s="57"/>
      <c r="FWZ546" s="91"/>
      <c r="FXA546" s="87"/>
      <c r="FXB546" s="87"/>
      <c r="FXC546" s="55"/>
      <c r="FXD546" s="55"/>
      <c r="FXE546" s="92"/>
      <c r="FXF546" s="61"/>
      <c r="FXG546" s="55"/>
      <c r="FXH546" s="57"/>
      <c r="FXI546" s="55"/>
      <c r="FXJ546" s="55"/>
      <c r="FXK546" s="55"/>
      <c r="FXL546" s="55"/>
      <c r="FXM546" s="55"/>
      <c r="FXN546" s="55"/>
      <c r="FXO546" s="55"/>
      <c r="FXP546" s="59"/>
      <c r="FXQ546" s="55"/>
      <c r="FXR546" s="55"/>
      <c r="FXS546" s="87"/>
      <c r="FXT546" s="88"/>
      <c r="FXU546" s="89"/>
      <c r="FXV546" s="90"/>
      <c r="FXW546" s="57"/>
      <c r="FXX546" s="57"/>
      <c r="FXY546" s="91"/>
      <c r="FXZ546" s="87"/>
      <c r="FYA546" s="87"/>
      <c r="FYB546" s="55"/>
      <c r="FYC546" s="55"/>
      <c r="FYD546" s="92"/>
      <c r="FYE546" s="61"/>
      <c r="FYF546" s="55"/>
      <c r="FYG546" s="57"/>
      <c r="FYH546" s="55"/>
      <c r="FYI546" s="55"/>
      <c r="FYJ546" s="55"/>
      <c r="FYK546" s="55"/>
      <c r="FYL546" s="55"/>
      <c r="FYM546" s="55"/>
      <c r="FYN546" s="55"/>
      <c r="FYO546" s="59"/>
      <c r="FYP546" s="55"/>
      <c r="FYQ546" s="55"/>
      <c r="FYR546" s="87"/>
      <c r="FYS546" s="88"/>
      <c r="FYT546" s="89"/>
      <c r="FYU546" s="90"/>
      <c r="FYV546" s="57"/>
      <c r="FYW546" s="57"/>
      <c r="FYX546" s="91"/>
      <c r="FYY546" s="87"/>
      <c r="FYZ546" s="87"/>
      <c r="FZA546" s="55"/>
      <c r="FZB546" s="55"/>
      <c r="FZC546" s="92"/>
      <c r="FZD546" s="61"/>
      <c r="FZE546" s="55"/>
      <c r="FZF546" s="57"/>
      <c r="FZG546" s="55"/>
      <c r="FZH546" s="55"/>
      <c r="FZI546" s="55"/>
      <c r="FZJ546" s="55"/>
      <c r="FZK546" s="55"/>
      <c r="FZL546" s="55"/>
      <c r="FZM546" s="55"/>
      <c r="FZN546" s="59"/>
      <c r="FZO546" s="55"/>
      <c r="FZP546" s="55"/>
      <c r="FZQ546" s="87"/>
      <c r="FZR546" s="88"/>
      <c r="FZS546" s="89"/>
      <c r="FZT546" s="90"/>
      <c r="FZU546" s="57"/>
      <c r="FZV546" s="57"/>
      <c r="FZW546" s="91"/>
      <c r="FZX546" s="87"/>
      <c r="FZY546" s="87"/>
      <c r="FZZ546" s="55"/>
      <c r="GAA546" s="55"/>
      <c r="GAB546" s="92"/>
      <c r="GAC546" s="61"/>
      <c r="GAD546" s="55"/>
      <c r="GAE546" s="57"/>
      <c r="GAF546" s="55"/>
      <c r="GAG546" s="55"/>
      <c r="GAH546" s="55"/>
      <c r="GAI546" s="55"/>
      <c r="GAJ546" s="55"/>
      <c r="GAK546" s="55"/>
      <c r="GAL546" s="55"/>
      <c r="GAM546" s="59"/>
      <c r="GAN546" s="55"/>
      <c r="GAO546" s="55"/>
      <c r="GAP546" s="87"/>
      <c r="GAQ546" s="88"/>
      <c r="GAR546" s="89"/>
      <c r="GAS546" s="90"/>
      <c r="GAT546" s="57"/>
      <c r="GAU546" s="57"/>
      <c r="GAV546" s="91"/>
      <c r="GAW546" s="87"/>
      <c r="GAX546" s="87"/>
      <c r="GAY546" s="55"/>
      <c r="GAZ546" s="55"/>
      <c r="GBA546" s="92"/>
      <c r="GBB546" s="61"/>
      <c r="GBC546" s="55"/>
      <c r="GBD546" s="57"/>
      <c r="GBE546" s="55"/>
      <c r="GBF546" s="55"/>
      <c r="GBG546" s="55"/>
      <c r="GBH546" s="55"/>
      <c r="GBI546" s="55"/>
      <c r="GBJ546" s="55"/>
      <c r="GBK546" s="55"/>
      <c r="GBL546" s="59"/>
      <c r="GBM546" s="55"/>
      <c r="GBN546" s="55"/>
      <c r="GBO546" s="87"/>
      <c r="GBP546" s="88"/>
      <c r="GBQ546" s="89"/>
      <c r="GBR546" s="90"/>
      <c r="GBS546" s="57"/>
      <c r="GBT546" s="57"/>
      <c r="GBU546" s="91"/>
      <c r="GBV546" s="87"/>
      <c r="GBW546" s="87"/>
      <c r="GBX546" s="55"/>
      <c r="GBY546" s="55"/>
      <c r="GBZ546" s="92"/>
      <c r="GCA546" s="61"/>
      <c r="GCB546" s="55"/>
      <c r="GCC546" s="57"/>
      <c r="GCD546" s="55"/>
      <c r="GCE546" s="55"/>
      <c r="GCF546" s="55"/>
      <c r="GCG546" s="55"/>
      <c r="GCH546" s="55"/>
      <c r="GCI546" s="55"/>
      <c r="GCJ546" s="55"/>
      <c r="GCK546" s="59"/>
      <c r="GCL546" s="55"/>
      <c r="GCM546" s="55"/>
      <c r="GCN546" s="87"/>
      <c r="GCO546" s="88"/>
      <c r="GCP546" s="89"/>
      <c r="GCQ546" s="90"/>
      <c r="GCR546" s="57"/>
      <c r="GCS546" s="57"/>
      <c r="GCT546" s="91"/>
      <c r="GCU546" s="87"/>
      <c r="GCV546" s="87"/>
      <c r="GCW546" s="55"/>
      <c r="GCX546" s="55"/>
      <c r="GCY546" s="92"/>
      <c r="GCZ546" s="61"/>
      <c r="GDA546" s="55"/>
      <c r="GDB546" s="57"/>
      <c r="GDC546" s="55"/>
      <c r="GDD546" s="55"/>
      <c r="GDE546" s="55"/>
      <c r="GDF546" s="55"/>
      <c r="GDG546" s="55"/>
      <c r="GDH546" s="55"/>
      <c r="GDI546" s="55"/>
      <c r="GDJ546" s="59"/>
      <c r="GDK546" s="55"/>
      <c r="GDL546" s="55"/>
      <c r="GDM546" s="87"/>
      <c r="GDN546" s="88"/>
      <c r="GDO546" s="89"/>
      <c r="GDP546" s="90"/>
      <c r="GDQ546" s="57"/>
      <c r="GDR546" s="57"/>
      <c r="GDS546" s="91"/>
      <c r="GDT546" s="87"/>
      <c r="GDU546" s="87"/>
      <c r="GDV546" s="55"/>
      <c r="GDW546" s="55"/>
      <c r="GDX546" s="92"/>
      <c r="GDY546" s="61"/>
      <c r="GDZ546" s="55"/>
      <c r="GEA546" s="57"/>
      <c r="GEB546" s="55"/>
      <c r="GEC546" s="55"/>
      <c r="GED546" s="55"/>
      <c r="GEE546" s="55"/>
      <c r="GEF546" s="55"/>
      <c r="GEG546" s="55"/>
      <c r="GEH546" s="55"/>
      <c r="GEI546" s="59"/>
      <c r="GEJ546" s="55"/>
      <c r="GEK546" s="55"/>
      <c r="GEL546" s="87"/>
      <c r="GEM546" s="88"/>
      <c r="GEN546" s="89"/>
      <c r="GEO546" s="90"/>
      <c r="GEP546" s="57"/>
      <c r="GEQ546" s="57"/>
      <c r="GER546" s="91"/>
      <c r="GES546" s="87"/>
      <c r="GET546" s="87"/>
      <c r="GEU546" s="55"/>
      <c r="GEV546" s="55"/>
      <c r="GEW546" s="92"/>
      <c r="GEX546" s="61"/>
      <c r="GEY546" s="55"/>
      <c r="GEZ546" s="57"/>
      <c r="GFA546" s="55"/>
      <c r="GFB546" s="55"/>
      <c r="GFC546" s="55"/>
      <c r="GFD546" s="55"/>
      <c r="GFE546" s="55"/>
      <c r="GFF546" s="55"/>
      <c r="GFG546" s="55"/>
      <c r="GFH546" s="59"/>
      <c r="GFI546" s="55"/>
      <c r="GFJ546" s="55"/>
      <c r="GFK546" s="87"/>
      <c r="GFL546" s="88"/>
      <c r="GFM546" s="89"/>
      <c r="GFN546" s="90"/>
      <c r="GFO546" s="57"/>
      <c r="GFP546" s="57"/>
      <c r="GFQ546" s="91"/>
      <c r="GFR546" s="87"/>
      <c r="GFS546" s="87"/>
      <c r="GFT546" s="55"/>
      <c r="GFU546" s="55"/>
      <c r="GFV546" s="92"/>
      <c r="GFW546" s="61"/>
      <c r="GFX546" s="55"/>
      <c r="GFY546" s="57"/>
      <c r="GFZ546" s="55"/>
      <c r="GGA546" s="55"/>
      <c r="GGB546" s="55"/>
      <c r="GGC546" s="55"/>
      <c r="GGD546" s="55"/>
      <c r="GGE546" s="55"/>
      <c r="GGF546" s="55"/>
      <c r="GGG546" s="59"/>
      <c r="GGH546" s="55"/>
      <c r="GGI546" s="55"/>
      <c r="GGJ546" s="87"/>
      <c r="GGK546" s="88"/>
      <c r="GGL546" s="89"/>
      <c r="GGM546" s="90"/>
      <c r="GGN546" s="57"/>
      <c r="GGO546" s="57"/>
      <c r="GGP546" s="91"/>
      <c r="GGQ546" s="87"/>
      <c r="GGR546" s="87"/>
      <c r="GGS546" s="55"/>
      <c r="GGT546" s="55"/>
      <c r="GGU546" s="92"/>
      <c r="GGV546" s="61"/>
      <c r="GGW546" s="55"/>
      <c r="GGX546" s="57"/>
      <c r="GGY546" s="55"/>
      <c r="GGZ546" s="55"/>
      <c r="GHA546" s="55"/>
      <c r="GHB546" s="55"/>
      <c r="GHC546" s="55"/>
      <c r="GHD546" s="55"/>
      <c r="GHE546" s="55"/>
      <c r="GHF546" s="59"/>
      <c r="GHG546" s="55"/>
      <c r="GHH546" s="55"/>
      <c r="GHI546" s="87"/>
      <c r="GHJ546" s="88"/>
      <c r="GHK546" s="89"/>
      <c r="GHL546" s="90"/>
      <c r="GHM546" s="57"/>
      <c r="GHN546" s="57"/>
      <c r="GHO546" s="91"/>
      <c r="GHP546" s="87"/>
      <c r="GHQ546" s="87"/>
      <c r="GHR546" s="55"/>
      <c r="GHS546" s="55"/>
      <c r="GHT546" s="92"/>
      <c r="GHU546" s="61"/>
      <c r="GHV546" s="55"/>
      <c r="GHW546" s="57"/>
      <c r="GHX546" s="55"/>
      <c r="GHY546" s="55"/>
      <c r="GHZ546" s="55"/>
      <c r="GIA546" s="55"/>
      <c r="GIB546" s="55"/>
      <c r="GIC546" s="55"/>
      <c r="GID546" s="55"/>
      <c r="GIE546" s="59"/>
      <c r="GIF546" s="55"/>
      <c r="GIG546" s="55"/>
      <c r="GIH546" s="87"/>
      <c r="GII546" s="88"/>
      <c r="GIJ546" s="89"/>
      <c r="GIK546" s="90"/>
      <c r="GIL546" s="57"/>
      <c r="GIM546" s="57"/>
      <c r="GIN546" s="91"/>
      <c r="GIO546" s="87"/>
      <c r="GIP546" s="87"/>
      <c r="GIQ546" s="55"/>
      <c r="GIR546" s="55"/>
      <c r="GIS546" s="92"/>
      <c r="GIT546" s="61"/>
      <c r="GIU546" s="55"/>
      <c r="GIV546" s="57"/>
      <c r="GIW546" s="55"/>
      <c r="GIX546" s="55"/>
      <c r="GIY546" s="55"/>
      <c r="GIZ546" s="55"/>
      <c r="GJA546" s="55"/>
      <c r="GJB546" s="55"/>
      <c r="GJC546" s="55"/>
      <c r="GJD546" s="59"/>
      <c r="GJE546" s="55"/>
      <c r="GJF546" s="55"/>
      <c r="GJG546" s="87"/>
      <c r="GJH546" s="88"/>
      <c r="GJI546" s="89"/>
      <c r="GJJ546" s="90"/>
      <c r="GJK546" s="57"/>
      <c r="GJL546" s="57"/>
      <c r="GJM546" s="91"/>
      <c r="GJN546" s="87"/>
      <c r="GJO546" s="87"/>
      <c r="GJP546" s="55"/>
      <c r="GJQ546" s="55"/>
      <c r="GJR546" s="92"/>
      <c r="GJS546" s="61"/>
      <c r="GJT546" s="55"/>
      <c r="GJU546" s="57"/>
      <c r="GJV546" s="55"/>
      <c r="GJW546" s="55"/>
      <c r="GJX546" s="55"/>
      <c r="GJY546" s="55"/>
      <c r="GJZ546" s="55"/>
      <c r="GKA546" s="55"/>
      <c r="GKB546" s="55"/>
      <c r="GKC546" s="59"/>
      <c r="GKD546" s="55"/>
      <c r="GKE546" s="55"/>
      <c r="GKF546" s="87"/>
      <c r="GKG546" s="88"/>
      <c r="GKH546" s="89"/>
      <c r="GKI546" s="90"/>
      <c r="GKJ546" s="57"/>
      <c r="GKK546" s="57"/>
      <c r="GKL546" s="91"/>
      <c r="GKM546" s="87"/>
      <c r="GKN546" s="87"/>
      <c r="GKO546" s="55"/>
      <c r="GKP546" s="55"/>
      <c r="GKQ546" s="92"/>
      <c r="GKR546" s="61"/>
      <c r="GKS546" s="55"/>
      <c r="GKT546" s="57"/>
      <c r="GKU546" s="55"/>
      <c r="GKV546" s="55"/>
      <c r="GKW546" s="55"/>
      <c r="GKX546" s="55"/>
      <c r="GKY546" s="55"/>
      <c r="GKZ546" s="55"/>
      <c r="GLA546" s="55"/>
      <c r="GLB546" s="59"/>
      <c r="GLC546" s="55"/>
      <c r="GLD546" s="55"/>
      <c r="GLE546" s="87"/>
      <c r="GLF546" s="88"/>
      <c r="GLG546" s="89"/>
      <c r="GLH546" s="90"/>
      <c r="GLI546" s="57"/>
      <c r="GLJ546" s="57"/>
      <c r="GLK546" s="91"/>
      <c r="GLL546" s="87"/>
      <c r="GLM546" s="87"/>
      <c r="GLN546" s="55"/>
      <c r="GLO546" s="55"/>
      <c r="GLP546" s="92"/>
      <c r="GLQ546" s="61"/>
      <c r="GLR546" s="55"/>
      <c r="GLS546" s="57"/>
      <c r="GLT546" s="55"/>
      <c r="GLU546" s="55"/>
      <c r="GLV546" s="55"/>
      <c r="GLW546" s="55"/>
      <c r="GLX546" s="55"/>
      <c r="GLY546" s="55"/>
      <c r="GLZ546" s="55"/>
      <c r="GMA546" s="59"/>
      <c r="GMB546" s="55"/>
      <c r="GMC546" s="55"/>
      <c r="GMD546" s="87"/>
      <c r="GME546" s="88"/>
      <c r="GMF546" s="89"/>
      <c r="GMG546" s="90"/>
      <c r="GMH546" s="57"/>
      <c r="GMI546" s="57"/>
      <c r="GMJ546" s="91"/>
      <c r="GMK546" s="87"/>
      <c r="GML546" s="87"/>
      <c r="GMM546" s="55"/>
      <c r="GMN546" s="55"/>
      <c r="GMO546" s="92"/>
      <c r="GMP546" s="61"/>
      <c r="GMQ546" s="55"/>
      <c r="GMR546" s="57"/>
      <c r="GMS546" s="55"/>
      <c r="GMT546" s="55"/>
      <c r="GMU546" s="55"/>
      <c r="GMV546" s="55"/>
      <c r="GMW546" s="55"/>
      <c r="GMX546" s="55"/>
      <c r="GMY546" s="55"/>
      <c r="GMZ546" s="59"/>
      <c r="GNA546" s="55"/>
      <c r="GNB546" s="55"/>
      <c r="GNC546" s="87"/>
      <c r="GND546" s="88"/>
      <c r="GNE546" s="89"/>
      <c r="GNF546" s="90"/>
      <c r="GNG546" s="57"/>
      <c r="GNH546" s="57"/>
      <c r="GNI546" s="91"/>
      <c r="GNJ546" s="87"/>
      <c r="GNK546" s="87"/>
      <c r="GNL546" s="55"/>
      <c r="GNM546" s="55"/>
      <c r="GNN546" s="92"/>
      <c r="GNO546" s="61"/>
      <c r="GNP546" s="55"/>
      <c r="GNQ546" s="57"/>
      <c r="GNR546" s="55"/>
      <c r="GNS546" s="55"/>
      <c r="GNT546" s="55"/>
      <c r="GNU546" s="55"/>
      <c r="GNV546" s="55"/>
      <c r="GNW546" s="55"/>
      <c r="GNX546" s="55"/>
      <c r="GNY546" s="59"/>
      <c r="GNZ546" s="55"/>
      <c r="GOA546" s="55"/>
      <c r="GOB546" s="87"/>
      <c r="GOC546" s="88"/>
      <c r="GOD546" s="89"/>
      <c r="GOE546" s="90"/>
      <c r="GOF546" s="57"/>
      <c r="GOG546" s="57"/>
      <c r="GOH546" s="91"/>
      <c r="GOI546" s="87"/>
      <c r="GOJ546" s="87"/>
      <c r="GOK546" s="55"/>
      <c r="GOL546" s="55"/>
      <c r="GOM546" s="92"/>
      <c r="GON546" s="61"/>
      <c r="GOO546" s="55"/>
      <c r="GOP546" s="57"/>
      <c r="GOQ546" s="55"/>
      <c r="GOR546" s="55"/>
      <c r="GOS546" s="55"/>
      <c r="GOT546" s="55"/>
      <c r="GOU546" s="55"/>
      <c r="GOV546" s="55"/>
      <c r="GOW546" s="55"/>
      <c r="GOX546" s="59"/>
      <c r="GOY546" s="55"/>
      <c r="GOZ546" s="55"/>
      <c r="GPA546" s="87"/>
      <c r="GPB546" s="88"/>
      <c r="GPC546" s="89"/>
      <c r="GPD546" s="90"/>
      <c r="GPE546" s="57"/>
      <c r="GPF546" s="57"/>
      <c r="GPG546" s="91"/>
      <c r="GPH546" s="87"/>
      <c r="GPI546" s="87"/>
      <c r="GPJ546" s="55"/>
      <c r="GPK546" s="55"/>
      <c r="GPL546" s="92"/>
      <c r="GPM546" s="61"/>
      <c r="GPN546" s="55"/>
      <c r="GPO546" s="57"/>
      <c r="GPP546" s="55"/>
      <c r="GPQ546" s="55"/>
      <c r="GPR546" s="55"/>
      <c r="GPS546" s="55"/>
      <c r="GPT546" s="55"/>
      <c r="GPU546" s="55"/>
      <c r="GPV546" s="55"/>
      <c r="GPW546" s="59"/>
      <c r="GPX546" s="55"/>
      <c r="GPY546" s="55"/>
      <c r="GPZ546" s="87"/>
      <c r="GQA546" s="88"/>
      <c r="GQB546" s="89"/>
      <c r="GQC546" s="90"/>
      <c r="GQD546" s="57"/>
      <c r="GQE546" s="57"/>
      <c r="GQF546" s="91"/>
      <c r="GQG546" s="87"/>
      <c r="GQH546" s="87"/>
      <c r="GQI546" s="55"/>
      <c r="GQJ546" s="55"/>
      <c r="GQK546" s="92"/>
      <c r="GQL546" s="61"/>
      <c r="GQM546" s="55"/>
      <c r="GQN546" s="57"/>
      <c r="GQO546" s="55"/>
      <c r="GQP546" s="55"/>
      <c r="GQQ546" s="55"/>
      <c r="GQR546" s="55"/>
      <c r="GQS546" s="55"/>
      <c r="GQT546" s="55"/>
      <c r="GQU546" s="55"/>
      <c r="GQV546" s="59"/>
      <c r="GQW546" s="55"/>
      <c r="GQX546" s="55"/>
      <c r="GQY546" s="87"/>
      <c r="GQZ546" s="88"/>
      <c r="GRA546" s="89"/>
      <c r="GRB546" s="90"/>
      <c r="GRC546" s="57"/>
      <c r="GRD546" s="57"/>
      <c r="GRE546" s="91"/>
      <c r="GRF546" s="87"/>
      <c r="GRG546" s="87"/>
      <c r="GRH546" s="55"/>
      <c r="GRI546" s="55"/>
      <c r="GRJ546" s="92"/>
      <c r="GRK546" s="61"/>
      <c r="GRL546" s="55"/>
      <c r="GRM546" s="57"/>
      <c r="GRN546" s="55"/>
      <c r="GRO546" s="55"/>
      <c r="GRP546" s="55"/>
      <c r="GRQ546" s="55"/>
      <c r="GRR546" s="55"/>
      <c r="GRS546" s="55"/>
      <c r="GRT546" s="55"/>
      <c r="GRU546" s="59"/>
      <c r="GRV546" s="55"/>
      <c r="GRW546" s="55"/>
      <c r="GRX546" s="87"/>
      <c r="GRY546" s="88"/>
      <c r="GRZ546" s="89"/>
      <c r="GSA546" s="90"/>
      <c r="GSB546" s="57"/>
      <c r="GSC546" s="57"/>
      <c r="GSD546" s="91"/>
      <c r="GSE546" s="87"/>
      <c r="GSF546" s="87"/>
      <c r="GSG546" s="55"/>
      <c r="GSH546" s="55"/>
      <c r="GSI546" s="92"/>
      <c r="GSJ546" s="61"/>
      <c r="GSK546" s="55"/>
      <c r="GSL546" s="57"/>
      <c r="GSM546" s="55"/>
      <c r="GSN546" s="55"/>
      <c r="GSO546" s="55"/>
      <c r="GSP546" s="55"/>
      <c r="GSQ546" s="55"/>
      <c r="GSR546" s="55"/>
      <c r="GSS546" s="55"/>
      <c r="GST546" s="59"/>
      <c r="GSU546" s="55"/>
      <c r="GSV546" s="55"/>
      <c r="GSW546" s="87"/>
      <c r="GSX546" s="88"/>
      <c r="GSY546" s="89"/>
      <c r="GSZ546" s="90"/>
      <c r="GTA546" s="57"/>
      <c r="GTB546" s="57"/>
      <c r="GTC546" s="91"/>
      <c r="GTD546" s="87"/>
      <c r="GTE546" s="87"/>
      <c r="GTF546" s="55"/>
      <c r="GTG546" s="55"/>
      <c r="GTH546" s="92"/>
      <c r="GTI546" s="61"/>
      <c r="GTJ546" s="55"/>
      <c r="GTK546" s="57"/>
      <c r="GTL546" s="55"/>
      <c r="GTM546" s="55"/>
      <c r="GTN546" s="55"/>
      <c r="GTO546" s="55"/>
      <c r="GTP546" s="55"/>
      <c r="GTQ546" s="55"/>
      <c r="GTR546" s="55"/>
      <c r="GTS546" s="59"/>
      <c r="GTT546" s="55"/>
      <c r="GTU546" s="55"/>
      <c r="GTV546" s="87"/>
      <c r="GTW546" s="88"/>
      <c r="GTX546" s="89"/>
      <c r="GTY546" s="90"/>
      <c r="GTZ546" s="57"/>
      <c r="GUA546" s="57"/>
      <c r="GUB546" s="91"/>
      <c r="GUC546" s="87"/>
      <c r="GUD546" s="87"/>
      <c r="GUE546" s="55"/>
      <c r="GUF546" s="55"/>
      <c r="GUG546" s="92"/>
      <c r="GUH546" s="61"/>
      <c r="GUI546" s="55"/>
      <c r="GUJ546" s="57"/>
      <c r="GUK546" s="55"/>
      <c r="GUL546" s="55"/>
      <c r="GUM546" s="55"/>
      <c r="GUN546" s="55"/>
      <c r="GUO546" s="55"/>
      <c r="GUP546" s="55"/>
      <c r="GUQ546" s="55"/>
      <c r="GUR546" s="59"/>
      <c r="GUS546" s="55"/>
      <c r="GUT546" s="55"/>
      <c r="GUU546" s="87"/>
      <c r="GUV546" s="88"/>
      <c r="GUW546" s="89"/>
      <c r="GUX546" s="90"/>
      <c r="GUY546" s="57"/>
      <c r="GUZ546" s="57"/>
      <c r="GVA546" s="91"/>
      <c r="GVB546" s="87"/>
      <c r="GVC546" s="87"/>
      <c r="GVD546" s="55"/>
      <c r="GVE546" s="55"/>
      <c r="GVF546" s="92"/>
      <c r="GVG546" s="61"/>
      <c r="GVH546" s="55"/>
      <c r="GVI546" s="57"/>
      <c r="GVJ546" s="55"/>
      <c r="GVK546" s="55"/>
      <c r="GVL546" s="55"/>
      <c r="GVM546" s="55"/>
      <c r="GVN546" s="55"/>
      <c r="GVO546" s="55"/>
      <c r="GVP546" s="55"/>
      <c r="GVQ546" s="59"/>
      <c r="GVR546" s="55"/>
      <c r="GVS546" s="55"/>
      <c r="GVT546" s="87"/>
      <c r="GVU546" s="88"/>
      <c r="GVV546" s="89"/>
      <c r="GVW546" s="90"/>
      <c r="GVX546" s="57"/>
      <c r="GVY546" s="57"/>
      <c r="GVZ546" s="91"/>
      <c r="GWA546" s="87"/>
      <c r="GWB546" s="87"/>
      <c r="GWC546" s="55"/>
      <c r="GWD546" s="55"/>
      <c r="GWE546" s="92"/>
      <c r="GWF546" s="61"/>
      <c r="GWG546" s="55"/>
      <c r="GWH546" s="57"/>
      <c r="GWI546" s="55"/>
      <c r="GWJ546" s="55"/>
      <c r="GWK546" s="55"/>
      <c r="GWL546" s="55"/>
      <c r="GWM546" s="55"/>
      <c r="GWN546" s="55"/>
      <c r="GWO546" s="55"/>
      <c r="GWP546" s="59"/>
      <c r="GWQ546" s="55"/>
      <c r="GWR546" s="55"/>
      <c r="GWS546" s="87"/>
      <c r="GWT546" s="88"/>
      <c r="GWU546" s="89"/>
      <c r="GWV546" s="90"/>
      <c r="GWW546" s="57"/>
      <c r="GWX546" s="57"/>
      <c r="GWY546" s="91"/>
      <c r="GWZ546" s="87"/>
      <c r="GXA546" s="87"/>
      <c r="GXB546" s="55"/>
      <c r="GXC546" s="55"/>
      <c r="GXD546" s="92"/>
      <c r="GXE546" s="61"/>
      <c r="GXF546" s="55"/>
      <c r="GXG546" s="57"/>
      <c r="GXH546" s="55"/>
      <c r="GXI546" s="55"/>
      <c r="GXJ546" s="55"/>
      <c r="GXK546" s="55"/>
      <c r="GXL546" s="55"/>
      <c r="GXM546" s="55"/>
      <c r="GXN546" s="55"/>
      <c r="GXO546" s="59"/>
      <c r="GXP546" s="55"/>
      <c r="GXQ546" s="55"/>
      <c r="GXR546" s="87"/>
      <c r="GXS546" s="88"/>
      <c r="GXT546" s="89"/>
      <c r="GXU546" s="90"/>
      <c r="GXV546" s="57"/>
      <c r="GXW546" s="57"/>
      <c r="GXX546" s="91"/>
      <c r="GXY546" s="87"/>
      <c r="GXZ546" s="87"/>
      <c r="GYA546" s="55"/>
      <c r="GYB546" s="55"/>
      <c r="GYC546" s="92"/>
      <c r="GYD546" s="61"/>
      <c r="GYE546" s="55"/>
      <c r="GYF546" s="57"/>
      <c r="GYG546" s="55"/>
      <c r="GYH546" s="55"/>
      <c r="GYI546" s="55"/>
      <c r="GYJ546" s="55"/>
      <c r="GYK546" s="55"/>
      <c r="GYL546" s="55"/>
      <c r="GYM546" s="55"/>
      <c r="GYN546" s="59"/>
      <c r="GYO546" s="55"/>
      <c r="GYP546" s="55"/>
      <c r="GYQ546" s="87"/>
      <c r="GYR546" s="88"/>
      <c r="GYS546" s="89"/>
      <c r="GYT546" s="90"/>
      <c r="GYU546" s="57"/>
      <c r="GYV546" s="57"/>
      <c r="GYW546" s="91"/>
      <c r="GYX546" s="87"/>
      <c r="GYY546" s="87"/>
      <c r="GYZ546" s="55"/>
      <c r="GZA546" s="55"/>
      <c r="GZB546" s="92"/>
      <c r="GZC546" s="61"/>
      <c r="GZD546" s="55"/>
      <c r="GZE546" s="57"/>
      <c r="GZF546" s="55"/>
      <c r="GZG546" s="55"/>
      <c r="GZH546" s="55"/>
      <c r="GZI546" s="55"/>
      <c r="GZJ546" s="55"/>
      <c r="GZK546" s="55"/>
      <c r="GZL546" s="55"/>
      <c r="GZM546" s="59"/>
      <c r="GZN546" s="55"/>
      <c r="GZO546" s="55"/>
      <c r="GZP546" s="87"/>
      <c r="GZQ546" s="88"/>
      <c r="GZR546" s="89"/>
      <c r="GZS546" s="90"/>
      <c r="GZT546" s="57"/>
      <c r="GZU546" s="57"/>
      <c r="GZV546" s="91"/>
      <c r="GZW546" s="87"/>
      <c r="GZX546" s="87"/>
      <c r="GZY546" s="55"/>
      <c r="GZZ546" s="55"/>
      <c r="HAA546" s="92"/>
      <c r="HAB546" s="61"/>
      <c r="HAC546" s="55"/>
      <c r="HAD546" s="57"/>
      <c r="HAE546" s="55"/>
      <c r="HAF546" s="55"/>
      <c r="HAG546" s="55"/>
      <c r="HAH546" s="55"/>
      <c r="HAI546" s="55"/>
      <c r="HAJ546" s="55"/>
      <c r="HAK546" s="55"/>
      <c r="HAL546" s="59"/>
      <c r="HAM546" s="55"/>
      <c r="HAN546" s="55"/>
      <c r="HAO546" s="87"/>
      <c r="HAP546" s="88"/>
      <c r="HAQ546" s="89"/>
      <c r="HAR546" s="90"/>
      <c r="HAS546" s="57"/>
      <c r="HAT546" s="57"/>
      <c r="HAU546" s="91"/>
      <c r="HAV546" s="87"/>
      <c r="HAW546" s="87"/>
      <c r="HAX546" s="55"/>
      <c r="HAY546" s="55"/>
      <c r="HAZ546" s="92"/>
      <c r="HBA546" s="61"/>
      <c r="HBB546" s="55"/>
      <c r="HBC546" s="57"/>
      <c r="HBD546" s="55"/>
      <c r="HBE546" s="55"/>
      <c r="HBF546" s="55"/>
      <c r="HBG546" s="55"/>
      <c r="HBH546" s="55"/>
      <c r="HBI546" s="55"/>
      <c r="HBJ546" s="55"/>
      <c r="HBK546" s="59"/>
      <c r="HBL546" s="55"/>
      <c r="HBM546" s="55"/>
      <c r="HBN546" s="87"/>
      <c r="HBO546" s="88"/>
      <c r="HBP546" s="89"/>
      <c r="HBQ546" s="90"/>
      <c r="HBR546" s="57"/>
      <c r="HBS546" s="57"/>
      <c r="HBT546" s="91"/>
      <c r="HBU546" s="87"/>
      <c r="HBV546" s="87"/>
      <c r="HBW546" s="55"/>
      <c r="HBX546" s="55"/>
      <c r="HBY546" s="92"/>
      <c r="HBZ546" s="61"/>
      <c r="HCA546" s="55"/>
      <c r="HCB546" s="57"/>
      <c r="HCC546" s="55"/>
      <c r="HCD546" s="55"/>
      <c r="HCE546" s="55"/>
      <c r="HCF546" s="55"/>
      <c r="HCG546" s="55"/>
      <c r="HCH546" s="55"/>
      <c r="HCI546" s="55"/>
      <c r="HCJ546" s="59"/>
      <c r="HCK546" s="55"/>
      <c r="HCL546" s="55"/>
      <c r="HCM546" s="87"/>
      <c r="HCN546" s="88"/>
      <c r="HCO546" s="89"/>
      <c r="HCP546" s="90"/>
      <c r="HCQ546" s="57"/>
      <c r="HCR546" s="57"/>
      <c r="HCS546" s="91"/>
      <c r="HCT546" s="87"/>
      <c r="HCU546" s="87"/>
      <c r="HCV546" s="55"/>
      <c r="HCW546" s="55"/>
      <c r="HCX546" s="92"/>
      <c r="HCY546" s="61"/>
      <c r="HCZ546" s="55"/>
      <c r="HDA546" s="57"/>
      <c r="HDB546" s="55"/>
      <c r="HDC546" s="55"/>
      <c r="HDD546" s="55"/>
      <c r="HDE546" s="55"/>
      <c r="HDF546" s="55"/>
      <c r="HDG546" s="55"/>
      <c r="HDH546" s="55"/>
      <c r="HDI546" s="59"/>
      <c r="HDJ546" s="55"/>
      <c r="HDK546" s="55"/>
      <c r="HDL546" s="87"/>
      <c r="HDM546" s="88"/>
      <c r="HDN546" s="89"/>
      <c r="HDO546" s="90"/>
      <c r="HDP546" s="57"/>
      <c r="HDQ546" s="57"/>
      <c r="HDR546" s="91"/>
      <c r="HDS546" s="87"/>
      <c r="HDT546" s="87"/>
      <c r="HDU546" s="55"/>
      <c r="HDV546" s="55"/>
      <c r="HDW546" s="92"/>
      <c r="HDX546" s="61"/>
      <c r="HDY546" s="55"/>
      <c r="HDZ546" s="57"/>
      <c r="HEA546" s="55"/>
      <c r="HEB546" s="55"/>
      <c r="HEC546" s="55"/>
      <c r="HED546" s="55"/>
      <c r="HEE546" s="55"/>
      <c r="HEF546" s="55"/>
      <c r="HEG546" s="55"/>
      <c r="HEH546" s="59"/>
      <c r="HEI546" s="55"/>
      <c r="HEJ546" s="55"/>
      <c r="HEK546" s="87"/>
      <c r="HEL546" s="88"/>
      <c r="HEM546" s="89"/>
      <c r="HEN546" s="90"/>
      <c r="HEO546" s="57"/>
      <c r="HEP546" s="57"/>
      <c r="HEQ546" s="91"/>
      <c r="HER546" s="87"/>
      <c r="HES546" s="87"/>
      <c r="HET546" s="55"/>
      <c r="HEU546" s="55"/>
      <c r="HEV546" s="92"/>
      <c r="HEW546" s="61"/>
      <c r="HEX546" s="55"/>
      <c r="HEY546" s="57"/>
      <c r="HEZ546" s="55"/>
      <c r="HFA546" s="55"/>
      <c r="HFB546" s="55"/>
      <c r="HFC546" s="55"/>
      <c r="HFD546" s="55"/>
      <c r="HFE546" s="55"/>
      <c r="HFF546" s="55"/>
      <c r="HFG546" s="59"/>
      <c r="HFH546" s="55"/>
      <c r="HFI546" s="55"/>
      <c r="HFJ546" s="87"/>
      <c r="HFK546" s="88"/>
      <c r="HFL546" s="89"/>
      <c r="HFM546" s="90"/>
      <c r="HFN546" s="57"/>
      <c r="HFO546" s="57"/>
      <c r="HFP546" s="91"/>
      <c r="HFQ546" s="87"/>
      <c r="HFR546" s="87"/>
      <c r="HFS546" s="55"/>
      <c r="HFT546" s="55"/>
      <c r="HFU546" s="92"/>
      <c r="HFV546" s="61"/>
      <c r="HFW546" s="55"/>
      <c r="HFX546" s="57"/>
      <c r="HFY546" s="55"/>
      <c r="HFZ546" s="55"/>
      <c r="HGA546" s="55"/>
      <c r="HGB546" s="55"/>
      <c r="HGC546" s="55"/>
      <c r="HGD546" s="55"/>
      <c r="HGE546" s="55"/>
      <c r="HGF546" s="59"/>
      <c r="HGG546" s="55"/>
      <c r="HGH546" s="55"/>
      <c r="HGI546" s="87"/>
      <c r="HGJ546" s="88"/>
      <c r="HGK546" s="89"/>
      <c r="HGL546" s="90"/>
      <c r="HGM546" s="57"/>
      <c r="HGN546" s="57"/>
      <c r="HGO546" s="91"/>
      <c r="HGP546" s="87"/>
      <c r="HGQ546" s="87"/>
      <c r="HGR546" s="55"/>
      <c r="HGS546" s="55"/>
      <c r="HGT546" s="92"/>
      <c r="HGU546" s="61"/>
      <c r="HGV546" s="55"/>
      <c r="HGW546" s="57"/>
      <c r="HGX546" s="55"/>
      <c r="HGY546" s="55"/>
      <c r="HGZ546" s="55"/>
      <c r="HHA546" s="55"/>
      <c r="HHB546" s="55"/>
      <c r="HHC546" s="55"/>
      <c r="HHD546" s="55"/>
      <c r="HHE546" s="59"/>
      <c r="HHF546" s="55"/>
      <c r="HHG546" s="55"/>
      <c r="HHH546" s="87"/>
      <c r="HHI546" s="88"/>
      <c r="HHJ546" s="89"/>
      <c r="HHK546" s="90"/>
      <c r="HHL546" s="57"/>
      <c r="HHM546" s="57"/>
      <c r="HHN546" s="91"/>
      <c r="HHO546" s="87"/>
      <c r="HHP546" s="87"/>
      <c r="HHQ546" s="55"/>
      <c r="HHR546" s="55"/>
      <c r="HHS546" s="92"/>
      <c r="HHT546" s="61"/>
      <c r="HHU546" s="55"/>
      <c r="HHV546" s="57"/>
      <c r="HHW546" s="55"/>
      <c r="HHX546" s="55"/>
      <c r="HHY546" s="55"/>
      <c r="HHZ546" s="55"/>
      <c r="HIA546" s="55"/>
      <c r="HIB546" s="55"/>
      <c r="HIC546" s="55"/>
      <c r="HID546" s="59"/>
      <c r="HIE546" s="55"/>
      <c r="HIF546" s="55"/>
      <c r="HIG546" s="87"/>
      <c r="HIH546" s="88"/>
      <c r="HII546" s="89"/>
      <c r="HIJ546" s="90"/>
      <c r="HIK546" s="57"/>
      <c r="HIL546" s="57"/>
      <c r="HIM546" s="91"/>
      <c r="HIN546" s="87"/>
      <c r="HIO546" s="87"/>
      <c r="HIP546" s="55"/>
      <c r="HIQ546" s="55"/>
      <c r="HIR546" s="92"/>
      <c r="HIS546" s="61"/>
      <c r="HIT546" s="55"/>
      <c r="HIU546" s="57"/>
      <c r="HIV546" s="55"/>
      <c r="HIW546" s="55"/>
      <c r="HIX546" s="55"/>
      <c r="HIY546" s="55"/>
      <c r="HIZ546" s="55"/>
      <c r="HJA546" s="55"/>
      <c r="HJB546" s="55"/>
      <c r="HJC546" s="59"/>
      <c r="HJD546" s="55"/>
      <c r="HJE546" s="55"/>
      <c r="HJF546" s="87"/>
      <c r="HJG546" s="88"/>
      <c r="HJH546" s="89"/>
      <c r="HJI546" s="90"/>
      <c r="HJJ546" s="57"/>
      <c r="HJK546" s="57"/>
      <c r="HJL546" s="91"/>
      <c r="HJM546" s="87"/>
      <c r="HJN546" s="87"/>
      <c r="HJO546" s="55"/>
      <c r="HJP546" s="55"/>
      <c r="HJQ546" s="92"/>
      <c r="HJR546" s="61"/>
      <c r="HJS546" s="55"/>
      <c r="HJT546" s="57"/>
      <c r="HJU546" s="55"/>
      <c r="HJV546" s="55"/>
      <c r="HJW546" s="55"/>
      <c r="HJX546" s="55"/>
      <c r="HJY546" s="55"/>
      <c r="HJZ546" s="55"/>
      <c r="HKA546" s="55"/>
      <c r="HKB546" s="59"/>
      <c r="HKC546" s="55"/>
      <c r="HKD546" s="55"/>
      <c r="HKE546" s="87"/>
      <c r="HKF546" s="88"/>
      <c r="HKG546" s="89"/>
      <c r="HKH546" s="90"/>
      <c r="HKI546" s="57"/>
      <c r="HKJ546" s="57"/>
      <c r="HKK546" s="91"/>
      <c r="HKL546" s="87"/>
      <c r="HKM546" s="87"/>
      <c r="HKN546" s="55"/>
      <c r="HKO546" s="55"/>
      <c r="HKP546" s="92"/>
      <c r="HKQ546" s="61"/>
      <c r="HKR546" s="55"/>
      <c r="HKS546" s="57"/>
      <c r="HKT546" s="55"/>
      <c r="HKU546" s="55"/>
      <c r="HKV546" s="55"/>
      <c r="HKW546" s="55"/>
      <c r="HKX546" s="55"/>
      <c r="HKY546" s="55"/>
      <c r="HKZ546" s="55"/>
      <c r="HLA546" s="59"/>
      <c r="HLB546" s="55"/>
      <c r="HLC546" s="55"/>
      <c r="HLD546" s="87"/>
      <c r="HLE546" s="88"/>
      <c r="HLF546" s="89"/>
      <c r="HLG546" s="90"/>
      <c r="HLH546" s="57"/>
      <c r="HLI546" s="57"/>
      <c r="HLJ546" s="91"/>
      <c r="HLK546" s="87"/>
      <c r="HLL546" s="87"/>
      <c r="HLM546" s="55"/>
      <c r="HLN546" s="55"/>
      <c r="HLO546" s="92"/>
      <c r="HLP546" s="61"/>
      <c r="HLQ546" s="55"/>
      <c r="HLR546" s="57"/>
      <c r="HLS546" s="55"/>
      <c r="HLT546" s="55"/>
      <c r="HLU546" s="55"/>
      <c r="HLV546" s="55"/>
      <c r="HLW546" s="55"/>
      <c r="HLX546" s="55"/>
      <c r="HLY546" s="55"/>
      <c r="HLZ546" s="59"/>
      <c r="HMA546" s="55"/>
      <c r="HMB546" s="55"/>
      <c r="HMC546" s="87"/>
      <c r="HMD546" s="88"/>
      <c r="HME546" s="89"/>
      <c r="HMF546" s="90"/>
      <c r="HMG546" s="57"/>
      <c r="HMH546" s="57"/>
      <c r="HMI546" s="91"/>
      <c r="HMJ546" s="87"/>
      <c r="HMK546" s="87"/>
      <c r="HML546" s="55"/>
      <c r="HMM546" s="55"/>
      <c r="HMN546" s="92"/>
      <c r="HMO546" s="61"/>
      <c r="HMP546" s="55"/>
      <c r="HMQ546" s="57"/>
      <c r="HMR546" s="55"/>
      <c r="HMS546" s="55"/>
      <c r="HMT546" s="55"/>
      <c r="HMU546" s="55"/>
      <c r="HMV546" s="55"/>
      <c r="HMW546" s="55"/>
      <c r="HMX546" s="55"/>
      <c r="HMY546" s="59"/>
      <c r="HMZ546" s="55"/>
      <c r="HNA546" s="55"/>
      <c r="HNB546" s="87"/>
      <c r="HNC546" s="88"/>
      <c r="HND546" s="89"/>
      <c r="HNE546" s="90"/>
      <c r="HNF546" s="57"/>
      <c r="HNG546" s="57"/>
      <c r="HNH546" s="91"/>
      <c r="HNI546" s="87"/>
      <c r="HNJ546" s="87"/>
      <c r="HNK546" s="55"/>
      <c r="HNL546" s="55"/>
      <c r="HNM546" s="92"/>
      <c r="HNN546" s="61"/>
      <c r="HNO546" s="55"/>
      <c r="HNP546" s="57"/>
      <c r="HNQ546" s="55"/>
      <c r="HNR546" s="55"/>
      <c r="HNS546" s="55"/>
      <c r="HNT546" s="55"/>
      <c r="HNU546" s="55"/>
      <c r="HNV546" s="55"/>
      <c r="HNW546" s="55"/>
      <c r="HNX546" s="59"/>
      <c r="HNY546" s="55"/>
      <c r="HNZ546" s="55"/>
      <c r="HOA546" s="87"/>
      <c r="HOB546" s="88"/>
      <c r="HOC546" s="89"/>
      <c r="HOD546" s="90"/>
      <c r="HOE546" s="57"/>
      <c r="HOF546" s="57"/>
      <c r="HOG546" s="91"/>
      <c r="HOH546" s="87"/>
      <c r="HOI546" s="87"/>
      <c r="HOJ546" s="55"/>
      <c r="HOK546" s="55"/>
      <c r="HOL546" s="92"/>
      <c r="HOM546" s="61"/>
      <c r="HON546" s="55"/>
      <c r="HOO546" s="57"/>
      <c r="HOP546" s="55"/>
      <c r="HOQ546" s="55"/>
      <c r="HOR546" s="55"/>
      <c r="HOS546" s="55"/>
      <c r="HOT546" s="55"/>
      <c r="HOU546" s="55"/>
      <c r="HOV546" s="55"/>
      <c r="HOW546" s="59"/>
      <c r="HOX546" s="55"/>
      <c r="HOY546" s="55"/>
      <c r="HOZ546" s="87"/>
      <c r="HPA546" s="88"/>
      <c r="HPB546" s="89"/>
      <c r="HPC546" s="90"/>
      <c r="HPD546" s="57"/>
      <c r="HPE546" s="57"/>
      <c r="HPF546" s="91"/>
      <c r="HPG546" s="87"/>
      <c r="HPH546" s="87"/>
      <c r="HPI546" s="55"/>
      <c r="HPJ546" s="55"/>
      <c r="HPK546" s="92"/>
      <c r="HPL546" s="61"/>
      <c r="HPM546" s="55"/>
      <c r="HPN546" s="57"/>
      <c r="HPO546" s="55"/>
      <c r="HPP546" s="55"/>
      <c r="HPQ546" s="55"/>
      <c r="HPR546" s="55"/>
      <c r="HPS546" s="55"/>
      <c r="HPT546" s="55"/>
      <c r="HPU546" s="55"/>
      <c r="HPV546" s="59"/>
      <c r="HPW546" s="55"/>
      <c r="HPX546" s="55"/>
      <c r="HPY546" s="87"/>
      <c r="HPZ546" s="88"/>
      <c r="HQA546" s="89"/>
      <c r="HQB546" s="90"/>
      <c r="HQC546" s="57"/>
      <c r="HQD546" s="57"/>
      <c r="HQE546" s="91"/>
      <c r="HQF546" s="87"/>
      <c r="HQG546" s="87"/>
      <c r="HQH546" s="55"/>
      <c r="HQI546" s="55"/>
      <c r="HQJ546" s="92"/>
      <c r="HQK546" s="61"/>
      <c r="HQL546" s="55"/>
      <c r="HQM546" s="57"/>
      <c r="HQN546" s="55"/>
      <c r="HQO546" s="55"/>
      <c r="HQP546" s="55"/>
      <c r="HQQ546" s="55"/>
      <c r="HQR546" s="55"/>
      <c r="HQS546" s="55"/>
      <c r="HQT546" s="55"/>
      <c r="HQU546" s="59"/>
      <c r="HQV546" s="55"/>
      <c r="HQW546" s="55"/>
      <c r="HQX546" s="87"/>
      <c r="HQY546" s="88"/>
      <c r="HQZ546" s="89"/>
      <c r="HRA546" s="90"/>
      <c r="HRB546" s="57"/>
      <c r="HRC546" s="57"/>
      <c r="HRD546" s="91"/>
      <c r="HRE546" s="87"/>
      <c r="HRF546" s="87"/>
      <c r="HRG546" s="55"/>
      <c r="HRH546" s="55"/>
      <c r="HRI546" s="92"/>
      <c r="HRJ546" s="61"/>
      <c r="HRK546" s="55"/>
      <c r="HRL546" s="57"/>
      <c r="HRM546" s="55"/>
      <c r="HRN546" s="55"/>
      <c r="HRO546" s="55"/>
      <c r="HRP546" s="55"/>
      <c r="HRQ546" s="55"/>
      <c r="HRR546" s="55"/>
      <c r="HRS546" s="55"/>
      <c r="HRT546" s="59"/>
      <c r="HRU546" s="55"/>
      <c r="HRV546" s="55"/>
      <c r="HRW546" s="87"/>
      <c r="HRX546" s="88"/>
      <c r="HRY546" s="89"/>
      <c r="HRZ546" s="90"/>
      <c r="HSA546" s="57"/>
      <c r="HSB546" s="57"/>
      <c r="HSC546" s="91"/>
      <c r="HSD546" s="87"/>
      <c r="HSE546" s="87"/>
      <c r="HSF546" s="55"/>
      <c r="HSG546" s="55"/>
      <c r="HSH546" s="92"/>
      <c r="HSI546" s="61"/>
      <c r="HSJ546" s="55"/>
      <c r="HSK546" s="57"/>
      <c r="HSL546" s="55"/>
      <c r="HSM546" s="55"/>
      <c r="HSN546" s="55"/>
      <c r="HSO546" s="55"/>
      <c r="HSP546" s="55"/>
      <c r="HSQ546" s="55"/>
      <c r="HSR546" s="55"/>
      <c r="HSS546" s="59"/>
      <c r="HST546" s="55"/>
      <c r="HSU546" s="55"/>
      <c r="HSV546" s="87"/>
      <c r="HSW546" s="88"/>
      <c r="HSX546" s="89"/>
      <c r="HSY546" s="90"/>
      <c r="HSZ546" s="57"/>
      <c r="HTA546" s="57"/>
      <c r="HTB546" s="91"/>
      <c r="HTC546" s="87"/>
      <c r="HTD546" s="87"/>
      <c r="HTE546" s="55"/>
      <c r="HTF546" s="55"/>
      <c r="HTG546" s="92"/>
      <c r="HTH546" s="61"/>
      <c r="HTI546" s="55"/>
      <c r="HTJ546" s="57"/>
      <c r="HTK546" s="55"/>
      <c r="HTL546" s="55"/>
      <c r="HTM546" s="55"/>
      <c r="HTN546" s="55"/>
      <c r="HTO546" s="55"/>
      <c r="HTP546" s="55"/>
      <c r="HTQ546" s="55"/>
      <c r="HTR546" s="59"/>
      <c r="HTS546" s="55"/>
      <c r="HTT546" s="55"/>
      <c r="HTU546" s="87"/>
      <c r="HTV546" s="88"/>
      <c r="HTW546" s="89"/>
      <c r="HTX546" s="90"/>
      <c r="HTY546" s="57"/>
      <c r="HTZ546" s="57"/>
      <c r="HUA546" s="91"/>
      <c r="HUB546" s="87"/>
      <c r="HUC546" s="87"/>
      <c r="HUD546" s="55"/>
      <c r="HUE546" s="55"/>
      <c r="HUF546" s="92"/>
      <c r="HUG546" s="61"/>
      <c r="HUH546" s="55"/>
      <c r="HUI546" s="57"/>
      <c r="HUJ546" s="55"/>
      <c r="HUK546" s="55"/>
      <c r="HUL546" s="55"/>
      <c r="HUM546" s="55"/>
      <c r="HUN546" s="55"/>
      <c r="HUO546" s="55"/>
      <c r="HUP546" s="55"/>
      <c r="HUQ546" s="59"/>
      <c r="HUR546" s="55"/>
      <c r="HUS546" s="55"/>
      <c r="HUT546" s="87"/>
      <c r="HUU546" s="88"/>
      <c r="HUV546" s="89"/>
      <c r="HUW546" s="90"/>
      <c r="HUX546" s="57"/>
      <c r="HUY546" s="57"/>
      <c r="HUZ546" s="91"/>
      <c r="HVA546" s="87"/>
      <c r="HVB546" s="87"/>
      <c r="HVC546" s="55"/>
      <c r="HVD546" s="55"/>
      <c r="HVE546" s="92"/>
      <c r="HVF546" s="61"/>
      <c r="HVG546" s="55"/>
      <c r="HVH546" s="57"/>
      <c r="HVI546" s="55"/>
      <c r="HVJ546" s="55"/>
      <c r="HVK546" s="55"/>
      <c r="HVL546" s="55"/>
      <c r="HVM546" s="55"/>
      <c r="HVN546" s="55"/>
      <c r="HVO546" s="55"/>
      <c r="HVP546" s="59"/>
      <c r="HVQ546" s="55"/>
      <c r="HVR546" s="55"/>
      <c r="HVS546" s="87"/>
      <c r="HVT546" s="88"/>
      <c r="HVU546" s="89"/>
      <c r="HVV546" s="90"/>
      <c r="HVW546" s="57"/>
      <c r="HVX546" s="57"/>
      <c r="HVY546" s="91"/>
      <c r="HVZ546" s="87"/>
      <c r="HWA546" s="87"/>
      <c r="HWB546" s="55"/>
      <c r="HWC546" s="55"/>
      <c r="HWD546" s="92"/>
      <c r="HWE546" s="61"/>
      <c r="HWF546" s="55"/>
      <c r="HWG546" s="57"/>
      <c r="HWH546" s="55"/>
      <c r="HWI546" s="55"/>
      <c r="HWJ546" s="55"/>
      <c r="HWK546" s="55"/>
      <c r="HWL546" s="55"/>
      <c r="HWM546" s="55"/>
      <c r="HWN546" s="55"/>
      <c r="HWO546" s="59"/>
      <c r="HWP546" s="55"/>
      <c r="HWQ546" s="55"/>
      <c r="HWR546" s="87"/>
      <c r="HWS546" s="88"/>
      <c r="HWT546" s="89"/>
      <c r="HWU546" s="90"/>
      <c r="HWV546" s="57"/>
      <c r="HWW546" s="57"/>
      <c r="HWX546" s="91"/>
      <c r="HWY546" s="87"/>
      <c r="HWZ546" s="87"/>
      <c r="HXA546" s="55"/>
      <c r="HXB546" s="55"/>
      <c r="HXC546" s="92"/>
      <c r="HXD546" s="61"/>
      <c r="HXE546" s="55"/>
      <c r="HXF546" s="57"/>
      <c r="HXG546" s="55"/>
      <c r="HXH546" s="55"/>
      <c r="HXI546" s="55"/>
      <c r="HXJ546" s="55"/>
      <c r="HXK546" s="55"/>
      <c r="HXL546" s="55"/>
      <c r="HXM546" s="55"/>
      <c r="HXN546" s="59"/>
      <c r="HXO546" s="55"/>
      <c r="HXP546" s="55"/>
      <c r="HXQ546" s="87"/>
      <c r="HXR546" s="88"/>
      <c r="HXS546" s="89"/>
      <c r="HXT546" s="90"/>
      <c r="HXU546" s="57"/>
      <c r="HXV546" s="57"/>
      <c r="HXW546" s="91"/>
      <c r="HXX546" s="87"/>
      <c r="HXY546" s="87"/>
      <c r="HXZ546" s="55"/>
      <c r="HYA546" s="55"/>
      <c r="HYB546" s="92"/>
      <c r="HYC546" s="61"/>
      <c r="HYD546" s="55"/>
      <c r="HYE546" s="57"/>
      <c r="HYF546" s="55"/>
      <c r="HYG546" s="55"/>
      <c r="HYH546" s="55"/>
      <c r="HYI546" s="55"/>
      <c r="HYJ546" s="55"/>
      <c r="HYK546" s="55"/>
      <c r="HYL546" s="55"/>
      <c r="HYM546" s="59"/>
      <c r="HYN546" s="55"/>
      <c r="HYO546" s="55"/>
      <c r="HYP546" s="87"/>
      <c r="HYQ546" s="88"/>
      <c r="HYR546" s="89"/>
      <c r="HYS546" s="90"/>
      <c r="HYT546" s="57"/>
      <c r="HYU546" s="57"/>
      <c r="HYV546" s="91"/>
      <c r="HYW546" s="87"/>
      <c r="HYX546" s="87"/>
      <c r="HYY546" s="55"/>
      <c r="HYZ546" s="55"/>
      <c r="HZA546" s="92"/>
      <c r="HZB546" s="61"/>
      <c r="HZC546" s="55"/>
      <c r="HZD546" s="57"/>
      <c r="HZE546" s="55"/>
      <c r="HZF546" s="55"/>
      <c r="HZG546" s="55"/>
      <c r="HZH546" s="55"/>
      <c r="HZI546" s="55"/>
      <c r="HZJ546" s="55"/>
      <c r="HZK546" s="55"/>
      <c r="HZL546" s="59"/>
      <c r="HZM546" s="55"/>
      <c r="HZN546" s="55"/>
      <c r="HZO546" s="87"/>
      <c r="HZP546" s="88"/>
      <c r="HZQ546" s="89"/>
      <c r="HZR546" s="90"/>
      <c r="HZS546" s="57"/>
      <c r="HZT546" s="57"/>
      <c r="HZU546" s="91"/>
      <c r="HZV546" s="87"/>
      <c r="HZW546" s="87"/>
      <c r="HZX546" s="55"/>
      <c r="HZY546" s="55"/>
      <c r="HZZ546" s="92"/>
      <c r="IAA546" s="61"/>
      <c r="IAB546" s="55"/>
      <c r="IAC546" s="57"/>
      <c r="IAD546" s="55"/>
      <c r="IAE546" s="55"/>
      <c r="IAF546" s="55"/>
      <c r="IAG546" s="55"/>
      <c r="IAH546" s="55"/>
      <c r="IAI546" s="55"/>
      <c r="IAJ546" s="55"/>
      <c r="IAK546" s="59"/>
      <c r="IAL546" s="55"/>
      <c r="IAM546" s="55"/>
      <c r="IAN546" s="87"/>
      <c r="IAO546" s="88"/>
      <c r="IAP546" s="89"/>
      <c r="IAQ546" s="90"/>
      <c r="IAR546" s="57"/>
      <c r="IAS546" s="57"/>
      <c r="IAT546" s="91"/>
      <c r="IAU546" s="87"/>
      <c r="IAV546" s="87"/>
      <c r="IAW546" s="55"/>
      <c r="IAX546" s="55"/>
      <c r="IAY546" s="92"/>
      <c r="IAZ546" s="61"/>
      <c r="IBA546" s="55"/>
      <c r="IBB546" s="57"/>
      <c r="IBC546" s="55"/>
      <c r="IBD546" s="55"/>
      <c r="IBE546" s="55"/>
      <c r="IBF546" s="55"/>
      <c r="IBG546" s="55"/>
      <c r="IBH546" s="55"/>
      <c r="IBI546" s="55"/>
      <c r="IBJ546" s="59"/>
      <c r="IBK546" s="55"/>
      <c r="IBL546" s="55"/>
      <c r="IBM546" s="87"/>
      <c r="IBN546" s="88"/>
      <c r="IBO546" s="89"/>
      <c r="IBP546" s="90"/>
      <c r="IBQ546" s="57"/>
      <c r="IBR546" s="57"/>
      <c r="IBS546" s="91"/>
      <c r="IBT546" s="87"/>
      <c r="IBU546" s="87"/>
      <c r="IBV546" s="55"/>
      <c r="IBW546" s="55"/>
      <c r="IBX546" s="92"/>
      <c r="IBY546" s="61"/>
      <c r="IBZ546" s="55"/>
      <c r="ICA546" s="57"/>
      <c r="ICB546" s="55"/>
      <c r="ICC546" s="55"/>
      <c r="ICD546" s="55"/>
      <c r="ICE546" s="55"/>
      <c r="ICF546" s="55"/>
      <c r="ICG546" s="55"/>
      <c r="ICH546" s="55"/>
      <c r="ICI546" s="59"/>
      <c r="ICJ546" s="55"/>
      <c r="ICK546" s="55"/>
      <c r="ICL546" s="87"/>
      <c r="ICM546" s="88"/>
      <c r="ICN546" s="89"/>
      <c r="ICO546" s="90"/>
      <c r="ICP546" s="57"/>
      <c r="ICQ546" s="57"/>
      <c r="ICR546" s="91"/>
      <c r="ICS546" s="87"/>
      <c r="ICT546" s="87"/>
      <c r="ICU546" s="55"/>
      <c r="ICV546" s="55"/>
      <c r="ICW546" s="92"/>
      <c r="ICX546" s="61"/>
      <c r="ICY546" s="55"/>
      <c r="ICZ546" s="57"/>
      <c r="IDA546" s="55"/>
      <c r="IDB546" s="55"/>
      <c r="IDC546" s="55"/>
      <c r="IDD546" s="55"/>
      <c r="IDE546" s="55"/>
      <c r="IDF546" s="55"/>
      <c r="IDG546" s="55"/>
      <c r="IDH546" s="59"/>
      <c r="IDI546" s="55"/>
      <c r="IDJ546" s="55"/>
      <c r="IDK546" s="87"/>
      <c r="IDL546" s="88"/>
      <c r="IDM546" s="89"/>
      <c r="IDN546" s="90"/>
      <c r="IDO546" s="57"/>
      <c r="IDP546" s="57"/>
      <c r="IDQ546" s="91"/>
      <c r="IDR546" s="87"/>
      <c r="IDS546" s="87"/>
      <c r="IDT546" s="55"/>
      <c r="IDU546" s="55"/>
      <c r="IDV546" s="92"/>
      <c r="IDW546" s="61"/>
      <c r="IDX546" s="55"/>
      <c r="IDY546" s="57"/>
      <c r="IDZ546" s="55"/>
      <c r="IEA546" s="55"/>
      <c r="IEB546" s="55"/>
      <c r="IEC546" s="55"/>
      <c r="IED546" s="55"/>
      <c r="IEE546" s="55"/>
      <c r="IEF546" s="55"/>
      <c r="IEG546" s="59"/>
      <c r="IEH546" s="55"/>
      <c r="IEI546" s="55"/>
      <c r="IEJ546" s="87"/>
      <c r="IEK546" s="88"/>
      <c r="IEL546" s="89"/>
      <c r="IEM546" s="90"/>
      <c r="IEN546" s="57"/>
      <c r="IEO546" s="57"/>
      <c r="IEP546" s="91"/>
      <c r="IEQ546" s="87"/>
      <c r="IER546" s="87"/>
      <c r="IES546" s="55"/>
      <c r="IET546" s="55"/>
      <c r="IEU546" s="92"/>
      <c r="IEV546" s="61"/>
      <c r="IEW546" s="55"/>
      <c r="IEX546" s="57"/>
      <c r="IEY546" s="55"/>
      <c r="IEZ546" s="55"/>
      <c r="IFA546" s="55"/>
      <c r="IFB546" s="55"/>
      <c r="IFC546" s="55"/>
      <c r="IFD546" s="55"/>
      <c r="IFE546" s="55"/>
      <c r="IFF546" s="59"/>
      <c r="IFG546" s="55"/>
      <c r="IFH546" s="55"/>
      <c r="IFI546" s="87"/>
      <c r="IFJ546" s="88"/>
      <c r="IFK546" s="89"/>
      <c r="IFL546" s="90"/>
      <c r="IFM546" s="57"/>
      <c r="IFN546" s="57"/>
      <c r="IFO546" s="91"/>
      <c r="IFP546" s="87"/>
      <c r="IFQ546" s="87"/>
      <c r="IFR546" s="55"/>
      <c r="IFS546" s="55"/>
      <c r="IFT546" s="92"/>
      <c r="IFU546" s="61"/>
      <c r="IFV546" s="55"/>
      <c r="IFW546" s="57"/>
      <c r="IFX546" s="55"/>
      <c r="IFY546" s="55"/>
      <c r="IFZ546" s="55"/>
      <c r="IGA546" s="55"/>
      <c r="IGB546" s="55"/>
      <c r="IGC546" s="55"/>
      <c r="IGD546" s="55"/>
      <c r="IGE546" s="59"/>
      <c r="IGF546" s="55"/>
      <c r="IGG546" s="55"/>
      <c r="IGH546" s="87"/>
      <c r="IGI546" s="88"/>
      <c r="IGJ546" s="89"/>
      <c r="IGK546" s="90"/>
      <c r="IGL546" s="57"/>
      <c r="IGM546" s="57"/>
      <c r="IGN546" s="91"/>
      <c r="IGO546" s="87"/>
      <c r="IGP546" s="87"/>
      <c r="IGQ546" s="55"/>
      <c r="IGR546" s="55"/>
      <c r="IGS546" s="92"/>
      <c r="IGT546" s="61"/>
      <c r="IGU546" s="55"/>
      <c r="IGV546" s="57"/>
      <c r="IGW546" s="55"/>
      <c r="IGX546" s="55"/>
      <c r="IGY546" s="55"/>
      <c r="IGZ546" s="55"/>
      <c r="IHA546" s="55"/>
      <c r="IHB546" s="55"/>
      <c r="IHC546" s="55"/>
      <c r="IHD546" s="59"/>
      <c r="IHE546" s="55"/>
      <c r="IHF546" s="55"/>
      <c r="IHG546" s="87"/>
      <c r="IHH546" s="88"/>
      <c r="IHI546" s="89"/>
      <c r="IHJ546" s="90"/>
      <c r="IHK546" s="57"/>
      <c r="IHL546" s="57"/>
      <c r="IHM546" s="91"/>
      <c r="IHN546" s="87"/>
      <c r="IHO546" s="87"/>
      <c r="IHP546" s="55"/>
      <c r="IHQ546" s="55"/>
      <c r="IHR546" s="92"/>
      <c r="IHS546" s="61"/>
      <c r="IHT546" s="55"/>
      <c r="IHU546" s="57"/>
      <c r="IHV546" s="55"/>
      <c r="IHW546" s="55"/>
      <c r="IHX546" s="55"/>
      <c r="IHY546" s="55"/>
      <c r="IHZ546" s="55"/>
      <c r="IIA546" s="55"/>
      <c r="IIB546" s="55"/>
      <c r="IIC546" s="59"/>
      <c r="IID546" s="55"/>
      <c r="IIE546" s="55"/>
      <c r="IIF546" s="87"/>
      <c r="IIG546" s="88"/>
      <c r="IIH546" s="89"/>
      <c r="III546" s="90"/>
      <c r="IIJ546" s="57"/>
      <c r="IIK546" s="57"/>
      <c r="IIL546" s="91"/>
      <c r="IIM546" s="87"/>
      <c r="IIN546" s="87"/>
      <c r="IIO546" s="55"/>
      <c r="IIP546" s="55"/>
      <c r="IIQ546" s="92"/>
      <c r="IIR546" s="61"/>
      <c r="IIS546" s="55"/>
      <c r="IIT546" s="57"/>
      <c r="IIU546" s="55"/>
      <c r="IIV546" s="55"/>
      <c r="IIW546" s="55"/>
      <c r="IIX546" s="55"/>
      <c r="IIY546" s="55"/>
      <c r="IIZ546" s="55"/>
      <c r="IJA546" s="55"/>
      <c r="IJB546" s="59"/>
      <c r="IJC546" s="55"/>
      <c r="IJD546" s="55"/>
      <c r="IJE546" s="87"/>
      <c r="IJF546" s="88"/>
      <c r="IJG546" s="89"/>
      <c r="IJH546" s="90"/>
      <c r="IJI546" s="57"/>
      <c r="IJJ546" s="57"/>
      <c r="IJK546" s="91"/>
      <c r="IJL546" s="87"/>
      <c r="IJM546" s="87"/>
      <c r="IJN546" s="55"/>
      <c r="IJO546" s="55"/>
      <c r="IJP546" s="92"/>
      <c r="IJQ546" s="61"/>
      <c r="IJR546" s="55"/>
      <c r="IJS546" s="57"/>
      <c r="IJT546" s="55"/>
      <c r="IJU546" s="55"/>
      <c r="IJV546" s="55"/>
      <c r="IJW546" s="55"/>
      <c r="IJX546" s="55"/>
      <c r="IJY546" s="55"/>
      <c r="IJZ546" s="55"/>
      <c r="IKA546" s="59"/>
      <c r="IKB546" s="55"/>
      <c r="IKC546" s="55"/>
      <c r="IKD546" s="87"/>
      <c r="IKE546" s="88"/>
      <c r="IKF546" s="89"/>
      <c r="IKG546" s="90"/>
      <c r="IKH546" s="57"/>
      <c r="IKI546" s="57"/>
      <c r="IKJ546" s="91"/>
      <c r="IKK546" s="87"/>
      <c r="IKL546" s="87"/>
      <c r="IKM546" s="55"/>
      <c r="IKN546" s="55"/>
      <c r="IKO546" s="92"/>
      <c r="IKP546" s="61"/>
      <c r="IKQ546" s="55"/>
      <c r="IKR546" s="57"/>
      <c r="IKS546" s="55"/>
      <c r="IKT546" s="55"/>
      <c r="IKU546" s="55"/>
      <c r="IKV546" s="55"/>
      <c r="IKW546" s="55"/>
      <c r="IKX546" s="55"/>
      <c r="IKY546" s="55"/>
      <c r="IKZ546" s="59"/>
      <c r="ILA546" s="55"/>
      <c r="ILB546" s="55"/>
      <c r="ILC546" s="87"/>
      <c r="ILD546" s="88"/>
      <c r="ILE546" s="89"/>
      <c r="ILF546" s="90"/>
      <c r="ILG546" s="57"/>
      <c r="ILH546" s="57"/>
      <c r="ILI546" s="91"/>
      <c r="ILJ546" s="87"/>
      <c r="ILK546" s="87"/>
      <c r="ILL546" s="55"/>
      <c r="ILM546" s="55"/>
      <c r="ILN546" s="92"/>
      <c r="ILO546" s="61"/>
      <c r="ILP546" s="55"/>
      <c r="ILQ546" s="57"/>
      <c r="ILR546" s="55"/>
      <c r="ILS546" s="55"/>
      <c r="ILT546" s="55"/>
      <c r="ILU546" s="55"/>
      <c r="ILV546" s="55"/>
      <c r="ILW546" s="55"/>
      <c r="ILX546" s="55"/>
      <c r="ILY546" s="59"/>
      <c r="ILZ546" s="55"/>
      <c r="IMA546" s="55"/>
      <c r="IMB546" s="87"/>
      <c r="IMC546" s="88"/>
      <c r="IMD546" s="89"/>
      <c r="IME546" s="90"/>
      <c r="IMF546" s="57"/>
      <c r="IMG546" s="57"/>
      <c r="IMH546" s="91"/>
      <c r="IMI546" s="87"/>
      <c r="IMJ546" s="87"/>
      <c r="IMK546" s="55"/>
      <c r="IML546" s="55"/>
      <c r="IMM546" s="92"/>
      <c r="IMN546" s="61"/>
      <c r="IMO546" s="55"/>
      <c r="IMP546" s="57"/>
      <c r="IMQ546" s="55"/>
      <c r="IMR546" s="55"/>
      <c r="IMS546" s="55"/>
      <c r="IMT546" s="55"/>
      <c r="IMU546" s="55"/>
      <c r="IMV546" s="55"/>
      <c r="IMW546" s="55"/>
      <c r="IMX546" s="59"/>
      <c r="IMY546" s="55"/>
      <c r="IMZ546" s="55"/>
      <c r="INA546" s="87"/>
      <c r="INB546" s="88"/>
      <c r="INC546" s="89"/>
      <c r="IND546" s="90"/>
      <c r="INE546" s="57"/>
      <c r="INF546" s="57"/>
      <c r="ING546" s="91"/>
      <c r="INH546" s="87"/>
      <c r="INI546" s="87"/>
      <c r="INJ546" s="55"/>
      <c r="INK546" s="55"/>
      <c r="INL546" s="92"/>
      <c r="INM546" s="61"/>
      <c r="INN546" s="55"/>
      <c r="INO546" s="57"/>
      <c r="INP546" s="55"/>
      <c r="INQ546" s="55"/>
      <c r="INR546" s="55"/>
      <c r="INS546" s="55"/>
      <c r="INT546" s="55"/>
      <c r="INU546" s="55"/>
      <c r="INV546" s="55"/>
      <c r="INW546" s="59"/>
      <c r="INX546" s="55"/>
      <c r="INY546" s="55"/>
      <c r="INZ546" s="87"/>
      <c r="IOA546" s="88"/>
      <c r="IOB546" s="89"/>
      <c r="IOC546" s="90"/>
      <c r="IOD546" s="57"/>
      <c r="IOE546" s="57"/>
      <c r="IOF546" s="91"/>
      <c r="IOG546" s="87"/>
      <c r="IOH546" s="87"/>
      <c r="IOI546" s="55"/>
      <c r="IOJ546" s="55"/>
      <c r="IOK546" s="92"/>
      <c r="IOL546" s="61"/>
      <c r="IOM546" s="55"/>
      <c r="ION546" s="57"/>
      <c r="IOO546" s="55"/>
      <c r="IOP546" s="55"/>
      <c r="IOQ546" s="55"/>
      <c r="IOR546" s="55"/>
      <c r="IOS546" s="55"/>
      <c r="IOT546" s="55"/>
      <c r="IOU546" s="55"/>
      <c r="IOV546" s="59"/>
      <c r="IOW546" s="55"/>
      <c r="IOX546" s="55"/>
      <c r="IOY546" s="87"/>
      <c r="IOZ546" s="88"/>
      <c r="IPA546" s="89"/>
      <c r="IPB546" s="90"/>
      <c r="IPC546" s="57"/>
      <c r="IPD546" s="57"/>
      <c r="IPE546" s="91"/>
      <c r="IPF546" s="87"/>
      <c r="IPG546" s="87"/>
      <c r="IPH546" s="55"/>
      <c r="IPI546" s="55"/>
      <c r="IPJ546" s="92"/>
      <c r="IPK546" s="61"/>
      <c r="IPL546" s="55"/>
      <c r="IPM546" s="57"/>
      <c r="IPN546" s="55"/>
      <c r="IPO546" s="55"/>
      <c r="IPP546" s="55"/>
      <c r="IPQ546" s="55"/>
      <c r="IPR546" s="55"/>
      <c r="IPS546" s="55"/>
      <c r="IPT546" s="55"/>
      <c r="IPU546" s="59"/>
      <c r="IPV546" s="55"/>
      <c r="IPW546" s="55"/>
      <c r="IPX546" s="87"/>
      <c r="IPY546" s="88"/>
      <c r="IPZ546" s="89"/>
      <c r="IQA546" s="90"/>
      <c r="IQB546" s="57"/>
      <c r="IQC546" s="57"/>
      <c r="IQD546" s="91"/>
      <c r="IQE546" s="87"/>
      <c r="IQF546" s="87"/>
      <c r="IQG546" s="55"/>
      <c r="IQH546" s="55"/>
      <c r="IQI546" s="92"/>
      <c r="IQJ546" s="61"/>
      <c r="IQK546" s="55"/>
      <c r="IQL546" s="57"/>
      <c r="IQM546" s="55"/>
      <c r="IQN546" s="55"/>
      <c r="IQO546" s="55"/>
      <c r="IQP546" s="55"/>
      <c r="IQQ546" s="55"/>
      <c r="IQR546" s="55"/>
      <c r="IQS546" s="55"/>
      <c r="IQT546" s="59"/>
      <c r="IQU546" s="55"/>
      <c r="IQV546" s="55"/>
      <c r="IQW546" s="87"/>
      <c r="IQX546" s="88"/>
      <c r="IQY546" s="89"/>
      <c r="IQZ546" s="90"/>
      <c r="IRA546" s="57"/>
      <c r="IRB546" s="57"/>
      <c r="IRC546" s="91"/>
      <c r="IRD546" s="87"/>
      <c r="IRE546" s="87"/>
      <c r="IRF546" s="55"/>
      <c r="IRG546" s="55"/>
      <c r="IRH546" s="92"/>
      <c r="IRI546" s="61"/>
      <c r="IRJ546" s="55"/>
      <c r="IRK546" s="57"/>
      <c r="IRL546" s="55"/>
      <c r="IRM546" s="55"/>
      <c r="IRN546" s="55"/>
      <c r="IRO546" s="55"/>
      <c r="IRP546" s="55"/>
      <c r="IRQ546" s="55"/>
      <c r="IRR546" s="55"/>
      <c r="IRS546" s="59"/>
      <c r="IRT546" s="55"/>
      <c r="IRU546" s="55"/>
      <c r="IRV546" s="87"/>
      <c r="IRW546" s="88"/>
      <c r="IRX546" s="89"/>
      <c r="IRY546" s="90"/>
      <c r="IRZ546" s="57"/>
      <c r="ISA546" s="57"/>
      <c r="ISB546" s="91"/>
      <c r="ISC546" s="87"/>
      <c r="ISD546" s="87"/>
      <c r="ISE546" s="55"/>
      <c r="ISF546" s="55"/>
      <c r="ISG546" s="92"/>
      <c r="ISH546" s="61"/>
      <c r="ISI546" s="55"/>
      <c r="ISJ546" s="57"/>
      <c r="ISK546" s="55"/>
      <c r="ISL546" s="55"/>
      <c r="ISM546" s="55"/>
      <c r="ISN546" s="55"/>
      <c r="ISO546" s="55"/>
      <c r="ISP546" s="55"/>
      <c r="ISQ546" s="55"/>
      <c r="ISR546" s="59"/>
      <c r="ISS546" s="55"/>
      <c r="IST546" s="55"/>
      <c r="ISU546" s="87"/>
      <c r="ISV546" s="88"/>
      <c r="ISW546" s="89"/>
      <c r="ISX546" s="90"/>
      <c r="ISY546" s="57"/>
      <c r="ISZ546" s="57"/>
      <c r="ITA546" s="91"/>
      <c r="ITB546" s="87"/>
      <c r="ITC546" s="87"/>
      <c r="ITD546" s="55"/>
      <c r="ITE546" s="55"/>
      <c r="ITF546" s="92"/>
      <c r="ITG546" s="61"/>
      <c r="ITH546" s="55"/>
      <c r="ITI546" s="57"/>
      <c r="ITJ546" s="55"/>
      <c r="ITK546" s="55"/>
      <c r="ITL546" s="55"/>
      <c r="ITM546" s="55"/>
      <c r="ITN546" s="55"/>
      <c r="ITO546" s="55"/>
      <c r="ITP546" s="55"/>
      <c r="ITQ546" s="59"/>
      <c r="ITR546" s="55"/>
      <c r="ITS546" s="55"/>
      <c r="ITT546" s="87"/>
      <c r="ITU546" s="88"/>
      <c r="ITV546" s="89"/>
      <c r="ITW546" s="90"/>
      <c r="ITX546" s="57"/>
      <c r="ITY546" s="57"/>
      <c r="ITZ546" s="91"/>
      <c r="IUA546" s="87"/>
      <c r="IUB546" s="87"/>
      <c r="IUC546" s="55"/>
      <c r="IUD546" s="55"/>
      <c r="IUE546" s="92"/>
      <c r="IUF546" s="61"/>
      <c r="IUG546" s="55"/>
      <c r="IUH546" s="57"/>
      <c r="IUI546" s="55"/>
      <c r="IUJ546" s="55"/>
      <c r="IUK546" s="55"/>
      <c r="IUL546" s="55"/>
      <c r="IUM546" s="55"/>
      <c r="IUN546" s="55"/>
      <c r="IUO546" s="55"/>
      <c r="IUP546" s="59"/>
      <c r="IUQ546" s="55"/>
      <c r="IUR546" s="55"/>
      <c r="IUS546" s="87"/>
      <c r="IUT546" s="88"/>
      <c r="IUU546" s="89"/>
      <c r="IUV546" s="90"/>
      <c r="IUW546" s="57"/>
      <c r="IUX546" s="57"/>
      <c r="IUY546" s="91"/>
      <c r="IUZ546" s="87"/>
      <c r="IVA546" s="87"/>
      <c r="IVB546" s="55"/>
      <c r="IVC546" s="55"/>
      <c r="IVD546" s="92"/>
      <c r="IVE546" s="61"/>
      <c r="IVF546" s="55"/>
      <c r="IVG546" s="57"/>
      <c r="IVH546" s="55"/>
      <c r="IVI546" s="55"/>
      <c r="IVJ546" s="55"/>
      <c r="IVK546" s="55"/>
      <c r="IVL546" s="55"/>
      <c r="IVM546" s="55"/>
      <c r="IVN546" s="55"/>
      <c r="IVO546" s="59"/>
      <c r="IVP546" s="55"/>
      <c r="IVQ546" s="55"/>
      <c r="IVR546" s="87"/>
      <c r="IVS546" s="88"/>
      <c r="IVT546" s="89"/>
      <c r="IVU546" s="90"/>
      <c r="IVV546" s="57"/>
      <c r="IVW546" s="57"/>
      <c r="IVX546" s="91"/>
      <c r="IVY546" s="87"/>
      <c r="IVZ546" s="87"/>
      <c r="IWA546" s="55"/>
      <c r="IWB546" s="55"/>
      <c r="IWC546" s="92"/>
      <c r="IWD546" s="61"/>
      <c r="IWE546" s="55"/>
      <c r="IWF546" s="57"/>
      <c r="IWG546" s="55"/>
      <c r="IWH546" s="55"/>
      <c r="IWI546" s="55"/>
      <c r="IWJ546" s="55"/>
      <c r="IWK546" s="55"/>
      <c r="IWL546" s="55"/>
      <c r="IWM546" s="55"/>
      <c r="IWN546" s="59"/>
      <c r="IWO546" s="55"/>
      <c r="IWP546" s="55"/>
      <c r="IWQ546" s="87"/>
      <c r="IWR546" s="88"/>
      <c r="IWS546" s="89"/>
      <c r="IWT546" s="90"/>
      <c r="IWU546" s="57"/>
      <c r="IWV546" s="57"/>
      <c r="IWW546" s="91"/>
      <c r="IWX546" s="87"/>
      <c r="IWY546" s="87"/>
      <c r="IWZ546" s="55"/>
      <c r="IXA546" s="55"/>
      <c r="IXB546" s="92"/>
      <c r="IXC546" s="61"/>
      <c r="IXD546" s="55"/>
      <c r="IXE546" s="57"/>
      <c r="IXF546" s="55"/>
      <c r="IXG546" s="55"/>
      <c r="IXH546" s="55"/>
      <c r="IXI546" s="55"/>
      <c r="IXJ546" s="55"/>
      <c r="IXK546" s="55"/>
      <c r="IXL546" s="55"/>
      <c r="IXM546" s="59"/>
      <c r="IXN546" s="55"/>
      <c r="IXO546" s="55"/>
      <c r="IXP546" s="87"/>
      <c r="IXQ546" s="88"/>
      <c r="IXR546" s="89"/>
      <c r="IXS546" s="90"/>
      <c r="IXT546" s="57"/>
      <c r="IXU546" s="57"/>
      <c r="IXV546" s="91"/>
      <c r="IXW546" s="87"/>
      <c r="IXX546" s="87"/>
      <c r="IXY546" s="55"/>
      <c r="IXZ546" s="55"/>
      <c r="IYA546" s="92"/>
      <c r="IYB546" s="61"/>
      <c r="IYC546" s="55"/>
      <c r="IYD546" s="57"/>
      <c r="IYE546" s="55"/>
      <c r="IYF546" s="55"/>
      <c r="IYG546" s="55"/>
      <c r="IYH546" s="55"/>
      <c r="IYI546" s="55"/>
      <c r="IYJ546" s="55"/>
      <c r="IYK546" s="55"/>
      <c r="IYL546" s="59"/>
      <c r="IYM546" s="55"/>
      <c r="IYN546" s="55"/>
      <c r="IYO546" s="87"/>
      <c r="IYP546" s="88"/>
      <c r="IYQ546" s="89"/>
      <c r="IYR546" s="90"/>
      <c r="IYS546" s="57"/>
      <c r="IYT546" s="57"/>
      <c r="IYU546" s="91"/>
      <c r="IYV546" s="87"/>
      <c r="IYW546" s="87"/>
      <c r="IYX546" s="55"/>
      <c r="IYY546" s="55"/>
      <c r="IYZ546" s="92"/>
      <c r="IZA546" s="61"/>
      <c r="IZB546" s="55"/>
      <c r="IZC546" s="57"/>
      <c r="IZD546" s="55"/>
      <c r="IZE546" s="55"/>
      <c r="IZF546" s="55"/>
      <c r="IZG546" s="55"/>
      <c r="IZH546" s="55"/>
      <c r="IZI546" s="55"/>
      <c r="IZJ546" s="55"/>
      <c r="IZK546" s="59"/>
      <c r="IZL546" s="55"/>
      <c r="IZM546" s="55"/>
      <c r="IZN546" s="87"/>
      <c r="IZO546" s="88"/>
      <c r="IZP546" s="89"/>
      <c r="IZQ546" s="90"/>
      <c r="IZR546" s="57"/>
      <c r="IZS546" s="57"/>
      <c r="IZT546" s="91"/>
      <c r="IZU546" s="87"/>
      <c r="IZV546" s="87"/>
      <c r="IZW546" s="55"/>
      <c r="IZX546" s="55"/>
      <c r="IZY546" s="92"/>
      <c r="IZZ546" s="61"/>
      <c r="JAA546" s="55"/>
      <c r="JAB546" s="57"/>
      <c r="JAC546" s="55"/>
      <c r="JAD546" s="55"/>
      <c r="JAE546" s="55"/>
      <c r="JAF546" s="55"/>
      <c r="JAG546" s="55"/>
      <c r="JAH546" s="55"/>
      <c r="JAI546" s="55"/>
      <c r="JAJ546" s="59"/>
      <c r="JAK546" s="55"/>
      <c r="JAL546" s="55"/>
      <c r="JAM546" s="87"/>
      <c r="JAN546" s="88"/>
      <c r="JAO546" s="89"/>
      <c r="JAP546" s="90"/>
      <c r="JAQ546" s="57"/>
      <c r="JAR546" s="57"/>
      <c r="JAS546" s="91"/>
      <c r="JAT546" s="87"/>
      <c r="JAU546" s="87"/>
      <c r="JAV546" s="55"/>
      <c r="JAW546" s="55"/>
      <c r="JAX546" s="92"/>
      <c r="JAY546" s="61"/>
      <c r="JAZ546" s="55"/>
      <c r="JBA546" s="57"/>
      <c r="JBB546" s="55"/>
      <c r="JBC546" s="55"/>
      <c r="JBD546" s="55"/>
      <c r="JBE546" s="55"/>
      <c r="JBF546" s="55"/>
      <c r="JBG546" s="55"/>
      <c r="JBH546" s="55"/>
      <c r="JBI546" s="59"/>
      <c r="JBJ546" s="55"/>
      <c r="JBK546" s="55"/>
      <c r="JBL546" s="87"/>
      <c r="JBM546" s="88"/>
      <c r="JBN546" s="89"/>
      <c r="JBO546" s="90"/>
      <c r="JBP546" s="57"/>
      <c r="JBQ546" s="57"/>
      <c r="JBR546" s="91"/>
      <c r="JBS546" s="87"/>
      <c r="JBT546" s="87"/>
      <c r="JBU546" s="55"/>
      <c r="JBV546" s="55"/>
      <c r="JBW546" s="92"/>
      <c r="JBX546" s="61"/>
      <c r="JBY546" s="55"/>
      <c r="JBZ546" s="57"/>
      <c r="JCA546" s="55"/>
      <c r="JCB546" s="55"/>
      <c r="JCC546" s="55"/>
      <c r="JCD546" s="55"/>
      <c r="JCE546" s="55"/>
      <c r="JCF546" s="55"/>
      <c r="JCG546" s="55"/>
      <c r="JCH546" s="59"/>
      <c r="JCI546" s="55"/>
      <c r="JCJ546" s="55"/>
      <c r="JCK546" s="87"/>
      <c r="JCL546" s="88"/>
      <c r="JCM546" s="89"/>
      <c r="JCN546" s="90"/>
      <c r="JCO546" s="57"/>
      <c r="JCP546" s="57"/>
      <c r="JCQ546" s="91"/>
      <c r="JCR546" s="87"/>
      <c r="JCS546" s="87"/>
      <c r="JCT546" s="55"/>
      <c r="JCU546" s="55"/>
      <c r="JCV546" s="92"/>
      <c r="JCW546" s="61"/>
      <c r="JCX546" s="55"/>
      <c r="JCY546" s="57"/>
      <c r="JCZ546" s="55"/>
      <c r="JDA546" s="55"/>
      <c r="JDB546" s="55"/>
      <c r="JDC546" s="55"/>
      <c r="JDD546" s="55"/>
      <c r="JDE546" s="55"/>
      <c r="JDF546" s="55"/>
      <c r="JDG546" s="59"/>
      <c r="JDH546" s="55"/>
      <c r="JDI546" s="55"/>
      <c r="JDJ546" s="87"/>
      <c r="JDK546" s="88"/>
      <c r="JDL546" s="89"/>
      <c r="JDM546" s="90"/>
      <c r="JDN546" s="57"/>
      <c r="JDO546" s="57"/>
      <c r="JDP546" s="91"/>
      <c r="JDQ546" s="87"/>
      <c r="JDR546" s="87"/>
      <c r="JDS546" s="55"/>
      <c r="JDT546" s="55"/>
      <c r="JDU546" s="92"/>
      <c r="JDV546" s="61"/>
      <c r="JDW546" s="55"/>
      <c r="JDX546" s="57"/>
      <c r="JDY546" s="55"/>
      <c r="JDZ546" s="55"/>
      <c r="JEA546" s="55"/>
      <c r="JEB546" s="55"/>
      <c r="JEC546" s="55"/>
      <c r="JED546" s="55"/>
      <c r="JEE546" s="55"/>
      <c r="JEF546" s="59"/>
      <c r="JEG546" s="55"/>
      <c r="JEH546" s="55"/>
      <c r="JEI546" s="87"/>
      <c r="JEJ546" s="88"/>
      <c r="JEK546" s="89"/>
      <c r="JEL546" s="90"/>
      <c r="JEM546" s="57"/>
      <c r="JEN546" s="57"/>
      <c r="JEO546" s="91"/>
      <c r="JEP546" s="87"/>
      <c r="JEQ546" s="87"/>
      <c r="JER546" s="55"/>
      <c r="JES546" s="55"/>
      <c r="JET546" s="92"/>
      <c r="JEU546" s="61"/>
      <c r="JEV546" s="55"/>
      <c r="JEW546" s="57"/>
      <c r="JEX546" s="55"/>
      <c r="JEY546" s="55"/>
      <c r="JEZ546" s="55"/>
      <c r="JFA546" s="55"/>
      <c r="JFB546" s="55"/>
      <c r="JFC546" s="55"/>
      <c r="JFD546" s="55"/>
      <c r="JFE546" s="59"/>
      <c r="JFF546" s="55"/>
      <c r="JFG546" s="55"/>
      <c r="JFH546" s="87"/>
      <c r="JFI546" s="88"/>
      <c r="JFJ546" s="89"/>
      <c r="JFK546" s="90"/>
      <c r="JFL546" s="57"/>
      <c r="JFM546" s="57"/>
      <c r="JFN546" s="91"/>
      <c r="JFO546" s="87"/>
      <c r="JFP546" s="87"/>
      <c r="JFQ546" s="55"/>
      <c r="JFR546" s="55"/>
      <c r="JFS546" s="92"/>
      <c r="JFT546" s="61"/>
      <c r="JFU546" s="55"/>
      <c r="JFV546" s="57"/>
      <c r="JFW546" s="55"/>
      <c r="JFX546" s="55"/>
      <c r="JFY546" s="55"/>
      <c r="JFZ546" s="55"/>
      <c r="JGA546" s="55"/>
      <c r="JGB546" s="55"/>
      <c r="JGC546" s="55"/>
      <c r="JGD546" s="59"/>
      <c r="JGE546" s="55"/>
      <c r="JGF546" s="55"/>
      <c r="JGG546" s="87"/>
      <c r="JGH546" s="88"/>
      <c r="JGI546" s="89"/>
      <c r="JGJ546" s="90"/>
      <c r="JGK546" s="57"/>
      <c r="JGL546" s="57"/>
      <c r="JGM546" s="91"/>
      <c r="JGN546" s="87"/>
      <c r="JGO546" s="87"/>
      <c r="JGP546" s="55"/>
      <c r="JGQ546" s="55"/>
      <c r="JGR546" s="92"/>
      <c r="JGS546" s="61"/>
      <c r="JGT546" s="55"/>
      <c r="JGU546" s="57"/>
      <c r="JGV546" s="55"/>
      <c r="JGW546" s="55"/>
      <c r="JGX546" s="55"/>
      <c r="JGY546" s="55"/>
      <c r="JGZ546" s="55"/>
      <c r="JHA546" s="55"/>
      <c r="JHB546" s="55"/>
      <c r="JHC546" s="59"/>
      <c r="JHD546" s="55"/>
      <c r="JHE546" s="55"/>
      <c r="JHF546" s="87"/>
      <c r="JHG546" s="88"/>
      <c r="JHH546" s="89"/>
      <c r="JHI546" s="90"/>
      <c r="JHJ546" s="57"/>
      <c r="JHK546" s="57"/>
      <c r="JHL546" s="91"/>
      <c r="JHM546" s="87"/>
      <c r="JHN546" s="87"/>
      <c r="JHO546" s="55"/>
      <c r="JHP546" s="55"/>
      <c r="JHQ546" s="92"/>
      <c r="JHR546" s="61"/>
      <c r="JHS546" s="55"/>
      <c r="JHT546" s="57"/>
      <c r="JHU546" s="55"/>
      <c r="JHV546" s="55"/>
      <c r="JHW546" s="55"/>
      <c r="JHX546" s="55"/>
      <c r="JHY546" s="55"/>
      <c r="JHZ546" s="55"/>
      <c r="JIA546" s="55"/>
      <c r="JIB546" s="59"/>
      <c r="JIC546" s="55"/>
      <c r="JID546" s="55"/>
      <c r="JIE546" s="87"/>
      <c r="JIF546" s="88"/>
      <c r="JIG546" s="89"/>
      <c r="JIH546" s="90"/>
      <c r="JII546" s="57"/>
      <c r="JIJ546" s="57"/>
      <c r="JIK546" s="91"/>
      <c r="JIL546" s="87"/>
      <c r="JIM546" s="87"/>
      <c r="JIN546" s="55"/>
      <c r="JIO546" s="55"/>
      <c r="JIP546" s="92"/>
      <c r="JIQ546" s="61"/>
      <c r="JIR546" s="55"/>
      <c r="JIS546" s="57"/>
      <c r="JIT546" s="55"/>
      <c r="JIU546" s="55"/>
      <c r="JIV546" s="55"/>
      <c r="JIW546" s="55"/>
      <c r="JIX546" s="55"/>
      <c r="JIY546" s="55"/>
      <c r="JIZ546" s="55"/>
      <c r="JJA546" s="59"/>
      <c r="JJB546" s="55"/>
      <c r="JJC546" s="55"/>
      <c r="JJD546" s="87"/>
      <c r="JJE546" s="88"/>
      <c r="JJF546" s="89"/>
      <c r="JJG546" s="90"/>
      <c r="JJH546" s="57"/>
      <c r="JJI546" s="57"/>
      <c r="JJJ546" s="91"/>
      <c r="JJK546" s="87"/>
      <c r="JJL546" s="87"/>
      <c r="JJM546" s="55"/>
      <c r="JJN546" s="55"/>
      <c r="JJO546" s="92"/>
      <c r="JJP546" s="61"/>
      <c r="JJQ546" s="55"/>
      <c r="JJR546" s="57"/>
      <c r="JJS546" s="55"/>
      <c r="JJT546" s="55"/>
      <c r="JJU546" s="55"/>
      <c r="JJV546" s="55"/>
      <c r="JJW546" s="55"/>
      <c r="JJX546" s="55"/>
      <c r="JJY546" s="55"/>
      <c r="JJZ546" s="59"/>
      <c r="JKA546" s="55"/>
      <c r="JKB546" s="55"/>
      <c r="JKC546" s="87"/>
      <c r="JKD546" s="88"/>
      <c r="JKE546" s="89"/>
      <c r="JKF546" s="90"/>
      <c r="JKG546" s="57"/>
      <c r="JKH546" s="57"/>
      <c r="JKI546" s="91"/>
      <c r="JKJ546" s="87"/>
      <c r="JKK546" s="87"/>
      <c r="JKL546" s="55"/>
      <c r="JKM546" s="55"/>
      <c r="JKN546" s="92"/>
      <c r="JKO546" s="61"/>
      <c r="JKP546" s="55"/>
      <c r="JKQ546" s="57"/>
      <c r="JKR546" s="55"/>
      <c r="JKS546" s="55"/>
      <c r="JKT546" s="55"/>
      <c r="JKU546" s="55"/>
      <c r="JKV546" s="55"/>
      <c r="JKW546" s="55"/>
      <c r="JKX546" s="55"/>
      <c r="JKY546" s="59"/>
      <c r="JKZ546" s="55"/>
      <c r="JLA546" s="55"/>
      <c r="JLB546" s="87"/>
      <c r="JLC546" s="88"/>
      <c r="JLD546" s="89"/>
      <c r="JLE546" s="90"/>
      <c r="JLF546" s="57"/>
      <c r="JLG546" s="57"/>
      <c r="JLH546" s="91"/>
      <c r="JLI546" s="87"/>
      <c r="JLJ546" s="87"/>
      <c r="JLK546" s="55"/>
      <c r="JLL546" s="55"/>
      <c r="JLM546" s="92"/>
      <c r="JLN546" s="61"/>
      <c r="JLO546" s="55"/>
      <c r="JLP546" s="57"/>
      <c r="JLQ546" s="55"/>
      <c r="JLR546" s="55"/>
      <c r="JLS546" s="55"/>
      <c r="JLT546" s="55"/>
      <c r="JLU546" s="55"/>
      <c r="JLV546" s="55"/>
      <c r="JLW546" s="55"/>
      <c r="JLX546" s="59"/>
      <c r="JLY546" s="55"/>
      <c r="JLZ546" s="55"/>
      <c r="JMA546" s="87"/>
      <c r="JMB546" s="88"/>
      <c r="JMC546" s="89"/>
      <c r="JMD546" s="90"/>
      <c r="JME546" s="57"/>
      <c r="JMF546" s="57"/>
      <c r="JMG546" s="91"/>
      <c r="JMH546" s="87"/>
      <c r="JMI546" s="87"/>
      <c r="JMJ546" s="55"/>
      <c r="JMK546" s="55"/>
      <c r="JML546" s="92"/>
      <c r="JMM546" s="61"/>
      <c r="JMN546" s="55"/>
      <c r="JMO546" s="57"/>
      <c r="JMP546" s="55"/>
      <c r="JMQ546" s="55"/>
      <c r="JMR546" s="55"/>
      <c r="JMS546" s="55"/>
      <c r="JMT546" s="55"/>
      <c r="JMU546" s="55"/>
      <c r="JMV546" s="55"/>
      <c r="JMW546" s="59"/>
      <c r="JMX546" s="55"/>
      <c r="JMY546" s="55"/>
      <c r="JMZ546" s="87"/>
      <c r="JNA546" s="88"/>
      <c r="JNB546" s="89"/>
      <c r="JNC546" s="90"/>
      <c r="JND546" s="57"/>
      <c r="JNE546" s="57"/>
      <c r="JNF546" s="91"/>
      <c r="JNG546" s="87"/>
      <c r="JNH546" s="87"/>
      <c r="JNI546" s="55"/>
      <c r="JNJ546" s="55"/>
      <c r="JNK546" s="92"/>
      <c r="JNL546" s="61"/>
      <c r="JNM546" s="55"/>
      <c r="JNN546" s="57"/>
      <c r="JNO546" s="55"/>
      <c r="JNP546" s="55"/>
      <c r="JNQ546" s="55"/>
      <c r="JNR546" s="55"/>
      <c r="JNS546" s="55"/>
      <c r="JNT546" s="55"/>
      <c r="JNU546" s="55"/>
      <c r="JNV546" s="59"/>
      <c r="JNW546" s="55"/>
      <c r="JNX546" s="55"/>
      <c r="JNY546" s="87"/>
      <c r="JNZ546" s="88"/>
      <c r="JOA546" s="89"/>
      <c r="JOB546" s="90"/>
      <c r="JOC546" s="57"/>
      <c r="JOD546" s="57"/>
      <c r="JOE546" s="91"/>
      <c r="JOF546" s="87"/>
      <c r="JOG546" s="87"/>
      <c r="JOH546" s="55"/>
      <c r="JOI546" s="55"/>
      <c r="JOJ546" s="92"/>
      <c r="JOK546" s="61"/>
      <c r="JOL546" s="55"/>
      <c r="JOM546" s="57"/>
      <c r="JON546" s="55"/>
      <c r="JOO546" s="55"/>
      <c r="JOP546" s="55"/>
      <c r="JOQ546" s="55"/>
      <c r="JOR546" s="55"/>
      <c r="JOS546" s="55"/>
      <c r="JOT546" s="55"/>
      <c r="JOU546" s="59"/>
      <c r="JOV546" s="55"/>
      <c r="JOW546" s="55"/>
      <c r="JOX546" s="87"/>
      <c r="JOY546" s="88"/>
      <c r="JOZ546" s="89"/>
      <c r="JPA546" s="90"/>
      <c r="JPB546" s="57"/>
      <c r="JPC546" s="57"/>
      <c r="JPD546" s="91"/>
      <c r="JPE546" s="87"/>
      <c r="JPF546" s="87"/>
      <c r="JPG546" s="55"/>
      <c r="JPH546" s="55"/>
      <c r="JPI546" s="92"/>
      <c r="JPJ546" s="61"/>
      <c r="JPK546" s="55"/>
      <c r="JPL546" s="57"/>
      <c r="JPM546" s="55"/>
      <c r="JPN546" s="55"/>
      <c r="JPO546" s="55"/>
      <c r="JPP546" s="55"/>
      <c r="JPQ546" s="55"/>
      <c r="JPR546" s="55"/>
      <c r="JPS546" s="55"/>
      <c r="JPT546" s="59"/>
      <c r="JPU546" s="55"/>
      <c r="JPV546" s="55"/>
      <c r="JPW546" s="87"/>
      <c r="JPX546" s="88"/>
      <c r="JPY546" s="89"/>
      <c r="JPZ546" s="90"/>
      <c r="JQA546" s="57"/>
      <c r="JQB546" s="57"/>
      <c r="JQC546" s="91"/>
      <c r="JQD546" s="87"/>
      <c r="JQE546" s="87"/>
      <c r="JQF546" s="55"/>
      <c r="JQG546" s="55"/>
      <c r="JQH546" s="92"/>
      <c r="JQI546" s="61"/>
      <c r="JQJ546" s="55"/>
      <c r="JQK546" s="57"/>
      <c r="JQL546" s="55"/>
      <c r="JQM546" s="55"/>
      <c r="JQN546" s="55"/>
      <c r="JQO546" s="55"/>
      <c r="JQP546" s="55"/>
      <c r="JQQ546" s="55"/>
      <c r="JQR546" s="55"/>
      <c r="JQS546" s="59"/>
      <c r="JQT546" s="55"/>
      <c r="JQU546" s="55"/>
      <c r="JQV546" s="87"/>
      <c r="JQW546" s="88"/>
      <c r="JQX546" s="89"/>
      <c r="JQY546" s="90"/>
      <c r="JQZ546" s="57"/>
      <c r="JRA546" s="57"/>
      <c r="JRB546" s="91"/>
      <c r="JRC546" s="87"/>
      <c r="JRD546" s="87"/>
      <c r="JRE546" s="55"/>
      <c r="JRF546" s="55"/>
      <c r="JRG546" s="92"/>
      <c r="JRH546" s="61"/>
      <c r="JRI546" s="55"/>
      <c r="JRJ546" s="57"/>
      <c r="JRK546" s="55"/>
      <c r="JRL546" s="55"/>
      <c r="JRM546" s="55"/>
      <c r="JRN546" s="55"/>
      <c r="JRO546" s="55"/>
      <c r="JRP546" s="55"/>
      <c r="JRQ546" s="55"/>
      <c r="JRR546" s="59"/>
      <c r="JRS546" s="55"/>
      <c r="JRT546" s="55"/>
      <c r="JRU546" s="87"/>
      <c r="JRV546" s="88"/>
      <c r="JRW546" s="89"/>
      <c r="JRX546" s="90"/>
      <c r="JRY546" s="57"/>
      <c r="JRZ546" s="57"/>
      <c r="JSA546" s="91"/>
      <c r="JSB546" s="87"/>
      <c r="JSC546" s="87"/>
      <c r="JSD546" s="55"/>
      <c r="JSE546" s="55"/>
      <c r="JSF546" s="92"/>
      <c r="JSG546" s="61"/>
      <c r="JSH546" s="55"/>
      <c r="JSI546" s="57"/>
      <c r="JSJ546" s="55"/>
      <c r="JSK546" s="55"/>
      <c r="JSL546" s="55"/>
      <c r="JSM546" s="55"/>
      <c r="JSN546" s="55"/>
      <c r="JSO546" s="55"/>
      <c r="JSP546" s="55"/>
      <c r="JSQ546" s="59"/>
      <c r="JSR546" s="55"/>
      <c r="JSS546" s="55"/>
      <c r="JST546" s="87"/>
      <c r="JSU546" s="88"/>
      <c r="JSV546" s="89"/>
      <c r="JSW546" s="90"/>
      <c r="JSX546" s="57"/>
      <c r="JSY546" s="57"/>
      <c r="JSZ546" s="91"/>
      <c r="JTA546" s="87"/>
      <c r="JTB546" s="87"/>
      <c r="JTC546" s="55"/>
      <c r="JTD546" s="55"/>
      <c r="JTE546" s="92"/>
      <c r="JTF546" s="61"/>
      <c r="JTG546" s="55"/>
      <c r="JTH546" s="57"/>
      <c r="JTI546" s="55"/>
      <c r="JTJ546" s="55"/>
      <c r="JTK546" s="55"/>
      <c r="JTL546" s="55"/>
      <c r="JTM546" s="55"/>
      <c r="JTN546" s="55"/>
      <c r="JTO546" s="55"/>
      <c r="JTP546" s="59"/>
      <c r="JTQ546" s="55"/>
      <c r="JTR546" s="55"/>
      <c r="JTS546" s="87"/>
      <c r="JTT546" s="88"/>
      <c r="JTU546" s="89"/>
      <c r="JTV546" s="90"/>
      <c r="JTW546" s="57"/>
      <c r="JTX546" s="57"/>
      <c r="JTY546" s="91"/>
      <c r="JTZ546" s="87"/>
      <c r="JUA546" s="87"/>
      <c r="JUB546" s="55"/>
      <c r="JUC546" s="55"/>
      <c r="JUD546" s="92"/>
      <c r="JUE546" s="61"/>
      <c r="JUF546" s="55"/>
      <c r="JUG546" s="57"/>
      <c r="JUH546" s="55"/>
      <c r="JUI546" s="55"/>
      <c r="JUJ546" s="55"/>
      <c r="JUK546" s="55"/>
      <c r="JUL546" s="55"/>
      <c r="JUM546" s="55"/>
      <c r="JUN546" s="55"/>
      <c r="JUO546" s="59"/>
      <c r="JUP546" s="55"/>
      <c r="JUQ546" s="55"/>
      <c r="JUR546" s="87"/>
      <c r="JUS546" s="88"/>
      <c r="JUT546" s="89"/>
      <c r="JUU546" s="90"/>
      <c r="JUV546" s="57"/>
      <c r="JUW546" s="57"/>
      <c r="JUX546" s="91"/>
      <c r="JUY546" s="87"/>
      <c r="JUZ546" s="87"/>
      <c r="JVA546" s="55"/>
      <c r="JVB546" s="55"/>
      <c r="JVC546" s="92"/>
      <c r="JVD546" s="61"/>
      <c r="JVE546" s="55"/>
      <c r="JVF546" s="57"/>
      <c r="JVG546" s="55"/>
      <c r="JVH546" s="55"/>
      <c r="JVI546" s="55"/>
      <c r="JVJ546" s="55"/>
      <c r="JVK546" s="55"/>
      <c r="JVL546" s="55"/>
      <c r="JVM546" s="55"/>
      <c r="JVN546" s="59"/>
      <c r="JVO546" s="55"/>
      <c r="JVP546" s="55"/>
      <c r="JVQ546" s="87"/>
      <c r="JVR546" s="88"/>
      <c r="JVS546" s="89"/>
      <c r="JVT546" s="90"/>
      <c r="JVU546" s="57"/>
      <c r="JVV546" s="57"/>
      <c r="JVW546" s="91"/>
      <c r="JVX546" s="87"/>
      <c r="JVY546" s="87"/>
      <c r="JVZ546" s="55"/>
      <c r="JWA546" s="55"/>
      <c r="JWB546" s="92"/>
      <c r="JWC546" s="61"/>
      <c r="JWD546" s="55"/>
      <c r="JWE546" s="57"/>
      <c r="JWF546" s="55"/>
      <c r="JWG546" s="55"/>
      <c r="JWH546" s="55"/>
      <c r="JWI546" s="55"/>
      <c r="JWJ546" s="55"/>
      <c r="JWK546" s="55"/>
      <c r="JWL546" s="55"/>
      <c r="JWM546" s="59"/>
      <c r="JWN546" s="55"/>
      <c r="JWO546" s="55"/>
      <c r="JWP546" s="87"/>
      <c r="JWQ546" s="88"/>
      <c r="JWR546" s="89"/>
      <c r="JWS546" s="90"/>
      <c r="JWT546" s="57"/>
      <c r="JWU546" s="57"/>
      <c r="JWV546" s="91"/>
      <c r="JWW546" s="87"/>
      <c r="JWX546" s="87"/>
      <c r="JWY546" s="55"/>
      <c r="JWZ546" s="55"/>
      <c r="JXA546" s="92"/>
      <c r="JXB546" s="61"/>
      <c r="JXC546" s="55"/>
      <c r="JXD546" s="57"/>
      <c r="JXE546" s="55"/>
      <c r="JXF546" s="55"/>
      <c r="JXG546" s="55"/>
      <c r="JXH546" s="55"/>
      <c r="JXI546" s="55"/>
      <c r="JXJ546" s="55"/>
      <c r="JXK546" s="55"/>
      <c r="JXL546" s="59"/>
      <c r="JXM546" s="55"/>
      <c r="JXN546" s="55"/>
      <c r="JXO546" s="87"/>
      <c r="JXP546" s="88"/>
      <c r="JXQ546" s="89"/>
      <c r="JXR546" s="90"/>
      <c r="JXS546" s="57"/>
      <c r="JXT546" s="57"/>
      <c r="JXU546" s="91"/>
      <c r="JXV546" s="87"/>
      <c r="JXW546" s="87"/>
      <c r="JXX546" s="55"/>
      <c r="JXY546" s="55"/>
      <c r="JXZ546" s="92"/>
      <c r="JYA546" s="61"/>
      <c r="JYB546" s="55"/>
      <c r="JYC546" s="57"/>
      <c r="JYD546" s="55"/>
      <c r="JYE546" s="55"/>
      <c r="JYF546" s="55"/>
      <c r="JYG546" s="55"/>
      <c r="JYH546" s="55"/>
      <c r="JYI546" s="55"/>
      <c r="JYJ546" s="55"/>
      <c r="JYK546" s="59"/>
      <c r="JYL546" s="55"/>
      <c r="JYM546" s="55"/>
      <c r="JYN546" s="87"/>
      <c r="JYO546" s="88"/>
      <c r="JYP546" s="89"/>
      <c r="JYQ546" s="90"/>
      <c r="JYR546" s="57"/>
      <c r="JYS546" s="57"/>
      <c r="JYT546" s="91"/>
      <c r="JYU546" s="87"/>
      <c r="JYV546" s="87"/>
      <c r="JYW546" s="55"/>
      <c r="JYX546" s="55"/>
      <c r="JYY546" s="92"/>
      <c r="JYZ546" s="61"/>
      <c r="JZA546" s="55"/>
      <c r="JZB546" s="57"/>
      <c r="JZC546" s="55"/>
      <c r="JZD546" s="55"/>
      <c r="JZE546" s="55"/>
      <c r="JZF546" s="55"/>
      <c r="JZG546" s="55"/>
      <c r="JZH546" s="55"/>
      <c r="JZI546" s="55"/>
      <c r="JZJ546" s="59"/>
      <c r="JZK546" s="55"/>
      <c r="JZL546" s="55"/>
      <c r="JZM546" s="87"/>
      <c r="JZN546" s="88"/>
      <c r="JZO546" s="89"/>
      <c r="JZP546" s="90"/>
      <c r="JZQ546" s="57"/>
      <c r="JZR546" s="57"/>
      <c r="JZS546" s="91"/>
      <c r="JZT546" s="87"/>
      <c r="JZU546" s="87"/>
      <c r="JZV546" s="55"/>
      <c r="JZW546" s="55"/>
      <c r="JZX546" s="92"/>
      <c r="JZY546" s="61"/>
      <c r="JZZ546" s="55"/>
      <c r="KAA546" s="57"/>
      <c r="KAB546" s="55"/>
      <c r="KAC546" s="55"/>
      <c r="KAD546" s="55"/>
      <c r="KAE546" s="55"/>
      <c r="KAF546" s="55"/>
      <c r="KAG546" s="55"/>
      <c r="KAH546" s="55"/>
      <c r="KAI546" s="59"/>
      <c r="KAJ546" s="55"/>
      <c r="KAK546" s="55"/>
      <c r="KAL546" s="87"/>
      <c r="KAM546" s="88"/>
      <c r="KAN546" s="89"/>
      <c r="KAO546" s="90"/>
      <c r="KAP546" s="57"/>
      <c r="KAQ546" s="57"/>
      <c r="KAR546" s="91"/>
      <c r="KAS546" s="87"/>
      <c r="KAT546" s="87"/>
      <c r="KAU546" s="55"/>
      <c r="KAV546" s="55"/>
      <c r="KAW546" s="92"/>
      <c r="KAX546" s="61"/>
      <c r="KAY546" s="55"/>
      <c r="KAZ546" s="57"/>
      <c r="KBA546" s="55"/>
      <c r="KBB546" s="55"/>
      <c r="KBC546" s="55"/>
      <c r="KBD546" s="55"/>
      <c r="KBE546" s="55"/>
      <c r="KBF546" s="55"/>
      <c r="KBG546" s="55"/>
      <c r="KBH546" s="59"/>
      <c r="KBI546" s="55"/>
      <c r="KBJ546" s="55"/>
      <c r="KBK546" s="87"/>
      <c r="KBL546" s="88"/>
      <c r="KBM546" s="89"/>
      <c r="KBN546" s="90"/>
      <c r="KBO546" s="57"/>
      <c r="KBP546" s="57"/>
      <c r="KBQ546" s="91"/>
      <c r="KBR546" s="87"/>
      <c r="KBS546" s="87"/>
      <c r="KBT546" s="55"/>
      <c r="KBU546" s="55"/>
      <c r="KBV546" s="92"/>
      <c r="KBW546" s="61"/>
      <c r="KBX546" s="55"/>
      <c r="KBY546" s="57"/>
      <c r="KBZ546" s="55"/>
      <c r="KCA546" s="55"/>
      <c r="KCB546" s="55"/>
      <c r="KCC546" s="55"/>
      <c r="KCD546" s="55"/>
      <c r="KCE546" s="55"/>
      <c r="KCF546" s="55"/>
      <c r="KCG546" s="59"/>
      <c r="KCH546" s="55"/>
      <c r="KCI546" s="55"/>
      <c r="KCJ546" s="87"/>
      <c r="KCK546" s="88"/>
      <c r="KCL546" s="89"/>
      <c r="KCM546" s="90"/>
      <c r="KCN546" s="57"/>
      <c r="KCO546" s="57"/>
      <c r="KCP546" s="91"/>
      <c r="KCQ546" s="87"/>
      <c r="KCR546" s="87"/>
      <c r="KCS546" s="55"/>
      <c r="KCT546" s="55"/>
      <c r="KCU546" s="92"/>
      <c r="KCV546" s="61"/>
      <c r="KCW546" s="55"/>
      <c r="KCX546" s="57"/>
      <c r="KCY546" s="55"/>
      <c r="KCZ546" s="55"/>
      <c r="KDA546" s="55"/>
      <c r="KDB546" s="55"/>
      <c r="KDC546" s="55"/>
      <c r="KDD546" s="55"/>
      <c r="KDE546" s="55"/>
      <c r="KDF546" s="59"/>
      <c r="KDG546" s="55"/>
      <c r="KDH546" s="55"/>
      <c r="KDI546" s="87"/>
      <c r="KDJ546" s="88"/>
      <c r="KDK546" s="89"/>
      <c r="KDL546" s="90"/>
      <c r="KDM546" s="57"/>
      <c r="KDN546" s="57"/>
      <c r="KDO546" s="91"/>
      <c r="KDP546" s="87"/>
      <c r="KDQ546" s="87"/>
      <c r="KDR546" s="55"/>
      <c r="KDS546" s="55"/>
      <c r="KDT546" s="92"/>
      <c r="KDU546" s="61"/>
      <c r="KDV546" s="55"/>
      <c r="KDW546" s="57"/>
      <c r="KDX546" s="55"/>
      <c r="KDY546" s="55"/>
      <c r="KDZ546" s="55"/>
      <c r="KEA546" s="55"/>
      <c r="KEB546" s="55"/>
      <c r="KEC546" s="55"/>
      <c r="KED546" s="55"/>
      <c r="KEE546" s="59"/>
      <c r="KEF546" s="55"/>
      <c r="KEG546" s="55"/>
      <c r="KEH546" s="87"/>
      <c r="KEI546" s="88"/>
      <c r="KEJ546" s="89"/>
      <c r="KEK546" s="90"/>
      <c r="KEL546" s="57"/>
      <c r="KEM546" s="57"/>
      <c r="KEN546" s="91"/>
      <c r="KEO546" s="87"/>
      <c r="KEP546" s="87"/>
      <c r="KEQ546" s="55"/>
      <c r="KER546" s="55"/>
      <c r="KES546" s="92"/>
      <c r="KET546" s="61"/>
      <c r="KEU546" s="55"/>
      <c r="KEV546" s="57"/>
      <c r="KEW546" s="55"/>
      <c r="KEX546" s="55"/>
      <c r="KEY546" s="55"/>
      <c r="KEZ546" s="55"/>
      <c r="KFA546" s="55"/>
      <c r="KFB546" s="55"/>
      <c r="KFC546" s="55"/>
      <c r="KFD546" s="59"/>
      <c r="KFE546" s="55"/>
      <c r="KFF546" s="55"/>
      <c r="KFG546" s="87"/>
      <c r="KFH546" s="88"/>
      <c r="KFI546" s="89"/>
      <c r="KFJ546" s="90"/>
      <c r="KFK546" s="57"/>
      <c r="KFL546" s="57"/>
      <c r="KFM546" s="91"/>
      <c r="KFN546" s="87"/>
      <c r="KFO546" s="87"/>
      <c r="KFP546" s="55"/>
      <c r="KFQ546" s="55"/>
      <c r="KFR546" s="92"/>
      <c r="KFS546" s="61"/>
      <c r="KFT546" s="55"/>
      <c r="KFU546" s="57"/>
      <c r="KFV546" s="55"/>
      <c r="KFW546" s="55"/>
      <c r="KFX546" s="55"/>
      <c r="KFY546" s="55"/>
      <c r="KFZ546" s="55"/>
      <c r="KGA546" s="55"/>
      <c r="KGB546" s="55"/>
      <c r="KGC546" s="59"/>
      <c r="KGD546" s="55"/>
      <c r="KGE546" s="55"/>
      <c r="KGF546" s="87"/>
      <c r="KGG546" s="88"/>
      <c r="KGH546" s="89"/>
      <c r="KGI546" s="90"/>
      <c r="KGJ546" s="57"/>
      <c r="KGK546" s="57"/>
      <c r="KGL546" s="91"/>
      <c r="KGM546" s="87"/>
      <c r="KGN546" s="87"/>
      <c r="KGO546" s="55"/>
      <c r="KGP546" s="55"/>
      <c r="KGQ546" s="92"/>
      <c r="KGR546" s="61"/>
      <c r="KGS546" s="55"/>
      <c r="KGT546" s="57"/>
      <c r="KGU546" s="55"/>
      <c r="KGV546" s="55"/>
      <c r="KGW546" s="55"/>
      <c r="KGX546" s="55"/>
      <c r="KGY546" s="55"/>
      <c r="KGZ546" s="55"/>
      <c r="KHA546" s="55"/>
      <c r="KHB546" s="59"/>
      <c r="KHC546" s="55"/>
      <c r="KHD546" s="55"/>
      <c r="KHE546" s="87"/>
      <c r="KHF546" s="88"/>
      <c r="KHG546" s="89"/>
      <c r="KHH546" s="90"/>
      <c r="KHI546" s="57"/>
      <c r="KHJ546" s="57"/>
      <c r="KHK546" s="91"/>
      <c r="KHL546" s="87"/>
      <c r="KHM546" s="87"/>
      <c r="KHN546" s="55"/>
      <c r="KHO546" s="55"/>
      <c r="KHP546" s="92"/>
      <c r="KHQ546" s="61"/>
      <c r="KHR546" s="55"/>
      <c r="KHS546" s="57"/>
      <c r="KHT546" s="55"/>
      <c r="KHU546" s="55"/>
      <c r="KHV546" s="55"/>
      <c r="KHW546" s="55"/>
      <c r="KHX546" s="55"/>
      <c r="KHY546" s="55"/>
      <c r="KHZ546" s="55"/>
      <c r="KIA546" s="59"/>
      <c r="KIB546" s="55"/>
      <c r="KIC546" s="55"/>
      <c r="KID546" s="87"/>
      <c r="KIE546" s="88"/>
      <c r="KIF546" s="89"/>
      <c r="KIG546" s="90"/>
      <c r="KIH546" s="57"/>
      <c r="KII546" s="57"/>
      <c r="KIJ546" s="91"/>
      <c r="KIK546" s="87"/>
      <c r="KIL546" s="87"/>
      <c r="KIM546" s="55"/>
      <c r="KIN546" s="55"/>
      <c r="KIO546" s="92"/>
      <c r="KIP546" s="61"/>
      <c r="KIQ546" s="55"/>
      <c r="KIR546" s="57"/>
      <c r="KIS546" s="55"/>
      <c r="KIT546" s="55"/>
      <c r="KIU546" s="55"/>
      <c r="KIV546" s="55"/>
      <c r="KIW546" s="55"/>
      <c r="KIX546" s="55"/>
      <c r="KIY546" s="55"/>
      <c r="KIZ546" s="59"/>
      <c r="KJA546" s="55"/>
      <c r="KJB546" s="55"/>
      <c r="KJC546" s="87"/>
      <c r="KJD546" s="88"/>
      <c r="KJE546" s="89"/>
      <c r="KJF546" s="90"/>
      <c r="KJG546" s="57"/>
      <c r="KJH546" s="57"/>
      <c r="KJI546" s="91"/>
      <c r="KJJ546" s="87"/>
      <c r="KJK546" s="87"/>
      <c r="KJL546" s="55"/>
      <c r="KJM546" s="55"/>
      <c r="KJN546" s="92"/>
      <c r="KJO546" s="61"/>
      <c r="KJP546" s="55"/>
      <c r="KJQ546" s="57"/>
      <c r="KJR546" s="55"/>
      <c r="KJS546" s="55"/>
      <c r="KJT546" s="55"/>
      <c r="KJU546" s="55"/>
      <c r="KJV546" s="55"/>
      <c r="KJW546" s="55"/>
      <c r="KJX546" s="55"/>
      <c r="KJY546" s="59"/>
      <c r="KJZ546" s="55"/>
      <c r="KKA546" s="55"/>
      <c r="KKB546" s="87"/>
      <c r="KKC546" s="88"/>
      <c r="KKD546" s="89"/>
      <c r="KKE546" s="90"/>
      <c r="KKF546" s="57"/>
      <c r="KKG546" s="57"/>
      <c r="KKH546" s="91"/>
      <c r="KKI546" s="87"/>
      <c r="KKJ546" s="87"/>
      <c r="KKK546" s="55"/>
      <c r="KKL546" s="55"/>
      <c r="KKM546" s="92"/>
      <c r="KKN546" s="61"/>
      <c r="KKO546" s="55"/>
      <c r="KKP546" s="57"/>
      <c r="KKQ546" s="55"/>
      <c r="KKR546" s="55"/>
      <c r="KKS546" s="55"/>
      <c r="KKT546" s="55"/>
      <c r="KKU546" s="55"/>
      <c r="KKV546" s="55"/>
      <c r="KKW546" s="55"/>
      <c r="KKX546" s="59"/>
      <c r="KKY546" s="55"/>
      <c r="KKZ546" s="55"/>
      <c r="KLA546" s="87"/>
      <c r="KLB546" s="88"/>
      <c r="KLC546" s="89"/>
      <c r="KLD546" s="90"/>
      <c r="KLE546" s="57"/>
      <c r="KLF546" s="57"/>
      <c r="KLG546" s="91"/>
      <c r="KLH546" s="87"/>
      <c r="KLI546" s="87"/>
      <c r="KLJ546" s="55"/>
      <c r="KLK546" s="55"/>
      <c r="KLL546" s="92"/>
      <c r="KLM546" s="61"/>
      <c r="KLN546" s="55"/>
      <c r="KLO546" s="57"/>
      <c r="KLP546" s="55"/>
      <c r="KLQ546" s="55"/>
      <c r="KLR546" s="55"/>
      <c r="KLS546" s="55"/>
      <c r="KLT546" s="55"/>
      <c r="KLU546" s="55"/>
      <c r="KLV546" s="55"/>
      <c r="KLW546" s="59"/>
      <c r="KLX546" s="55"/>
      <c r="KLY546" s="55"/>
      <c r="KLZ546" s="87"/>
      <c r="KMA546" s="88"/>
      <c r="KMB546" s="89"/>
      <c r="KMC546" s="90"/>
      <c r="KMD546" s="57"/>
      <c r="KME546" s="57"/>
      <c r="KMF546" s="91"/>
      <c r="KMG546" s="87"/>
      <c r="KMH546" s="87"/>
      <c r="KMI546" s="55"/>
      <c r="KMJ546" s="55"/>
      <c r="KMK546" s="92"/>
      <c r="KML546" s="61"/>
      <c r="KMM546" s="55"/>
      <c r="KMN546" s="57"/>
      <c r="KMO546" s="55"/>
      <c r="KMP546" s="55"/>
      <c r="KMQ546" s="55"/>
      <c r="KMR546" s="55"/>
      <c r="KMS546" s="55"/>
      <c r="KMT546" s="55"/>
      <c r="KMU546" s="55"/>
      <c r="KMV546" s="59"/>
      <c r="KMW546" s="55"/>
      <c r="KMX546" s="55"/>
      <c r="KMY546" s="87"/>
      <c r="KMZ546" s="88"/>
      <c r="KNA546" s="89"/>
      <c r="KNB546" s="90"/>
      <c r="KNC546" s="57"/>
      <c r="KND546" s="57"/>
      <c r="KNE546" s="91"/>
      <c r="KNF546" s="87"/>
      <c r="KNG546" s="87"/>
      <c r="KNH546" s="55"/>
      <c r="KNI546" s="55"/>
      <c r="KNJ546" s="92"/>
      <c r="KNK546" s="61"/>
      <c r="KNL546" s="55"/>
      <c r="KNM546" s="57"/>
      <c r="KNN546" s="55"/>
      <c r="KNO546" s="55"/>
      <c r="KNP546" s="55"/>
      <c r="KNQ546" s="55"/>
      <c r="KNR546" s="55"/>
      <c r="KNS546" s="55"/>
      <c r="KNT546" s="55"/>
      <c r="KNU546" s="59"/>
      <c r="KNV546" s="55"/>
      <c r="KNW546" s="55"/>
      <c r="KNX546" s="87"/>
      <c r="KNY546" s="88"/>
      <c r="KNZ546" s="89"/>
      <c r="KOA546" s="90"/>
      <c r="KOB546" s="57"/>
      <c r="KOC546" s="57"/>
      <c r="KOD546" s="91"/>
      <c r="KOE546" s="87"/>
      <c r="KOF546" s="87"/>
      <c r="KOG546" s="55"/>
      <c r="KOH546" s="55"/>
      <c r="KOI546" s="92"/>
      <c r="KOJ546" s="61"/>
      <c r="KOK546" s="55"/>
      <c r="KOL546" s="57"/>
      <c r="KOM546" s="55"/>
      <c r="KON546" s="55"/>
      <c r="KOO546" s="55"/>
      <c r="KOP546" s="55"/>
      <c r="KOQ546" s="55"/>
      <c r="KOR546" s="55"/>
      <c r="KOS546" s="55"/>
      <c r="KOT546" s="59"/>
      <c r="KOU546" s="55"/>
      <c r="KOV546" s="55"/>
      <c r="KOW546" s="87"/>
      <c r="KOX546" s="88"/>
      <c r="KOY546" s="89"/>
      <c r="KOZ546" s="90"/>
      <c r="KPA546" s="57"/>
      <c r="KPB546" s="57"/>
      <c r="KPC546" s="91"/>
      <c r="KPD546" s="87"/>
      <c r="KPE546" s="87"/>
      <c r="KPF546" s="55"/>
      <c r="KPG546" s="55"/>
      <c r="KPH546" s="92"/>
      <c r="KPI546" s="61"/>
      <c r="KPJ546" s="55"/>
      <c r="KPK546" s="57"/>
      <c r="KPL546" s="55"/>
      <c r="KPM546" s="55"/>
      <c r="KPN546" s="55"/>
      <c r="KPO546" s="55"/>
      <c r="KPP546" s="55"/>
      <c r="KPQ546" s="55"/>
      <c r="KPR546" s="55"/>
      <c r="KPS546" s="59"/>
      <c r="KPT546" s="55"/>
      <c r="KPU546" s="55"/>
      <c r="KPV546" s="87"/>
      <c r="KPW546" s="88"/>
      <c r="KPX546" s="89"/>
      <c r="KPY546" s="90"/>
      <c r="KPZ546" s="57"/>
      <c r="KQA546" s="57"/>
      <c r="KQB546" s="91"/>
      <c r="KQC546" s="87"/>
      <c r="KQD546" s="87"/>
      <c r="KQE546" s="55"/>
      <c r="KQF546" s="55"/>
      <c r="KQG546" s="92"/>
      <c r="KQH546" s="61"/>
      <c r="KQI546" s="55"/>
      <c r="KQJ546" s="57"/>
      <c r="KQK546" s="55"/>
      <c r="KQL546" s="55"/>
      <c r="KQM546" s="55"/>
      <c r="KQN546" s="55"/>
      <c r="KQO546" s="55"/>
      <c r="KQP546" s="55"/>
      <c r="KQQ546" s="55"/>
      <c r="KQR546" s="59"/>
      <c r="KQS546" s="55"/>
      <c r="KQT546" s="55"/>
      <c r="KQU546" s="87"/>
      <c r="KQV546" s="88"/>
      <c r="KQW546" s="89"/>
      <c r="KQX546" s="90"/>
      <c r="KQY546" s="57"/>
      <c r="KQZ546" s="57"/>
      <c r="KRA546" s="91"/>
      <c r="KRB546" s="87"/>
      <c r="KRC546" s="87"/>
      <c r="KRD546" s="55"/>
      <c r="KRE546" s="55"/>
      <c r="KRF546" s="92"/>
      <c r="KRG546" s="61"/>
      <c r="KRH546" s="55"/>
      <c r="KRI546" s="57"/>
      <c r="KRJ546" s="55"/>
      <c r="KRK546" s="55"/>
      <c r="KRL546" s="55"/>
      <c r="KRM546" s="55"/>
      <c r="KRN546" s="55"/>
      <c r="KRO546" s="55"/>
      <c r="KRP546" s="55"/>
      <c r="KRQ546" s="59"/>
      <c r="KRR546" s="55"/>
      <c r="KRS546" s="55"/>
      <c r="KRT546" s="87"/>
      <c r="KRU546" s="88"/>
      <c r="KRV546" s="89"/>
      <c r="KRW546" s="90"/>
      <c r="KRX546" s="57"/>
      <c r="KRY546" s="57"/>
      <c r="KRZ546" s="91"/>
      <c r="KSA546" s="87"/>
      <c r="KSB546" s="87"/>
      <c r="KSC546" s="55"/>
      <c r="KSD546" s="55"/>
      <c r="KSE546" s="92"/>
      <c r="KSF546" s="61"/>
      <c r="KSG546" s="55"/>
      <c r="KSH546" s="57"/>
      <c r="KSI546" s="55"/>
      <c r="KSJ546" s="55"/>
      <c r="KSK546" s="55"/>
      <c r="KSL546" s="55"/>
      <c r="KSM546" s="55"/>
      <c r="KSN546" s="55"/>
      <c r="KSO546" s="55"/>
      <c r="KSP546" s="59"/>
      <c r="KSQ546" s="55"/>
      <c r="KSR546" s="55"/>
      <c r="KSS546" s="87"/>
      <c r="KST546" s="88"/>
      <c r="KSU546" s="89"/>
      <c r="KSV546" s="90"/>
      <c r="KSW546" s="57"/>
      <c r="KSX546" s="57"/>
      <c r="KSY546" s="91"/>
      <c r="KSZ546" s="87"/>
      <c r="KTA546" s="87"/>
      <c r="KTB546" s="55"/>
      <c r="KTC546" s="55"/>
      <c r="KTD546" s="92"/>
      <c r="KTE546" s="61"/>
      <c r="KTF546" s="55"/>
      <c r="KTG546" s="57"/>
      <c r="KTH546" s="55"/>
      <c r="KTI546" s="55"/>
      <c r="KTJ546" s="55"/>
      <c r="KTK546" s="55"/>
      <c r="KTL546" s="55"/>
      <c r="KTM546" s="55"/>
      <c r="KTN546" s="55"/>
      <c r="KTO546" s="59"/>
      <c r="KTP546" s="55"/>
      <c r="KTQ546" s="55"/>
      <c r="KTR546" s="87"/>
      <c r="KTS546" s="88"/>
      <c r="KTT546" s="89"/>
      <c r="KTU546" s="90"/>
      <c r="KTV546" s="57"/>
      <c r="KTW546" s="57"/>
      <c r="KTX546" s="91"/>
      <c r="KTY546" s="87"/>
      <c r="KTZ546" s="87"/>
      <c r="KUA546" s="55"/>
      <c r="KUB546" s="55"/>
      <c r="KUC546" s="92"/>
      <c r="KUD546" s="61"/>
      <c r="KUE546" s="55"/>
      <c r="KUF546" s="57"/>
      <c r="KUG546" s="55"/>
      <c r="KUH546" s="55"/>
      <c r="KUI546" s="55"/>
      <c r="KUJ546" s="55"/>
      <c r="KUK546" s="55"/>
      <c r="KUL546" s="55"/>
      <c r="KUM546" s="55"/>
      <c r="KUN546" s="59"/>
      <c r="KUO546" s="55"/>
      <c r="KUP546" s="55"/>
      <c r="KUQ546" s="87"/>
      <c r="KUR546" s="88"/>
      <c r="KUS546" s="89"/>
      <c r="KUT546" s="90"/>
      <c r="KUU546" s="57"/>
      <c r="KUV546" s="57"/>
      <c r="KUW546" s="91"/>
      <c r="KUX546" s="87"/>
      <c r="KUY546" s="87"/>
      <c r="KUZ546" s="55"/>
      <c r="KVA546" s="55"/>
      <c r="KVB546" s="92"/>
      <c r="KVC546" s="61"/>
      <c r="KVD546" s="55"/>
      <c r="KVE546" s="57"/>
      <c r="KVF546" s="55"/>
      <c r="KVG546" s="55"/>
      <c r="KVH546" s="55"/>
      <c r="KVI546" s="55"/>
      <c r="KVJ546" s="55"/>
      <c r="KVK546" s="55"/>
      <c r="KVL546" s="55"/>
      <c r="KVM546" s="59"/>
      <c r="KVN546" s="55"/>
      <c r="KVO546" s="55"/>
      <c r="KVP546" s="87"/>
      <c r="KVQ546" s="88"/>
      <c r="KVR546" s="89"/>
      <c r="KVS546" s="90"/>
      <c r="KVT546" s="57"/>
      <c r="KVU546" s="57"/>
      <c r="KVV546" s="91"/>
      <c r="KVW546" s="87"/>
      <c r="KVX546" s="87"/>
      <c r="KVY546" s="55"/>
      <c r="KVZ546" s="55"/>
      <c r="KWA546" s="92"/>
      <c r="KWB546" s="61"/>
      <c r="KWC546" s="55"/>
      <c r="KWD546" s="57"/>
      <c r="KWE546" s="55"/>
      <c r="KWF546" s="55"/>
      <c r="KWG546" s="55"/>
      <c r="KWH546" s="55"/>
      <c r="KWI546" s="55"/>
      <c r="KWJ546" s="55"/>
      <c r="KWK546" s="55"/>
      <c r="KWL546" s="59"/>
      <c r="KWM546" s="55"/>
      <c r="KWN546" s="55"/>
      <c r="KWO546" s="87"/>
      <c r="KWP546" s="88"/>
      <c r="KWQ546" s="89"/>
      <c r="KWR546" s="90"/>
      <c r="KWS546" s="57"/>
      <c r="KWT546" s="57"/>
      <c r="KWU546" s="91"/>
      <c r="KWV546" s="87"/>
      <c r="KWW546" s="87"/>
      <c r="KWX546" s="55"/>
      <c r="KWY546" s="55"/>
      <c r="KWZ546" s="92"/>
      <c r="KXA546" s="61"/>
      <c r="KXB546" s="55"/>
      <c r="KXC546" s="57"/>
      <c r="KXD546" s="55"/>
      <c r="KXE546" s="55"/>
      <c r="KXF546" s="55"/>
      <c r="KXG546" s="55"/>
      <c r="KXH546" s="55"/>
      <c r="KXI546" s="55"/>
      <c r="KXJ546" s="55"/>
      <c r="KXK546" s="59"/>
      <c r="KXL546" s="55"/>
      <c r="KXM546" s="55"/>
      <c r="KXN546" s="87"/>
      <c r="KXO546" s="88"/>
      <c r="KXP546" s="89"/>
      <c r="KXQ546" s="90"/>
      <c r="KXR546" s="57"/>
      <c r="KXS546" s="57"/>
      <c r="KXT546" s="91"/>
      <c r="KXU546" s="87"/>
      <c r="KXV546" s="87"/>
      <c r="KXW546" s="55"/>
      <c r="KXX546" s="55"/>
      <c r="KXY546" s="92"/>
      <c r="KXZ546" s="61"/>
      <c r="KYA546" s="55"/>
      <c r="KYB546" s="57"/>
      <c r="KYC546" s="55"/>
      <c r="KYD546" s="55"/>
      <c r="KYE546" s="55"/>
      <c r="KYF546" s="55"/>
      <c r="KYG546" s="55"/>
      <c r="KYH546" s="55"/>
      <c r="KYI546" s="55"/>
      <c r="KYJ546" s="59"/>
      <c r="KYK546" s="55"/>
      <c r="KYL546" s="55"/>
      <c r="KYM546" s="87"/>
      <c r="KYN546" s="88"/>
      <c r="KYO546" s="89"/>
      <c r="KYP546" s="90"/>
      <c r="KYQ546" s="57"/>
      <c r="KYR546" s="57"/>
      <c r="KYS546" s="91"/>
      <c r="KYT546" s="87"/>
      <c r="KYU546" s="87"/>
      <c r="KYV546" s="55"/>
      <c r="KYW546" s="55"/>
      <c r="KYX546" s="92"/>
      <c r="KYY546" s="61"/>
      <c r="KYZ546" s="55"/>
      <c r="KZA546" s="57"/>
      <c r="KZB546" s="55"/>
      <c r="KZC546" s="55"/>
      <c r="KZD546" s="55"/>
      <c r="KZE546" s="55"/>
      <c r="KZF546" s="55"/>
      <c r="KZG546" s="55"/>
      <c r="KZH546" s="55"/>
      <c r="KZI546" s="59"/>
      <c r="KZJ546" s="55"/>
      <c r="KZK546" s="55"/>
      <c r="KZL546" s="87"/>
      <c r="KZM546" s="88"/>
      <c r="KZN546" s="89"/>
      <c r="KZO546" s="90"/>
      <c r="KZP546" s="57"/>
      <c r="KZQ546" s="57"/>
      <c r="KZR546" s="91"/>
      <c r="KZS546" s="87"/>
      <c r="KZT546" s="87"/>
      <c r="KZU546" s="55"/>
      <c r="KZV546" s="55"/>
      <c r="KZW546" s="92"/>
      <c r="KZX546" s="61"/>
      <c r="KZY546" s="55"/>
      <c r="KZZ546" s="57"/>
      <c r="LAA546" s="55"/>
      <c r="LAB546" s="55"/>
      <c r="LAC546" s="55"/>
      <c r="LAD546" s="55"/>
      <c r="LAE546" s="55"/>
      <c r="LAF546" s="55"/>
      <c r="LAG546" s="55"/>
      <c r="LAH546" s="59"/>
      <c r="LAI546" s="55"/>
      <c r="LAJ546" s="55"/>
      <c r="LAK546" s="87"/>
      <c r="LAL546" s="88"/>
      <c r="LAM546" s="89"/>
      <c r="LAN546" s="90"/>
      <c r="LAO546" s="57"/>
      <c r="LAP546" s="57"/>
      <c r="LAQ546" s="91"/>
      <c r="LAR546" s="87"/>
      <c r="LAS546" s="87"/>
      <c r="LAT546" s="55"/>
      <c r="LAU546" s="55"/>
      <c r="LAV546" s="92"/>
      <c r="LAW546" s="61"/>
      <c r="LAX546" s="55"/>
      <c r="LAY546" s="57"/>
      <c r="LAZ546" s="55"/>
      <c r="LBA546" s="55"/>
      <c r="LBB546" s="55"/>
      <c r="LBC546" s="55"/>
      <c r="LBD546" s="55"/>
      <c r="LBE546" s="55"/>
      <c r="LBF546" s="55"/>
      <c r="LBG546" s="59"/>
      <c r="LBH546" s="55"/>
      <c r="LBI546" s="55"/>
      <c r="LBJ546" s="87"/>
      <c r="LBK546" s="88"/>
      <c r="LBL546" s="89"/>
      <c r="LBM546" s="90"/>
      <c r="LBN546" s="57"/>
      <c r="LBO546" s="57"/>
      <c r="LBP546" s="91"/>
      <c r="LBQ546" s="87"/>
      <c r="LBR546" s="87"/>
      <c r="LBS546" s="55"/>
      <c r="LBT546" s="55"/>
      <c r="LBU546" s="92"/>
      <c r="LBV546" s="61"/>
      <c r="LBW546" s="55"/>
      <c r="LBX546" s="57"/>
      <c r="LBY546" s="55"/>
      <c r="LBZ546" s="55"/>
      <c r="LCA546" s="55"/>
      <c r="LCB546" s="55"/>
      <c r="LCC546" s="55"/>
      <c r="LCD546" s="55"/>
      <c r="LCE546" s="55"/>
      <c r="LCF546" s="59"/>
      <c r="LCG546" s="55"/>
      <c r="LCH546" s="55"/>
      <c r="LCI546" s="87"/>
      <c r="LCJ546" s="88"/>
      <c r="LCK546" s="89"/>
      <c r="LCL546" s="90"/>
      <c r="LCM546" s="57"/>
      <c r="LCN546" s="57"/>
      <c r="LCO546" s="91"/>
      <c r="LCP546" s="87"/>
      <c r="LCQ546" s="87"/>
      <c r="LCR546" s="55"/>
      <c r="LCS546" s="55"/>
      <c r="LCT546" s="92"/>
      <c r="LCU546" s="61"/>
      <c r="LCV546" s="55"/>
      <c r="LCW546" s="57"/>
      <c r="LCX546" s="55"/>
      <c r="LCY546" s="55"/>
      <c r="LCZ546" s="55"/>
      <c r="LDA546" s="55"/>
      <c r="LDB546" s="55"/>
      <c r="LDC546" s="55"/>
      <c r="LDD546" s="55"/>
      <c r="LDE546" s="59"/>
      <c r="LDF546" s="55"/>
      <c r="LDG546" s="55"/>
      <c r="LDH546" s="87"/>
      <c r="LDI546" s="88"/>
      <c r="LDJ546" s="89"/>
      <c r="LDK546" s="90"/>
      <c r="LDL546" s="57"/>
      <c r="LDM546" s="57"/>
      <c r="LDN546" s="91"/>
      <c r="LDO546" s="87"/>
      <c r="LDP546" s="87"/>
      <c r="LDQ546" s="55"/>
      <c r="LDR546" s="55"/>
      <c r="LDS546" s="92"/>
      <c r="LDT546" s="61"/>
      <c r="LDU546" s="55"/>
      <c r="LDV546" s="57"/>
      <c r="LDW546" s="55"/>
      <c r="LDX546" s="55"/>
      <c r="LDY546" s="55"/>
      <c r="LDZ546" s="55"/>
      <c r="LEA546" s="55"/>
      <c r="LEB546" s="55"/>
      <c r="LEC546" s="55"/>
      <c r="LED546" s="59"/>
      <c r="LEE546" s="55"/>
      <c r="LEF546" s="55"/>
      <c r="LEG546" s="87"/>
      <c r="LEH546" s="88"/>
      <c r="LEI546" s="89"/>
      <c r="LEJ546" s="90"/>
      <c r="LEK546" s="57"/>
      <c r="LEL546" s="57"/>
      <c r="LEM546" s="91"/>
      <c r="LEN546" s="87"/>
      <c r="LEO546" s="87"/>
      <c r="LEP546" s="55"/>
      <c r="LEQ546" s="55"/>
      <c r="LER546" s="92"/>
      <c r="LES546" s="61"/>
      <c r="LET546" s="55"/>
      <c r="LEU546" s="57"/>
      <c r="LEV546" s="55"/>
      <c r="LEW546" s="55"/>
      <c r="LEX546" s="55"/>
      <c r="LEY546" s="55"/>
      <c r="LEZ546" s="55"/>
      <c r="LFA546" s="55"/>
      <c r="LFB546" s="55"/>
      <c r="LFC546" s="59"/>
      <c r="LFD546" s="55"/>
      <c r="LFE546" s="55"/>
      <c r="LFF546" s="87"/>
      <c r="LFG546" s="88"/>
      <c r="LFH546" s="89"/>
      <c r="LFI546" s="90"/>
      <c r="LFJ546" s="57"/>
      <c r="LFK546" s="57"/>
      <c r="LFL546" s="91"/>
      <c r="LFM546" s="87"/>
      <c r="LFN546" s="87"/>
      <c r="LFO546" s="55"/>
      <c r="LFP546" s="55"/>
      <c r="LFQ546" s="92"/>
      <c r="LFR546" s="61"/>
      <c r="LFS546" s="55"/>
      <c r="LFT546" s="57"/>
      <c r="LFU546" s="55"/>
      <c r="LFV546" s="55"/>
      <c r="LFW546" s="55"/>
      <c r="LFX546" s="55"/>
      <c r="LFY546" s="55"/>
      <c r="LFZ546" s="55"/>
      <c r="LGA546" s="55"/>
      <c r="LGB546" s="59"/>
      <c r="LGC546" s="55"/>
      <c r="LGD546" s="55"/>
      <c r="LGE546" s="87"/>
      <c r="LGF546" s="88"/>
      <c r="LGG546" s="89"/>
      <c r="LGH546" s="90"/>
      <c r="LGI546" s="57"/>
      <c r="LGJ546" s="57"/>
      <c r="LGK546" s="91"/>
      <c r="LGL546" s="87"/>
      <c r="LGM546" s="87"/>
      <c r="LGN546" s="55"/>
      <c r="LGO546" s="55"/>
      <c r="LGP546" s="92"/>
      <c r="LGQ546" s="61"/>
      <c r="LGR546" s="55"/>
      <c r="LGS546" s="57"/>
      <c r="LGT546" s="55"/>
      <c r="LGU546" s="55"/>
      <c r="LGV546" s="55"/>
      <c r="LGW546" s="55"/>
      <c r="LGX546" s="55"/>
      <c r="LGY546" s="55"/>
      <c r="LGZ546" s="55"/>
      <c r="LHA546" s="59"/>
      <c r="LHB546" s="55"/>
      <c r="LHC546" s="55"/>
      <c r="LHD546" s="87"/>
      <c r="LHE546" s="88"/>
      <c r="LHF546" s="89"/>
      <c r="LHG546" s="90"/>
      <c r="LHH546" s="57"/>
      <c r="LHI546" s="57"/>
      <c r="LHJ546" s="91"/>
      <c r="LHK546" s="87"/>
      <c r="LHL546" s="87"/>
      <c r="LHM546" s="55"/>
      <c r="LHN546" s="55"/>
      <c r="LHO546" s="92"/>
      <c r="LHP546" s="61"/>
      <c r="LHQ546" s="55"/>
      <c r="LHR546" s="57"/>
      <c r="LHS546" s="55"/>
      <c r="LHT546" s="55"/>
      <c r="LHU546" s="55"/>
      <c r="LHV546" s="55"/>
      <c r="LHW546" s="55"/>
      <c r="LHX546" s="55"/>
      <c r="LHY546" s="55"/>
      <c r="LHZ546" s="59"/>
      <c r="LIA546" s="55"/>
      <c r="LIB546" s="55"/>
      <c r="LIC546" s="87"/>
      <c r="LID546" s="88"/>
      <c r="LIE546" s="89"/>
      <c r="LIF546" s="90"/>
      <c r="LIG546" s="57"/>
      <c r="LIH546" s="57"/>
      <c r="LII546" s="91"/>
      <c r="LIJ546" s="87"/>
      <c r="LIK546" s="87"/>
      <c r="LIL546" s="55"/>
      <c r="LIM546" s="55"/>
      <c r="LIN546" s="92"/>
      <c r="LIO546" s="61"/>
      <c r="LIP546" s="55"/>
      <c r="LIQ546" s="57"/>
      <c r="LIR546" s="55"/>
      <c r="LIS546" s="55"/>
      <c r="LIT546" s="55"/>
      <c r="LIU546" s="55"/>
      <c r="LIV546" s="55"/>
      <c r="LIW546" s="55"/>
      <c r="LIX546" s="55"/>
      <c r="LIY546" s="59"/>
      <c r="LIZ546" s="55"/>
      <c r="LJA546" s="55"/>
      <c r="LJB546" s="87"/>
      <c r="LJC546" s="88"/>
      <c r="LJD546" s="89"/>
      <c r="LJE546" s="90"/>
      <c r="LJF546" s="57"/>
      <c r="LJG546" s="57"/>
      <c r="LJH546" s="91"/>
      <c r="LJI546" s="87"/>
      <c r="LJJ546" s="87"/>
      <c r="LJK546" s="55"/>
      <c r="LJL546" s="55"/>
      <c r="LJM546" s="92"/>
      <c r="LJN546" s="61"/>
      <c r="LJO546" s="55"/>
      <c r="LJP546" s="57"/>
      <c r="LJQ546" s="55"/>
      <c r="LJR546" s="55"/>
      <c r="LJS546" s="55"/>
      <c r="LJT546" s="55"/>
      <c r="LJU546" s="55"/>
      <c r="LJV546" s="55"/>
      <c r="LJW546" s="55"/>
      <c r="LJX546" s="59"/>
      <c r="LJY546" s="55"/>
      <c r="LJZ546" s="55"/>
      <c r="LKA546" s="87"/>
      <c r="LKB546" s="88"/>
      <c r="LKC546" s="89"/>
      <c r="LKD546" s="90"/>
      <c r="LKE546" s="57"/>
      <c r="LKF546" s="57"/>
      <c r="LKG546" s="91"/>
      <c r="LKH546" s="87"/>
      <c r="LKI546" s="87"/>
      <c r="LKJ546" s="55"/>
      <c r="LKK546" s="55"/>
      <c r="LKL546" s="92"/>
      <c r="LKM546" s="61"/>
      <c r="LKN546" s="55"/>
      <c r="LKO546" s="57"/>
      <c r="LKP546" s="55"/>
      <c r="LKQ546" s="55"/>
      <c r="LKR546" s="55"/>
      <c r="LKS546" s="55"/>
      <c r="LKT546" s="55"/>
      <c r="LKU546" s="55"/>
      <c r="LKV546" s="55"/>
      <c r="LKW546" s="59"/>
      <c r="LKX546" s="55"/>
      <c r="LKY546" s="55"/>
      <c r="LKZ546" s="87"/>
      <c r="LLA546" s="88"/>
      <c r="LLB546" s="89"/>
      <c r="LLC546" s="90"/>
      <c r="LLD546" s="57"/>
      <c r="LLE546" s="57"/>
      <c r="LLF546" s="91"/>
      <c r="LLG546" s="87"/>
      <c r="LLH546" s="87"/>
      <c r="LLI546" s="55"/>
      <c r="LLJ546" s="55"/>
      <c r="LLK546" s="92"/>
      <c r="LLL546" s="61"/>
      <c r="LLM546" s="55"/>
      <c r="LLN546" s="57"/>
      <c r="LLO546" s="55"/>
      <c r="LLP546" s="55"/>
      <c r="LLQ546" s="55"/>
      <c r="LLR546" s="55"/>
      <c r="LLS546" s="55"/>
      <c r="LLT546" s="55"/>
      <c r="LLU546" s="55"/>
      <c r="LLV546" s="59"/>
      <c r="LLW546" s="55"/>
      <c r="LLX546" s="55"/>
      <c r="LLY546" s="87"/>
      <c r="LLZ546" s="88"/>
      <c r="LMA546" s="89"/>
      <c r="LMB546" s="90"/>
      <c r="LMC546" s="57"/>
      <c r="LMD546" s="57"/>
      <c r="LME546" s="91"/>
      <c r="LMF546" s="87"/>
      <c r="LMG546" s="87"/>
      <c r="LMH546" s="55"/>
      <c r="LMI546" s="55"/>
      <c r="LMJ546" s="92"/>
      <c r="LMK546" s="61"/>
      <c r="LML546" s="55"/>
      <c r="LMM546" s="57"/>
      <c r="LMN546" s="55"/>
      <c r="LMO546" s="55"/>
      <c r="LMP546" s="55"/>
      <c r="LMQ546" s="55"/>
      <c r="LMR546" s="55"/>
      <c r="LMS546" s="55"/>
      <c r="LMT546" s="55"/>
      <c r="LMU546" s="59"/>
      <c r="LMV546" s="55"/>
      <c r="LMW546" s="55"/>
      <c r="LMX546" s="87"/>
      <c r="LMY546" s="88"/>
      <c r="LMZ546" s="89"/>
      <c r="LNA546" s="90"/>
      <c r="LNB546" s="57"/>
      <c r="LNC546" s="57"/>
      <c r="LND546" s="91"/>
      <c r="LNE546" s="87"/>
      <c r="LNF546" s="87"/>
      <c r="LNG546" s="55"/>
      <c r="LNH546" s="55"/>
      <c r="LNI546" s="92"/>
      <c r="LNJ546" s="61"/>
      <c r="LNK546" s="55"/>
      <c r="LNL546" s="57"/>
      <c r="LNM546" s="55"/>
      <c r="LNN546" s="55"/>
      <c r="LNO546" s="55"/>
      <c r="LNP546" s="55"/>
      <c r="LNQ546" s="55"/>
      <c r="LNR546" s="55"/>
      <c r="LNS546" s="55"/>
      <c r="LNT546" s="59"/>
      <c r="LNU546" s="55"/>
      <c r="LNV546" s="55"/>
      <c r="LNW546" s="87"/>
      <c r="LNX546" s="88"/>
      <c r="LNY546" s="89"/>
      <c r="LNZ546" s="90"/>
      <c r="LOA546" s="57"/>
      <c r="LOB546" s="57"/>
      <c r="LOC546" s="91"/>
      <c r="LOD546" s="87"/>
      <c r="LOE546" s="87"/>
      <c r="LOF546" s="55"/>
      <c r="LOG546" s="55"/>
      <c r="LOH546" s="92"/>
      <c r="LOI546" s="61"/>
      <c r="LOJ546" s="55"/>
      <c r="LOK546" s="57"/>
      <c r="LOL546" s="55"/>
      <c r="LOM546" s="55"/>
      <c r="LON546" s="55"/>
      <c r="LOO546" s="55"/>
      <c r="LOP546" s="55"/>
      <c r="LOQ546" s="55"/>
      <c r="LOR546" s="55"/>
      <c r="LOS546" s="59"/>
      <c r="LOT546" s="55"/>
      <c r="LOU546" s="55"/>
      <c r="LOV546" s="87"/>
      <c r="LOW546" s="88"/>
      <c r="LOX546" s="89"/>
      <c r="LOY546" s="90"/>
      <c r="LOZ546" s="57"/>
      <c r="LPA546" s="57"/>
      <c r="LPB546" s="91"/>
      <c r="LPC546" s="87"/>
      <c r="LPD546" s="87"/>
      <c r="LPE546" s="55"/>
      <c r="LPF546" s="55"/>
      <c r="LPG546" s="92"/>
      <c r="LPH546" s="61"/>
      <c r="LPI546" s="55"/>
      <c r="LPJ546" s="57"/>
      <c r="LPK546" s="55"/>
      <c r="LPL546" s="55"/>
      <c r="LPM546" s="55"/>
      <c r="LPN546" s="55"/>
      <c r="LPO546" s="55"/>
      <c r="LPP546" s="55"/>
      <c r="LPQ546" s="55"/>
      <c r="LPR546" s="59"/>
      <c r="LPS546" s="55"/>
      <c r="LPT546" s="55"/>
      <c r="LPU546" s="87"/>
      <c r="LPV546" s="88"/>
      <c r="LPW546" s="89"/>
      <c r="LPX546" s="90"/>
      <c r="LPY546" s="57"/>
      <c r="LPZ546" s="57"/>
      <c r="LQA546" s="91"/>
      <c r="LQB546" s="87"/>
      <c r="LQC546" s="87"/>
      <c r="LQD546" s="55"/>
      <c r="LQE546" s="55"/>
      <c r="LQF546" s="92"/>
      <c r="LQG546" s="61"/>
      <c r="LQH546" s="55"/>
      <c r="LQI546" s="57"/>
      <c r="LQJ546" s="55"/>
      <c r="LQK546" s="55"/>
      <c r="LQL546" s="55"/>
      <c r="LQM546" s="55"/>
      <c r="LQN546" s="55"/>
      <c r="LQO546" s="55"/>
      <c r="LQP546" s="55"/>
      <c r="LQQ546" s="59"/>
      <c r="LQR546" s="55"/>
      <c r="LQS546" s="55"/>
      <c r="LQT546" s="87"/>
      <c r="LQU546" s="88"/>
      <c r="LQV546" s="89"/>
      <c r="LQW546" s="90"/>
      <c r="LQX546" s="57"/>
      <c r="LQY546" s="57"/>
      <c r="LQZ546" s="91"/>
      <c r="LRA546" s="87"/>
      <c r="LRB546" s="87"/>
      <c r="LRC546" s="55"/>
      <c r="LRD546" s="55"/>
      <c r="LRE546" s="92"/>
      <c r="LRF546" s="61"/>
      <c r="LRG546" s="55"/>
      <c r="LRH546" s="57"/>
      <c r="LRI546" s="55"/>
      <c r="LRJ546" s="55"/>
      <c r="LRK546" s="55"/>
      <c r="LRL546" s="55"/>
      <c r="LRM546" s="55"/>
      <c r="LRN546" s="55"/>
      <c r="LRO546" s="55"/>
      <c r="LRP546" s="59"/>
      <c r="LRQ546" s="55"/>
      <c r="LRR546" s="55"/>
      <c r="LRS546" s="87"/>
      <c r="LRT546" s="88"/>
      <c r="LRU546" s="89"/>
      <c r="LRV546" s="90"/>
      <c r="LRW546" s="57"/>
      <c r="LRX546" s="57"/>
      <c r="LRY546" s="91"/>
      <c r="LRZ546" s="87"/>
      <c r="LSA546" s="87"/>
      <c r="LSB546" s="55"/>
      <c r="LSC546" s="55"/>
      <c r="LSD546" s="92"/>
      <c r="LSE546" s="61"/>
      <c r="LSF546" s="55"/>
      <c r="LSG546" s="57"/>
      <c r="LSH546" s="55"/>
      <c r="LSI546" s="55"/>
      <c r="LSJ546" s="55"/>
      <c r="LSK546" s="55"/>
      <c r="LSL546" s="55"/>
      <c r="LSM546" s="55"/>
      <c r="LSN546" s="55"/>
      <c r="LSO546" s="59"/>
      <c r="LSP546" s="55"/>
      <c r="LSQ546" s="55"/>
      <c r="LSR546" s="87"/>
      <c r="LSS546" s="88"/>
      <c r="LST546" s="89"/>
      <c r="LSU546" s="90"/>
      <c r="LSV546" s="57"/>
      <c r="LSW546" s="57"/>
      <c r="LSX546" s="91"/>
      <c r="LSY546" s="87"/>
      <c r="LSZ546" s="87"/>
      <c r="LTA546" s="55"/>
      <c r="LTB546" s="55"/>
      <c r="LTC546" s="92"/>
      <c r="LTD546" s="61"/>
      <c r="LTE546" s="55"/>
      <c r="LTF546" s="57"/>
      <c r="LTG546" s="55"/>
      <c r="LTH546" s="55"/>
      <c r="LTI546" s="55"/>
      <c r="LTJ546" s="55"/>
      <c r="LTK546" s="55"/>
      <c r="LTL546" s="55"/>
      <c r="LTM546" s="55"/>
      <c r="LTN546" s="59"/>
      <c r="LTO546" s="55"/>
      <c r="LTP546" s="55"/>
      <c r="LTQ546" s="87"/>
      <c r="LTR546" s="88"/>
      <c r="LTS546" s="89"/>
      <c r="LTT546" s="90"/>
      <c r="LTU546" s="57"/>
      <c r="LTV546" s="57"/>
      <c r="LTW546" s="91"/>
      <c r="LTX546" s="87"/>
      <c r="LTY546" s="87"/>
      <c r="LTZ546" s="55"/>
      <c r="LUA546" s="55"/>
      <c r="LUB546" s="92"/>
      <c r="LUC546" s="61"/>
      <c r="LUD546" s="55"/>
      <c r="LUE546" s="57"/>
      <c r="LUF546" s="55"/>
      <c r="LUG546" s="55"/>
      <c r="LUH546" s="55"/>
      <c r="LUI546" s="55"/>
      <c r="LUJ546" s="55"/>
      <c r="LUK546" s="55"/>
      <c r="LUL546" s="55"/>
      <c r="LUM546" s="59"/>
      <c r="LUN546" s="55"/>
      <c r="LUO546" s="55"/>
      <c r="LUP546" s="87"/>
      <c r="LUQ546" s="88"/>
      <c r="LUR546" s="89"/>
      <c r="LUS546" s="90"/>
      <c r="LUT546" s="57"/>
      <c r="LUU546" s="57"/>
      <c r="LUV546" s="91"/>
      <c r="LUW546" s="87"/>
      <c r="LUX546" s="87"/>
      <c r="LUY546" s="55"/>
      <c r="LUZ546" s="55"/>
      <c r="LVA546" s="92"/>
      <c r="LVB546" s="61"/>
      <c r="LVC546" s="55"/>
      <c r="LVD546" s="57"/>
      <c r="LVE546" s="55"/>
      <c r="LVF546" s="55"/>
      <c r="LVG546" s="55"/>
      <c r="LVH546" s="55"/>
      <c r="LVI546" s="55"/>
      <c r="LVJ546" s="55"/>
      <c r="LVK546" s="55"/>
      <c r="LVL546" s="59"/>
      <c r="LVM546" s="55"/>
      <c r="LVN546" s="55"/>
      <c r="LVO546" s="87"/>
      <c r="LVP546" s="88"/>
      <c r="LVQ546" s="89"/>
      <c r="LVR546" s="90"/>
      <c r="LVS546" s="57"/>
      <c r="LVT546" s="57"/>
      <c r="LVU546" s="91"/>
      <c r="LVV546" s="87"/>
      <c r="LVW546" s="87"/>
      <c r="LVX546" s="55"/>
      <c r="LVY546" s="55"/>
      <c r="LVZ546" s="92"/>
      <c r="LWA546" s="61"/>
      <c r="LWB546" s="55"/>
      <c r="LWC546" s="57"/>
      <c r="LWD546" s="55"/>
      <c r="LWE546" s="55"/>
      <c r="LWF546" s="55"/>
      <c r="LWG546" s="55"/>
      <c r="LWH546" s="55"/>
      <c r="LWI546" s="55"/>
      <c r="LWJ546" s="55"/>
      <c r="LWK546" s="59"/>
      <c r="LWL546" s="55"/>
      <c r="LWM546" s="55"/>
      <c r="LWN546" s="87"/>
      <c r="LWO546" s="88"/>
      <c r="LWP546" s="89"/>
      <c r="LWQ546" s="90"/>
      <c r="LWR546" s="57"/>
      <c r="LWS546" s="57"/>
      <c r="LWT546" s="91"/>
      <c r="LWU546" s="87"/>
      <c r="LWV546" s="87"/>
      <c r="LWW546" s="55"/>
      <c r="LWX546" s="55"/>
      <c r="LWY546" s="92"/>
      <c r="LWZ546" s="61"/>
      <c r="LXA546" s="55"/>
      <c r="LXB546" s="57"/>
      <c r="LXC546" s="55"/>
      <c r="LXD546" s="55"/>
      <c r="LXE546" s="55"/>
      <c r="LXF546" s="55"/>
      <c r="LXG546" s="55"/>
      <c r="LXH546" s="55"/>
      <c r="LXI546" s="55"/>
      <c r="LXJ546" s="59"/>
      <c r="LXK546" s="55"/>
      <c r="LXL546" s="55"/>
      <c r="LXM546" s="87"/>
      <c r="LXN546" s="88"/>
      <c r="LXO546" s="89"/>
      <c r="LXP546" s="90"/>
      <c r="LXQ546" s="57"/>
      <c r="LXR546" s="57"/>
      <c r="LXS546" s="91"/>
      <c r="LXT546" s="87"/>
      <c r="LXU546" s="87"/>
      <c r="LXV546" s="55"/>
      <c r="LXW546" s="55"/>
      <c r="LXX546" s="92"/>
      <c r="LXY546" s="61"/>
      <c r="LXZ546" s="55"/>
      <c r="LYA546" s="57"/>
      <c r="LYB546" s="55"/>
      <c r="LYC546" s="55"/>
      <c r="LYD546" s="55"/>
      <c r="LYE546" s="55"/>
      <c r="LYF546" s="55"/>
      <c r="LYG546" s="55"/>
      <c r="LYH546" s="55"/>
      <c r="LYI546" s="59"/>
      <c r="LYJ546" s="55"/>
      <c r="LYK546" s="55"/>
      <c r="LYL546" s="87"/>
      <c r="LYM546" s="88"/>
      <c r="LYN546" s="89"/>
      <c r="LYO546" s="90"/>
      <c r="LYP546" s="57"/>
      <c r="LYQ546" s="57"/>
      <c r="LYR546" s="91"/>
      <c r="LYS546" s="87"/>
      <c r="LYT546" s="87"/>
      <c r="LYU546" s="55"/>
      <c r="LYV546" s="55"/>
      <c r="LYW546" s="92"/>
      <c r="LYX546" s="61"/>
      <c r="LYY546" s="55"/>
      <c r="LYZ546" s="57"/>
      <c r="LZA546" s="55"/>
      <c r="LZB546" s="55"/>
      <c r="LZC546" s="55"/>
      <c r="LZD546" s="55"/>
      <c r="LZE546" s="55"/>
      <c r="LZF546" s="55"/>
      <c r="LZG546" s="55"/>
      <c r="LZH546" s="59"/>
      <c r="LZI546" s="55"/>
      <c r="LZJ546" s="55"/>
      <c r="LZK546" s="87"/>
      <c r="LZL546" s="88"/>
      <c r="LZM546" s="89"/>
      <c r="LZN546" s="90"/>
      <c r="LZO546" s="57"/>
      <c r="LZP546" s="57"/>
      <c r="LZQ546" s="91"/>
      <c r="LZR546" s="87"/>
      <c r="LZS546" s="87"/>
      <c r="LZT546" s="55"/>
      <c r="LZU546" s="55"/>
      <c r="LZV546" s="92"/>
      <c r="LZW546" s="61"/>
      <c r="LZX546" s="55"/>
      <c r="LZY546" s="57"/>
      <c r="LZZ546" s="55"/>
      <c r="MAA546" s="55"/>
      <c r="MAB546" s="55"/>
      <c r="MAC546" s="55"/>
      <c r="MAD546" s="55"/>
      <c r="MAE546" s="55"/>
      <c r="MAF546" s="55"/>
      <c r="MAG546" s="59"/>
      <c r="MAH546" s="55"/>
      <c r="MAI546" s="55"/>
      <c r="MAJ546" s="87"/>
      <c r="MAK546" s="88"/>
      <c r="MAL546" s="89"/>
      <c r="MAM546" s="90"/>
      <c r="MAN546" s="57"/>
      <c r="MAO546" s="57"/>
      <c r="MAP546" s="91"/>
      <c r="MAQ546" s="87"/>
      <c r="MAR546" s="87"/>
      <c r="MAS546" s="55"/>
      <c r="MAT546" s="55"/>
      <c r="MAU546" s="92"/>
      <c r="MAV546" s="61"/>
      <c r="MAW546" s="55"/>
      <c r="MAX546" s="57"/>
      <c r="MAY546" s="55"/>
      <c r="MAZ546" s="55"/>
      <c r="MBA546" s="55"/>
      <c r="MBB546" s="55"/>
      <c r="MBC546" s="55"/>
      <c r="MBD546" s="55"/>
      <c r="MBE546" s="55"/>
      <c r="MBF546" s="59"/>
      <c r="MBG546" s="55"/>
      <c r="MBH546" s="55"/>
      <c r="MBI546" s="87"/>
      <c r="MBJ546" s="88"/>
      <c r="MBK546" s="89"/>
      <c r="MBL546" s="90"/>
      <c r="MBM546" s="57"/>
      <c r="MBN546" s="57"/>
      <c r="MBO546" s="91"/>
      <c r="MBP546" s="87"/>
      <c r="MBQ546" s="87"/>
      <c r="MBR546" s="55"/>
      <c r="MBS546" s="55"/>
      <c r="MBT546" s="92"/>
      <c r="MBU546" s="61"/>
      <c r="MBV546" s="55"/>
      <c r="MBW546" s="57"/>
      <c r="MBX546" s="55"/>
      <c r="MBY546" s="55"/>
      <c r="MBZ546" s="55"/>
      <c r="MCA546" s="55"/>
      <c r="MCB546" s="55"/>
      <c r="MCC546" s="55"/>
      <c r="MCD546" s="55"/>
      <c r="MCE546" s="59"/>
      <c r="MCF546" s="55"/>
      <c r="MCG546" s="55"/>
      <c r="MCH546" s="87"/>
      <c r="MCI546" s="88"/>
      <c r="MCJ546" s="89"/>
      <c r="MCK546" s="90"/>
      <c r="MCL546" s="57"/>
      <c r="MCM546" s="57"/>
      <c r="MCN546" s="91"/>
      <c r="MCO546" s="87"/>
      <c r="MCP546" s="87"/>
      <c r="MCQ546" s="55"/>
      <c r="MCR546" s="55"/>
      <c r="MCS546" s="92"/>
      <c r="MCT546" s="61"/>
      <c r="MCU546" s="55"/>
      <c r="MCV546" s="57"/>
      <c r="MCW546" s="55"/>
      <c r="MCX546" s="55"/>
      <c r="MCY546" s="55"/>
      <c r="MCZ546" s="55"/>
      <c r="MDA546" s="55"/>
      <c r="MDB546" s="55"/>
      <c r="MDC546" s="55"/>
      <c r="MDD546" s="59"/>
      <c r="MDE546" s="55"/>
      <c r="MDF546" s="55"/>
      <c r="MDG546" s="87"/>
      <c r="MDH546" s="88"/>
      <c r="MDI546" s="89"/>
      <c r="MDJ546" s="90"/>
      <c r="MDK546" s="57"/>
      <c r="MDL546" s="57"/>
      <c r="MDM546" s="91"/>
      <c r="MDN546" s="87"/>
      <c r="MDO546" s="87"/>
      <c r="MDP546" s="55"/>
      <c r="MDQ546" s="55"/>
      <c r="MDR546" s="92"/>
      <c r="MDS546" s="61"/>
      <c r="MDT546" s="55"/>
      <c r="MDU546" s="57"/>
      <c r="MDV546" s="55"/>
      <c r="MDW546" s="55"/>
      <c r="MDX546" s="55"/>
      <c r="MDY546" s="55"/>
      <c r="MDZ546" s="55"/>
      <c r="MEA546" s="55"/>
      <c r="MEB546" s="55"/>
      <c r="MEC546" s="59"/>
      <c r="MED546" s="55"/>
      <c r="MEE546" s="55"/>
      <c r="MEF546" s="87"/>
      <c r="MEG546" s="88"/>
      <c r="MEH546" s="89"/>
      <c r="MEI546" s="90"/>
      <c r="MEJ546" s="57"/>
      <c r="MEK546" s="57"/>
      <c r="MEL546" s="91"/>
      <c r="MEM546" s="87"/>
      <c r="MEN546" s="87"/>
      <c r="MEO546" s="55"/>
      <c r="MEP546" s="55"/>
      <c r="MEQ546" s="92"/>
      <c r="MER546" s="61"/>
      <c r="MES546" s="55"/>
      <c r="MET546" s="57"/>
      <c r="MEU546" s="55"/>
      <c r="MEV546" s="55"/>
      <c r="MEW546" s="55"/>
      <c r="MEX546" s="55"/>
      <c r="MEY546" s="55"/>
      <c r="MEZ546" s="55"/>
      <c r="MFA546" s="55"/>
      <c r="MFB546" s="59"/>
      <c r="MFC546" s="55"/>
      <c r="MFD546" s="55"/>
      <c r="MFE546" s="87"/>
      <c r="MFF546" s="88"/>
      <c r="MFG546" s="89"/>
      <c r="MFH546" s="90"/>
      <c r="MFI546" s="57"/>
      <c r="MFJ546" s="57"/>
      <c r="MFK546" s="91"/>
      <c r="MFL546" s="87"/>
      <c r="MFM546" s="87"/>
      <c r="MFN546" s="55"/>
      <c r="MFO546" s="55"/>
      <c r="MFP546" s="92"/>
      <c r="MFQ546" s="61"/>
      <c r="MFR546" s="55"/>
      <c r="MFS546" s="57"/>
      <c r="MFT546" s="55"/>
      <c r="MFU546" s="55"/>
      <c r="MFV546" s="55"/>
      <c r="MFW546" s="55"/>
      <c r="MFX546" s="55"/>
      <c r="MFY546" s="55"/>
      <c r="MFZ546" s="55"/>
      <c r="MGA546" s="59"/>
      <c r="MGB546" s="55"/>
      <c r="MGC546" s="55"/>
      <c r="MGD546" s="87"/>
      <c r="MGE546" s="88"/>
      <c r="MGF546" s="89"/>
      <c r="MGG546" s="90"/>
      <c r="MGH546" s="57"/>
      <c r="MGI546" s="57"/>
      <c r="MGJ546" s="91"/>
      <c r="MGK546" s="87"/>
      <c r="MGL546" s="87"/>
      <c r="MGM546" s="55"/>
      <c r="MGN546" s="55"/>
      <c r="MGO546" s="92"/>
      <c r="MGP546" s="61"/>
      <c r="MGQ546" s="55"/>
      <c r="MGR546" s="57"/>
      <c r="MGS546" s="55"/>
      <c r="MGT546" s="55"/>
      <c r="MGU546" s="55"/>
      <c r="MGV546" s="55"/>
      <c r="MGW546" s="55"/>
      <c r="MGX546" s="55"/>
      <c r="MGY546" s="55"/>
      <c r="MGZ546" s="59"/>
      <c r="MHA546" s="55"/>
      <c r="MHB546" s="55"/>
      <c r="MHC546" s="87"/>
      <c r="MHD546" s="88"/>
      <c r="MHE546" s="89"/>
      <c r="MHF546" s="90"/>
      <c r="MHG546" s="57"/>
      <c r="MHH546" s="57"/>
      <c r="MHI546" s="91"/>
      <c r="MHJ546" s="87"/>
      <c r="MHK546" s="87"/>
      <c r="MHL546" s="55"/>
      <c r="MHM546" s="55"/>
      <c r="MHN546" s="92"/>
      <c r="MHO546" s="61"/>
      <c r="MHP546" s="55"/>
      <c r="MHQ546" s="57"/>
      <c r="MHR546" s="55"/>
      <c r="MHS546" s="55"/>
      <c r="MHT546" s="55"/>
      <c r="MHU546" s="55"/>
      <c r="MHV546" s="55"/>
      <c r="MHW546" s="55"/>
      <c r="MHX546" s="55"/>
      <c r="MHY546" s="59"/>
      <c r="MHZ546" s="55"/>
      <c r="MIA546" s="55"/>
      <c r="MIB546" s="87"/>
      <c r="MIC546" s="88"/>
      <c r="MID546" s="89"/>
      <c r="MIE546" s="90"/>
      <c r="MIF546" s="57"/>
      <c r="MIG546" s="57"/>
      <c r="MIH546" s="91"/>
      <c r="MII546" s="87"/>
      <c r="MIJ546" s="87"/>
      <c r="MIK546" s="55"/>
      <c r="MIL546" s="55"/>
      <c r="MIM546" s="92"/>
      <c r="MIN546" s="61"/>
      <c r="MIO546" s="55"/>
      <c r="MIP546" s="57"/>
      <c r="MIQ546" s="55"/>
      <c r="MIR546" s="55"/>
      <c r="MIS546" s="55"/>
      <c r="MIT546" s="55"/>
      <c r="MIU546" s="55"/>
      <c r="MIV546" s="55"/>
      <c r="MIW546" s="55"/>
      <c r="MIX546" s="59"/>
      <c r="MIY546" s="55"/>
      <c r="MIZ546" s="55"/>
      <c r="MJA546" s="87"/>
      <c r="MJB546" s="88"/>
      <c r="MJC546" s="89"/>
      <c r="MJD546" s="90"/>
      <c r="MJE546" s="57"/>
      <c r="MJF546" s="57"/>
      <c r="MJG546" s="91"/>
      <c r="MJH546" s="87"/>
      <c r="MJI546" s="87"/>
      <c r="MJJ546" s="55"/>
      <c r="MJK546" s="55"/>
      <c r="MJL546" s="92"/>
      <c r="MJM546" s="61"/>
      <c r="MJN546" s="55"/>
      <c r="MJO546" s="57"/>
      <c r="MJP546" s="55"/>
      <c r="MJQ546" s="55"/>
      <c r="MJR546" s="55"/>
      <c r="MJS546" s="55"/>
      <c r="MJT546" s="55"/>
      <c r="MJU546" s="55"/>
      <c r="MJV546" s="55"/>
      <c r="MJW546" s="59"/>
      <c r="MJX546" s="55"/>
      <c r="MJY546" s="55"/>
      <c r="MJZ546" s="87"/>
      <c r="MKA546" s="88"/>
      <c r="MKB546" s="89"/>
      <c r="MKC546" s="90"/>
      <c r="MKD546" s="57"/>
      <c r="MKE546" s="57"/>
      <c r="MKF546" s="91"/>
      <c r="MKG546" s="87"/>
      <c r="MKH546" s="87"/>
      <c r="MKI546" s="55"/>
      <c r="MKJ546" s="55"/>
      <c r="MKK546" s="92"/>
      <c r="MKL546" s="61"/>
      <c r="MKM546" s="55"/>
      <c r="MKN546" s="57"/>
      <c r="MKO546" s="55"/>
      <c r="MKP546" s="55"/>
      <c r="MKQ546" s="55"/>
      <c r="MKR546" s="55"/>
      <c r="MKS546" s="55"/>
      <c r="MKT546" s="55"/>
      <c r="MKU546" s="55"/>
      <c r="MKV546" s="59"/>
      <c r="MKW546" s="55"/>
      <c r="MKX546" s="55"/>
      <c r="MKY546" s="87"/>
      <c r="MKZ546" s="88"/>
      <c r="MLA546" s="89"/>
      <c r="MLB546" s="90"/>
      <c r="MLC546" s="57"/>
      <c r="MLD546" s="57"/>
      <c r="MLE546" s="91"/>
      <c r="MLF546" s="87"/>
      <c r="MLG546" s="87"/>
      <c r="MLH546" s="55"/>
      <c r="MLI546" s="55"/>
      <c r="MLJ546" s="92"/>
      <c r="MLK546" s="61"/>
      <c r="MLL546" s="55"/>
      <c r="MLM546" s="57"/>
      <c r="MLN546" s="55"/>
      <c r="MLO546" s="55"/>
      <c r="MLP546" s="55"/>
      <c r="MLQ546" s="55"/>
      <c r="MLR546" s="55"/>
      <c r="MLS546" s="55"/>
      <c r="MLT546" s="55"/>
      <c r="MLU546" s="59"/>
      <c r="MLV546" s="55"/>
      <c r="MLW546" s="55"/>
      <c r="MLX546" s="87"/>
      <c r="MLY546" s="88"/>
      <c r="MLZ546" s="89"/>
      <c r="MMA546" s="90"/>
      <c r="MMB546" s="57"/>
      <c r="MMC546" s="57"/>
      <c r="MMD546" s="91"/>
      <c r="MME546" s="87"/>
      <c r="MMF546" s="87"/>
      <c r="MMG546" s="55"/>
      <c r="MMH546" s="55"/>
      <c r="MMI546" s="92"/>
      <c r="MMJ546" s="61"/>
      <c r="MMK546" s="55"/>
      <c r="MML546" s="57"/>
      <c r="MMM546" s="55"/>
      <c r="MMN546" s="55"/>
      <c r="MMO546" s="55"/>
      <c r="MMP546" s="55"/>
      <c r="MMQ546" s="55"/>
      <c r="MMR546" s="55"/>
      <c r="MMS546" s="55"/>
      <c r="MMT546" s="59"/>
      <c r="MMU546" s="55"/>
      <c r="MMV546" s="55"/>
      <c r="MMW546" s="87"/>
      <c r="MMX546" s="88"/>
      <c r="MMY546" s="89"/>
      <c r="MMZ546" s="90"/>
      <c r="MNA546" s="57"/>
      <c r="MNB546" s="57"/>
      <c r="MNC546" s="91"/>
      <c r="MND546" s="87"/>
      <c r="MNE546" s="87"/>
      <c r="MNF546" s="55"/>
      <c r="MNG546" s="55"/>
      <c r="MNH546" s="92"/>
      <c r="MNI546" s="61"/>
      <c r="MNJ546" s="55"/>
      <c r="MNK546" s="57"/>
      <c r="MNL546" s="55"/>
      <c r="MNM546" s="55"/>
      <c r="MNN546" s="55"/>
      <c r="MNO546" s="55"/>
      <c r="MNP546" s="55"/>
      <c r="MNQ546" s="55"/>
      <c r="MNR546" s="55"/>
      <c r="MNS546" s="59"/>
      <c r="MNT546" s="55"/>
      <c r="MNU546" s="55"/>
      <c r="MNV546" s="87"/>
      <c r="MNW546" s="88"/>
      <c r="MNX546" s="89"/>
      <c r="MNY546" s="90"/>
      <c r="MNZ546" s="57"/>
      <c r="MOA546" s="57"/>
      <c r="MOB546" s="91"/>
      <c r="MOC546" s="87"/>
      <c r="MOD546" s="87"/>
      <c r="MOE546" s="55"/>
      <c r="MOF546" s="55"/>
      <c r="MOG546" s="92"/>
      <c r="MOH546" s="61"/>
      <c r="MOI546" s="55"/>
      <c r="MOJ546" s="57"/>
      <c r="MOK546" s="55"/>
      <c r="MOL546" s="55"/>
      <c r="MOM546" s="55"/>
      <c r="MON546" s="55"/>
      <c r="MOO546" s="55"/>
      <c r="MOP546" s="55"/>
      <c r="MOQ546" s="55"/>
      <c r="MOR546" s="59"/>
      <c r="MOS546" s="55"/>
      <c r="MOT546" s="55"/>
      <c r="MOU546" s="87"/>
      <c r="MOV546" s="88"/>
      <c r="MOW546" s="89"/>
      <c r="MOX546" s="90"/>
      <c r="MOY546" s="57"/>
      <c r="MOZ546" s="57"/>
      <c r="MPA546" s="91"/>
      <c r="MPB546" s="87"/>
      <c r="MPC546" s="87"/>
      <c r="MPD546" s="55"/>
      <c r="MPE546" s="55"/>
      <c r="MPF546" s="92"/>
      <c r="MPG546" s="61"/>
      <c r="MPH546" s="55"/>
      <c r="MPI546" s="57"/>
      <c r="MPJ546" s="55"/>
      <c r="MPK546" s="55"/>
      <c r="MPL546" s="55"/>
      <c r="MPM546" s="55"/>
      <c r="MPN546" s="55"/>
      <c r="MPO546" s="55"/>
      <c r="MPP546" s="55"/>
      <c r="MPQ546" s="59"/>
      <c r="MPR546" s="55"/>
      <c r="MPS546" s="55"/>
      <c r="MPT546" s="87"/>
      <c r="MPU546" s="88"/>
      <c r="MPV546" s="89"/>
      <c r="MPW546" s="90"/>
      <c r="MPX546" s="57"/>
      <c r="MPY546" s="57"/>
      <c r="MPZ546" s="91"/>
      <c r="MQA546" s="87"/>
      <c r="MQB546" s="87"/>
      <c r="MQC546" s="55"/>
      <c r="MQD546" s="55"/>
      <c r="MQE546" s="92"/>
      <c r="MQF546" s="61"/>
      <c r="MQG546" s="55"/>
      <c r="MQH546" s="57"/>
      <c r="MQI546" s="55"/>
      <c r="MQJ546" s="55"/>
      <c r="MQK546" s="55"/>
      <c r="MQL546" s="55"/>
      <c r="MQM546" s="55"/>
      <c r="MQN546" s="55"/>
      <c r="MQO546" s="55"/>
      <c r="MQP546" s="59"/>
      <c r="MQQ546" s="55"/>
      <c r="MQR546" s="55"/>
      <c r="MQS546" s="87"/>
      <c r="MQT546" s="88"/>
      <c r="MQU546" s="89"/>
      <c r="MQV546" s="90"/>
      <c r="MQW546" s="57"/>
      <c r="MQX546" s="57"/>
      <c r="MQY546" s="91"/>
      <c r="MQZ546" s="87"/>
      <c r="MRA546" s="87"/>
      <c r="MRB546" s="55"/>
      <c r="MRC546" s="55"/>
      <c r="MRD546" s="92"/>
      <c r="MRE546" s="61"/>
      <c r="MRF546" s="55"/>
      <c r="MRG546" s="57"/>
      <c r="MRH546" s="55"/>
      <c r="MRI546" s="55"/>
      <c r="MRJ546" s="55"/>
      <c r="MRK546" s="55"/>
      <c r="MRL546" s="55"/>
      <c r="MRM546" s="55"/>
      <c r="MRN546" s="55"/>
      <c r="MRO546" s="59"/>
      <c r="MRP546" s="55"/>
      <c r="MRQ546" s="55"/>
      <c r="MRR546" s="87"/>
      <c r="MRS546" s="88"/>
      <c r="MRT546" s="89"/>
      <c r="MRU546" s="90"/>
      <c r="MRV546" s="57"/>
      <c r="MRW546" s="57"/>
      <c r="MRX546" s="91"/>
      <c r="MRY546" s="87"/>
      <c r="MRZ546" s="87"/>
      <c r="MSA546" s="55"/>
      <c r="MSB546" s="55"/>
      <c r="MSC546" s="92"/>
      <c r="MSD546" s="61"/>
      <c r="MSE546" s="55"/>
      <c r="MSF546" s="57"/>
      <c r="MSG546" s="55"/>
      <c r="MSH546" s="55"/>
      <c r="MSI546" s="55"/>
      <c r="MSJ546" s="55"/>
      <c r="MSK546" s="55"/>
      <c r="MSL546" s="55"/>
      <c r="MSM546" s="55"/>
      <c r="MSN546" s="59"/>
      <c r="MSO546" s="55"/>
      <c r="MSP546" s="55"/>
      <c r="MSQ546" s="87"/>
      <c r="MSR546" s="88"/>
      <c r="MSS546" s="89"/>
      <c r="MST546" s="90"/>
      <c r="MSU546" s="57"/>
      <c r="MSV546" s="57"/>
      <c r="MSW546" s="91"/>
      <c r="MSX546" s="87"/>
      <c r="MSY546" s="87"/>
      <c r="MSZ546" s="55"/>
      <c r="MTA546" s="55"/>
      <c r="MTB546" s="92"/>
      <c r="MTC546" s="61"/>
      <c r="MTD546" s="55"/>
      <c r="MTE546" s="57"/>
      <c r="MTF546" s="55"/>
      <c r="MTG546" s="55"/>
      <c r="MTH546" s="55"/>
      <c r="MTI546" s="55"/>
      <c r="MTJ546" s="55"/>
      <c r="MTK546" s="55"/>
      <c r="MTL546" s="55"/>
      <c r="MTM546" s="59"/>
      <c r="MTN546" s="55"/>
      <c r="MTO546" s="55"/>
      <c r="MTP546" s="87"/>
      <c r="MTQ546" s="88"/>
      <c r="MTR546" s="89"/>
      <c r="MTS546" s="90"/>
      <c r="MTT546" s="57"/>
      <c r="MTU546" s="57"/>
      <c r="MTV546" s="91"/>
      <c r="MTW546" s="87"/>
      <c r="MTX546" s="87"/>
      <c r="MTY546" s="55"/>
      <c r="MTZ546" s="55"/>
      <c r="MUA546" s="92"/>
      <c r="MUB546" s="61"/>
      <c r="MUC546" s="55"/>
      <c r="MUD546" s="57"/>
      <c r="MUE546" s="55"/>
      <c r="MUF546" s="55"/>
      <c r="MUG546" s="55"/>
      <c r="MUH546" s="55"/>
      <c r="MUI546" s="55"/>
      <c r="MUJ546" s="55"/>
      <c r="MUK546" s="55"/>
      <c r="MUL546" s="59"/>
      <c r="MUM546" s="55"/>
      <c r="MUN546" s="55"/>
      <c r="MUO546" s="87"/>
      <c r="MUP546" s="88"/>
      <c r="MUQ546" s="89"/>
      <c r="MUR546" s="90"/>
      <c r="MUS546" s="57"/>
      <c r="MUT546" s="57"/>
      <c r="MUU546" s="91"/>
      <c r="MUV546" s="87"/>
      <c r="MUW546" s="87"/>
      <c r="MUX546" s="55"/>
      <c r="MUY546" s="55"/>
      <c r="MUZ546" s="92"/>
      <c r="MVA546" s="61"/>
      <c r="MVB546" s="55"/>
      <c r="MVC546" s="57"/>
      <c r="MVD546" s="55"/>
      <c r="MVE546" s="55"/>
      <c r="MVF546" s="55"/>
      <c r="MVG546" s="55"/>
      <c r="MVH546" s="55"/>
      <c r="MVI546" s="55"/>
      <c r="MVJ546" s="55"/>
      <c r="MVK546" s="59"/>
      <c r="MVL546" s="55"/>
      <c r="MVM546" s="55"/>
      <c r="MVN546" s="87"/>
      <c r="MVO546" s="88"/>
      <c r="MVP546" s="89"/>
      <c r="MVQ546" s="90"/>
      <c r="MVR546" s="57"/>
      <c r="MVS546" s="57"/>
      <c r="MVT546" s="91"/>
      <c r="MVU546" s="87"/>
      <c r="MVV546" s="87"/>
      <c r="MVW546" s="55"/>
      <c r="MVX546" s="55"/>
      <c r="MVY546" s="92"/>
      <c r="MVZ546" s="61"/>
      <c r="MWA546" s="55"/>
      <c r="MWB546" s="57"/>
      <c r="MWC546" s="55"/>
      <c r="MWD546" s="55"/>
      <c r="MWE546" s="55"/>
      <c r="MWF546" s="55"/>
      <c r="MWG546" s="55"/>
      <c r="MWH546" s="55"/>
      <c r="MWI546" s="55"/>
      <c r="MWJ546" s="59"/>
      <c r="MWK546" s="55"/>
      <c r="MWL546" s="55"/>
      <c r="MWM546" s="87"/>
      <c r="MWN546" s="88"/>
      <c r="MWO546" s="89"/>
      <c r="MWP546" s="90"/>
      <c r="MWQ546" s="57"/>
      <c r="MWR546" s="57"/>
      <c r="MWS546" s="91"/>
      <c r="MWT546" s="87"/>
      <c r="MWU546" s="87"/>
      <c r="MWV546" s="55"/>
      <c r="MWW546" s="55"/>
      <c r="MWX546" s="92"/>
      <c r="MWY546" s="61"/>
      <c r="MWZ546" s="55"/>
      <c r="MXA546" s="57"/>
      <c r="MXB546" s="55"/>
      <c r="MXC546" s="55"/>
      <c r="MXD546" s="55"/>
      <c r="MXE546" s="55"/>
      <c r="MXF546" s="55"/>
      <c r="MXG546" s="55"/>
      <c r="MXH546" s="55"/>
      <c r="MXI546" s="59"/>
      <c r="MXJ546" s="55"/>
      <c r="MXK546" s="55"/>
      <c r="MXL546" s="87"/>
      <c r="MXM546" s="88"/>
      <c r="MXN546" s="89"/>
      <c r="MXO546" s="90"/>
      <c r="MXP546" s="57"/>
      <c r="MXQ546" s="57"/>
      <c r="MXR546" s="91"/>
      <c r="MXS546" s="87"/>
      <c r="MXT546" s="87"/>
      <c r="MXU546" s="55"/>
      <c r="MXV546" s="55"/>
      <c r="MXW546" s="92"/>
      <c r="MXX546" s="61"/>
      <c r="MXY546" s="55"/>
      <c r="MXZ546" s="57"/>
      <c r="MYA546" s="55"/>
      <c r="MYB546" s="55"/>
      <c r="MYC546" s="55"/>
      <c r="MYD546" s="55"/>
      <c r="MYE546" s="55"/>
      <c r="MYF546" s="55"/>
      <c r="MYG546" s="55"/>
      <c r="MYH546" s="59"/>
      <c r="MYI546" s="55"/>
      <c r="MYJ546" s="55"/>
      <c r="MYK546" s="87"/>
      <c r="MYL546" s="88"/>
      <c r="MYM546" s="89"/>
      <c r="MYN546" s="90"/>
      <c r="MYO546" s="57"/>
      <c r="MYP546" s="57"/>
      <c r="MYQ546" s="91"/>
      <c r="MYR546" s="87"/>
      <c r="MYS546" s="87"/>
      <c r="MYT546" s="55"/>
      <c r="MYU546" s="55"/>
      <c r="MYV546" s="92"/>
      <c r="MYW546" s="61"/>
      <c r="MYX546" s="55"/>
      <c r="MYY546" s="57"/>
      <c r="MYZ546" s="55"/>
      <c r="MZA546" s="55"/>
      <c r="MZB546" s="55"/>
      <c r="MZC546" s="55"/>
      <c r="MZD546" s="55"/>
      <c r="MZE546" s="55"/>
      <c r="MZF546" s="55"/>
      <c r="MZG546" s="59"/>
      <c r="MZH546" s="55"/>
      <c r="MZI546" s="55"/>
      <c r="MZJ546" s="87"/>
      <c r="MZK546" s="88"/>
      <c r="MZL546" s="89"/>
      <c r="MZM546" s="90"/>
      <c r="MZN546" s="57"/>
      <c r="MZO546" s="57"/>
      <c r="MZP546" s="91"/>
      <c r="MZQ546" s="87"/>
      <c r="MZR546" s="87"/>
      <c r="MZS546" s="55"/>
      <c r="MZT546" s="55"/>
      <c r="MZU546" s="92"/>
      <c r="MZV546" s="61"/>
      <c r="MZW546" s="55"/>
      <c r="MZX546" s="57"/>
      <c r="MZY546" s="55"/>
      <c r="MZZ546" s="55"/>
      <c r="NAA546" s="55"/>
      <c r="NAB546" s="55"/>
      <c r="NAC546" s="55"/>
      <c r="NAD546" s="55"/>
      <c r="NAE546" s="55"/>
      <c r="NAF546" s="59"/>
      <c r="NAG546" s="55"/>
      <c r="NAH546" s="55"/>
      <c r="NAI546" s="87"/>
      <c r="NAJ546" s="88"/>
      <c r="NAK546" s="89"/>
      <c r="NAL546" s="90"/>
      <c r="NAM546" s="57"/>
      <c r="NAN546" s="57"/>
      <c r="NAO546" s="91"/>
      <c r="NAP546" s="87"/>
      <c r="NAQ546" s="87"/>
      <c r="NAR546" s="55"/>
      <c r="NAS546" s="55"/>
      <c r="NAT546" s="92"/>
      <c r="NAU546" s="61"/>
      <c r="NAV546" s="55"/>
      <c r="NAW546" s="57"/>
      <c r="NAX546" s="55"/>
      <c r="NAY546" s="55"/>
      <c r="NAZ546" s="55"/>
      <c r="NBA546" s="55"/>
      <c r="NBB546" s="55"/>
      <c r="NBC546" s="55"/>
      <c r="NBD546" s="55"/>
      <c r="NBE546" s="59"/>
      <c r="NBF546" s="55"/>
      <c r="NBG546" s="55"/>
      <c r="NBH546" s="87"/>
      <c r="NBI546" s="88"/>
      <c r="NBJ546" s="89"/>
      <c r="NBK546" s="90"/>
      <c r="NBL546" s="57"/>
      <c r="NBM546" s="57"/>
      <c r="NBN546" s="91"/>
      <c r="NBO546" s="87"/>
      <c r="NBP546" s="87"/>
      <c r="NBQ546" s="55"/>
      <c r="NBR546" s="55"/>
      <c r="NBS546" s="92"/>
      <c r="NBT546" s="61"/>
      <c r="NBU546" s="55"/>
      <c r="NBV546" s="57"/>
      <c r="NBW546" s="55"/>
      <c r="NBX546" s="55"/>
      <c r="NBY546" s="55"/>
      <c r="NBZ546" s="55"/>
      <c r="NCA546" s="55"/>
      <c r="NCB546" s="55"/>
      <c r="NCC546" s="55"/>
      <c r="NCD546" s="59"/>
      <c r="NCE546" s="55"/>
      <c r="NCF546" s="55"/>
      <c r="NCG546" s="87"/>
      <c r="NCH546" s="88"/>
      <c r="NCI546" s="89"/>
      <c r="NCJ546" s="90"/>
      <c r="NCK546" s="57"/>
      <c r="NCL546" s="57"/>
      <c r="NCM546" s="91"/>
      <c r="NCN546" s="87"/>
      <c r="NCO546" s="87"/>
      <c r="NCP546" s="55"/>
      <c r="NCQ546" s="55"/>
      <c r="NCR546" s="92"/>
      <c r="NCS546" s="61"/>
      <c r="NCT546" s="55"/>
      <c r="NCU546" s="57"/>
      <c r="NCV546" s="55"/>
      <c r="NCW546" s="55"/>
      <c r="NCX546" s="55"/>
      <c r="NCY546" s="55"/>
      <c r="NCZ546" s="55"/>
      <c r="NDA546" s="55"/>
      <c r="NDB546" s="55"/>
      <c r="NDC546" s="59"/>
      <c r="NDD546" s="55"/>
      <c r="NDE546" s="55"/>
      <c r="NDF546" s="87"/>
      <c r="NDG546" s="88"/>
      <c r="NDH546" s="89"/>
      <c r="NDI546" s="90"/>
      <c r="NDJ546" s="57"/>
      <c r="NDK546" s="57"/>
      <c r="NDL546" s="91"/>
      <c r="NDM546" s="87"/>
      <c r="NDN546" s="87"/>
      <c r="NDO546" s="55"/>
      <c r="NDP546" s="55"/>
      <c r="NDQ546" s="92"/>
      <c r="NDR546" s="61"/>
      <c r="NDS546" s="55"/>
      <c r="NDT546" s="57"/>
      <c r="NDU546" s="55"/>
      <c r="NDV546" s="55"/>
      <c r="NDW546" s="55"/>
      <c r="NDX546" s="55"/>
      <c r="NDY546" s="55"/>
      <c r="NDZ546" s="55"/>
      <c r="NEA546" s="55"/>
      <c r="NEB546" s="59"/>
      <c r="NEC546" s="55"/>
      <c r="NED546" s="55"/>
      <c r="NEE546" s="87"/>
      <c r="NEF546" s="88"/>
      <c r="NEG546" s="89"/>
      <c r="NEH546" s="90"/>
      <c r="NEI546" s="57"/>
      <c r="NEJ546" s="57"/>
      <c r="NEK546" s="91"/>
      <c r="NEL546" s="87"/>
      <c r="NEM546" s="87"/>
      <c r="NEN546" s="55"/>
      <c r="NEO546" s="55"/>
      <c r="NEP546" s="92"/>
      <c r="NEQ546" s="61"/>
      <c r="NER546" s="55"/>
      <c r="NES546" s="57"/>
      <c r="NET546" s="55"/>
      <c r="NEU546" s="55"/>
      <c r="NEV546" s="55"/>
      <c r="NEW546" s="55"/>
      <c r="NEX546" s="55"/>
      <c r="NEY546" s="55"/>
      <c r="NEZ546" s="55"/>
      <c r="NFA546" s="59"/>
      <c r="NFB546" s="55"/>
      <c r="NFC546" s="55"/>
      <c r="NFD546" s="87"/>
      <c r="NFE546" s="88"/>
      <c r="NFF546" s="89"/>
      <c r="NFG546" s="90"/>
      <c r="NFH546" s="57"/>
      <c r="NFI546" s="57"/>
      <c r="NFJ546" s="91"/>
      <c r="NFK546" s="87"/>
      <c r="NFL546" s="87"/>
      <c r="NFM546" s="55"/>
      <c r="NFN546" s="55"/>
      <c r="NFO546" s="92"/>
      <c r="NFP546" s="61"/>
      <c r="NFQ546" s="55"/>
      <c r="NFR546" s="57"/>
      <c r="NFS546" s="55"/>
      <c r="NFT546" s="55"/>
      <c r="NFU546" s="55"/>
      <c r="NFV546" s="55"/>
      <c r="NFW546" s="55"/>
      <c r="NFX546" s="55"/>
      <c r="NFY546" s="55"/>
      <c r="NFZ546" s="59"/>
      <c r="NGA546" s="55"/>
      <c r="NGB546" s="55"/>
      <c r="NGC546" s="87"/>
      <c r="NGD546" s="88"/>
      <c r="NGE546" s="89"/>
      <c r="NGF546" s="90"/>
      <c r="NGG546" s="57"/>
      <c r="NGH546" s="57"/>
      <c r="NGI546" s="91"/>
      <c r="NGJ546" s="87"/>
      <c r="NGK546" s="87"/>
      <c r="NGL546" s="55"/>
      <c r="NGM546" s="55"/>
      <c r="NGN546" s="92"/>
      <c r="NGO546" s="61"/>
      <c r="NGP546" s="55"/>
      <c r="NGQ546" s="57"/>
      <c r="NGR546" s="55"/>
      <c r="NGS546" s="55"/>
      <c r="NGT546" s="55"/>
      <c r="NGU546" s="55"/>
      <c r="NGV546" s="55"/>
      <c r="NGW546" s="55"/>
      <c r="NGX546" s="55"/>
      <c r="NGY546" s="59"/>
      <c r="NGZ546" s="55"/>
      <c r="NHA546" s="55"/>
      <c r="NHB546" s="87"/>
      <c r="NHC546" s="88"/>
      <c r="NHD546" s="89"/>
      <c r="NHE546" s="90"/>
      <c r="NHF546" s="57"/>
      <c r="NHG546" s="57"/>
      <c r="NHH546" s="91"/>
      <c r="NHI546" s="87"/>
      <c r="NHJ546" s="87"/>
      <c r="NHK546" s="55"/>
      <c r="NHL546" s="55"/>
      <c r="NHM546" s="92"/>
      <c r="NHN546" s="61"/>
      <c r="NHO546" s="55"/>
      <c r="NHP546" s="57"/>
      <c r="NHQ546" s="55"/>
      <c r="NHR546" s="55"/>
      <c r="NHS546" s="55"/>
      <c r="NHT546" s="55"/>
      <c r="NHU546" s="55"/>
      <c r="NHV546" s="55"/>
      <c r="NHW546" s="55"/>
      <c r="NHX546" s="59"/>
      <c r="NHY546" s="55"/>
      <c r="NHZ546" s="55"/>
      <c r="NIA546" s="87"/>
      <c r="NIB546" s="88"/>
      <c r="NIC546" s="89"/>
      <c r="NID546" s="90"/>
      <c r="NIE546" s="57"/>
      <c r="NIF546" s="57"/>
      <c r="NIG546" s="91"/>
      <c r="NIH546" s="87"/>
      <c r="NII546" s="87"/>
      <c r="NIJ546" s="55"/>
      <c r="NIK546" s="55"/>
      <c r="NIL546" s="92"/>
      <c r="NIM546" s="61"/>
      <c r="NIN546" s="55"/>
      <c r="NIO546" s="57"/>
      <c r="NIP546" s="55"/>
      <c r="NIQ546" s="55"/>
      <c r="NIR546" s="55"/>
      <c r="NIS546" s="55"/>
      <c r="NIT546" s="55"/>
      <c r="NIU546" s="55"/>
      <c r="NIV546" s="55"/>
      <c r="NIW546" s="59"/>
      <c r="NIX546" s="55"/>
      <c r="NIY546" s="55"/>
      <c r="NIZ546" s="87"/>
      <c r="NJA546" s="88"/>
      <c r="NJB546" s="89"/>
      <c r="NJC546" s="90"/>
      <c r="NJD546" s="57"/>
      <c r="NJE546" s="57"/>
      <c r="NJF546" s="91"/>
      <c r="NJG546" s="87"/>
      <c r="NJH546" s="87"/>
      <c r="NJI546" s="55"/>
      <c r="NJJ546" s="55"/>
      <c r="NJK546" s="92"/>
      <c r="NJL546" s="61"/>
      <c r="NJM546" s="55"/>
      <c r="NJN546" s="57"/>
      <c r="NJO546" s="55"/>
      <c r="NJP546" s="55"/>
      <c r="NJQ546" s="55"/>
      <c r="NJR546" s="55"/>
      <c r="NJS546" s="55"/>
      <c r="NJT546" s="55"/>
      <c r="NJU546" s="55"/>
      <c r="NJV546" s="59"/>
      <c r="NJW546" s="55"/>
      <c r="NJX546" s="55"/>
      <c r="NJY546" s="87"/>
      <c r="NJZ546" s="88"/>
      <c r="NKA546" s="89"/>
      <c r="NKB546" s="90"/>
      <c r="NKC546" s="57"/>
      <c r="NKD546" s="57"/>
      <c r="NKE546" s="91"/>
      <c r="NKF546" s="87"/>
      <c r="NKG546" s="87"/>
      <c r="NKH546" s="55"/>
      <c r="NKI546" s="55"/>
      <c r="NKJ546" s="92"/>
      <c r="NKK546" s="61"/>
      <c r="NKL546" s="55"/>
      <c r="NKM546" s="57"/>
      <c r="NKN546" s="55"/>
      <c r="NKO546" s="55"/>
      <c r="NKP546" s="55"/>
      <c r="NKQ546" s="55"/>
      <c r="NKR546" s="55"/>
      <c r="NKS546" s="55"/>
      <c r="NKT546" s="55"/>
      <c r="NKU546" s="59"/>
      <c r="NKV546" s="55"/>
      <c r="NKW546" s="55"/>
      <c r="NKX546" s="87"/>
      <c r="NKY546" s="88"/>
      <c r="NKZ546" s="89"/>
      <c r="NLA546" s="90"/>
      <c r="NLB546" s="57"/>
      <c r="NLC546" s="57"/>
      <c r="NLD546" s="91"/>
      <c r="NLE546" s="87"/>
      <c r="NLF546" s="87"/>
      <c r="NLG546" s="55"/>
      <c r="NLH546" s="55"/>
      <c r="NLI546" s="92"/>
      <c r="NLJ546" s="61"/>
      <c r="NLK546" s="55"/>
      <c r="NLL546" s="57"/>
      <c r="NLM546" s="55"/>
      <c r="NLN546" s="55"/>
      <c r="NLO546" s="55"/>
      <c r="NLP546" s="55"/>
      <c r="NLQ546" s="55"/>
      <c r="NLR546" s="55"/>
      <c r="NLS546" s="55"/>
      <c r="NLT546" s="59"/>
      <c r="NLU546" s="55"/>
      <c r="NLV546" s="55"/>
      <c r="NLW546" s="87"/>
      <c r="NLX546" s="88"/>
      <c r="NLY546" s="89"/>
      <c r="NLZ546" s="90"/>
      <c r="NMA546" s="57"/>
      <c r="NMB546" s="57"/>
      <c r="NMC546" s="91"/>
      <c r="NMD546" s="87"/>
      <c r="NME546" s="87"/>
      <c r="NMF546" s="55"/>
      <c r="NMG546" s="55"/>
      <c r="NMH546" s="92"/>
      <c r="NMI546" s="61"/>
      <c r="NMJ546" s="55"/>
      <c r="NMK546" s="57"/>
      <c r="NML546" s="55"/>
      <c r="NMM546" s="55"/>
      <c r="NMN546" s="55"/>
      <c r="NMO546" s="55"/>
      <c r="NMP546" s="55"/>
      <c r="NMQ546" s="55"/>
      <c r="NMR546" s="55"/>
      <c r="NMS546" s="59"/>
      <c r="NMT546" s="55"/>
      <c r="NMU546" s="55"/>
      <c r="NMV546" s="87"/>
      <c r="NMW546" s="88"/>
      <c r="NMX546" s="89"/>
      <c r="NMY546" s="90"/>
      <c r="NMZ546" s="57"/>
      <c r="NNA546" s="57"/>
      <c r="NNB546" s="91"/>
      <c r="NNC546" s="87"/>
      <c r="NND546" s="87"/>
      <c r="NNE546" s="55"/>
      <c r="NNF546" s="55"/>
      <c r="NNG546" s="92"/>
      <c r="NNH546" s="61"/>
      <c r="NNI546" s="55"/>
      <c r="NNJ546" s="57"/>
      <c r="NNK546" s="55"/>
      <c r="NNL546" s="55"/>
      <c r="NNM546" s="55"/>
      <c r="NNN546" s="55"/>
      <c r="NNO546" s="55"/>
      <c r="NNP546" s="55"/>
      <c r="NNQ546" s="55"/>
      <c r="NNR546" s="59"/>
      <c r="NNS546" s="55"/>
      <c r="NNT546" s="55"/>
      <c r="NNU546" s="87"/>
      <c r="NNV546" s="88"/>
      <c r="NNW546" s="89"/>
      <c r="NNX546" s="90"/>
      <c r="NNY546" s="57"/>
      <c r="NNZ546" s="57"/>
      <c r="NOA546" s="91"/>
      <c r="NOB546" s="87"/>
      <c r="NOC546" s="87"/>
      <c r="NOD546" s="55"/>
      <c r="NOE546" s="55"/>
      <c r="NOF546" s="92"/>
      <c r="NOG546" s="61"/>
      <c r="NOH546" s="55"/>
      <c r="NOI546" s="57"/>
      <c r="NOJ546" s="55"/>
      <c r="NOK546" s="55"/>
      <c r="NOL546" s="55"/>
      <c r="NOM546" s="55"/>
      <c r="NON546" s="55"/>
      <c r="NOO546" s="55"/>
      <c r="NOP546" s="55"/>
      <c r="NOQ546" s="59"/>
      <c r="NOR546" s="55"/>
      <c r="NOS546" s="55"/>
      <c r="NOT546" s="87"/>
      <c r="NOU546" s="88"/>
      <c r="NOV546" s="89"/>
      <c r="NOW546" s="90"/>
      <c r="NOX546" s="57"/>
      <c r="NOY546" s="57"/>
      <c r="NOZ546" s="91"/>
      <c r="NPA546" s="87"/>
      <c r="NPB546" s="87"/>
      <c r="NPC546" s="55"/>
      <c r="NPD546" s="55"/>
      <c r="NPE546" s="92"/>
      <c r="NPF546" s="61"/>
      <c r="NPG546" s="55"/>
      <c r="NPH546" s="57"/>
      <c r="NPI546" s="55"/>
      <c r="NPJ546" s="55"/>
      <c r="NPK546" s="55"/>
      <c r="NPL546" s="55"/>
      <c r="NPM546" s="55"/>
      <c r="NPN546" s="55"/>
      <c r="NPO546" s="55"/>
      <c r="NPP546" s="59"/>
      <c r="NPQ546" s="55"/>
      <c r="NPR546" s="55"/>
      <c r="NPS546" s="87"/>
      <c r="NPT546" s="88"/>
      <c r="NPU546" s="89"/>
      <c r="NPV546" s="90"/>
      <c r="NPW546" s="57"/>
      <c r="NPX546" s="57"/>
      <c r="NPY546" s="91"/>
      <c r="NPZ546" s="87"/>
      <c r="NQA546" s="87"/>
      <c r="NQB546" s="55"/>
      <c r="NQC546" s="55"/>
      <c r="NQD546" s="92"/>
      <c r="NQE546" s="61"/>
      <c r="NQF546" s="55"/>
      <c r="NQG546" s="57"/>
      <c r="NQH546" s="55"/>
      <c r="NQI546" s="55"/>
      <c r="NQJ546" s="55"/>
      <c r="NQK546" s="55"/>
      <c r="NQL546" s="55"/>
      <c r="NQM546" s="55"/>
      <c r="NQN546" s="55"/>
      <c r="NQO546" s="59"/>
      <c r="NQP546" s="55"/>
      <c r="NQQ546" s="55"/>
      <c r="NQR546" s="87"/>
      <c r="NQS546" s="88"/>
      <c r="NQT546" s="89"/>
      <c r="NQU546" s="90"/>
      <c r="NQV546" s="57"/>
      <c r="NQW546" s="57"/>
      <c r="NQX546" s="91"/>
      <c r="NQY546" s="87"/>
      <c r="NQZ546" s="87"/>
      <c r="NRA546" s="55"/>
      <c r="NRB546" s="55"/>
      <c r="NRC546" s="92"/>
      <c r="NRD546" s="61"/>
      <c r="NRE546" s="55"/>
      <c r="NRF546" s="57"/>
      <c r="NRG546" s="55"/>
      <c r="NRH546" s="55"/>
      <c r="NRI546" s="55"/>
      <c r="NRJ546" s="55"/>
      <c r="NRK546" s="55"/>
      <c r="NRL546" s="55"/>
      <c r="NRM546" s="55"/>
      <c r="NRN546" s="59"/>
      <c r="NRO546" s="55"/>
      <c r="NRP546" s="55"/>
      <c r="NRQ546" s="87"/>
      <c r="NRR546" s="88"/>
      <c r="NRS546" s="89"/>
      <c r="NRT546" s="90"/>
      <c r="NRU546" s="57"/>
      <c r="NRV546" s="57"/>
      <c r="NRW546" s="91"/>
      <c r="NRX546" s="87"/>
      <c r="NRY546" s="87"/>
      <c r="NRZ546" s="55"/>
      <c r="NSA546" s="55"/>
      <c r="NSB546" s="92"/>
      <c r="NSC546" s="61"/>
      <c r="NSD546" s="55"/>
      <c r="NSE546" s="57"/>
      <c r="NSF546" s="55"/>
      <c r="NSG546" s="55"/>
      <c r="NSH546" s="55"/>
      <c r="NSI546" s="55"/>
      <c r="NSJ546" s="55"/>
      <c r="NSK546" s="55"/>
      <c r="NSL546" s="55"/>
      <c r="NSM546" s="59"/>
      <c r="NSN546" s="55"/>
      <c r="NSO546" s="55"/>
      <c r="NSP546" s="87"/>
      <c r="NSQ546" s="88"/>
      <c r="NSR546" s="89"/>
      <c r="NSS546" s="90"/>
      <c r="NST546" s="57"/>
      <c r="NSU546" s="57"/>
      <c r="NSV546" s="91"/>
      <c r="NSW546" s="87"/>
      <c r="NSX546" s="87"/>
      <c r="NSY546" s="55"/>
      <c r="NSZ546" s="55"/>
      <c r="NTA546" s="92"/>
      <c r="NTB546" s="61"/>
      <c r="NTC546" s="55"/>
      <c r="NTD546" s="57"/>
      <c r="NTE546" s="55"/>
      <c r="NTF546" s="55"/>
      <c r="NTG546" s="55"/>
      <c r="NTH546" s="55"/>
      <c r="NTI546" s="55"/>
      <c r="NTJ546" s="55"/>
      <c r="NTK546" s="55"/>
      <c r="NTL546" s="59"/>
      <c r="NTM546" s="55"/>
      <c r="NTN546" s="55"/>
      <c r="NTO546" s="87"/>
      <c r="NTP546" s="88"/>
      <c r="NTQ546" s="89"/>
      <c r="NTR546" s="90"/>
      <c r="NTS546" s="57"/>
      <c r="NTT546" s="57"/>
      <c r="NTU546" s="91"/>
      <c r="NTV546" s="87"/>
      <c r="NTW546" s="87"/>
      <c r="NTX546" s="55"/>
      <c r="NTY546" s="55"/>
      <c r="NTZ546" s="92"/>
      <c r="NUA546" s="61"/>
      <c r="NUB546" s="55"/>
      <c r="NUC546" s="57"/>
      <c r="NUD546" s="55"/>
      <c r="NUE546" s="55"/>
      <c r="NUF546" s="55"/>
      <c r="NUG546" s="55"/>
      <c r="NUH546" s="55"/>
      <c r="NUI546" s="55"/>
      <c r="NUJ546" s="55"/>
      <c r="NUK546" s="59"/>
      <c r="NUL546" s="55"/>
      <c r="NUM546" s="55"/>
      <c r="NUN546" s="87"/>
      <c r="NUO546" s="88"/>
      <c r="NUP546" s="89"/>
      <c r="NUQ546" s="90"/>
      <c r="NUR546" s="57"/>
      <c r="NUS546" s="57"/>
      <c r="NUT546" s="91"/>
      <c r="NUU546" s="87"/>
      <c r="NUV546" s="87"/>
      <c r="NUW546" s="55"/>
      <c r="NUX546" s="55"/>
      <c r="NUY546" s="92"/>
      <c r="NUZ546" s="61"/>
      <c r="NVA546" s="55"/>
      <c r="NVB546" s="57"/>
      <c r="NVC546" s="55"/>
      <c r="NVD546" s="55"/>
      <c r="NVE546" s="55"/>
      <c r="NVF546" s="55"/>
      <c r="NVG546" s="55"/>
      <c r="NVH546" s="55"/>
      <c r="NVI546" s="55"/>
      <c r="NVJ546" s="59"/>
      <c r="NVK546" s="55"/>
      <c r="NVL546" s="55"/>
      <c r="NVM546" s="87"/>
      <c r="NVN546" s="88"/>
      <c r="NVO546" s="89"/>
      <c r="NVP546" s="90"/>
      <c r="NVQ546" s="57"/>
      <c r="NVR546" s="57"/>
      <c r="NVS546" s="91"/>
      <c r="NVT546" s="87"/>
      <c r="NVU546" s="87"/>
      <c r="NVV546" s="55"/>
      <c r="NVW546" s="55"/>
      <c r="NVX546" s="92"/>
      <c r="NVY546" s="61"/>
      <c r="NVZ546" s="55"/>
      <c r="NWA546" s="57"/>
      <c r="NWB546" s="55"/>
      <c r="NWC546" s="55"/>
      <c r="NWD546" s="55"/>
      <c r="NWE546" s="55"/>
      <c r="NWF546" s="55"/>
      <c r="NWG546" s="55"/>
      <c r="NWH546" s="55"/>
      <c r="NWI546" s="59"/>
      <c r="NWJ546" s="55"/>
      <c r="NWK546" s="55"/>
      <c r="NWL546" s="87"/>
      <c r="NWM546" s="88"/>
      <c r="NWN546" s="89"/>
      <c r="NWO546" s="90"/>
      <c r="NWP546" s="57"/>
      <c r="NWQ546" s="57"/>
      <c r="NWR546" s="91"/>
      <c r="NWS546" s="87"/>
      <c r="NWT546" s="87"/>
      <c r="NWU546" s="55"/>
      <c r="NWV546" s="55"/>
      <c r="NWW546" s="92"/>
      <c r="NWX546" s="61"/>
      <c r="NWY546" s="55"/>
      <c r="NWZ546" s="57"/>
      <c r="NXA546" s="55"/>
      <c r="NXB546" s="55"/>
      <c r="NXC546" s="55"/>
      <c r="NXD546" s="55"/>
      <c r="NXE546" s="55"/>
      <c r="NXF546" s="55"/>
      <c r="NXG546" s="55"/>
      <c r="NXH546" s="59"/>
      <c r="NXI546" s="55"/>
      <c r="NXJ546" s="55"/>
      <c r="NXK546" s="87"/>
      <c r="NXL546" s="88"/>
      <c r="NXM546" s="89"/>
      <c r="NXN546" s="90"/>
      <c r="NXO546" s="57"/>
      <c r="NXP546" s="57"/>
      <c r="NXQ546" s="91"/>
      <c r="NXR546" s="87"/>
      <c r="NXS546" s="87"/>
      <c r="NXT546" s="55"/>
      <c r="NXU546" s="55"/>
      <c r="NXV546" s="92"/>
      <c r="NXW546" s="61"/>
      <c r="NXX546" s="55"/>
      <c r="NXY546" s="57"/>
      <c r="NXZ546" s="55"/>
      <c r="NYA546" s="55"/>
      <c r="NYB546" s="55"/>
      <c r="NYC546" s="55"/>
      <c r="NYD546" s="55"/>
      <c r="NYE546" s="55"/>
      <c r="NYF546" s="55"/>
      <c r="NYG546" s="59"/>
      <c r="NYH546" s="55"/>
      <c r="NYI546" s="55"/>
      <c r="NYJ546" s="87"/>
      <c r="NYK546" s="88"/>
      <c r="NYL546" s="89"/>
      <c r="NYM546" s="90"/>
      <c r="NYN546" s="57"/>
      <c r="NYO546" s="57"/>
      <c r="NYP546" s="91"/>
      <c r="NYQ546" s="87"/>
      <c r="NYR546" s="87"/>
      <c r="NYS546" s="55"/>
      <c r="NYT546" s="55"/>
      <c r="NYU546" s="92"/>
      <c r="NYV546" s="61"/>
      <c r="NYW546" s="55"/>
      <c r="NYX546" s="57"/>
      <c r="NYY546" s="55"/>
      <c r="NYZ546" s="55"/>
      <c r="NZA546" s="55"/>
      <c r="NZB546" s="55"/>
      <c r="NZC546" s="55"/>
      <c r="NZD546" s="55"/>
      <c r="NZE546" s="55"/>
      <c r="NZF546" s="59"/>
      <c r="NZG546" s="55"/>
      <c r="NZH546" s="55"/>
      <c r="NZI546" s="87"/>
      <c r="NZJ546" s="88"/>
      <c r="NZK546" s="89"/>
      <c r="NZL546" s="90"/>
      <c r="NZM546" s="57"/>
      <c r="NZN546" s="57"/>
      <c r="NZO546" s="91"/>
      <c r="NZP546" s="87"/>
      <c r="NZQ546" s="87"/>
      <c r="NZR546" s="55"/>
      <c r="NZS546" s="55"/>
      <c r="NZT546" s="92"/>
      <c r="NZU546" s="61"/>
      <c r="NZV546" s="55"/>
      <c r="NZW546" s="57"/>
      <c r="NZX546" s="55"/>
      <c r="NZY546" s="55"/>
      <c r="NZZ546" s="55"/>
      <c r="OAA546" s="55"/>
      <c r="OAB546" s="55"/>
      <c r="OAC546" s="55"/>
      <c r="OAD546" s="55"/>
      <c r="OAE546" s="59"/>
      <c r="OAF546" s="55"/>
      <c r="OAG546" s="55"/>
      <c r="OAH546" s="87"/>
      <c r="OAI546" s="88"/>
      <c r="OAJ546" s="89"/>
      <c r="OAK546" s="90"/>
      <c r="OAL546" s="57"/>
      <c r="OAM546" s="57"/>
      <c r="OAN546" s="91"/>
      <c r="OAO546" s="87"/>
      <c r="OAP546" s="87"/>
      <c r="OAQ546" s="55"/>
      <c r="OAR546" s="55"/>
      <c r="OAS546" s="92"/>
      <c r="OAT546" s="61"/>
      <c r="OAU546" s="55"/>
      <c r="OAV546" s="57"/>
      <c r="OAW546" s="55"/>
      <c r="OAX546" s="55"/>
      <c r="OAY546" s="55"/>
      <c r="OAZ546" s="55"/>
      <c r="OBA546" s="55"/>
      <c r="OBB546" s="55"/>
      <c r="OBC546" s="55"/>
      <c r="OBD546" s="59"/>
      <c r="OBE546" s="55"/>
      <c r="OBF546" s="55"/>
      <c r="OBG546" s="87"/>
      <c r="OBH546" s="88"/>
      <c r="OBI546" s="89"/>
      <c r="OBJ546" s="90"/>
      <c r="OBK546" s="57"/>
      <c r="OBL546" s="57"/>
      <c r="OBM546" s="91"/>
      <c r="OBN546" s="87"/>
      <c r="OBO546" s="87"/>
      <c r="OBP546" s="55"/>
      <c r="OBQ546" s="55"/>
      <c r="OBR546" s="92"/>
      <c r="OBS546" s="61"/>
      <c r="OBT546" s="55"/>
      <c r="OBU546" s="57"/>
      <c r="OBV546" s="55"/>
      <c r="OBW546" s="55"/>
      <c r="OBX546" s="55"/>
      <c r="OBY546" s="55"/>
      <c r="OBZ546" s="55"/>
      <c r="OCA546" s="55"/>
      <c r="OCB546" s="55"/>
      <c r="OCC546" s="59"/>
      <c r="OCD546" s="55"/>
      <c r="OCE546" s="55"/>
      <c r="OCF546" s="87"/>
      <c r="OCG546" s="88"/>
      <c r="OCH546" s="89"/>
      <c r="OCI546" s="90"/>
      <c r="OCJ546" s="57"/>
      <c r="OCK546" s="57"/>
      <c r="OCL546" s="91"/>
      <c r="OCM546" s="87"/>
      <c r="OCN546" s="87"/>
      <c r="OCO546" s="55"/>
      <c r="OCP546" s="55"/>
      <c r="OCQ546" s="92"/>
      <c r="OCR546" s="61"/>
      <c r="OCS546" s="55"/>
      <c r="OCT546" s="57"/>
      <c r="OCU546" s="55"/>
      <c r="OCV546" s="55"/>
      <c r="OCW546" s="55"/>
      <c r="OCX546" s="55"/>
      <c r="OCY546" s="55"/>
      <c r="OCZ546" s="55"/>
      <c r="ODA546" s="55"/>
      <c r="ODB546" s="59"/>
      <c r="ODC546" s="55"/>
      <c r="ODD546" s="55"/>
      <c r="ODE546" s="87"/>
      <c r="ODF546" s="88"/>
      <c r="ODG546" s="89"/>
      <c r="ODH546" s="90"/>
      <c r="ODI546" s="57"/>
      <c r="ODJ546" s="57"/>
      <c r="ODK546" s="91"/>
      <c r="ODL546" s="87"/>
      <c r="ODM546" s="87"/>
      <c r="ODN546" s="55"/>
      <c r="ODO546" s="55"/>
      <c r="ODP546" s="92"/>
      <c r="ODQ546" s="61"/>
      <c r="ODR546" s="55"/>
      <c r="ODS546" s="57"/>
      <c r="ODT546" s="55"/>
      <c r="ODU546" s="55"/>
      <c r="ODV546" s="55"/>
      <c r="ODW546" s="55"/>
      <c r="ODX546" s="55"/>
      <c r="ODY546" s="55"/>
      <c r="ODZ546" s="55"/>
      <c r="OEA546" s="59"/>
      <c r="OEB546" s="55"/>
      <c r="OEC546" s="55"/>
      <c r="OED546" s="87"/>
      <c r="OEE546" s="88"/>
      <c r="OEF546" s="89"/>
      <c r="OEG546" s="90"/>
      <c r="OEH546" s="57"/>
      <c r="OEI546" s="57"/>
      <c r="OEJ546" s="91"/>
      <c r="OEK546" s="87"/>
      <c r="OEL546" s="87"/>
      <c r="OEM546" s="55"/>
      <c r="OEN546" s="55"/>
      <c r="OEO546" s="92"/>
      <c r="OEP546" s="61"/>
      <c r="OEQ546" s="55"/>
      <c r="OER546" s="57"/>
      <c r="OES546" s="55"/>
      <c r="OET546" s="55"/>
      <c r="OEU546" s="55"/>
      <c r="OEV546" s="55"/>
      <c r="OEW546" s="55"/>
      <c r="OEX546" s="55"/>
      <c r="OEY546" s="55"/>
      <c r="OEZ546" s="59"/>
      <c r="OFA546" s="55"/>
      <c r="OFB546" s="55"/>
      <c r="OFC546" s="87"/>
      <c r="OFD546" s="88"/>
      <c r="OFE546" s="89"/>
      <c r="OFF546" s="90"/>
      <c r="OFG546" s="57"/>
      <c r="OFH546" s="57"/>
      <c r="OFI546" s="91"/>
      <c r="OFJ546" s="87"/>
      <c r="OFK546" s="87"/>
      <c r="OFL546" s="55"/>
      <c r="OFM546" s="55"/>
      <c r="OFN546" s="92"/>
      <c r="OFO546" s="61"/>
      <c r="OFP546" s="55"/>
      <c r="OFQ546" s="57"/>
      <c r="OFR546" s="55"/>
      <c r="OFS546" s="55"/>
      <c r="OFT546" s="55"/>
      <c r="OFU546" s="55"/>
      <c r="OFV546" s="55"/>
      <c r="OFW546" s="55"/>
      <c r="OFX546" s="55"/>
      <c r="OFY546" s="59"/>
      <c r="OFZ546" s="55"/>
      <c r="OGA546" s="55"/>
      <c r="OGB546" s="87"/>
      <c r="OGC546" s="88"/>
      <c r="OGD546" s="89"/>
      <c r="OGE546" s="90"/>
      <c r="OGF546" s="57"/>
      <c r="OGG546" s="57"/>
      <c r="OGH546" s="91"/>
      <c r="OGI546" s="87"/>
      <c r="OGJ546" s="87"/>
      <c r="OGK546" s="55"/>
      <c r="OGL546" s="55"/>
      <c r="OGM546" s="92"/>
      <c r="OGN546" s="61"/>
      <c r="OGO546" s="55"/>
      <c r="OGP546" s="57"/>
      <c r="OGQ546" s="55"/>
      <c r="OGR546" s="55"/>
      <c r="OGS546" s="55"/>
      <c r="OGT546" s="55"/>
      <c r="OGU546" s="55"/>
      <c r="OGV546" s="55"/>
      <c r="OGW546" s="55"/>
      <c r="OGX546" s="59"/>
      <c r="OGY546" s="55"/>
      <c r="OGZ546" s="55"/>
      <c r="OHA546" s="87"/>
      <c r="OHB546" s="88"/>
      <c r="OHC546" s="89"/>
      <c r="OHD546" s="90"/>
      <c r="OHE546" s="57"/>
      <c r="OHF546" s="57"/>
      <c r="OHG546" s="91"/>
      <c r="OHH546" s="87"/>
      <c r="OHI546" s="87"/>
      <c r="OHJ546" s="55"/>
      <c r="OHK546" s="55"/>
      <c r="OHL546" s="92"/>
      <c r="OHM546" s="61"/>
      <c r="OHN546" s="55"/>
      <c r="OHO546" s="57"/>
      <c r="OHP546" s="55"/>
      <c r="OHQ546" s="55"/>
      <c r="OHR546" s="55"/>
      <c r="OHS546" s="55"/>
      <c r="OHT546" s="55"/>
      <c r="OHU546" s="55"/>
      <c r="OHV546" s="55"/>
      <c r="OHW546" s="59"/>
      <c r="OHX546" s="55"/>
      <c r="OHY546" s="55"/>
      <c r="OHZ546" s="87"/>
      <c r="OIA546" s="88"/>
      <c r="OIB546" s="89"/>
      <c r="OIC546" s="90"/>
      <c r="OID546" s="57"/>
      <c r="OIE546" s="57"/>
      <c r="OIF546" s="91"/>
      <c r="OIG546" s="87"/>
      <c r="OIH546" s="87"/>
      <c r="OII546" s="55"/>
      <c r="OIJ546" s="55"/>
      <c r="OIK546" s="92"/>
      <c r="OIL546" s="61"/>
      <c r="OIM546" s="55"/>
      <c r="OIN546" s="57"/>
      <c r="OIO546" s="55"/>
      <c r="OIP546" s="55"/>
      <c r="OIQ546" s="55"/>
      <c r="OIR546" s="55"/>
      <c r="OIS546" s="55"/>
      <c r="OIT546" s="55"/>
      <c r="OIU546" s="55"/>
      <c r="OIV546" s="59"/>
      <c r="OIW546" s="55"/>
      <c r="OIX546" s="55"/>
      <c r="OIY546" s="87"/>
      <c r="OIZ546" s="88"/>
      <c r="OJA546" s="89"/>
      <c r="OJB546" s="90"/>
      <c r="OJC546" s="57"/>
      <c r="OJD546" s="57"/>
      <c r="OJE546" s="91"/>
      <c r="OJF546" s="87"/>
      <c r="OJG546" s="87"/>
      <c r="OJH546" s="55"/>
      <c r="OJI546" s="55"/>
      <c r="OJJ546" s="92"/>
      <c r="OJK546" s="61"/>
      <c r="OJL546" s="55"/>
      <c r="OJM546" s="57"/>
      <c r="OJN546" s="55"/>
      <c r="OJO546" s="55"/>
      <c r="OJP546" s="55"/>
      <c r="OJQ546" s="55"/>
      <c r="OJR546" s="55"/>
      <c r="OJS546" s="55"/>
      <c r="OJT546" s="55"/>
      <c r="OJU546" s="59"/>
      <c r="OJV546" s="55"/>
      <c r="OJW546" s="55"/>
      <c r="OJX546" s="87"/>
      <c r="OJY546" s="88"/>
      <c r="OJZ546" s="89"/>
      <c r="OKA546" s="90"/>
      <c r="OKB546" s="57"/>
      <c r="OKC546" s="57"/>
      <c r="OKD546" s="91"/>
      <c r="OKE546" s="87"/>
      <c r="OKF546" s="87"/>
      <c r="OKG546" s="55"/>
      <c r="OKH546" s="55"/>
      <c r="OKI546" s="92"/>
      <c r="OKJ546" s="61"/>
      <c r="OKK546" s="55"/>
      <c r="OKL546" s="57"/>
      <c r="OKM546" s="55"/>
      <c r="OKN546" s="55"/>
      <c r="OKO546" s="55"/>
      <c r="OKP546" s="55"/>
      <c r="OKQ546" s="55"/>
      <c r="OKR546" s="55"/>
      <c r="OKS546" s="55"/>
      <c r="OKT546" s="59"/>
      <c r="OKU546" s="55"/>
      <c r="OKV546" s="55"/>
      <c r="OKW546" s="87"/>
      <c r="OKX546" s="88"/>
      <c r="OKY546" s="89"/>
      <c r="OKZ546" s="90"/>
      <c r="OLA546" s="57"/>
      <c r="OLB546" s="57"/>
      <c r="OLC546" s="91"/>
      <c r="OLD546" s="87"/>
      <c r="OLE546" s="87"/>
      <c r="OLF546" s="55"/>
      <c r="OLG546" s="55"/>
      <c r="OLH546" s="92"/>
      <c r="OLI546" s="61"/>
      <c r="OLJ546" s="55"/>
      <c r="OLK546" s="57"/>
      <c r="OLL546" s="55"/>
      <c r="OLM546" s="55"/>
      <c r="OLN546" s="55"/>
      <c r="OLO546" s="55"/>
      <c r="OLP546" s="55"/>
      <c r="OLQ546" s="55"/>
      <c r="OLR546" s="55"/>
      <c r="OLS546" s="59"/>
      <c r="OLT546" s="55"/>
      <c r="OLU546" s="55"/>
      <c r="OLV546" s="87"/>
      <c r="OLW546" s="88"/>
      <c r="OLX546" s="89"/>
      <c r="OLY546" s="90"/>
      <c r="OLZ546" s="57"/>
      <c r="OMA546" s="57"/>
      <c r="OMB546" s="91"/>
      <c r="OMC546" s="87"/>
      <c r="OMD546" s="87"/>
      <c r="OME546" s="55"/>
      <c r="OMF546" s="55"/>
      <c r="OMG546" s="92"/>
      <c r="OMH546" s="61"/>
      <c r="OMI546" s="55"/>
      <c r="OMJ546" s="57"/>
      <c r="OMK546" s="55"/>
      <c r="OML546" s="55"/>
      <c r="OMM546" s="55"/>
      <c r="OMN546" s="55"/>
      <c r="OMO546" s="55"/>
      <c r="OMP546" s="55"/>
      <c r="OMQ546" s="55"/>
      <c r="OMR546" s="59"/>
      <c r="OMS546" s="55"/>
      <c r="OMT546" s="55"/>
      <c r="OMU546" s="87"/>
      <c r="OMV546" s="88"/>
      <c r="OMW546" s="89"/>
      <c r="OMX546" s="90"/>
      <c r="OMY546" s="57"/>
      <c r="OMZ546" s="57"/>
      <c r="ONA546" s="91"/>
      <c r="ONB546" s="87"/>
      <c r="ONC546" s="87"/>
      <c r="OND546" s="55"/>
      <c r="ONE546" s="55"/>
      <c r="ONF546" s="92"/>
      <c r="ONG546" s="61"/>
      <c r="ONH546" s="55"/>
      <c r="ONI546" s="57"/>
      <c r="ONJ546" s="55"/>
      <c r="ONK546" s="55"/>
      <c r="ONL546" s="55"/>
      <c r="ONM546" s="55"/>
      <c r="ONN546" s="55"/>
      <c r="ONO546" s="55"/>
      <c r="ONP546" s="55"/>
      <c r="ONQ546" s="59"/>
      <c r="ONR546" s="55"/>
      <c r="ONS546" s="55"/>
      <c r="ONT546" s="87"/>
      <c r="ONU546" s="88"/>
      <c r="ONV546" s="89"/>
      <c r="ONW546" s="90"/>
      <c r="ONX546" s="57"/>
      <c r="ONY546" s="57"/>
      <c r="ONZ546" s="91"/>
      <c r="OOA546" s="87"/>
      <c r="OOB546" s="87"/>
      <c r="OOC546" s="55"/>
      <c r="OOD546" s="55"/>
      <c r="OOE546" s="92"/>
      <c r="OOF546" s="61"/>
      <c r="OOG546" s="55"/>
      <c r="OOH546" s="57"/>
      <c r="OOI546" s="55"/>
      <c r="OOJ546" s="55"/>
      <c r="OOK546" s="55"/>
      <c r="OOL546" s="55"/>
      <c r="OOM546" s="55"/>
      <c r="OON546" s="55"/>
      <c r="OOO546" s="55"/>
      <c r="OOP546" s="59"/>
      <c r="OOQ546" s="55"/>
      <c r="OOR546" s="55"/>
      <c r="OOS546" s="87"/>
      <c r="OOT546" s="88"/>
      <c r="OOU546" s="89"/>
      <c r="OOV546" s="90"/>
      <c r="OOW546" s="57"/>
      <c r="OOX546" s="57"/>
      <c r="OOY546" s="91"/>
      <c r="OOZ546" s="87"/>
      <c r="OPA546" s="87"/>
      <c r="OPB546" s="55"/>
      <c r="OPC546" s="55"/>
      <c r="OPD546" s="92"/>
      <c r="OPE546" s="61"/>
      <c r="OPF546" s="55"/>
      <c r="OPG546" s="57"/>
      <c r="OPH546" s="55"/>
      <c r="OPI546" s="55"/>
      <c r="OPJ546" s="55"/>
      <c r="OPK546" s="55"/>
      <c r="OPL546" s="55"/>
      <c r="OPM546" s="55"/>
      <c r="OPN546" s="55"/>
      <c r="OPO546" s="59"/>
      <c r="OPP546" s="55"/>
      <c r="OPQ546" s="55"/>
      <c r="OPR546" s="87"/>
      <c r="OPS546" s="88"/>
      <c r="OPT546" s="89"/>
      <c r="OPU546" s="90"/>
      <c r="OPV546" s="57"/>
      <c r="OPW546" s="57"/>
      <c r="OPX546" s="91"/>
      <c r="OPY546" s="87"/>
      <c r="OPZ546" s="87"/>
      <c r="OQA546" s="55"/>
      <c r="OQB546" s="55"/>
      <c r="OQC546" s="92"/>
      <c r="OQD546" s="61"/>
      <c r="OQE546" s="55"/>
      <c r="OQF546" s="57"/>
      <c r="OQG546" s="55"/>
      <c r="OQH546" s="55"/>
      <c r="OQI546" s="55"/>
      <c r="OQJ546" s="55"/>
      <c r="OQK546" s="55"/>
      <c r="OQL546" s="55"/>
      <c r="OQM546" s="55"/>
      <c r="OQN546" s="59"/>
      <c r="OQO546" s="55"/>
      <c r="OQP546" s="55"/>
      <c r="OQQ546" s="87"/>
      <c r="OQR546" s="88"/>
      <c r="OQS546" s="89"/>
      <c r="OQT546" s="90"/>
      <c r="OQU546" s="57"/>
      <c r="OQV546" s="57"/>
      <c r="OQW546" s="91"/>
      <c r="OQX546" s="87"/>
      <c r="OQY546" s="87"/>
      <c r="OQZ546" s="55"/>
      <c r="ORA546" s="55"/>
      <c r="ORB546" s="92"/>
      <c r="ORC546" s="61"/>
      <c r="ORD546" s="55"/>
      <c r="ORE546" s="57"/>
      <c r="ORF546" s="55"/>
      <c r="ORG546" s="55"/>
      <c r="ORH546" s="55"/>
      <c r="ORI546" s="55"/>
      <c r="ORJ546" s="55"/>
      <c r="ORK546" s="55"/>
      <c r="ORL546" s="55"/>
      <c r="ORM546" s="59"/>
      <c r="ORN546" s="55"/>
      <c r="ORO546" s="55"/>
      <c r="ORP546" s="87"/>
      <c r="ORQ546" s="88"/>
      <c r="ORR546" s="89"/>
      <c r="ORS546" s="90"/>
      <c r="ORT546" s="57"/>
      <c r="ORU546" s="57"/>
      <c r="ORV546" s="91"/>
      <c r="ORW546" s="87"/>
      <c r="ORX546" s="87"/>
      <c r="ORY546" s="55"/>
      <c r="ORZ546" s="55"/>
      <c r="OSA546" s="92"/>
      <c r="OSB546" s="61"/>
      <c r="OSC546" s="55"/>
      <c r="OSD546" s="57"/>
      <c r="OSE546" s="55"/>
      <c r="OSF546" s="55"/>
      <c r="OSG546" s="55"/>
      <c r="OSH546" s="55"/>
      <c r="OSI546" s="55"/>
      <c r="OSJ546" s="55"/>
      <c r="OSK546" s="55"/>
      <c r="OSL546" s="59"/>
      <c r="OSM546" s="55"/>
      <c r="OSN546" s="55"/>
      <c r="OSO546" s="87"/>
      <c r="OSP546" s="88"/>
      <c r="OSQ546" s="89"/>
      <c r="OSR546" s="90"/>
      <c r="OSS546" s="57"/>
      <c r="OST546" s="57"/>
      <c r="OSU546" s="91"/>
      <c r="OSV546" s="87"/>
      <c r="OSW546" s="87"/>
      <c r="OSX546" s="55"/>
      <c r="OSY546" s="55"/>
      <c r="OSZ546" s="92"/>
      <c r="OTA546" s="61"/>
      <c r="OTB546" s="55"/>
      <c r="OTC546" s="57"/>
      <c r="OTD546" s="55"/>
      <c r="OTE546" s="55"/>
      <c r="OTF546" s="55"/>
      <c r="OTG546" s="55"/>
      <c r="OTH546" s="55"/>
      <c r="OTI546" s="55"/>
      <c r="OTJ546" s="55"/>
      <c r="OTK546" s="59"/>
      <c r="OTL546" s="55"/>
      <c r="OTM546" s="55"/>
      <c r="OTN546" s="87"/>
      <c r="OTO546" s="88"/>
      <c r="OTP546" s="89"/>
      <c r="OTQ546" s="90"/>
      <c r="OTR546" s="57"/>
      <c r="OTS546" s="57"/>
      <c r="OTT546" s="91"/>
      <c r="OTU546" s="87"/>
      <c r="OTV546" s="87"/>
      <c r="OTW546" s="55"/>
      <c r="OTX546" s="55"/>
      <c r="OTY546" s="92"/>
      <c r="OTZ546" s="61"/>
      <c r="OUA546" s="55"/>
      <c r="OUB546" s="57"/>
      <c r="OUC546" s="55"/>
      <c r="OUD546" s="55"/>
      <c r="OUE546" s="55"/>
      <c r="OUF546" s="55"/>
      <c r="OUG546" s="55"/>
      <c r="OUH546" s="55"/>
      <c r="OUI546" s="55"/>
      <c r="OUJ546" s="59"/>
      <c r="OUK546" s="55"/>
      <c r="OUL546" s="55"/>
      <c r="OUM546" s="87"/>
      <c r="OUN546" s="88"/>
      <c r="OUO546" s="89"/>
      <c r="OUP546" s="90"/>
      <c r="OUQ546" s="57"/>
      <c r="OUR546" s="57"/>
      <c r="OUS546" s="91"/>
      <c r="OUT546" s="87"/>
      <c r="OUU546" s="87"/>
      <c r="OUV546" s="55"/>
      <c r="OUW546" s="55"/>
      <c r="OUX546" s="92"/>
      <c r="OUY546" s="61"/>
      <c r="OUZ546" s="55"/>
      <c r="OVA546" s="57"/>
      <c r="OVB546" s="55"/>
      <c r="OVC546" s="55"/>
      <c r="OVD546" s="55"/>
      <c r="OVE546" s="55"/>
      <c r="OVF546" s="55"/>
      <c r="OVG546" s="55"/>
      <c r="OVH546" s="55"/>
      <c r="OVI546" s="59"/>
      <c r="OVJ546" s="55"/>
      <c r="OVK546" s="55"/>
      <c r="OVL546" s="87"/>
      <c r="OVM546" s="88"/>
      <c r="OVN546" s="89"/>
      <c r="OVO546" s="90"/>
      <c r="OVP546" s="57"/>
      <c r="OVQ546" s="57"/>
      <c r="OVR546" s="91"/>
      <c r="OVS546" s="87"/>
      <c r="OVT546" s="87"/>
      <c r="OVU546" s="55"/>
      <c r="OVV546" s="55"/>
      <c r="OVW546" s="92"/>
      <c r="OVX546" s="61"/>
      <c r="OVY546" s="55"/>
      <c r="OVZ546" s="57"/>
      <c r="OWA546" s="55"/>
      <c r="OWB546" s="55"/>
      <c r="OWC546" s="55"/>
      <c r="OWD546" s="55"/>
      <c r="OWE546" s="55"/>
      <c r="OWF546" s="55"/>
      <c r="OWG546" s="55"/>
      <c r="OWH546" s="59"/>
      <c r="OWI546" s="55"/>
      <c r="OWJ546" s="55"/>
      <c r="OWK546" s="87"/>
      <c r="OWL546" s="88"/>
      <c r="OWM546" s="89"/>
      <c r="OWN546" s="90"/>
      <c r="OWO546" s="57"/>
      <c r="OWP546" s="57"/>
      <c r="OWQ546" s="91"/>
      <c r="OWR546" s="87"/>
      <c r="OWS546" s="87"/>
      <c r="OWT546" s="55"/>
      <c r="OWU546" s="55"/>
      <c r="OWV546" s="92"/>
      <c r="OWW546" s="61"/>
      <c r="OWX546" s="55"/>
      <c r="OWY546" s="57"/>
      <c r="OWZ546" s="55"/>
      <c r="OXA546" s="55"/>
      <c r="OXB546" s="55"/>
      <c r="OXC546" s="55"/>
      <c r="OXD546" s="55"/>
      <c r="OXE546" s="55"/>
      <c r="OXF546" s="55"/>
      <c r="OXG546" s="59"/>
      <c r="OXH546" s="55"/>
      <c r="OXI546" s="55"/>
      <c r="OXJ546" s="87"/>
      <c r="OXK546" s="88"/>
      <c r="OXL546" s="89"/>
      <c r="OXM546" s="90"/>
      <c r="OXN546" s="57"/>
      <c r="OXO546" s="57"/>
      <c r="OXP546" s="91"/>
      <c r="OXQ546" s="87"/>
      <c r="OXR546" s="87"/>
      <c r="OXS546" s="55"/>
      <c r="OXT546" s="55"/>
      <c r="OXU546" s="92"/>
      <c r="OXV546" s="61"/>
      <c r="OXW546" s="55"/>
      <c r="OXX546" s="57"/>
      <c r="OXY546" s="55"/>
      <c r="OXZ546" s="55"/>
      <c r="OYA546" s="55"/>
      <c r="OYB546" s="55"/>
      <c r="OYC546" s="55"/>
      <c r="OYD546" s="55"/>
      <c r="OYE546" s="55"/>
      <c r="OYF546" s="59"/>
      <c r="OYG546" s="55"/>
      <c r="OYH546" s="55"/>
      <c r="OYI546" s="87"/>
      <c r="OYJ546" s="88"/>
      <c r="OYK546" s="89"/>
      <c r="OYL546" s="90"/>
      <c r="OYM546" s="57"/>
      <c r="OYN546" s="57"/>
      <c r="OYO546" s="91"/>
      <c r="OYP546" s="87"/>
      <c r="OYQ546" s="87"/>
      <c r="OYR546" s="55"/>
      <c r="OYS546" s="55"/>
      <c r="OYT546" s="92"/>
      <c r="OYU546" s="61"/>
      <c r="OYV546" s="55"/>
      <c r="OYW546" s="57"/>
      <c r="OYX546" s="55"/>
      <c r="OYY546" s="55"/>
      <c r="OYZ546" s="55"/>
      <c r="OZA546" s="55"/>
      <c r="OZB546" s="55"/>
      <c r="OZC546" s="55"/>
      <c r="OZD546" s="55"/>
      <c r="OZE546" s="59"/>
      <c r="OZF546" s="55"/>
      <c r="OZG546" s="55"/>
      <c r="OZH546" s="87"/>
      <c r="OZI546" s="88"/>
      <c r="OZJ546" s="89"/>
      <c r="OZK546" s="90"/>
      <c r="OZL546" s="57"/>
      <c r="OZM546" s="57"/>
      <c r="OZN546" s="91"/>
      <c r="OZO546" s="87"/>
      <c r="OZP546" s="87"/>
      <c r="OZQ546" s="55"/>
      <c r="OZR546" s="55"/>
      <c r="OZS546" s="92"/>
      <c r="OZT546" s="61"/>
      <c r="OZU546" s="55"/>
      <c r="OZV546" s="57"/>
      <c r="OZW546" s="55"/>
      <c r="OZX546" s="55"/>
      <c r="OZY546" s="55"/>
      <c r="OZZ546" s="55"/>
      <c r="PAA546" s="55"/>
      <c r="PAB546" s="55"/>
      <c r="PAC546" s="55"/>
      <c r="PAD546" s="59"/>
      <c r="PAE546" s="55"/>
      <c r="PAF546" s="55"/>
      <c r="PAG546" s="87"/>
      <c r="PAH546" s="88"/>
      <c r="PAI546" s="89"/>
      <c r="PAJ546" s="90"/>
      <c r="PAK546" s="57"/>
      <c r="PAL546" s="57"/>
      <c r="PAM546" s="91"/>
      <c r="PAN546" s="87"/>
      <c r="PAO546" s="87"/>
      <c r="PAP546" s="55"/>
      <c r="PAQ546" s="55"/>
      <c r="PAR546" s="92"/>
      <c r="PAS546" s="61"/>
      <c r="PAT546" s="55"/>
      <c r="PAU546" s="57"/>
      <c r="PAV546" s="55"/>
      <c r="PAW546" s="55"/>
      <c r="PAX546" s="55"/>
      <c r="PAY546" s="55"/>
      <c r="PAZ546" s="55"/>
      <c r="PBA546" s="55"/>
      <c r="PBB546" s="55"/>
      <c r="PBC546" s="59"/>
      <c r="PBD546" s="55"/>
      <c r="PBE546" s="55"/>
      <c r="PBF546" s="87"/>
      <c r="PBG546" s="88"/>
      <c r="PBH546" s="89"/>
      <c r="PBI546" s="90"/>
      <c r="PBJ546" s="57"/>
      <c r="PBK546" s="57"/>
      <c r="PBL546" s="91"/>
      <c r="PBM546" s="87"/>
      <c r="PBN546" s="87"/>
      <c r="PBO546" s="55"/>
      <c r="PBP546" s="55"/>
      <c r="PBQ546" s="92"/>
      <c r="PBR546" s="61"/>
      <c r="PBS546" s="55"/>
      <c r="PBT546" s="57"/>
      <c r="PBU546" s="55"/>
      <c r="PBV546" s="55"/>
      <c r="PBW546" s="55"/>
      <c r="PBX546" s="55"/>
      <c r="PBY546" s="55"/>
      <c r="PBZ546" s="55"/>
      <c r="PCA546" s="55"/>
      <c r="PCB546" s="59"/>
      <c r="PCC546" s="55"/>
      <c r="PCD546" s="55"/>
      <c r="PCE546" s="87"/>
      <c r="PCF546" s="88"/>
      <c r="PCG546" s="89"/>
      <c r="PCH546" s="90"/>
      <c r="PCI546" s="57"/>
      <c r="PCJ546" s="57"/>
      <c r="PCK546" s="91"/>
      <c r="PCL546" s="87"/>
      <c r="PCM546" s="87"/>
      <c r="PCN546" s="55"/>
      <c r="PCO546" s="55"/>
      <c r="PCP546" s="92"/>
      <c r="PCQ546" s="61"/>
      <c r="PCR546" s="55"/>
      <c r="PCS546" s="57"/>
      <c r="PCT546" s="55"/>
      <c r="PCU546" s="55"/>
      <c r="PCV546" s="55"/>
      <c r="PCW546" s="55"/>
      <c r="PCX546" s="55"/>
      <c r="PCY546" s="55"/>
      <c r="PCZ546" s="55"/>
      <c r="PDA546" s="59"/>
      <c r="PDB546" s="55"/>
      <c r="PDC546" s="55"/>
      <c r="PDD546" s="87"/>
      <c r="PDE546" s="88"/>
      <c r="PDF546" s="89"/>
      <c r="PDG546" s="90"/>
      <c r="PDH546" s="57"/>
      <c r="PDI546" s="57"/>
      <c r="PDJ546" s="91"/>
      <c r="PDK546" s="87"/>
      <c r="PDL546" s="87"/>
      <c r="PDM546" s="55"/>
      <c r="PDN546" s="55"/>
      <c r="PDO546" s="92"/>
      <c r="PDP546" s="61"/>
      <c r="PDQ546" s="55"/>
      <c r="PDR546" s="57"/>
      <c r="PDS546" s="55"/>
      <c r="PDT546" s="55"/>
      <c r="PDU546" s="55"/>
      <c r="PDV546" s="55"/>
      <c r="PDW546" s="55"/>
      <c r="PDX546" s="55"/>
      <c r="PDY546" s="55"/>
      <c r="PDZ546" s="59"/>
      <c r="PEA546" s="55"/>
      <c r="PEB546" s="55"/>
      <c r="PEC546" s="87"/>
      <c r="PED546" s="88"/>
      <c r="PEE546" s="89"/>
      <c r="PEF546" s="90"/>
      <c r="PEG546" s="57"/>
      <c r="PEH546" s="57"/>
      <c r="PEI546" s="91"/>
      <c r="PEJ546" s="87"/>
      <c r="PEK546" s="87"/>
      <c r="PEL546" s="55"/>
      <c r="PEM546" s="55"/>
      <c r="PEN546" s="92"/>
      <c r="PEO546" s="61"/>
      <c r="PEP546" s="55"/>
      <c r="PEQ546" s="57"/>
      <c r="PER546" s="55"/>
      <c r="PES546" s="55"/>
      <c r="PET546" s="55"/>
      <c r="PEU546" s="55"/>
      <c r="PEV546" s="55"/>
      <c r="PEW546" s="55"/>
      <c r="PEX546" s="55"/>
      <c r="PEY546" s="59"/>
      <c r="PEZ546" s="55"/>
      <c r="PFA546" s="55"/>
      <c r="PFB546" s="87"/>
      <c r="PFC546" s="88"/>
      <c r="PFD546" s="89"/>
      <c r="PFE546" s="90"/>
      <c r="PFF546" s="57"/>
      <c r="PFG546" s="57"/>
      <c r="PFH546" s="91"/>
      <c r="PFI546" s="87"/>
      <c r="PFJ546" s="87"/>
      <c r="PFK546" s="55"/>
      <c r="PFL546" s="55"/>
      <c r="PFM546" s="92"/>
      <c r="PFN546" s="61"/>
      <c r="PFO546" s="55"/>
      <c r="PFP546" s="57"/>
      <c r="PFQ546" s="55"/>
      <c r="PFR546" s="55"/>
      <c r="PFS546" s="55"/>
      <c r="PFT546" s="55"/>
      <c r="PFU546" s="55"/>
      <c r="PFV546" s="55"/>
      <c r="PFW546" s="55"/>
      <c r="PFX546" s="59"/>
      <c r="PFY546" s="55"/>
      <c r="PFZ546" s="55"/>
      <c r="PGA546" s="87"/>
      <c r="PGB546" s="88"/>
      <c r="PGC546" s="89"/>
      <c r="PGD546" s="90"/>
      <c r="PGE546" s="57"/>
      <c r="PGF546" s="57"/>
      <c r="PGG546" s="91"/>
      <c r="PGH546" s="87"/>
      <c r="PGI546" s="87"/>
      <c r="PGJ546" s="55"/>
      <c r="PGK546" s="55"/>
      <c r="PGL546" s="92"/>
      <c r="PGM546" s="61"/>
      <c r="PGN546" s="55"/>
      <c r="PGO546" s="57"/>
      <c r="PGP546" s="55"/>
      <c r="PGQ546" s="55"/>
      <c r="PGR546" s="55"/>
      <c r="PGS546" s="55"/>
      <c r="PGT546" s="55"/>
      <c r="PGU546" s="55"/>
      <c r="PGV546" s="55"/>
      <c r="PGW546" s="59"/>
      <c r="PGX546" s="55"/>
      <c r="PGY546" s="55"/>
      <c r="PGZ546" s="87"/>
      <c r="PHA546" s="88"/>
      <c r="PHB546" s="89"/>
      <c r="PHC546" s="90"/>
      <c r="PHD546" s="57"/>
      <c r="PHE546" s="57"/>
      <c r="PHF546" s="91"/>
      <c r="PHG546" s="87"/>
      <c r="PHH546" s="87"/>
      <c r="PHI546" s="55"/>
      <c r="PHJ546" s="55"/>
      <c r="PHK546" s="92"/>
      <c r="PHL546" s="61"/>
      <c r="PHM546" s="55"/>
      <c r="PHN546" s="57"/>
      <c r="PHO546" s="55"/>
      <c r="PHP546" s="55"/>
      <c r="PHQ546" s="55"/>
      <c r="PHR546" s="55"/>
      <c r="PHS546" s="55"/>
      <c r="PHT546" s="55"/>
      <c r="PHU546" s="55"/>
      <c r="PHV546" s="59"/>
      <c r="PHW546" s="55"/>
      <c r="PHX546" s="55"/>
      <c r="PHY546" s="87"/>
      <c r="PHZ546" s="88"/>
      <c r="PIA546" s="89"/>
      <c r="PIB546" s="90"/>
      <c r="PIC546" s="57"/>
      <c r="PID546" s="57"/>
      <c r="PIE546" s="91"/>
      <c r="PIF546" s="87"/>
      <c r="PIG546" s="87"/>
      <c r="PIH546" s="55"/>
      <c r="PII546" s="55"/>
      <c r="PIJ546" s="92"/>
      <c r="PIK546" s="61"/>
      <c r="PIL546" s="55"/>
      <c r="PIM546" s="57"/>
      <c r="PIN546" s="55"/>
      <c r="PIO546" s="55"/>
      <c r="PIP546" s="55"/>
      <c r="PIQ546" s="55"/>
      <c r="PIR546" s="55"/>
      <c r="PIS546" s="55"/>
      <c r="PIT546" s="55"/>
      <c r="PIU546" s="59"/>
      <c r="PIV546" s="55"/>
      <c r="PIW546" s="55"/>
      <c r="PIX546" s="87"/>
      <c r="PIY546" s="88"/>
      <c r="PIZ546" s="89"/>
      <c r="PJA546" s="90"/>
      <c r="PJB546" s="57"/>
      <c r="PJC546" s="57"/>
      <c r="PJD546" s="91"/>
      <c r="PJE546" s="87"/>
      <c r="PJF546" s="87"/>
      <c r="PJG546" s="55"/>
      <c r="PJH546" s="55"/>
      <c r="PJI546" s="92"/>
      <c r="PJJ546" s="61"/>
      <c r="PJK546" s="55"/>
      <c r="PJL546" s="57"/>
      <c r="PJM546" s="55"/>
      <c r="PJN546" s="55"/>
      <c r="PJO546" s="55"/>
      <c r="PJP546" s="55"/>
      <c r="PJQ546" s="55"/>
      <c r="PJR546" s="55"/>
      <c r="PJS546" s="55"/>
      <c r="PJT546" s="59"/>
      <c r="PJU546" s="55"/>
      <c r="PJV546" s="55"/>
      <c r="PJW546" s="87"/>
      <c r="PJX546" s="88"/>
      <c r="PJY546" s="89"/>
      <c r="PJZ546" s="90"/>
      <c r="PKA546" s="57"/>
      <c r="PKB546" s="57"/>
      <c r="PKC546" s="91"/>
      <c r="PKD546" s="87"/>
      <c r="PKE546" s="87"/>
      <c r="PKF546" s="55"/>
      <c r="PKG546" s="55"/>
      <c r="PKH546" s="92"/>
      <c r="PKI546" s="61"/>
      <c r="PKJ546" s="55"/>
      <c r="PKK546" s="57"/>
      <c r="PKL546" s="55"/>
      <c r="PKM546" s="55"/>
      <c r="PKN546" s="55"/>
      <c r="PKO546" s="55"/>
      <c r="PKP546" s="55"/>
      <c r="PKQ546" s="55"/>
      <c r="PKR546" s="55"/>
      <c r="PKS546" s="59"/>
      <c r="PKT546" s="55"/>
      <c r="PKU546" s="55"/>
      <c r="PKV546" s="87"/>
      <c r="PKW546" s="88"/>
      <c r="PKX546" s="89"/>
      <c r="PKY546" s="90"/>
      <c r="PKZ546" s="57"/>
      <c r="PLA546" s="57"/>
      <c r="PLB546" s="91"/>
      <c r="PLC546" s="87"/>
      <c r="PLD546" s="87"/>
      <c r="PLE546" s="55"/>
      <c r="PLF546" s="55"/>
      <c r="PLG546" s="92"/>
      <c r="PLH546" s="61"/>
      <c r="PLI546" s="55"/>
      <c r="PLJ546" s="57"/>
      <c r="PLK546" s="55"/>
      <c r="PLL546" s="55"/>
      <c r="PLM546" s="55"/>
      <c r="PLN546" s="55"/>
      <c r="PLO546" s="55"/>
      <c r="PLP546" s="55"/>
      <c r="PLQ546" s="55"/>
      <c r="PLR546" s="59"/>
      <c r="PLS546" s="55"/>
      <c r="PLT546" s="55"/>
      <c r="PLU546" s="87"/>
      <c r="PLV546" s="88"/>
      <c r="PLW546" s="89"/>
      <c r="PLX546" s="90"/>
      <c r="PLY546" s="57"/>
      <c r="PLZ546" s="57"/>
      <c r="PMA546" s="91"/>
      <c r="PMB546" s="87"/>
      <c r="PMC546" s="87"/>
      <c r="PMD546" s="55"/>
      <c r="PME546" s="55"/>
      <c r="PMF546" s="92"/>
      <c r="PMG546" s="61"/>
      <c r="PMH546" s="55"/>
      <c r="PMI546" s="57"/>
      <c r="PMJ546" s="55"/>
      <c r="PMK546" s="55"/>
      <c r="PML546" s="55"/>
      <c r="PMM546" s="55"/>
      <c r="PMN546" s="55"/>
      <c r="PMO546" s="55"/>
      <c r="PMP546" s="55"/>
      <c r="PMQ546" s="59"/>
      <c r="PMR546" s="55"/>
      <c r="PMS546" s="55"/>
      <c r="PMT546" s="87"/>
      <c r="PMU546" s="88"/>
      <c r="PMV546" s="89"/>
      <c r="PMW546" s="90"/>
      <c r="PMX546" s="57"/>
      <c r="PMY546" s="57"/>
      <c r="PMZ546" s="91"/>
      <c r="PNA546" s="87"/>
      <c r="PNB546" s="87"/>
      <c r="PNC546" s="55"/>
      <c r="PND546" s="55"/>
      <c r="PNE546" s="92"/>
      <c r="PNF546" s="61"/>
      <c r="PNG546" s="55"/>
      <c r="PNH546" s="57"/>
      <c r="PNI546" s="55"/>
      <c r="PNJ546" s="55"/>
      <c r="PNK546" s="55"/>
      <c r="PNL546" s="55"/>
      <c r="PNM546" s="55"/>
      <c r="PNN546" s="55"/>
      <c r="PNO546" s="55"/>
      <c r="PNP546" s="59"/>
      <c r="PNQ546" s="55"/>
      <c r="PNR546" s="55"/>
      <c r="PNS546" s="87"/>
      <c r="PNT546" s="88"/>
      <c r="PNU546" s="89"/>
      <c r="PNV546" s="90"/>
      <c r="PNW546" s="57"/>
      <c r="PNX546" s="57"/>
      <c r="PNY546" s="91"/>
      <c r="PNZ546" s="87"/>
      <c r="POA546" s="87"/>
      <c r="POB546" s="55"/>
      <c r="POC546" s="55"/>
      <c r="POD546" s="92"/>
      <c r="POE546" s="61"/>
      <c r="POF546" s="55"/>
      <c r="POG546" s="57"/>
      <c r="POH546" s="55"/>
      <c r="POI546" s="55"/>
      <c r="POJ546" s="55"/>
      <c r="POK546" s="55"/>
      <c r="POL546" s="55"/>
      <c r="POM546" s="55"/>
      <c r="PON546" s="55"/>
      <c r="POO546" s="59"/>
      <c r="POP546" s="55"/>
      <c r="POQ546" s="55"/>
      <c r="POR546" s="87"/>
      <c r="POS546" s="88"/>
      <c r="POT546" s="89"/>
      <c r="POU546" s="90"/>
      <c r="POV546" s="57"/>
      <c r="POW546" s="57"/>
      <c r="POX546" s="91"/>
      <c r="POY546" s="87"/>
      <c r="POZ546" s="87"/>
      <c r="PPA546" s="55"/>
      <c r="PPB546" s="55"/>
      <c r="PPC546" s="92"/>
      <c r="PPD546" s="61"/>
      <c r="PPE546" s="55"/>
      <c r="PPF546" s="57"/>
      <c r="PPG546" s="55"/>
      <c r="PPH546" s="55"/>
      <c r="PPI546" s="55"/>
      <c r="PPJ546" s="55"/>
      <c r="PPK546" s="55"/>
      <c r="PPL546" s="55"/>
      <c r="PPM546" s="55"/>
      <c r="PPN546" s="59"/>
      <c r="PPO546" s="55"/>
      <c r="PPP546" s="55"/>
      <c r="PPQ546" s="87"/>
      <c r="PPR546" s="88"/>
      <c r="PPS546" s="89"/>
      <c r="PPT546" s="90"/>
      <c r="PPU546" s="57"/>
      <c r="PPV546" s="57"/>
      <c r="PPW546" s="91"/>
      <c r="PPX546" s="87"/>
      <c r="PPY546" s="87"/>
      <c r="PPZ546" s="55"/>
      <c r="PQA546" s="55"/>
      <c r="PQB546" s="92"/>
      <c r="PQC546" s="61"/>
      <c r="PQD546" s="55"/>
      <c r="PQE546" s="57"/>
      <c r="PQF546" s="55"/>
      <c r="PQG546" s="55"/>
      <c r="PQH546" s="55"/>
      <c r="PQI546" s="55"/>
      <c r="PQJ546" s="55"/>
      <c r="PQK546" s="55"/>
      <c r="PQL546" s="55"/>
      <c r="PQM546" s="59"/>
      <c r="PQN546" s="55"/>
      <c r="PQO546" s="55"/>
      <c r="PQP546" s="87"/>
      <c r="PQQ546" s="88"/>
      <c r="PQR546" s="89"/>
      <c r="PQS546" s="90"/>
      <c r="PQT546" s="57"/>
      <c r="PQU546" s="57"/>
      <c r="PQV546" s="91"/>
      <c r="PQW546" s="87"/>
      <c r="PQX546" s="87"/>
      <c r="PQY546" s="55"/>
      <c r="PQZ546" s="55"/>
      <c r="PRA546" s="92"/>
      <c r="PRB546" s="61"/>
      <c r="PRC546" s="55"/>
      <c r="PRD546" s="57"/>
      <c r="PRE546" s="55"/>
      <c r="PRF546" s="55"/>
      <c r="PRG546" s="55"/>
      <c r="PRH546" s="55"/>
      <c r="PRI546" s="55"/>
      <c r="PRJ546" s="55"/>
      <c r="PRK546" s="55"/>
      <c r="PRL546" s="59"/>
      <c r="PRM546" s="55"/>
      <c r="PRN546" s="55"/>
      <c r="PRO546" s="87"/>
      <c r="PRP546" s="88"/>
      <c r="PRQ546" s="89"/>
      <c r="PRR546" s="90"/>
      <c r="PRS546" s="57"/>
      <c r="PRT546" s="57"/>
      <c r="PRU546" s="91"/>
      <c r="PRV546" s="87"/>
      <c r="PRW546" s="87"/>
      <c r="PRX546" s="55"/>
      <c r="PRY546" s="55"/>
      <c r="PRZ546" s="92"/>
      <c r="PSA546" s="61"/>
      <c r="PSB546" s="55"/>
      <c r="PSC546" s="57"/>
      <c r="PSD546" s="55"/>
      <c r="PSE546" s="55"/>
      <c r="PSF546" s="55"/>
      <c r="PSG546" s="55"/>
      <c r="PSH546" s="55"/>
      <c r="PSI546" s="55"/>
      <c r="PSJ546" s="55"/>
      <c r="PSK546" s="59"/>
      <c r="PSL546" s="55"/>
      <c r="PSM546" s="55"/>
      <c r="PSN546" s="87"/>
      <c r="PSO546" s="88"/>
      <c r="PSP546" s="89"/>
      <c r="PSQ546" s="90"/>
      <c r="PSR546" s="57"/>
      <c r="PSS546" s="57"/>
      <c r="PST546" s="91"/>
      <c r="PSU546" s="87"/>
      <c r="PSV546" s="87"/>
      <c r="PSW546" s="55"/>
      <c r="PSX546" s="55"/>
      <c r="PSY546" s="92"/>
      <c r="PSZ546" s="61"/>
      <c r="PTA546" s="55"/>
      <c r="PTB546" s="57"/>
      <c r="PTC546" s="55"/>
      <c r="PTD546" s="55"/>
      <c r="PTE546" s="55"/>
      <c r="PTF546" s="55"/>
      <c r="PTG546" s="55"/>
      <c r="PTH546" s="55"/>
      <c r="PTI546" s="55"/>
      <c r="PTJ546" s="59"/>
      <c r="PTK546" s="55"/>
      <c r="PTL546" s="55"/>
      <c r="PTM546" s="87"/>
      <c r="PTN546" s="88"/>
      <c r="PTO546" s="89"/>
      <c r="PTP546" s="90"/>
      <c r="PTQ546" s="57"/>
      <c r="PTR546" s="57"/>
      <c r="PTS546" s="91"/>
      <c r="PTT546" s="87"/>
      <c r="PTU546" s="87"/>
      <c r="PTV546" s="55"/>
      <c r="PTW546" s="55"/>
      <c r="PTX546" s="92"/>
      <c r="PTY546" s="61"/>
      <c r="PTZ546" s="55"/>
      <c r="PUA546" s="57"/>
      <c r="PUB546" s="55"/>
      <c r="PUC546" s="55"/>
      <c r="PUD546" s="55"/>
      <c r="PUE546" s="55"/>
      <c r="PUF546" s="55"/>
      <c r="PUG546" s="55"/>
      <c r="PUH546" s="55"/>
      <c r="PUI546" s="59"/>
      <c r="PUJ546" s="55"/>
      <c r="PUK546" s="55"/>
      <c r="PUL546" s="87"/>
      <c r="PUM546" s="88"/>
      <c r="PUN546" s="89"/>
      <c r="PUO546" s="90"/>
      <c r="PUP546" s="57"/>
      <c r="PUQ546" s="57"/>
      <c r="PUR546" s="91"/>
      <c r="PUS546" s="87"/>
      <c r="PUT546" s="87"/>
      <c r="PUU546" s="55"/>
      <c r="PUV546" s="55"/>
      <c r="PUW546" s="92"/>
      <c r="PUX546" s="61"/>
      <c r="PUY546" s="55"/>
      <c r="PUZ546" s="57"/>
      <c r="PVA546" s="55"/>
      <c r="PVB546" s="55"/>
      <c r="PVC546" s="55"/>
      <c r="PVD546" s="55"/>
      <c r="PVE546" s="55"/>
      <c r="PVF546" s="55"/>
      <c r="PVG546" s="55"/>
      <c r="PVH546" s="59"/>
      <c r="PVI546" s="55"/>
      <c r="PVJ546" s="55"/>
      <c r="PVK546" s="87"/>
      <c r="PVL546" s="88"/>
      <c r="PVM546" s="89"/>
      <c r="PVN546" s="90"/>
      <c r="PVO546" s="57"/>
      <c r="PVP546" s="57"/>
      <c r="PVQ546" s="91"/>
      <c r="PVR546" s="87"/>
      <c r="PVS546" s="87"/>
      <c r="PVT546" s="55"/>
      <c r="PVU546" s="55"/>
      <c r="PVV546" s="92"/>
      <c r="PVW546" s="61"/>
      <c r="PVX546" s="55"/>
      <c r="PVY546" s="57"/>
      <c r="PVZ546" s="55"/>
      <c r="PWA546" s="55"/>
      <c r="PWB546" s="55"/>
      <c r="PWC546" s="55"/>
      <c r="PWD546" s="55"/>
      <c r="PWE546" s="55"/>
      <c r="PWF546" s="55"/>
      <c r="PWG546" s="59"/>
      <c r="PWH546" s="55"/>
      <c r="PWI546" s="55"/>
      <c r="PWJ546" s="87"/>
      <c r="PWK546" s="88"/>
      <c r="PWL546" s="89"/>
      <c r="PWM546" s="90"/>
      <c r="PWN546" s="57"/>
      <c r="PWO546" s="57"/>
      <c r="PWP546" s="91"/>
      <c r="PWQ546" s="87"/>
      <c r="PWR546" s="87"/>
      <c r="PWS546" s="55"/>
      <c r="PWT546" s="55"/>
      <c r="PWU546" s="92"/>
      <c r="PWV546" s="61"/>
      <c r="PWW546" s="55"/>
      <c r="PWX546" s="57"/>
      <c r="PWY546" s="55"/>
      <c r="PWZ546" s="55"/>
      <c r="PXA546" s="55"/>
      <c r="PXB546" s="55"/>
      <c r="PXC546" s="55"/>
      <c r="PXD546" s="55"/>
      <c r="PXE546" s="55"/>
      <c r="PXF546" s="59"/>
      <c r="PXG546" s="55"/>
      <c r="PXH546" s="55"/>
      <c r="PXI546" s="87"/>
      <c r="PXJ546" s="88"/>
      <c r="PXK546" s="89"/>
      <c r="PXL546" s="90"/>
      <c r="PXM546" s="57"/>
      <c r="PXN546" s="57"/>
      <c r="PXO546" s="91"/>
      <c r="PXP546" s="87"/>
      <c r="PXQ546" s="87"/>
      <c r="PXR546" s="55"/>
      <c r="PXS546" s="55"/>
      <c r="PXT546" s="92"/>
      <c r="PXU546" s="61"/>
      <c r="PXV546" s="55"/>
      <c r="PXW546" s="57"/>
      <c r="PXX546" s="55"/>
      <c r="PXY546" s="55"/>
      <c r="PXZ546" s="55"/>
      <c r="PYA546" s="55"/>
      <c r="PYB546" s="55"/>
      <c r="PYC546" s="55"/>
      <c r="PYD546" s="55"/>
      <c r="PYE546" s="59"/>
      <c r="PYF546" s="55"/>
      <c r="PYG546" s="55"/>
      <c r="PYH546" s="87"/>
      <c r="PYI546" s="88"/>
      <c r="PYJ546" s="89"/>
      <c r="PYK546" s="90"/>
      <c r="PYL546" s="57"/>
      <c r="PYM546" s="57"/>
      <c r="PYN546" s="91"/>
      <c r="PYO546" s="87"/>
      <c r="PYP546" s="87"/>
      <c r="PYQ546" s="55"/>
      <c r="PYR546" s="55"/>
      <c r="PYS546" s="92"/>
      <c r="PYT546" s="61"/>
      <c r="PYU546" s="55"/>
      <c r="PYV546" s="57"/>
      <c r="PYW546" s="55"/>
      <c r="PYX546" s="55"/>
      <c r="PYY546" s="55"/>
      <c r="PYZ546" s="55"/>
      <c r="PZA546" s="55"/>
      <c r="PZB546" s="55"/>
      <c r="PZC546" s="55"/>
      <c r="PZD546" s="59"/>
      <c r="PZE546" s="55"/>
      <c r="PZF546" s="55"/>
      <c r="PZG546" s="87"/>
      <c r="PZH546" s="88"/>
      <c r="PZI546" s="89"/>
      <c r="PZJ546" s="90"/>
      <c r="PZK546" s="57"/>
      <c r="PZL546" s="57"/>
      <c r="PZM546" s="91"/>
      <c r="PZN546" s="87"/>
      <c r="PZO546" s="87"/>
      <c r="PZP546" s="55"/>
      <c r="PZQ546" s="55"/>
      <c r="PZR546" s="92"/>
      <c r="PZS546" s="61"/>
      <c r="PZT546" s="55"/>
      <c r="PZU546" s="57"/>
      <c r="PZV546" s="55"/>
      <c r="PZW546" s="55"/>
      <c r="PZX546" s="55"/>
      <c r="PZY546" s="55"/>
      <c r="PZZ546" s="55"/>
      <c r="QAA546" s="55"/>
      <c r="QAB546" s="55"/>
      <c r="QAC546" s="59"/>
      <c r="QAD546" s="55"/>
      <c r="QAE546" s="55"/>
      <c r="QAF546" s="87"/>
      <c r="QAG546" s="88"/>
      <c r="QAH546" s="89"/>
      <c r="QAI546" s="90"/>
      <c r="QAJ546" s="57"/>
      <c r="QAK546" s="57"/>
      <c r="QAL546" s="91"/>
      <c r="QAM546" s="87"/>
      <c r="QAN546" s="87"/>
      <c r="QAO546" s="55"/>
      <c r="QAP546" s="55"/>
      <c r="QAQ546" s="92"/>
      <c r="QAR546" s="61"/>
      <c r="QAS546" s="55"/>
      <c r="QAT546" s="57"/>
      <c r="QAU546" s="55"/>
      <c r="QAV546" s="55"/>
      <c r="QAW546" s="55"/>
      <c r="QAX546" s="55"/>
      <c r="QAY546" s="55"/>
      <c r="QAZ546" s="55"/>
      <c r="QBA546" s="55"/>
      <c r="QBB546" s="59"/>
      <c r="QBC546" s="55"/>
      <c r="QBD546" s="55"/>
      <c r="QBE546" s="87"/>
      <c r="QBF546" s="88"/>
      <c r="QBG546" s="89"/>
      <c r="QBH546" s="90"/>
      <c r="QBI546" s="57"/>
      <c r="QBJ546" s="57"/>
      <c r="QBK546" s="91"/>
      <c r="QBL546" s="87"/>
      <c r="QBM546" s="87"/>
      <c r="QBN546" s="55"/>
      <c r="QBO546" s="55"/>
      <c r="QBP546" s="92"/>
      <c r="QBQ546" s="61"/>
      <c r="QBR546" s="55"/>
      <c r="QBS546" s="57"/>
      <c r="QBT546" s="55"/>
      <c r="QBU546" s="55"/>
      <c r="QBV546" s="55"/>
      <c r="QBW546" s="55"/>
      <c r="QBX546" s="55"/>
      <c r="QBY546" s="55"/>
      <c r="QBZ546" s="55"/>
      <c r="QCA546" s="59"/>
      <c r="QCB546" s="55"/>
      <c r="QCC546" s="55"/>
      <c r="QCD546" s="87"/>
      <c r="QCE546" s="88"/>
      <c r="QCF546" s="89"/>
      <c r="QCG546" s="90"/>
      <c r="QCH546" s="57"/>
      <c r="QCI546" s="57"/>
      <c r="QCJ546" s="91"/>
      <c r="QCK546" s="87"/>
      <c r="QCL546" s="87"/>
      <c r="QCM546" s="55"/>
      <c r="QCN546" s="55"/>
      <c r="QCO546" s="92"/>
      <c r="QCP546" s="61"/>
      <c r="QCQ546" s="55"/>
      <c r="QCR546" s="57"/>
      <c r="QCS546" s="55"/>
      <c r="QCT546" s="55"/>
      <c r="QCU546" s="55"/>
      <c r="QCV546" s="55"/>
      <c r="QCW546" s="55"/>
      <c r="QCX546" s="55"/>
      <c r="QCY546" s="55"/>
      <c r="QCZ546" s="59"/>
      <c r="QDA546" s="55"/>
      <c r="QDB546" s="55"/>
      <c r="QDC546" s="87"/>
      <c r="QDD546" s="88"/>
      <c r="QDE546" s="89"/>
      <c r="QDF546" s="90"/>
      <c r="QDG546" s="57"/>
      <c r="QDH546" s="57"/>
      <c r="QDI546" s="91"/>
      <c r="QDJ546" s="87"/>
      <c r="QDK546" s="87"/>
      <c r="QDL546" s="55"/>
      <c r="QDM546" s="55"/>
      <c r="QDN546" s="92"/>
      <c r="QDO546" s="61"/>
      <c r="QDP546" s="55"/>
      <c r="QDQ546" s="57"/>
      <c r="QDR546" s="55"/>
      <c r="QDS546" s="55"/>
      <c r="QDT546" s="55"/>
      <c r="QDU546" s="55"/>
      <c r="QDV546" s="55"/>
      <c r="QDW546" s="55"/>
      <c r="QDX546" s="55"/>
      <c r="QDY546" s="59"/>
      <c r="QDZ546" s="55"/>
      <c r="QEA546" s="55"/>
      <c r="QEB546" s="87"/>
      <c r="QEC546" s="88"/>
      <c r="QED546" s="89"/>
      <c r="QEE546" s="90"/>
      <c r="QEF546" s="57"/>
      <c r="QEG546" s="57"/>
      <c r="QEH546" s="91"/>
      <c r="QEI546" s="87"/>
      <c r="QEJ546" s="87"/>
      <c r="QEK546" s="55"/>
      <c r="QEL546" s="55"/>
      <c r="QEM546" s="92"/>
      <c r="QEN546" s="61"/>
      <c r="QEO546" s="55"/>
      <c r="QEP546" s="57"/>
      <c r="QEQ546" s="55"/>
      <c r="QER546" s="55"/>
      <c r="QES546" s="55"/>
      <c r="QET546" s="55"/>
      <c r="QEU546" s="55"/>
      <c r="QEV546" s="55"/>
      <c r="QEW546" s="55"/>
      <c r="QEX546" s="59"/>
      <c r="QEY546" s="55"/>
      <c r="QEZ546" s="55"/>
      <c r="QFA546" s="87"/>
      <c r="QFB546" s="88"/>
      <c r="QFC546" s="89"/>
      <c r="QFD546" s="90"/>
      <c r="QFE546" s="57"/>
      <c r="QFF546" s="57"/>
      <c r="QFG546" s="91"/>
      <c r="QFH546" s="87"/>
      <c r="QFI546" s="87"/>
      <c r="QFJ546" s="55"/>
      <c r="QFK546" s="55"/>
      <c r="QFL546" s="92"/>
      <c r="QFM546" s="61"/>
      <c r="QFN546" s="55"/>
      <c r="QFO546" s="57"/>
      <c r="QFP546" s="55"/>
      <c r="QFQ546" s="55"/>
      <c r="QFR546" s="55"/>
      <c r="QFS546" s="55"/>
      <c r="QFT546" s="55"/>
      <c r="QFU546" s="55"/>
      <c r="QFV546" s="55"/>
      <c r="QFW546" s="59"/>
      <c r="QFX546" s="55"/>
      <c r="QFY546" s="55"/>
      <c r="QFZ546" s="87"/>
      <c r="QGA546" s="88"/>
      <c r="QGB546" s="89"/>
      <c r="QGC546" s="90"/>
      <c r="QGD546" s="57"/>
      <c r="QGE546" s="57"/>
      <c r="QGF546" s="91"/>
      <c r="QGG546" s="87"/>
      <c r="QGH546" s="87"/>
      <c r="QGI546" s="55"/>
      <c r="QGJ546" s="55"/>
      <c r="QGK546" s="92"/>
      <c r="QGL546" s="61"/>
      <c r="QGM546" s="55"/>
      <c r="QGN546" s="57"/>
      <c r="QGO546" s="55"/>
      <c r="QGP546" s="55"/>
      <c r="QGQ546" s="55"/>
      <c r="QGR546" s="55"/>
      <c r="QGS546" s="55"/>
      <c r="QGT546" s="55"/>
      <c r="QGU546" s="55"/>
      <c r="QGV546" s="59"/>
      <c r="QGW546" s="55"/>
      <c r="QGX546" s="55"/>
      <c r="QGY546" s="87"/>
      <c r="QGZ546" s="88"/>
      <c r="QHA546" s="89"/>
      <c r="QHB546" s="90"/>
      <c r="QHC546" s="57"/>
      <c r="QHD546" s="57"/>
      <c r="QHE546" s="91"/>
      <c r="QHF546" s="87"/>
      <c r="QHG546" s="87"/>
      <c r="QHH546" s="55"/>
      <c r="QHI546" s="55"/>
      <c r="QHJ546" s="92"/>
      <c r="QHK546" s="61"/>
      <c r="QHL546" s="55"/>
      <c r="QHM546" s="57"/>
      <c r="QHN546" s="55"/>
      <c r="QHO546" s="55"/>
      <c r="QHP546" s="55"/>
      <c r="QHQ546" s="55"/>
      <c r="QHR546" s="55"/>
      <c r="QHS546" s="55"/>
      <c r="QHT546" s="55"/>
      <c r="QHU546" s="59"/>
      <c r="QHV546" s="55"/>
      <c r="QHW546" s="55"/>
      <c r="QHX546" s="87"/>
      <c r="QHY546" s="88"/>
      <c r="QHZ546" s="89"/>
      <c r="QIA546" s="90"/>
      <c r="QIB546" s="57"/>
      <c r="QIC546" s="57"/>
      <c r="QID546" s="91"/>
      <c r="QIE546" s="87"/>
      <c r="QIF546" s="87"/>
      <c r="QIG546" s="55"/>
      <c r="QIH546" s="55"/>
      <c r="QII546" s="92"/>
      <c r="QIJ546" s="61"/>
      <c r="QIK546" s="55"/>
      <c r="QIL546" s="57"/>
      <c r="QIM546" s="55"/>
      <c r="QIN546" s="55"/>
      <c r="QIO546" s="55"/>
      <c r="QIP546" s="55"/>
      <c r="QIQ546" s="55"/>
      <c r="QIR546" s="55"/>
      <c r="QIS546" s="55"/>
      <c r="QIT546" s="59"/>
      <c r="QIU546" s="55"/>
      <c r="QIV546" s="55"/>
      <c r="QIW546" s="87"/>
      <c r="QIX546" s="88"/>
      <c r="QIY546" s="89"/>
      <c r="QIZ546" s="90"/>
      <c r="QJA546" s="57"/>
      <c r="QJB546" s="57"/>
      <c r="QJC546" s="91"/>
      <c r="QJD546" s="87"/>
      <c r="QJE546" s="87"/>
      <c r="QJF546" s="55"/>
      <c r="QJG546" s="55"/>
      <c r="QJH546" s="92"/>
      <c r="QJI546" s="61"/>
      <c r="QJJ546" s="55"/>
      <c r="QJK546" s="57"/>
      <c r="QJL546" s="55"/>
      <c r="QJM546" s="55"/>
      <c r="QJN546" s="55"/>
      <c r="QJO546" s="55"/>
      <c r="QJP546" s="55"/>
      <c r="QJQ546" s="55"/>
      <c r="QJR546" s="55"/>
      <c r="QJS546" s="59"/>
      <c r="QJT546" s="55"/>
      <c r="QJU546" s="55"/>
      <c r="QJV546" s="87"/>
      <c r="QJW546" s="88"/>
      <c r="QJX546" s="89"/>
      <c r="QJY546" s="90"/>
      <c r="QJZ546" s="57"/>
      <c r="QKA546" s="57"/>
      <c r="QKB546" s="91"/>
      <c r="QKC546" s="87"/>
      <c r="QKD546" s="87"/>
      <c r="QKE546" s="55"/>
      <c r="QKF546" s="55"/>
      <c r="QKG546" s="92"/>
      <c r="QKH546" s="61"/>
      <c r="QKI546" s="55"/>
      <c r="QKJ546" s="57"/>
      <c r="QKK546" s="55"/>
      <c r="QKL546" s="55"/>
      <c r="QKM546" s="55"/>
      <c r="QKN546" s="55"/>
      <c r="QKO546" s="55"/>
      <c r="QKP546" s="55"/>
      <c r="QKQ546" s="55"/>
      <c r="QKR546" s="59"/>
      <c r="QKS546" s="55"/>
      <c r="QKT546" s="55"/>
      <c r="QKU546" s="87"/>
      <c r="QKV546" s="88"/>
      <c r="QKW546" s="89"/>
      <c r="QKX546" s="90"/>
      <c r="QKY546" s="57"/>
      <c r="QKZ546" s="57"/>
      <c r="QLA546" s="91"/>
      <c r="QLB546" s="87"/>
      <c r="QLC546" s="87"/>
      <c r="QLD546" s="55"/>
      <c r="QLE546" s="55"/>
      <c r="QLF546" s="92"/>
      <c r="QLG546" s="61"/>
      <c r="QLH546" s="55"/>
      <c r="QLI546" s="57"/>
      <c r="QLJ546" s="55"/>
      <c r="QLK546" s="55"/>
      <c r="QLL546" s="55"/>
      <c r="QLM546" s="55"/>
      <c r="QLN546" s="55"/>
      <c r="QLO546" s="55"/>
      <c r="QLP546" s="55"/>
      <c r="QLQ546" s="59"/>
      <c r="QLR546" s="55"/>
      <c r="QLS546" s="55"/>
      <c r="QLT546" s="87"/>
      <c r="QLU546" s="88"/>
      <c r="QLV546" s="89"/>
      <c r="QLW546" s="90"/>
      <c r="QLX546" s="57"/>
      <c r="QLY546" s="57"/>
      <c r="QLZ546" s="91"/>
      <c r="QMA546" s="87"/>
      <c r="QMB546" s="87"/>
      <c r="QMC546" s="55"/>
      <c r="QMD546" s="55"/>
      <c r="QME546" s="92"/>
      <c r="QMF546" s="61"/>
      <c r="QMG546" s="55"/>
      <c r="QMH546" s="57"/>
      <c r="QMI546" s="55"/>
      <c r="QMJ546" s="55"/>
      <c r="QMK546" s="55"/>
      <c r="QML546" s="55"/>
      <c r="QMM546" s="55"/>
      <c r="QMN546" s="55"/>
      <c r="QMO546" s="55"/>
      <c r="QMP546" s="59"/>
      <c r="QMQ546" s="55"/>
      <c r="QMR546" s="55"/>
      <c r="QMS546" s="87"/>
      <c r="QMT546" s="88"/>
      <c r="QMU546" s="89"/>
      <c r="QMV546" s="90"/>
      <c r="QMW546" s="57"/>
      <c r="QMX546" s="57"/>
      <c r="QMY546" s="91"/>
      <c r="QMZ546" s="87"/>
      <c r="QNA546" s="87"/>
      <c r="QNB546" s="55"/>
      <c r="QNC546" s="55"/>
      <c r="QND546" s="92"/>
      <c r="QNE546" s="61"/>
      <c r="QNF546" s="55"/>
      <c r="QNG546" s="57"/>
      <c r="QNH546" s="55"/>
      <c r="QNI546" s="55"/>
      <c r="QNJ546" s="55"/>
      <c r="QNK546" s="55"/>
      <c r="QNL546" s="55"/>
      <c r="QNM546" s="55"/>
      <c r="QNN546" s="55"/>
      <c r="QNO546" s="59"/>
      <c r="QNP546" s="55"/>
      <c r="QNQ546" s="55"/>
      <c r="QNR546" s="87"/>
      <c r="QNS546" s="88"/>
      <c r="QNT546" s="89"/>
      <c r="QNU546" s="90"/>
      <c r="QNV546" s="57"/>
      <c r="QNW546" s="57"/>
      <c r="QNX546" s="91"/>
      <c r="QNY546" s="87"/>
      <c r="QNZ546" s="87"/>
      <c r="QOA546" s="55"/>
      <c r="QOB546" s="55"/>
      <c r="QOC546" s="92"/>
      <c r="QOD546" s="61"/>
      <c r="QOE546" s="55"/>
      <c r="QOF546" s="57"/>
      <c r="QOG546" s="55"/>
      <c r="QOH546" s="55"/>
      <c r="QOI546" s="55"/>
      <c r="QOJ546" s="55"/>
      <c r="QOK546" s="55"/>
      <c r="QOL546" s="55"/>
      <c r="QOM546" s="55"/>
      <c r="QON546" s="59"/>
      <c r="QOO546" s="55"/>
      <c r="QOP546" s="55"/>
      <c r="QOQ546" s="87"/>
      <c r="QOR546" s="88"/>
      <c r="QOS546" s="89"/>
      <c r="QOT546" s="90"/>
      <c r="QOU546" s="57"/>
      <c r="QOV546" s="57"/>
      <c r="QOW546" s="91"/>
      <c r="QOX546" s="87"/>
      <c r="QOY546" s="87"/>
      <c r="QOZ546" s="55"/>
      <c r="QPA546" s="55"/>
      <c r="QPB546" s="92"/>
      <c r="QPC546" s="61"/>
      <c r="QPD546" s="55"/>
      <c r="QPE546" s="57"/>
      <c r="QPF546" s="55"/>
      <c r="QPG546" s="55"/>
      <c r="QPH546" s="55"/>
      <c r="QPI546" s="55"/>
      <c r="QPJ546" s="55"/>
      <c r="QPK546" s="55"/>
      <c r="QPL546" s="55"/>
      <c r="QPM546" s="59"/>
      <c r="QPN546" s="55"/>
      <c r="QPO546" s="55"/>
      <c r="QPP546" s="87"/>
      <c r="QPQ546" s="88"/>
      <c r="QPR546" s="89"/>
      <c r="QPS546" s="90"/>
      <c r="QPT546" s="57"/>
      <c r="QPU546" s="57"/>
      <c r="QPV546" s="91"/>
      <c r="QPW546" s="87"/>
      <c r="QPX546" s="87"/>
      <c r="QPY546" s="55"/>
      <c r="QPZ546" s="55"/>
      <c r="QQA546" s="92"/>
      <c r="QQB546" s="61"/>
      <c r="QQC546" s="55"/>
      <c r="QQD546" s="57"/>
      <c r="QQE546" s="55"/>
      <c r="QQF546" s="55"/>
      <c r="QQG546" s="55"/>
      <c r="QQH546" s="55"/>
      <c r="QQI546" s="55"/>
      <c r="QQJ546" s="55"/>
      <c r="QQK546" s="55"/>
      <c r="QQL546" s="59"/>
      <c r="QQM546" s="55"/>
      <c r="QQN546" s="55"/>
      <c r="QQO546" s="87"/>
      <c r="QQP546" s="88"/>
      <c r="QQQ546" s="89"/>
      <c r="QQR546" s="90"/>
      <c r="QQS546" s="57"/>
      <c r="QQT546" s="57"/>
      <c r="QQU546" s="91"/>
      <c r="QQV546" s="87"/>
      <c r="QQW546" s="87"/>
      <c r="QQX546" s="55"/>
      <c r="QQY546" s="55"/>
      <c r="QQZ546" s="92"/>
      <c r="QRA546" s="61"/>
      <c r="QRB546" s="55"/>
      <c r="QRC546" s="57"/>
      <c r="QRD546" s="55"/>
      <c r="QRE546" s="55"/>
      <c r="QRF546" s="55"/>
      <c r="QRG546" s="55"/>
      <c r="QRH546" s="55"/>
      <c r="QRI546" s="55"/>
      <c r="QRJ546" s="55"/>
      <c r="QRK546" s="59"/>
      <c r="QRL546" s="55"/>
      <c r="QRM546" s="55"/>
      <c r="QRN546" s="87"/>
      <c r="QRO546" s="88"/>
      <c r="QRP546" s="89"/>
      <c r="QRQ546" s="90"/>
      <c r="QRR546" s="57"/>
      <c r="QRS546" s="57"/>
      <c r="QRT546" s="91"/>
      <c r="QRU546" s="87"/>
      <c r="QRV546" s="87"/>
      <c r="QRW546" s="55"/>
      <c r="QRX546" s="55"/>
      <c r="QRY546" s="92"/>
      <c r="QRZ546" s="61"/>
      <c r="QSA546" s="55"/>
      <c r="QSB546" s="57"/>
      <c r="QSC546" s="55"/>
      <c r="QSD546" s="55"/>
      <c r="QSE546" s="55"/>
      <c r="QSF546" s="55"/>
      <c r="QSG546" s="55"/>
      <c r="QSH546" s="55"/>
      <c r="QSI546" s="55"/>
      <c r="QSJ546" s="59"/>
      <c r="QSK546" s="55"/>
      <c r="QSL546" s="55"/>
      <c r="QSM546" s="87"/>
      <c r="QSN546" s="88"/>
      <c r="QSO546" s="89"/>
      <c r="QSP546" s="90"/>
      <c r="QSQ546" s="57"/>
      <c r="QSR546" s="57"/>
      <c r="QSS546" s="91"/>
      <c r="QST546" s="87"/>
      <c r="QSU546" s="87"/>
      <c r="QSV546" s="55"/>
      <c r="QSW546" s="55"/>
      <c r="QSX546" s="92"/>
      <c r="QSY546" s="61"/>
      <c r="QSZ546" s="55"/>
      <c r="QTA546" s="57"/>
      <c r="QTB546" s="55"/>
      <c r="QTC546" s="55"/>
      <c r="QTD546" s="55"/>
      <c r="QTE546" s="55"/>
      <c r="QTF546" s="55"/>
      <c r="QTG546" s="55"/>
      <c r="QTH546" s="55"/>
      <c r="QTI546" s="59"/>
      <c r="QTJ546" s="55"/>
      <c r="QTK546" s="55"/>
      <c r="QTL546" s="87"/>
      <c r="QTM546" s="88"/>
      <c r="QTN546" s="89"/>
      <c r="QTO546" s="90"/>
      <c r="QTP546" s="57"/>
      <c r="QTQ546" s="57"/>
      <c r="QTR546" s="91"/>
      <c r="QTS546" s="87"/>
      <c r="QTT546" s="87"/>
      <c r="QTU546" s="55"/>
      <c r="QTV546" s="55"/>
      <c r="QTW546" s="92"/>
      <c r="QTX546" s="61"/>
      <c r="QTY546" s="55"/>
      <c r="QTZ546" s="57"/>
      <c r="QUA546" s="55"/>
      <c r="QUB546" s="55"/>
      <c r="QUC546" s="55"/>
      <c r="QUD546" s="55"/>
      <c r="QUE546" s="55"/>
      <c r="QUF546" s="55"/>
      <c r="QUG546" s="55"/>
      <c r="QUH546" s="59"/>
      <c r="QUI546" s="55"/>
      <c r="QUJ546" s="55"/>
      <c r="QUK546" s="87"/>
      <c r="QUL546" s="88"/>
      <c r="QUM546" s="89"/>
      <c r="QUN546" s="90"/>
      <c r="QUO546" s="57"/>
      <c r="QUP546" s="57"/>
      <c r="QUQ546" s="91"/>
      <c r="QUR546" s="87"/>
      <c r="QUS546" s="87"/>
      <c r="QUT546" s="55"/>
      <c r="QUU546" s="55"/>
      <c r="QUV546" s="92"/>
      <c r="QUW546" s="61"/>
      <c r="QUX546" s="55"/>
      <c r="QUY546" s="57"/>
      <c r="QUZ546" s="55"/>
      <c r="QVA546" s="55"/>
      <c r="QVB546" s="55"/>
      <c r="QVC546" s="55"/>
      <c r="QVD546" s="55"/>
      <c r="QVE546" s="55"/>
      <c r="QVF546" s="55"/>
      <c r="QVG546" s="59"/>
      <c r="QVH546" s="55"/>
      <c r="QVI546" s="55"/>
      <c r="QVJ546" s="87"/>
      <c r="QVK546" s="88"/>
      <c r="QVL546" s="89"/>
      <c r="QVM546" s="90"/>
      <c r="QVN546" s="57"/>
      <c r="QVO546" s="57"/>
      <c r="QVP546" s="91"/>
      <c r="QVQ546" s="87"/>
      <c r="QVR546" s="87"/>
      <c r="QVS546" s="55"/>
      <c r="QVT546" s="55"/>
      <c r="QVU546" s="92"/>
      <c r="QVV546" s="61"/>
      <c r="QVW546" s="55"/>
      <c r="QVX546" s="57"/>
      <c r="QVY546" s="55"/>
      <c r="QVZ546" s="55"/>
      <c r="QWA546" s="55"/>
      <c r="QWB546" s="55"/>
      <c r="QWC546" s="55"/>
      <c r="QWD546" s="55"/>
      <c r="QWE546" s="55"/>
      <c r="QWF546" s="59"/>
      <c r="QWG546" s="55"/>
      <c r="QWH546" s="55"/>
      <c r="QWI546" s="87"/>
      <c r="QWJ546" s="88"/>
      <c r="QWK546" s="89"/>
      <c r="QWL546" s="90"/>
      <c r="QWM546" s="57"/>
      <c r="QWN546" s="57"/>
      <c r="QWO546" s="91"/>
      <c r="QWP546" s="87"/>
      <c r="QWQ546" s="87"/>
      <c r="QWR546" s="55"/>
      <c r="QWS546" s="55"/>
      <c r="QWT546" s="92"/>
      <c r="QWU546" s="61"/>
      <c r="QWV546" s="55"/>
      <c r="QWW546" s="57"/>
      <c r="QWX546" s="55"/>
      <c r="QWY546" s="55"/>
      <c r="QWZ546" s="55"/>
      <c r="QXA546" s="55"/>
      <c r="QXB546" s="55"/>
      <c r="QXC546" s="55"/>
      <c r="QXD546" s="55"/>
      <c r="QXE546" s="59"/>
      <c r="QXF546" s="55"/>
      <c r="QXG546" s="55"/>
      <c r="QXH546" s="87"/>
      <c r="QXI546" s="88"/>
      <c r="QXJ546" s="89"/>
      <c r="QXK546" s="90"/>
      <c r="QXL546" s="57"/>
      <c r="QXM546" s="57"/>
      <c r="QXN546" s="91"/>
      <c r="QXO546" s="87"/>
      <c r="QXP546" s="87"/>
      <c r="QXQ546" s="55"/>
      <c r="QXR546" s="55"/>
      <c r="QXS546" s="92"/>
      <c r="QXT546" s="61"/>
      <c r="QXU546" s="55"/>
      <c r="QXV546" s="57"/>
      <c r="QXW546" s="55"/>
      <c r="QXX546" s="55"/>
      <c r="QXY546" s="55"/>
      <c r="QXZ546" s="55"/>
      <c r="QYA546" s="55"/>
      <c r="QYB546" s="55"/>
      <c r="QYC546" s="55"/>
      <c r="QYD546" s="59"/>
      <c r="QYE546" s="55"/>
      <c r="QYF546" s="55"/>
      <c r="QYG546" s="87"/>
      <c r="QYH546" s="88"/>
      <c r="QYI546" s="89"/>
      <c r="QYJ546" s="90"/>
      <c r="QYK546" s="57"/>
      <c r="QYL546" s="57"/>
      <c r="QYM546" s="91"/>
      <c r="QYN546" s="87"/>
      <c r="QYO546" s="87"/>
      <c r="QYP546" s="55"/>
      <c r="QYQ546" s="55"/>
      <c r="QYR546" s="92"/>
      <c r="QYS546" s="61"/>
      <c r="QYT546" s="55"/>
      <c r="QYU546" s="57"/>
      <c r="QYV546" s="55"/>
      <c r="QYW546" s="55"/>
      <c r="QYX546" s="55"/>
      <c r="QYY546" s="55"/>
      <c r="QYZ546" s="55"/>
      <c r="QZA546" s="55"/>
      <c r="QZB546" s="55"/>
      <c r="QZC546" s="59"/>
      <c r="QZD546" s="55"/>
      <c r="QZE546" s="55"/>
      <c r="QZF546" s="87"/>
      <c r="QZG546" s="88"/>
      <c r="QZH546" s="89"/>
      <c r="QZI546" s="90"/>
      <c r="QZJ546" s="57"/>
      <c r="QZK546" s="57"/>
      <c r="QZL546" s="91"/>
      <c r="QZM546" s="87"/>
      <c r="QZN546" s="87"/>
      <c r="QZO546" s="55"/>
      <c r="QZP546" s="55"/>
      <c r="QZQ546" s="92"/>
      <c r="QZR546" s="61"/>
      <c r="QZS546" s="55"/>
      <c r="QZT546" s="57"/>
      <c r="QZU546" s="55"/>
      <c r="QZV546" s="55"/>
      <c r="QZW546" s="55"/>
      <c r="QZX546" s="55"/>
      <c r="QZY546" s="55"/>
      <c r="QZZ546" s="55"/>
      <c r="RAA546" s="55"/>
      <c r="RAB546" s="59"/>
      <c r="RAC546" s="55"/>
      <c r="RAD546" s="55"/>
      <c r="RAE546" s="87"/>
      <c r="RAF546" s="88"/>
      <c r="RAG546" s="89"/>
      <c r="RAH546" s="90"/>
      <c r="RAI546" s="57"/>
      <c r="RAJ546" s="57"/>
      <c r="RAK546" s="91"/>
      <c r="RAL546" s="87"/>
      <c r="RAM546" s="87"/>
      <c r="RAN546" s="55"/>
      <c r="RAO546" s="55"/>
      <c r="RAP546" s="92"/>
      <c r="RAQ546" s="61"/>
      <c r="RAR546" s="55"/>
      <c r="RAS546" s="57"/>
      <c r="RAT546" s="55"/>
      <c r="RAU546" s="55"/>
      <c r="RAV546" s="55"/>
      <c r="RAW546" s="55"/>
      <c r="RAX546" s="55"/>
      <c r="RAY546" s="55"/>
      <c r="RAZ546" s="55"/>
      <c r="RBA546" s="59"/>
      <c r="RBB546" s="55"/>
      <c r="RBC546" s="55"/>
      <c r="RBD546" s="87"/>
      <c r="RBE546" s="88"/>
      <c r="RBF546" s="89"/>
      <c r="RBG546" s="90"/>
      <c r="RBH546" s="57"/>
      <c r="RBI546" s="57"/>
      <c r="RBJ546" s="91"/>
      <c r="RBK546" s="87"/>
      <c r="RBL546" s="87"/>
      <c r="RBM546" s="55"/>
      <c r="RBN546" s="55"/>
      <c r="RBO546" s="92"/>
      <c r="RBP546" s="61"/>
      <c r="RBQ546" s="55"/>
      <c r="RBR546" s="57"/>
      <c r="RBS546" s="55"/>
      <c r="RBT546" s="55"/>
      <c r="RBU546" s="55"/>
      <c r="RBV546" s="55"/>
      <c r="RBW546" s="55"/>
      <c r="RBX546" s="55"/>
      <c r="RBY546" s="55"/>
      <c r="RBZ546" s="59"/>
      <c r="RCA546" s="55"/>
      <c r="RCB546" s="55"/>
      <c r="RCC546" s="87"/>
      <c r="RCD546" s="88"/>
      <c r="RCE546" s="89"/>
      <c r="RCF546" s="90"/>
      <c r="RCG546" s="57"/>
      <c r="RCH546" s="57"/>
      <c r="RCI546" s="91"/>
      <c r="RCJ546" s="87"/>
      <c r="RCK546" s="87"/>
      <c r="RCL546" s="55"/>
      <c r="RCM546" s="55"/>
      <c r="RCN546" s="92"/>
      <c r="RCO546" s="61"/>
      <c r="RCP546" s="55"/>
      <c r="RCQ546" s="57"/>
      <c r="RCR546" s="55"/>
      <c r="RCS546" s="55"/>
      <c r="RCT546" s="55"/>
      <c r="RCU546" s="55"/>
      <c r="RCV546" s="55"/>
      <c r="RCW546" s="55"/>
      <c r="RCX546" s="55"/>
      <c r="RCY546" s="59"/>
      <c r="RCZ546" s="55"/>
      <c r="RDA546" s="55"/>
      <c r="RDB546" s="87"/>
      <c r="RDC546" s="88"/>
      <c r="RDD546" s="89"/>
      <c r="RDE546" s="90"/>
      <c r="RDF546" s="57"/>
      <c r="RDG546" s="57"/>
      <c r="RDH546" s="91"/>
      <c r="RDI546" s="87"/>
      <c r="RDJ546" s="87"/>
      <c r="RDK546" s="55"/>
      <c r="RDL546" s="55"/>
      <c r="RDM546" s="92"/>
      <c r="RDN546" s="61"/>
      <c r="RDO546" s="55"/>
      <c r="RDP546" s="57"/>
      <c r="RDQ546" s="55"/>
      <c r="RDR546" s="55"/>
      <c r="RDS546" s="55"/>
      <c r="RDT546" s="55"/>
      <c r="RDU546" s="55"/>
      <c r="RDV546" s="55"/>
      <c r="RDW546" s="55"/>
      <c r="RDX546" s="59"/>
      <c r="RDY546" s="55"/>
      <c r="RDZ546" s="55"/>
      <c r="REA546" s="87"/>
      <c r="REB546" s="88"/>
      <c r="REC546" s="89"/>
      <c r="RED546" s="90"/>
      <c r="REE546" s="57"/>
      <c r="REF546" s="57"/>
      <c r="REG546" s="91"/>
      <c r="REH546" s="87"/>
      <c r="REI546" s="87"/>
      <c r="REJ546" s="55"/>
      <c r="REK546" s="55"/>
      <c r="REL546" s="92"/>
      <c r="REM546" s="61"/>
      <c r="REN546" s="55"/>
      <c r="REO546" s="57"/>
      <c r="REP546" s="55"/>
      <c r="REQ546" s="55"/>
      <c r="RER546" s="55"/>
      <c r="RES546" s="55"/>
      <c r="RET546" s="55"/>
      <c r="REU546" s="55"/>
      <c r="REV546" s="55"/>
      <c r="REW546" s="59"/>
      <c r="REX546" s="55"/>
      <c r="REY546" s="55"/>
      <c r="REZ546" s="87"/>
      <c r="RFA546" s="88"/>
      <c r="RFB546" s="89"/>
      <c r="RFC546" s="90"/>
      <c r="RFD546" s="57"/>
      <c r="RFE546" s="57"/>
      <c r="RFF546" s="91"/>
      <c r="RFG546" s="87"/>
      <c r="RFH546" s="87"/>
      <c r="RFI546" s="55"/>
      <c r="RFJ546" s="55"/>
      <c r="RFK546" s="92"/>
      <c r="RFL546" s="61"/>
      <c r="RFM546" s="55"/>
      <c r="RFN546" s="57"/>
      <c r="RFO546" s="55"/>
      <c r="RFP546" s="55"/>
      <c r="RFQ546" s="55"/>
      <c r="RFR546" s="55"/>
      <c r="RFS546" s="55"/>
      <c r="RFT546" s="55"/>
      <c r="RFU546" s="55"/>
      <c r="RFV546" s="59"/>
      <c r="RFW546" s="55"/>
      <c r="RFX546" s="55"/>
      <c r="RFY546" s="87"/>
      <c r="RFZ546" s="88"/>
      <c r="RGA546" s="89"/>
      <c r="RGB546" s="90"/>
      <c r="RGC546" s="57"/>
      <c r="RGD546" s="57"/>
      <c r="RGE546" s="91"/>
      <c r="RGF546" s="87"/>
      <c r="RGG546" s="87"/>
      <c r="RGH546" s="55"/>
      <c r="RGI546" s="55"/>
      <c r="RGJ546" s="92"/>
      <c r="RGK546" s="61"/>
      <c r="RGL546" s="55"/>
      <c r="RGM546" s="57"/>
      <c r="RGN546" s="55"/>
      <c r="RGO546" s="55"/>
      <c r="RGP546" s="55"/>
      <c r="RGQ546" s="55"/>
      <c r="RGR546" s="55"/>
      <c r="RGS546" s="55"/>
      <c r="RGT546" s="55"/>
      <c r="RGU546" s="59"/>
      <c r="RGV546" s="55"/>
      <c r="RGW546" s="55"/>
      <c r="RGX546" s="87"/>
      <c r="RGY546" s="88"/>
      <c r="RGZ546" s="89"/>
      <c r="RHA546" s="90"/>
      <c r="RHB546" s="57"/>
      <c r="RHC546" s="57"/>
      <c r="RHD546" s="91"/>
      <c r="RHE546" s="87"/>
      <c r="RHF546" s="87"/>
      <c r="RHG546" s="55"/>
      <c r="RHH546" s="55"/>
      <c r="RHI546" s="92"/>
      <c r="RHJ546" s="61"/>
      <c r="RHK546" s="55"/>
      <c r="RHL546" s="57"/>
      <c r="RHM546" s="55"/>
      <c r="RHN546" s="55"/>
      <c r="RHO546" s="55"/>
      <c r="RHP546" s="55"/>
      <c r="RHQ546" s="55"/>
      <c r="RHR546" s="55"/>
      <c r="RHS546" s="55"/>
      <c r="RHT546" s="59"/>
      <c r="RHU546" s="55"/>
      <c r="RHV546" s="55"/>
      <c r="RHW546" s="87"/>
      <c r="RHX546" s="88"/>
      <c r="RHY546" s="89"/>
      <c r="RHZ546" s="90"/>
      <c r="RIA546" s="57"/>
      <c r="RIB546" s="57"/>
      <c r="RIC546" s="91"/>
      <c r="RID546" s="87"/>
      <c r="RIE546" s="87"/>
      <c r="RIF546" s="55"/>
      <c r="RIG546" s="55"/>
      <c r="RIH546" s="92"/>
      <c r="RII546" s="61"/>
      <c r="RIJ546" s="55"/>
      <c r="RIK546" s="57"/>
      <c r="RIL546" s="55"/>
      <c r="RIM546" s="55"/>
      <c r="RIN546" s="55"/>
      <c r="RIO546" s="55"/>
      <c r="RIP546" s="55"/>
      <c r="RIQ546" s="55"/>
      <c r="RIR546" s="55"/>
      <c r="RIS546" s="59"/>
      <c r="RIT546" s="55"/>
      <c r="RIU546" s="55"/>
      <c r="RIV546" s="87"/>
      <c r="RIW546" s="88"/>
      <c r="RIX546" s="89"/>
      <c r="RIY546" s="90"/>
      <c r="RIZ546" s="57"/>
      <c r="RJA546" s="57"/>
      <c r="RJB546" s="91"/>
      <c r="RJC546" s="87"/>
      <c r="RJD546" s="87"/>
      <c r="RJE546" s="55"/>
      <c r="RJF546" s="55"/>
      <c r="RJG546" s="92"/>
      <c r="RJH546" s="61"/>
      <c r="RJI546" s="55"/>
      <c r="RJJ546" s="57"/>
      <c r="RJK546" s="55"/>
      <c r="RJL546" s="55"/>
      <c r="RJM546" s="55"/>
      <c r="RJN546" s="55"/>
      <c r="RJO546" s="55"/>
      <c r="RJP546" s="55"/>
      <c r="RJQ546" s="55"/>
      <c r="RJR546" s="59"/>
      <c r="RJS546" s="55"/>
      <c r="RJT546" s="55"/>
      <c r="RJU546" s="87"/>
      <c r="RJV546" s="88"/>
      <c r="RJW546" s="89"/>
      <c r="RJX546" s="90"/>
      <c r="RJY546" s="57"/>
      <c r="RJZ546" s="57"/>
      <c r="RKA546" s="91"/>
      <c r="RKB546" s="87"/>
      <c r="RKC546" s="87"/>
      <c r="RKD546" s="55"/>
      <c r="RKE546" s="55"/>
      <c r="RKF546" s="92"/>
      <c r="RKG546" s="61"/>
      <c r="RKH546" s="55"/>
      <c r="RKI546" s="57"/>
      <c r="RKJ546" s="55"/>
      <c r="RKK546" s="55"/>
      <c r="RKL546" s="55"/>
      <c r="RKM546" s="55"/>
      <c r="RKN546" s="55"/>
      <c r="RKO546" s="55"/>
      <c r="RKP546" s="55"/>
      <c r="RKQ546" s="59"/>
      <c r="RKR546" s="55"/>
      <c r="RKS546" s="55"/>
      <c r="RKT546" s="87"/>
      <c r="RKU546" s="88"/>
      <c r="RKV546" s="89"/>
      <c r="RKW546" s="90"/>
      <c r="RKX546" s="57"/>
      <c r="RKY546" s="57"/>
      <c r="RKZ546" s="91"/>
      <c r="RLA546" s="87"/>
      <c r="RLB546" s="87"/>
      <c r="RLC546" s="55"/>
      <c r="RLD546" s="55"/>
      <c r="RLE546" s="92"/>
      <c r="RLF546" s="61"/>
      <c r="RLG546" s="55"/>
      <c r="RLH546" s="57"/>
      <c r="RLI546" s="55"/>
      <c r="RLJ546" s="55"/>
      <c r="RLK546" s="55"/>
      <c r="RLL546" s="55"/>
      <c r="RLM546" s="55"/>
      <c r="RLN546" s="55"/>
      <c r="RLO546" s="55"/>
      <c r="RLP546" s="59"/>
      <c r="RLQ546" s="55"/>
      <c r="RLR546" s="55"/>
      <c r="RLS546" s="87"/>
      <c r="RLT546" s="88"/>
      <c r="RLU546" s="89"/>
      <c r="RLV546" s="90"/>
      <c r="RLW546" s="57"/>
      <c r="RLX546" s="57"/>
      <c r="RLY546" s="91"/>
      <c r="RLZ546" s="87"/>
      <c r="RMA546" s="87"/>
      <c r="RMB546" s="55"/>
      <c r="RMC546" s="55"/>
      <c r="RMD546" s="92"/>
      <c r="RME546" s="61"/>
      <c r="RMF546" s="55"/>
      <c r="RMG546" s="57"/>
      <c r="RMH546" s="55"/>
      <c r="RMI546" s="55"/>
      <c r="RMJ546" s="55"/>
      <c r="RMK546" s="55"/>
      <c r="RML546" s="55"/>
      <c r="RMM546" s="55"/>
      <c r="RMN546" s="55"/>
      <c r="RMO546" s="59"/>
      <c r="RMP546" s="55"/>
      <c r="RMQ546" s="55"/>
      <c r="RMR546" s="87"/>
      <c r="RMS546" s="88"/>
      <c r="RMT546" s="89"/>
      <c r="RMU546" s="90"/>
      <c r="RMV546" s="57"/>
      <c r="RMW546" s="57"/>
      <c r="RMX546" s="91"/>
      <c r="RMY546" s="87"/>
      <c r="RMZ546" s="87"/>
      <c r="RNA546" s="55"/>
      <c r="RNB546" s="55"/>
      <c r="RNC546" s="92"/>
      <c r="RND546" s="61"/>
      <c r="RNE546" s="55"/>
      <c r="RNF546" s="57"/>
      <c r="RNG546" s="55"/>
      <c r="RNH546" s="55"/>
      <c r="RNI546" s="55"/>
      <c r="RNJ546" s="55"/>
      <c r="RNK546" s="55"/>
      <c r="RNL546" s="55"/>
      <c r="RNM546" s="55"/>
      <c r="RNN546" s="59"/>
      <c r="RNO546" s="55"/>
      <c r="RNP546" s="55"/>
      <c r="RNQ546" s="87"/>
      <c r="RNR546" s="88"/>
      <c r="RNS546" s="89"/>
      <c r="RNT546" s="90"/>
      <c r="RNU546" s="57"/>
      <c r="RNV546" s="57"/>
      <c r="RNW546" s="91"/>
      <c r="RNX546" s="87"/>
      <c r="RNY546" s="87"/>
      <c r="RNZ546" s="55"/>
      <c r="ROA546" s="55"/>
      <c r="ROB546" s="92"/>
      <c r="ROC546" s="61"/>
      <c r="ROD546" s="55"/>
      <c r="ROE546" s="57"/>
      <c r="ROF546" s="55"/>
      <c r="ROG546" s="55"/>
      <c r="ROH546" s="55"/>
      <c r="ROI546" s="55"/>
      <c r="ROJ546" s="55"/>
      <c r="ROK546" s="55"/>
      <c r="ROL546" s="55"/>
      <c r="ROM546" s="59"/>
      <c r="RON546" s="55"/>
      <c r="ROO546" s="55"/>
      <c r="ROP546" s="87"/>
      <c r="ROQ546" s="88"/>
      <c r="ROR546" s="89"/>
      <c r="ROS546" s="90"/>
      <c r="ROT546" s="57"/>
      <c r="ROU546" s="57"/>
      <c r="ROV546" s="91"/>
      <c r="ROW546" s="87"/>
      <c r="ROX546" s="87"/>
      <c r="ROY546" s="55"/>
      <c r="ROZ546" s="55"/>
      <c r="RPA546" s="92"/>
      <c r="RPB546" s="61"/>
      <c r="RPC546" s="55"/>
      <c r="RPD546" s="57"/>
      <c r="RPE546" s="55"/>
      <c r="RPF546" s="55"/>
      <c r="RPG546" s="55"/>
      <c r="RPH546" s="55"/>
      <c r="RPI546" s="55"/>
      <c r="RPJ546" s="55"/>
      <c r="RPK546" s="55"/>
      <c r="RPL546" s="59"/>
      <c r="RPM546" s="55"/>
      <c r="RPN546" s="55"/>
      <c r="RPO546" s="87"/>
      <c r="RPP546" s="88"/>
      <c r="RPQ546" s="89"/>
      <c r="RPR546" s="90"/>
      <c r="RPS546" s="57"/>
      <c r="RPT546" s="57"/>
      <c r="RPU546" s="91"/>
      <c r="RPV546" s="87"/>
      <c r="RPW546" s="87"/>
      <c r="RPX546" s="55"/>
      <c r="RPY546" s="55"/>
      <c r="RPZ546" s="92"/>
      <c r="RQA546" s="61"/>
      <c r="RQB546" s="55"/>
      <c r="RQC546" s="57"/>
      <c r="RQD546" s="55"/>
      <c r="RQE546" s="55"/>
      <c r="RQF546" s="55"/>
      <c r="RQG546" s="55"/>
      <c r="RQH546" s="55"/>
      <c r="RQI546" s="55"/>
      <c r="RQJ546" s="55"/>
      <c r="RQK546" s="59"/>
      <c r="RQL546" s="55"/>
      <c r="RQM546" s="55"/>
      <c r="RQN546" s="87"/>
      <c r="RQO546" s="88"/>
      <c r="RQP546" s="89"/>
      <c r="RQQ546" s="90"/>
      <c r="RQR546" s="57"/>
      <c r="RQS546" s="57"/>
      <c r="RQT546" s="91"/>
      <c r="RQU546" s="87"/>
      <c r="RQV546" s="87"/>
      <c r="RQW546" s="55"/>
      <c r="RQX546" s="55"/>
      <c r="RQY546" s="92"/>
      <c r="RQZ546" s="61"/>
      <c r="RRA546" s="55"/>
      <c r="RRB546" s="57"/>
      <c r="RRC546" s="55"/>
      <c r="RRD546" s="55"/>
      <c r="RRE546" s="55"/>
      <c r="RRF546" s="55"/>
      <c r="RRG546" s="55"/>
      <c r="RRH546" s="55"/>
      <c r="RRI546" s="55"/>
      <c r="RRJ546" s="59"/>
      <c r="RRK546" s="55"/>
      <c r="RRL546" s="55"/>
      <c r="RRM546" s="87"/>
      <c r="RRN546" s="88"/>
      <c r="RRO546" s="89"/>
      <c r="RRP546" s="90"/>
      <c r="RRQ546" s="57"/>
      <c r="RRR546" s="57"/>
      <c r="RRS546" s="91"/>
      <c r="RRT546" s="87"/>
      <c r="RRU546" s="87"/>
      <c r="RRV546" s="55"/>
      <c r="RRW546" s="55"/>
      <c r="RRX546" s="92"/>
      <c r="RRY546" s="61"/>
      <c r="RRZ546" s="55"/>
      <c r="RSA546" s="57"/>
      <c r="RSB546" s="55"/>
      <c r="RSC546" s="55"/>
      <c r="RSD546" s="55"/>
      <c r="RSE546" s="55"/>
      <c r="RSF546" s="55"/>
      <c r="RSG546" s="55"/>
      <c r="RSH546" s="55"/>
      <c r="RSI546" s="59"/>
      <c r="RSJ546" s="55"/>
      <c r="RSK546" s="55"/>
      <c r="RSL546" s="87"/>
      <c r="RSM546" s="88"/>
      <c r="RSN546" s="89"/>
      <c r="RSO546" s="90"/>
      <c r="RSP546" s="57"/>
      <c r="RSQ546" s="57"/>
      <c r="RSR546" s="91"/>
      <c r="RSS546" s="87"/>
      <c r="RST546" s="87"/>
      <c r="RSU546" s="55"/>
      <c r="RSV546" s="55"/>
      <c r="RSW546" s="92"/>
      <c r="RSX546" s="61"/>
      <c r="RSY546" s="55"/>
      <c r="RSZ546" s="57"/>
      <c r="RTA546" s="55"/>
      <c r="RTB546" s="55"/>
      <c r="RTC546" s="55"/>
      <c r="RTD546" s="55"/>
      <c r="RTE546" s="55"/>
      <c r="RTF546" s="55"/>
      <c r="RTG546" s="55"/>
      <c r="RTH546" s="59"/>
      <c r="RTI546" s="55"/>
      <c r="RTJ546" s="55"/>
      <c r="RTK546" s="87"/>
      <c r="RTL546" s="88"/>
      <c r="RTM546" s="89"/>
      <c r="RTN546" s="90"/>
      <c r="RTO546" s="57"/>
      <c r="RTP546" s="57"/>
      <c r="RTQ546" s="91"/>
      <c r="RTR546" s="87"/>
      <c r="RTS546" s="87"/>
      <c r="RTT546" s="55"/>
      <c r="RTU546" s="55"/>
      <c r="RTV546" s="92"/>
      <c r="RTW546" s="61"/>
      <c r="RTX546" s="55"/>
      <c r="RTY546" s="57"/>
      <c r="RTZ546" s="55"/>
      <c r="RUA546" s="55"/>
      <c r="RUB546" s="55"/>
      <c r="RUC546" s="55"/>
      <c r="RUD546" s="55"/>
      <c r="RUE546" s="55"/>
      <c r="RUF546" s="55"/>
      <c r="RUG546" s="59"/>
      <c r="RUH546" s="55"/>
      <c r="RUI546" s="55"/>
      <c r="RUJ546" s="87"/>
      <c r="RUK546" s="88"/>
      <c r="RUL546" s="89"/>
      <c r="RUM546" s="90"/>
      <c r="RUN546" s="57"/>
      <c r="RUO546" s="57"/>
      <c r="RUP546" s="91"/>
      <c r="RUQ546" s="87"/>
      <c r="RUR546" s="87"/>
      <c r="RUS546" s="55"/>
      <c r="RUT546" s="55"/>
      <c r="RUU546" s="92"/>
      <c r="RUV546" s="61"/>
      <c r="RUW546" s="55"/>
      <c r="RUX546" s="57"/>
      <c r="RUY546" s="55"/>
      <c r="RUZ546" s="55"/>
      <c r="RVA546" s="55"/>
      <c r="RVB546" s="55"/>
      <c r="RVC546" s="55"/>
      <c r="RVD546" s="55"/>
      <c r="RVE546" s="55"/>
      <c r="RVF546" s="59"/>
      <c r="RVG546" s="55"/>
      <c r="RVH546" s="55"/>
      <c r="RVI546" s="87"/>
      <c r="RVJ546" s="88"/>
      <c r="RVK546" s="89"/>
      <c r="RVL546" s="90"/>
      <c r="RVM546" s="57"/>
      <c r="RVN546" s="57"/>
      <c r="RVO546" s="91"/>
      <c r="RVP546" s="87"/>
      <c r="RVQ546" s="87"/>
      <c r="RVR546" s="55"/>
      <c r="RVS546" s="55"/>
      <c r="RVT546" s="92"/>
      <c r="RVU546" s="61"/>
      <c r="RVV546" s="55"/>
      <c r="RVW546" s="57"/>
      <c r="RVX546" s="55"/>
      <c r="RVY546" s="55"/>
      <c r="RVZ546" s="55"/>
      <c r="RWA546" s="55"/>
      <c r="RWB546" s="55"/>
      <c r="RWC546" s="55"/>
      <c r="RWD546" s="55"/>
      <c r="RWE546" s="59"/>
      <c r="RWF546" s="55"/>
      <c r="RWG546" s="55"/>
      <c r="RWH546" s="87"/>
      <c r="RWI546" s="88"/>
      <c r="RWJ546" s="89"/>
      <c r="RWK546" s="90"/>
      <c r="RWL546" s="57"/>
      <c r="RWM546" s="57"/>
      <c r="RWN546" s="91"/>
      <c r="RWO546" s="87"/>
      <c r="RWP546" s="87"/>
      <c r="RWQ546" s="55"/>
      <c r="RWR546" s="55"/>
      <c r="RWS546" s="92"/>
      <c r="RWT546" s="61"/>
      <c r="RWU546" s="55"/>
      <c r="RWV546" s="57"/>
      <c r="RWW546" s="55"/>
      <c r="RWX546" s="55"/>
      <c r="RWY546" s="55"/>
      <c r="RWZ546" s="55"/>
      <c r="RXA546" s="55"/>
      <c r="RXB546" s="55"/>
      <c r="RXC546" s="55"/>
      <c r="RXD546" s="59"/>
      <c r="RXE546" s="55"/>
      <c r="RXF546" s="55"/>
      <c r="RXG546" s="87"/>
      <c r="RXH546" s="88"/>
      <c r="RXI546" s="89"/>
      <c r="RXJ546" s="90"/>
      <c r="RXK546" s="57"/>
      <c r="RXL546" s="57"/>
      <c r="RXM546" s="91"/>
      <c r="RXN546" s="87"/>
      <c r="RXO546" s="87"/>
      <c r="RXP546" s="55"/>
      <c r="RXQ546" s="55"/>
      <c r="RXR546" s="92"/>
      <c r="RXS546" s="61"/>
      <c r="RXT546" s="55"/>
      <c r="RXU546" s="57"/>
      <c r="RXV546" s="55"/>
      <c r="RXW546" s="55"/>
      <c r="RXX546" s="55"/>
      <c r="RXY546" s="55"/>
      <c r="RXZ546" s="55"/>
      <c r="RYA546" s="55"/>
      <c r="RYB546" s="55"/>
      <c r="RYC546" s="59"/>
      <c r="RYD546" s="55"/>
      <c r="RYE546" s="55"/>
      <c r="RYF546" s="87"/>
      <c r="RYG546" s="88"/>
      <c r="RYH546" s="89"/>
      <c r="RYI546" s="90"/>
      <c r="RYJ546" s="57"/>
      <c r="RYK546" s="57"/>
      <c r="RYL546" s="91"/>
      <c r="RYM546" s="87"/>
      <c r="RYN546" s="87"/>
      <c r="RYO546" s="55"/>
      <c r="RYP546" s="55"/>
      <c r="RYQ546" s="92"/>
      <c r="RYR546" s="61"/>
      <c r="RYS546" s="55"/>
      <c r="RYT546" s="57"/>
      <c r="RYU546" s="55"/>
      <c r="RYV546" s="55"/>
      <c r="RYW546" s="55"/>
      <c r="RYX546" s="55"/>
      <c r="RYY546" s="55"/>
      <c r="RYZ546" s="55"/>
      <c r="RZA546" s="55"/>
      <c r="RZB546" s="59"/>
      <c r="RZC546" s="55"/>
      <c r="RZD546" s="55"/>
      <c r="RZE546" s="87"/>
      <c r="RZF546" s="88"/>
      <c r="RZG546" s="89"/>
      <c r="RZH546" s="90"/>
      <c r="RZI546" s="57"/>
      <c r="RZJ546" s="57"/>
      <c r="RZK546" s="91"/>
      <c r="RZL546" s="87"/>
      <c r="RZM546" s="87"/>
      <c r="RZN546" s="55"/>
      <c r="RZO546" s="55"/>
      <c r="RZP546" s="92"/>
      <c r="RZQ546" s="61"/>
      <c r="RZR546" s="55"/>
      <c r="RZS546" s="57"/>
      <c r="RZT546" s="55"/>
      <c r="RZU546" s="55"/>
      <c r="RZV546" s="55"/>
      <c r="RZW546" s="55"/>
      <c r="RZX546" s="55"/>
      <c r="RZY546" s="55"/>
      <c r="RZZ546" s="55"/>
      <c r="SAA546" s="59"/>
      <c r="SAB546" s="55"/>
      <c r="SAC546" s="55"/>
      <c r="SAD546" s="87"/>
      <c r="SAE546" s="88"/>
      <c r="SAF546" s="89"/>
      <c r="SAG546" s="90"/>
      <c r="SAH546" s="57"/>
      <c r="SAI546" s="57"/>
      <c r="SAJ546" s="91"/>
      <c r="SAK546" s="87"/>
      <c r="SAL546" s="87"/>
      <c r="SAM546" s="55"/>
      <c r="SAN546" s="55"/>
      <c r="SAO546" s="92"/>
      <c r="SAP546" s="61"/>
      <c r="SAQ546" s="55"/>
      <c r="SAR546" s="57"/>
      <c r="SAS546" s="55"/>
      <c r="SAT546" s="55"/>
      <c r="SAU546" s="55"/>
      <c r="SAV546" s="55"/>
      <c r="SAW546" s="55"/>
      <c r="SAX546" s="55"/>
      <c r="SAY546" s="55"/>
      <c r="SAZ546" s="59"/>
      <c r="SBA546" s="55"/>
      <c r="SBB546" s="55"/>
      <c r="SBC546" s="87"/>
      <c r="SBD546" s="88"/>
      <c r="SBE546" s="89"/>
      <c r="SBF546" s="90"/>
      <c r="SBG546" s="57"/>
      <c r="SBH546" s="57"/>
      <c r="SBI546" s="91"/>
      <c r="SBJ546" s="87"/>
      <c r="SBK546" s="87"/>
      <c r="SBL546" s="55"/>
      <c r="SBM546" s="55"/>
      <c r="SBN546" s="92"/>
      <c r="SBO546" s="61"/>
      <c r="SBP546" s="55"/>
      <c r="SBQ546" s="57"/>
      <c r="SBR546" s="55"/>
      <c r="SBS546" s="55"/>
      <c r="SBT546" s="55"/>
      <c r="SBU546" s="55"/>
      <c r="SBV546" s="55"/>
      <c r="SBW546" s="55"/>
      <c r="SBX546" s="55"/>
      <c r="SBY546" s="59"/>
      <c r="SBZ546" s="55"/>
      <c r="SCA546" s="55"/>
      <c r="SCB546" s="87"/>
      <c r="SCC546" s="88"/>
      <c r="SCD546" s="89"/>
      <c r="SCE546" s="90"/>
      <c r="SCF546" s="57"/>
      <c r="SCG546" s="57"/>
      <c r="SCH546" s="91"/>
      <c r="SCI546" s="87"/>
      <c r="SCJ546" s="87"/>
      <c r="SCK546" s="55"/>
      <c r="SCL546" s="55"/>
      <c r="SCM546" s="92"/>
      <c r="SCN546" s="61"/>
      <c r="SCO546" s="55"/>
      <c r="SCP546" s="57"/>
      <c r="SCQ546" s="55"/>
      <c r="SCR546" s="55"/>
      <c r="SCS546" s="55"/>
      <c r="SCT546" s="55"/>
      <c r="SCU546" s="55"/>
      <c r="SCV546" s="55"/>
      <c r="SCW546" s="55"/>
      <c r="SCX546" s="59"/>
      <c r="SCY546" s="55"/>
      <c r="SCZ546" s="55"/>
      <c r="SDA546" s="87"/>
      <c r="SDB546" s="88"/>
      <c r="SDC546" s="89"/>
      <c r="SDD546" s="90"/>
      <c r="SDE546" s="57"/>
      <c r="SDF546" s="57"/>
      <c r="SDG546" s="91"/>
      <c r="SDH546" s="87"/>
      <c r="SDI546" s="87"/>
      <c r="SDJ546" s="55"/>
      <c r="SDK546" s="55"/>
      <c r="SDL546" s="92"/>
      <c r="SDM546" s="61"/>
      <c r="SDN546" s="55"/>
      <c r="SDO546" s="57"/>
      <c r="SDP546" s="55"/>
      <c r="SDQ546" s="55"/>
      <c r="SDR546" s="55"/>
      <c r="SDS546" s="55"/>
      <c r="SDT546" s="55"/>
      <c r="SDU546" s="55"/>
      <c r="SDV546" s="55"/>
      <c r="SDW546" s="59"/>
      <c r="SDX546" s="55"/>
      <c r="SDY546" s="55"/>
      <c r="SDZ546" s="87"/>
      <c r="SEA546" s="88"/>
      <c r="SEB546" s="89"/>
      <c r="SEC546" s="90"/>
      <c r="SED546" s="57"/>
      <c r="SEE546" s="57"/>
      <c r="SEF546" s="91"/>
      <c r="SEG546" s="87"/>
      <c r="SEH546" s="87"/>
      <c r="SEI546" s="55"/>
      <c r="SEJ546" s="55"/>
      <c r="SEK546" s="92"/>
      <c r="SEL546" s="61"/>
      <c r="SEM546" s="55"/>
      <c r="SEN546" s="57"/>
      <c r="SEO546" s="55"/>
      <c r="SEP546" s="55"/>
      <c r="SEQ546" s="55"/>
      <c r="SER546" s="55"/>
      <c r="SES546" s="55"/>
      <c r="SET546" s="55"/>
      <c r="SEU546" s="55"/>
      <c r="SEV546" s="59"/>
      <c r="SEW546" s="55"/>
      <c r="SEX546" s="55"/>
      <c r="SEY546" s="87"/>
      <c r="SEZ546" s="88"/>
      <c r="SFA546" s="89"/>
      <c r="SFB546" s="90"/>
      <c r="SFC546" s="57"/>
      <c r="SFD546" s="57"/>
      <c r="SFE546" s="91"/>
      <c r="SFF546" s="87"/>
      <c r="SFG546" s="87"/>
      <c r="SFH546" s="55"/>
      <c r="SFI546" s="55"/>
      <c r="SFJ546" s="92"/>
      <c r="SFK546" s="61"/>
      <c r="SFL546" s="55"/>
      <c r="SFM546" s="57"/>
      <c r="SFN546" s="55"/>
      <c r="SFO546" s="55"/>
      <c r="SFP546" s="55"/>
      <c r="SFQ546" s="55"/>
      <c r="SFR546" s="55"/>
      <c r="SFS546" s="55"/>
      <c r="SFT546" s="55"/>
      <c r="SFU546" s="59"/>
      <c r="SFV546" s="55"/>
      <c r="SFW546" s="55"/>
      <c r="SFX546" s="87"/>
      <c r="SFY546" s="88"/>
      <c r="SFZ546" s="89"/>
      <c r="SGA546" s="90"/>
      <c r="SGB546" s="57"/>
      <c r="SGC546" s="57"/>
      <c r="SGD546" s="91"/>
      <c r="SGE546" s="87"/>
      <c r="SGF546" s="87"/>
      <c r="SGG546" s="55"/>
      <c r="SGH546" s="55"/>
      <c r="SGI546" s="92"/>
      <c r="SGJ546" s="61"/>
      <c r="SGK546" s="55"/>
      <c r="SGL546" s="57"/>
      <c r="SGM546" s="55"/>
      <c r="SGN546" s="55"/>
      <c r="SGO546" s="55"/>
      <c r="SGP546" s="55"/>
      <c r="SGQ546" s="55"/>
      <c r="SGR546" s="55"/>
      <c r="SGS546" s="55"/>
      <c r="SGT546" s="59"/>
      <c r="SGU546" s="55"/>
      <c r="SGV546" s="55"/>
      <c r="SGW546" s="87"/>
      <c r="SGX546" s="88"/>
      <c r="SGY546" s="89"/>
      <c r="SGZ546" s="90"/>
      <c r="SHA546" s="57"/>
      <c r="SHB546" s="57"/>
      <c r="SHC546" s="91"/>
      <c r="SHD546" s="87"/>
      <c r="SHE546" s="87"/>
      <c r="SHF546" s="55"/>
      <c r="SHG546" s="55"/>
      <c r="SHH546" s="92"/>
      <c r="SHI546" s="61"/>
      <c r="SHJ546" s="55"/>
      <c r="SHK546" s="57"/>
      <c r="SHL546" s="55"/>
      <c r="SHM546" s="55"/>
      <c r="SHN546" s="55"/>
      <c r="SHO546" s="55"/>
      <c r="SHP546" s="55"/>
      <c r="SHQ546" s="55"/>
      <c r="SHR546" s="55"/>
      <c r="SHS546" s="59"/>
      <c r="SHT546" s="55"/>
      <c r="SHU546" s="55"/>
      <c r="SHV546" s="87"/>
      <c r="SHW546" s="88"/>
      <c r="SHX546" s="89"/>
      <c r="SHY546" s="90"/>
      <c r="SHZ546" s="57"/>
      <c r="SIA546" s="57"/>
      <c r="SIB546" s="91"/>
      <c r="SIC546" s="87"/>
      <c r="SID546" s="87"/>
      <c r="SIE546" s="55"/>
      <c r="SIF546" s="55"/>
      <c r="SIG546" s="92"/>
      <c r="SIH546" s="61"/>
      <c r="SII546" s="55"/>
      <c r="SIJ546" s="57"/>
      <c r="SIK546" s="55"/>
      <c r="SIL546" s="55"/>
      <c r="SIM546" s="55"/>
      <c r="SIN546" s="55"/>
      <c r="SIO546" s="55"/>
      <c r="SIP546" s="55"/>
      <c r="SIQ546" s="55"/>
      <c r="SIR546" s="59"/>
      <c r="SIS546" s="55"/>
      <c r="SIT546" s="55"/>
      <c r="SIU546" s="87"/>
      <c r="SIV546" s="88"/>
      <c r="SIW546" s="89"/>
      <c r="SIX546" s="90"/>
      <c r="SIY546" s="57"/>
      <c r="SIZ546" s="57"/>
      <c r="SJA546" s="91"/>
      <c r="SJB546" s="87"/>
      <c r="SJC546" s="87"/>
      <c r="SJD546" s="55"/>
      <c r="SJE546" s="55"/>
      <c r="SJF546" s="92"/>
      <c r="SJG546" s="61"/>
      <c r="SJH546" s="55"/>
      <c r="SJI546" s="57"/>
      <c r="SJJ546" s="55"/>
      <c r="SJK546" s="55"/>
      <c r="SJL546" s="55"/>
      <c r="SJM546" s="55"/>
      <c r="SJN546" s="55"/>
      <c r="SJO546" s="55"/>
      <c r="SJP546" s="55"/>
      <c r="SJQ546" s="59"/>
      <c r="SJR546" s="55"/>
      <c r="SJS546" s="55"/>
      <c r="SJT546" s="87"/>
      <c r="SJU546" s="88"/>
      <c r="SJV546" s="89"/>
      <c r="SJW546" s="90"/>
      <c r="SJX546" s="57"/>
      <c r="SJY546" s="57"/>
      <c r="SJZ546" s="91"/>
      <c r="SKA546" s="87"/>
      <c r="SKB546" s="87"/>
      <c r="SKC546" s="55"/>
      <c r="SKD546" s="55"/>
      <c r="SKE546" s="92"/>
      <c r="SKF546" s="61"/>
      <c r="SKG546" s="55"/>
      <c r="SKH546" s="57"/>
      <c r="SKI546" s="55"/>
      <c r="SKJ546" s="55"/>
      <c r="SKK546" s="55"/>
      <c r="SKL546" s="55"/>
      <c r="SKM546" s="55"/>
      <c r="SKN546" s="55"/>
      <c r="SKO546" s="55"/>
      <c r="SKP546" s="59"/>
      <c r="SKQ546" s="55"/>
      <c r="SKR546" s="55"/>
      <c r="SKS546" s="87"/>
      <c r="SKT546" s="88"/>
      <c r="SKU546" s="89"/>
      <c r="SKV546" s="90"/>
      <c r="SKW546" s="57"/>
      <c r="SKX546" s="57"/>
      <c r="SKY546" s="91"/>
      <c r="SKZ546" s="87"/>
      <c r="SLA546" s="87"/>
      <c r="SLB546" s="55"/>
      <c r="SLC546" s="55"/>
      <c r="SLD546" s="92"/>
      <c r="SLE546" s="61"/>
      <c r="SLF546" s="55"/>
      <c r="SLG546" s="57"/>
      <c r="SLH546" s="55"/>
      <c r="SLI546" s="55"/>
      <c r="SLJ546" s="55"/>
      <c r="SLK546" s="55"/>
      <c r="SLL546" s="55"/>
      <c r="SLM546" s="55"/>
      <c r="SLN546" s="55"/>
      <c r="SLO546" s="59"/>
      <c r="SLP546" s="55"/>
      <c r="SLQ546" s="55"/>
      <c r="SLR546" s="87"/>
      <c r="SLS546" s="88"/>
      <c r="SLT546" s="89"/>
      <c r="SLU546" s="90"/>
      <c r="SLV546" s="57"/>
      <c r="SLW546" s="57"/>
      <c r="SLX546" s="91"/>
      <c r="SLY546" s="87"/>
      <c r="SLZ546" s="87"/>
      <c r="SMA546" s="55"/>
      <c r="SMB546" s="55"/>
      <c r="SMC546" s="92"/>
      <c r="SMD546" s="61"/>
      <c r="SME546" s="55"/>
      <c r="SMF546" s="57"/>
      <c r="SMG546" s="55"/>
      <c r="SMH546" s="55"/>
      <c r="SMI546" s="55"/>
      <c r="SMJ546" s="55"/>
      <c r="SMK546" s="55"/>
      <c r="SML546" s="55"/>
      <c r="SMM546" s="55"/>
      <c r="SMN546" s="59"/>
      <c r="SMO546" s="55"/>
      <c r="SMP546" s="55"/>
      <c r="SMQ546" s="87"/>
      <c r="SMR546" s="88"/>
      <c r="SMS546" s="89"/>
      <c r="SMT546" s="90"/>
      <c r="SMU546" s="57"/>
      <c r="SMV546" s="57"/>
      <c r="SMW546" s="91"/>
      <c r="SMX546" s="87"/>
      <c r="SMY546" s="87"/>
      <c r="SMZ546" s="55"/>
      <c r="SNA546" s="55"/>
      <c r="SNB546" s="92"/>
      <c r="SNC546" s="61"/>
      <c r="SND546" s="55"/>
      <c r="SNE546" s="57"/>
      <c r="SNF546" s="55"/>
      <c r="SNG546" s="55"/>
      <c r="SNH546" s="55"/>
      <c r="SNI546" s="55"/>
      <c r="SNJ546" s="55"/>
      <c r="SNK546" s="55"/>
      <c r="SNL546" s="55"/>
      <c r="SNM546" s="59"/>
      <c r="SNN546" s="55"/>
      <c r="SNO546" s="55"/>
      <c r="SNP546" s="87"/>
      <c r="SNQ546" s="88"/>
      <c r="SNR546" s="89"/>
      <c r="SNS546" s="90"/>
      <c r="SNT546" s="57"/>
      <c r="SNU546" s="57"/>
      <c r="SNV546" s="91"/>
      <c r="SNW546" s="87"/>
      <c r="SNX546" s="87"/>
      <c r="SNY546" s="55"/>
      <c r="SNZ546" s="55"/>
      <c r="SOA546" s="92"/>
      <c r="SOB546" s="61"/>
      <c r="SOC546" s="55"/>
      <c r="SOD546" s="57"/>
      <c r="SOE546" s="55"/>
      <c r="SOF546" s="55"/>
      <c r="SOG546" s="55"/>
      <c r="SOH546" s="55"/>
      <c r="SOI546" s="55"/>
      <c r="SOJ546" s="55"/>
      <c r="SOK546" s="55"/>
      <c r="SOL546" s="59"/>
      <c r="SOM546" s="55"/>
      <c r="SON546" s="55"/>
      <c r="SOO546" s="87"/>
      <c r="SOP546" s="88"/>
      <c r="SOQ546" s="89"/>
      <c r="SOR546" s="90"/>
      <c r="SOS546" s="57"/>
      <c r="SOT546" s="57"/>
      <c r="SOU546" s="91"/>
      <c r="SOV546" s="87"/>
      <c r="SOW546" s="87"/>
      <c r="SOX546" s="55"/>
      <c r="SOY546" s="55"/>
      <c r="SOZ546" s="92"/>
      <c r="SPA546" s="61"/>
      <c r="SPB546" s="55"/>
      <c r="SPC546" s="57"/>
      <c r="SPD546" s="55"/>
      <c r="SPE546" s="55"/>
      <c r="SPF546" s="55"/>
      <c r="SPG546" s="55"/>
      <c r="SPH546" s="55"/>
      <c r="SPI546" s="55"/>
      <c r="SPJ546" s="55"/>
      <c r="SPK546" s="59"/>
      <c r="SPL546" s="55"/>
      <c r="SPM546" s="55"/>
      <c r="SPN546" s="87"/>
      <c r="SPO546" s="88"/>
      <c r="SPP546" s="89"/>
      <c r="SPQ546" s="90"/>
      <c r="SPR546" s="57"/>
      <c r="SPS546" s="57"/>
      <c r="SPT546" s="91"/>
      <c r="SPU546" s="87"/>
      <c r="SPV546" s="87"/>
      <c r="SPW546" s="55"/>
      <c r="SPX546" s="55"/>
      <c r="SPY546" s="92"/>
      <c r="SPZ546" s="61"/>
      <c r="SQA546" s="55"/>
      <c r="SQB546" s="57"/>
      <c r="SQC546" s="55"/>
      <c r="SQD546" s="55"/>
      <c r="SQE546" s="55"/>
      <c r="SQF546" s="55"/>
      <c r="SQG546" s="55"/>
      <c r="SQH546" s="55"/>
      <c r="SQI546" s="55"/>
      <c r="SQJ546" s="59"/>
      <c r="SQK546" s="55"/>
      <c r="SQL546" s="55"/>
      <c r="SQM546" s="87"/>
      <c r="SQN546" s="88"/>
      <c r="SQO546" s="89"/>
      <c r="SQP546" s="90"/>
      <c r="SQQ546" s="57"/>
      <c r="SQR546" s="57"/>
      <c r="SQS546" s="91"/>
      <c r="SQT546" s="87"/>
      <c r="SQU546" s="87"/>
      <c r="SQV546" s="55"/>
      <c r="SQW546" s="55"/>
      <c r="SQX546" s="92"/>
      <c r="SQY546" s="61"/>
      <c r="SQZ546" s="55"/>
      <c r="SRA546" s="57"/>
      <c r="SRB546" s="55"/>
      <c r="SRC546" s="55"/>
      <c r="SRD546" s="55"/>
      <c r="SRE546" s="55"/>
      <c r="SRF546" s="55"/>
      <c r="SRG546" s="55"/>
      <c r="SRH546" s="55"/>
      <c r="SRI546" s="59"/>
      <c r="SRJ546" s="55"/>
      <c r="SRK546" s="55"/>
      <c r="SRL546" s="87"/>
      <c r="SRM546" s="88"/>
      <c r="SRN546" s="89"/>
      <c r="SRO546" s="90"/>
      <c r="SRP546" s="57"/>
      <c r="SRQ546" s="57"/>
      <c r="SRR546" s="91"/>
      <c r="SRS546" s="87"/>
      <c r="SRT546" s="87"/>
      <c r="SRU546" s="55"/>
      <c r="SRV546" s="55"/>
      <c r="SRW546" s="92"/>
      <c r="SRX546" s="61"/>
      <c r="SRY546" s="55"/>
      <c r="SRZ546" s="57"/>
      <c r="SSA546" s="55"/>
      <c r="SSB546" s="55"/>
      <c r="SSC546" s="55"/>
      <c r="SSD546" s="55"/>
      <c r="SSE546" s="55"/>
      <c r="SSF546" s="55"/>
      <c r="SSG546" s="55"/>
      <c r="SSH546" s="59"/>
      <c r="SSI546" s="55"/>
      <c r="SSJ546" s="55"/>
      <c r="SSK546" s="87"/>
      <c r="SSL546" s="88"/>
      <c r="SSM546" s="89"/>
      <c r="SSN546" s="90"/>
      <c r="SSO546" s="57"/>
      <c r="SSP546" s="57"/>
      <c r="SSQ546" s="91"/>
      <c r="SSR546" s="87"/>
      <c r="SSS546" s="87"/>
      <c r="SST546" s="55"/>
      <c r="SSU546" s="55"/>
      <c r="SSV546" s="92"/>
      <c r="SSW546" s="61"/>
      <c r="SSX546" s="55"/>
      <c r="SSY546" s="57"/>
      <c r="SSZ546" s="55"/>
      <c r="STA546" s="55"/>
      <c r="STB546" s="55"/>
      <c r="STC546" s="55"/>
      <c r="STD546" s="55"/>
      <c r="STE546" s="55"/>
      <c r="STF546" s="55"/>
      <c r="STG546" s="59"/>
      <c r="STH546" s="55"/>
      <c r="STI546" s="55"/>
      <c r="STJ546" s="87"/>
      <c r="STK546" s="88"/>
      <c r="STL546" s="89"/>
      <c r="STM546" s="90"/>
      <c r="STN546" s="57"/>
      <c r="STO546" s="57"/>
      <c r="STP546" s="91"/>
      <c r="STQ546" s="87"/>
      <c r="STR546" s="87"/>
      <c r="STS546" s="55"/>
      <c r="STT546" s="55"/>
      <c r="STU546" s="92"/>
      <c r="STV546" s="61"/>
      <c r="STW546" s="55"/>
      <c r="STX546" s="57"/>
      <c r="STY546" s="55"/>
      <c r="STZ546" s="55"/>
      <c r="SUA546" s="55"/>
      <c r="SUB546" s="55"/>
      <c r="SUC546" s="55"/>
      <c r="SUD546" s="55"/>
      <c r="SUE546" s="55"/>
      <c r="SUF546" s="59"/>
      <c r="SUG546" s="55"/>
      <c r="SUH546" s="55"/>
      <c r="SUI546" s="87"/>
      <c r="SUJ546" s="88"/>
      <c r="SUK546" s="89"/>
      <c r="SUL546" s="90"/>
      <c r="SUM546" s="57"/>
      <c r="SUN546" s="57"/>
      <c r="SUO546" s="91"/>
      <c r="SUP546" s="87"/>
      <c r="SUQ546" s="87"/>
      <c r="SUR546" s="55"/>
      <c r="SUS546" s="55"/>
      <c r="SUT546" s="92"/>
      <c r="SUU546" s="61"/>
      <c r="SUV546" s="55"/>
      <c r="SUW546" s="57"/>
      <c r="SUX546" s="55"/>
      <c r="SUY546" s="55"/>
      <c r="SUZ546" s="55"/>
      <c r="SVA546" s="55"/>
      <c r="SVB546" s="55"/>
      <c r="SVC546" s="55"/>
      <c r="SVD546" s="55"/>
      <c r="SVE546" s="59"/>
      <c r="SVF546" s="55"/>
      <c r="SVG546" s="55"/>
      <c r="SVH546" s="87"/>
      <c r="SVI546" s="88"/>
      <c r="SVJ546" s="89"/>
      <c r="SVK546" s="90"/>
      <c r="SVL546" s="57"/>
      <c r="SVM546" s="57"/>
      <c r="SVN546" s="91"/>
      <c r="SVO546" s="87"/>
      <c r="SVP546" s="87"/>
      <c r="SVQ546" s="55"/>
      <c r="SVR546" s="55"/>
      <c r="SVS546" s="92"/>
      <c r="SVT546" s="61"/>
      <c r="SVU546" s="55"/>
      <c r="SVV546" s="57"/>
      <c r="SVW546" s="55"/>
      <c r="SVX546" s="55"/>
      <c r="SVY546" s="55"/>
      <c r="SVZ546" s="55"/>
      <c r="SWA546" s="55"/>
      <c r="SWB546" s="55"/>
      <c r="SWC546" s="55"/>
      <c r="SWD546" s="59"/>
      <c r="SWE546" s="55"/>
      <c r="SWF546" s="55"/>
      <c r="SWG546" s="87"/>
      <c r="SWH546" s="88"/>
      <c r="SWI546" s="89"/>
      <c r="SWJ546" s="90"/>
      <c r="SWK546" s="57"/>
      <c r="SWL546" s="57"/>
      <c r="SWM546" s="91"/>
      <c r="SWN546" s="87"/>
      <c r="SWO546" s="87"/>
      <c r="SWP546" s="55"/>
      <c r="SWQ546" s="55"/>
      <c r="SWR546" s="92"/>
      <c r="SWS546" s="61"/>
      <c r="SWT546" s="55"/>
      <c r="SWU546" s="57"/>
      <c r="SWV546" s="55"/>
      <c r="SWW546" s="55"/>
      <c r="SWX546" s="55"/>
      <c r="SWY546" s="55"/>
      <c r="SWZ546" s="55"/>
      <c r="SXA546" s="55"/>
      <c r="SXB546" s="55"/>
      <c r="SXC546" s="59"/>
      <c r="SXD546" s="55"/>
      <c r="SXE546" s="55"/>
      <c r="SXF546" s="87"/>
      <c r="SXG546" s="88"/>
      <c r="SXH546" s="89"/>
      <c r="SXI546" s="90"/>
      <c r="SXJ546" s="57"/>
      <c r="SXK546" s="57"/>
      <c r="SXL546" s="91"/>
      <c r="SXM546" s="87"/>
      <c r="SXN546" s="87"/>
      <c r="SXO546" s="55"/>
      <c r="SXP546" s="55"/>
      <c r="SXQ546" s="92"/>
      <c r="SXR546" s="61"/>
      <c r="SXS546" s="55"/>
      <c r="SXT546" s="57"/>
      <c r="SXU546" s="55"/>
      <c r="SXV546" s="55"/>
      <c r="SXW546" s="55"/>
      <c r="SXX546" s="55"/>
      <c r="SXY546" s="55"/>
      <c r="SXZ546" s="55"/>
      <c r="SYA546" s="55"/>
      <c r="SYB546" s="59"/>
      <c r="SYC546" s="55"/>
      <c r="SYD546" s="55"/>
      <c r="SYE546" s="87"/>
      <c r="SYF546" s="88"/>
      <c r="SYG546" s="89"/>
      <c r="SYH546" s="90"/>
      <c r="SYI546" s="57"/>
      <c r="SYJ546" s="57"/>
      <c r="SYK546" s="91"/>
      <c r="SYL546" s="87"/>
      <c r="SYM546" s="87"/>
      <c r="SYN546" s="55"/>
      <c r="SYO546" s="55"/>
      <c r="SYP546" s="92"/>
      <c r="SYQ546" s="61"/>
      <c r="SYR546" s="55"/>
      <c r="SYS546" s="57"/>
      <c r="SYT546" s="55"/>
      <c r="SYU546" s="55"/>
      <c r="SYV546" s="55"/>
      <c r="SYW546" s="55"/>
      <c r="SYX546" s="55"/>
      <c r="SYY546" s="55"/>
      <c r="SYZ546" s="55"/>
      <c r="SZA546" s="59"/>
      <c r="SZB546" s="55"/>
      <c r="SZC546" s="55"/>
      <c r="SZD546" s="87"/>
      <c r="SZE546" s="88"/>
      <c r="SZF546" s="89"/>
      <c r="SZG546" s="90"/>
      <c r="SZH546" s="57"/>
      <c r="SZI546" s="57"/>
      <c r="SZJ546" s="91"/>
      <c r="SZK546" s="87"/>
      <c r="SZL546" s="87"/>
      <c r="SZM546" s="55"/>
      <c r="SZN546" s="55"/>
      <c r="SZO546" s="92"/>
      <c r="SZP546" s="61"/>
      <c r="SZQ546" s="55"/>
      <c r="SZR546" s="57"/>
      <c r="SZS546" s="55"/>
      <c r="SZT546" s="55"/>
      <c r="SZU546" s="55"/>
      <c r="SZV546" s="55"/>
      <c r="SZW546" s="55"/>
      <c r="SZX546" s="55"/>
      <c r="SZY546" s="55"/>
      <c r="SZZ546" s="59"/>
      <c r="TAA546" s="55"/>
      <c r="TAB546" s="55"/>
      <c r="TAC546" s="87"/>
      <c r="TAD546" s="88"/>
      <c r="TAE546" s="89"/>
      <c r="TAF546" s="90"/>
      <c r="TAG546" s="57"/>
      <c r="TAH546" s="57"/>
      <c r="TAI546" s="91"/>
      <c r="TAJ546" s="87"/>
      <c r="TAK546" s="87"/>
      <c r="TAL546" s="55"/>
      <c r="TAM546" s="55"/>
      <c r="TAN546" s="92"/>
      <c r="TAO546" s="61"/>
      <c r="TAP546" s="55"/>
      <c r="TAQ546" s="57"/>
      <c r="TAR546" s="55"/>
      <c r="TAS546" s="55"/>
      <c r="TAT546" s="55"/>
      <c r="TAU546" s="55"/>
      <c r="TAV546" s="55"/>
      <c r="TAW546" s="55"/>
      <c r="TAX546" s="55"/>
      <c r="TAY546" s="59"/>
      <c r="TAZ546" s="55"/>
      <c r="TBA546" s="55"/>
      <c r="TBB546" s="87"/>
      <c r="TBC546" s="88"/>
      <c r="TBD546" s="89"/>
      <c r="TBE546" s="90"/>
      <c r="TBF546" s="57"/>
      <c r="TBG546" s="57"/>
      <c r="TBH546" s="91"/>
      <c r="TBI546" s="87"/>
      <c r="TBJ546" s="87"/>
      <c r="TBK546" s="55"/>
      <c r="TBL546" s="55"/>
      <c r="TBM546" s="92"/>
      <c r="TBN546" s="61"/>
      <c r="TBO546" s="55"/>
      <c r="TBP546" s="57"/>
      <c r="TBQ546" s="55"/>
      <c r="TBR546" s="55"/>
      <c r="TBS546" s="55"/>
      <c r="TBT546" s="55"/>
      <c r="TBU546" s="55"/>
      <c r="TBV546" s="55"/>
      <c r="TBW546" s="55"/>
      <c r="TBX546" s="59"/>
      <c r="TBY546" s="55"/>
      <c r="TBZ546" s="55"/>
      <c r="TCA546" s="87"/>
      <c r="TCB546" s="88"/>
      <c r="TCC546" s="89"/>
      <c r="TCD546" s="90"/>
      <c r="TCE546" s="57"/>
      <c r="TCF546" s="57"/>
      <c r="TCG546" s="91"/>
      <c r="TCH546" s="87"/>
      <c r="TCI546" s="87"/>
      <c r="TCJ546" s="55"/>
      <c r="TCK546" s="55"/>
      <c r="TCL546" s="92"/>
      <c r="TCM546" s="61"/>
      <c r="TCN546" s="55"/>
      <c r="TCO546" s="57"/>
      <c r="TCP546" s="55"/>
      <c r="TCQ546" s="55"/>
      <c r="TCR546" s="55"/>
      <c r="TCS546" s="55"/>
      <c r="TCT546" s="55"/>
      <c r="TCU546" s="55"/>
      <c r="TCV546" s="55"/>
      <c r="TCW546" s="59"/>
      <c r="TCX546" s="55"/>
      <c r="TCY546" s="55"/>
      <c r="TCZ546" s="87"/>
      <c r="TDA546" s="88"/>
      <c r="TDB546" s="89"/>
      <c r="TDC546" s="90"/>
      <c r="TDD546" s="57"/>
      <c r="TDE546" s="57"/>
      <c r="TDF546" s="91"/>
      <c r="TDG546" s="87"/>
      <c r="TDH546" s="87"/>
      <c r="TDI546" s="55"/>
      <c r="TDJ546" s="55"/>
      <c r="TDK546" s="92"/>
      <c r="TDL546" s="61"/>
      <c r="TDM546" s="55"/>
      <c r="TDN546" s="57"/>
      <c r="TDO546" s="55"/>
      <c r="TDP546" s="55"/>
      <c r="TDQ546" s="55"/>
      <c r="TDR546" s="55"/>
      <c r="TDS546" s="55"/>
      <c r="TDT546" s="55"/>
      <c r="TDU546" s="55"/>
      <c r="TDV546" s="59"/>
      <c r="TDW546" s="55"/>
      <c r="TDX546" s="55"/>
      <c r="TDY546" s="87"/>
      <c r="TDZ546" s="88"/>
      <c r="TEA546" s="89"/>
      <c r="TEB546" s="90"/>
      <c r="TEC546" s="57"/>
      <c r="TED546" s="57"/>
      <c r="TEE546" s="91"/>
      <c r="TEF546" s="87"/>
      <c r="TEG546" s="87"/>
      <c r="TEH546" s="55"/>
      <c r="TEI546" s="55"/>
      <c r="TEJ546" s="92"/>
      <c r="TEK546" s="61"/>
      <c r="TEL546" s="55"/>
      <c r="TEM546" s="57"/>
      <c r="TEN546" s="55"/>
      <c r="TEO546" s="55"/>
      <c r="TEP546" s="55"/>
      <c r="TEQ546" s="55"/>
      <c r="TER546" s="55"/>
      <c r="TES546" s="55"/>
      <c r="TET546" s="55"/>
      <c r="TEU546" s="59"/>
      <c r="TEV546" s="55"/>
      <c r="TEW546" s="55"/>
      <c r="TEX546" s="87"/>
      <c r="TEY546" s="88"/>
      <c r="TEZ546" s="89"/>
      <c r="TFA546" s="90"/>
      <c r="TFB546" s="57"/>
      <c r="TFC546" s="57"/>
      <c r="TFD546" s="91"/>
      <c r="TFE546" s="87"/>
      <c r="TFF546" s="87"/>
      <c r="TFG546" s="55"/>
      <c r="TFH546" s="55"/>
      <c r="TFI546" s="92"/>
      <c r="TFJ546" s="61"/>
      <c r="TFK546" s="55"/>
      <c r="TFL546" s="57"/>
      <c r="TFM546" s="55"/>
      <c r="TFN546" s="55"/>
      <c r="TFO546" s="55"/>
      <c r="TFP546" s="55"/>
      <c r="TFQ546" s="55"/>
      <c r="TFR546" s="55"/>
      <c r="TFS546" s="55"/>
      <c r="TFT546" s="59"/>
      <c r="TFU546" s="55"/>
      <c r="TFV546" s="55"/>
      <c r="TFW546" s="87"/>
      <c r="TFX546" s="88"/>
      <c r="TFY546" s="89"/>
      <c r="TFZ546" s="90"/>
      <c r="TGA546" s="57"/>
      <c r="TGB546" s="57"/>
      <c r="TGC546" s="91"/>
      <c r="TGD546" s="87"/>
      <c r="TGE546" s="87"/>
      <c r="TGF546" s="55"/>
      <c r="TGG546" s="55"/>
      <c r="TGH546" s="92"/>
      <c r="TGI546" s="61"/>
      <c r="TGJ546" s="55"/>
      <c r="TGK546" s="57"/>
      <c r="TGL546" s="55"/>
      <c r="TGM546" s="55"/>
      <c r="TGN546" s="55"/>
      <c r="TGO546" s="55"/>
      <c r="TGP546" s="55"/>
      <c r="TGQ546" s="55"/>
      <c r="TGR546" s="55"/>
      <c r="TGS546" s="59"/>
      <c r="TGT546" s="55"/>
      <c r="TGU546" s="55"/>
      <c r="TGV546" s="87"/>
      <c r="TGW546" s="88"/>
      <c r="TGX546" s="89"/>
      <c r="TGY546" s="90"/>
      <c r="TGZ546" s="57"/>
      <c r="THA546" s="57"/>
      <c r="THB546" s="91"/>
      <c r="THC546" s="87"/>
      <c r="THD546" s="87"/>
      <c r="THE546" s="55"/>
      <c r="THF546" s="55"/>
      <c r="THG546" s="92"/>
      <c r="THH546" s="61"/>
      <c r="THI546" s="55"/>
      <c r="THJ546" s="57"/>
      <c r="THK546" s="55"/>
      <c r="THL546" s="55"/>
      <c r="THM546" s="55"/>
      <c r="THN546" s="55"/>
      <c r="THO546" s="55"/>
      <c r="THP546" s="55"/>
      <c r="THQ546" s="55"/>
      <c r="THR546" s="59"/>
      <c r="THS546" s="55"/>
      <c r="THT546" s="55"/>
      <c r="THU546" s="87"/>
      <c r="THV546" s="88"/>
      <c r="THW546" s="89"/>
      <c r="THX546" s="90"/>
      <c r="THY546" s="57"/>
      <c r="THZ546" s="57"/>
      <c r="TIA546" s="91"/>
      <c r="TIB546" s="87"/>
      <c r="TIC546" s="87"/>
      <c r="TID546" s="55"/>
      <c r="TIE546" s="55"/>
      <c r="TIF546" s="92"/>
      <c r="TIG546" s="61"/>
      <c r="TIH546" s="55"/>
      <c r="TII546" s="57"/>
      <c r="TIJ546" s="55"/>
      <c r="TIK546" s="55"/>
      <c r="TIL546" s="55"/>
      <c r="TIM546" s="55"/>
      <c r="TIN546" s="55"/>
      <c r="TIO546" s="55"/>
      <c r="TIP546" s="55"/>
      <c r="TIQ546" s="59"/>
      <c r="TIR546" s="55"/>
      <c r="TIS546" s="55"/>
      <c r="TIT546" s="87"/>
      <c r="TIU546" s="88"/>
      <c r="TIV546" s="89"/>
      <c r="TIW546" s="90"/>
      <c r="TIX546" s="57"/>
      <c r="TIY546" s="57"/>
      <c r="TIZ546" s="91"/>
      <c r="TJA546" s="87"/>
      <c r="TJB546" s="87"/>
      <c r="TJC546" s="55"/>
      <c r="TJD546" s="55"/>
      <c r="TJE546" s="92"/>
      <c r="TJF546" s="61"/>
      <c r="TJG546" s="55"/>
      <c r="TJH546" s="57"/>
      <c r="TJI546" s="55"/>
      <c r="TJJ546" s="55"/>
      <c r="TJK546" s="55"/>
      <c r="TJL546" s="55"/>
      <c r="TJM546" s="55"/>
      <c r="TJN546" s="55"/>
      <c r="TJO546" s="55"/>
      <c r="TJP546" s="59"/>
      <c r="TJQ546" s="55"/>
      <c r="TJR546" s="55"/>
      <c r="TJS546" s="87"/>
      <c r="TJT546" s="88"/>
      <c r="TJU546" s="89"/>
      <c r="TJV546" s="90"/>
      <c r="TJW546" s="57"/>
      <c r="TJX546" s="57"/>
      <c r="TJY546" s="91"/>
      <c r="TJZ546" s="87"/>
      <c r="TKA546" s="87"/>
      <c r="TKB546" s="55"/>
      <c r="TKC546" s="55"/>
      <c r="TKD546" s="92"/>
      <c r="TKE546" s="61"/>
      <c r="TKF546" s="55"/>
      <c r="TKG546" s="57"/>
      <c r="TKH546" s="55"/>
      <c r="TKI546" s="55"/>
      <c r="TKJ546" s="55"/>
      <c r="TKK546" s="55"/>
      <c r="TKL546" s="55"/>
      <c r="TKM546" s="55"/>
      <c r="TKN546" s="55"/>
      <c r="TKO546" s="59"/>
      <c r="TKP546" s="55"/>
      <c r="TKQ546" s="55"/>
      <c r="TKR546" s="87"/>
      <c r="TKS546" s="88"/>
      <c r="TKT546" s="89"/>
      <c r="TKU546" s="90"/>
      <c r="TKV546" s="57"/>
      <c r="TKW546" s="57"/>
      <c r="TKX546" s="91"/>
      <c r="TKY546" s="87"/>
      <c r="TKZ546" s="87"/>
      <c r="TLA546" s="55"/>
      <c r="TLB546" s="55"/>
      <c r="TLC546" s="92"/>
      <c r="TLD546" s="61"/>
      <c r="TLE546" s="55"/>
      <c r="TLF546" s="57"/>
      <c r="TLG546" s="55"/>
      <c r="TLH546" s="55"/>
      <c r="TLI546" s="55"/>
      <c r="TLJ546" s="55"/>
      <c r="TLK546" s="55"/>
      <c r="TLL546" s="55"/>
      <c r="TLM546" s="55"/>
      <c r="TLN546" s="59"/>
      <c r="TLO546" s="55"/>
      <c r="TLP546" s="55"/>
      <c r="TLQ546" s="87"/>
      <c r="TLR546" s="88"/>
      <c r="TLS546" s="89"/>
      <c r="TLT546" s="90"/>
      <c r="TLU546" s="57"/>
      <c r="TLV546" s="57"/>
      <c r="TLW546" s="91"/>
      <c r="TLX546" s="87"/>
      <c r="TLY546" s="87"/>
      <c r="TLZ546" s="55"/>
      <c r="TMA546" s="55"/>
      <c r="TMB546" s="92"/>
      <c r="TMC546" s="61"/>
      <c r="TMD546" s="55"/>
      <c r="TME546" s="57"/>
      <c r="TMF546" s="55"/>
      <c r="TMG546" s="55"/>
      <c r="TMH546" s="55"/>
      <c r="TMI546" s="55"/>
      <c r="TMJ546" s="55"/>
      <c r="TMK546" s="55"/>
      <c r="TML546" s="55"/>
      <c r="TMM546" s="59"/>
      <c r="TMN546" s="55"/>
      <c r="TMO546" s="55"/>
      <c r="TMP546" s="87"/>
      <c r="TMQ546" s="88"/>
      <c r="TMR546" s="89"/>
      <c r="TMS546" s="90"/>
      <c r="TMT546" s="57"/>
      <c r="TMU546" s="57"/>
      <c r="TMV546" s="91"/>
      <c r="TMW546" s="87"/>
      <c r="TMX546" s="87"/>
      <c r="TMY546" s="55"/>
      <c r="TMZ546" s="55"/>
      <c r="TNA546" s="92"/>
      <c r="TNB546" s="61"/>
      <c r="TNC546" s="55"/>
      <c r="TND546" s="57"/>
      <c r="TNE546" s="55"/>
      <c r="TNF546" s="55"/>
      <c r="TNG546" s="55"/>
      <c r="TNH546" s="55"/>
      <c r="TNI546" s="55"/>
      <c r="TNJ546" s="55"/>
      <c r="TNK546" s="55"/>
      <c r="TNL546" s="59"/>
      <c r="TNM546" s="55"/>
      <c r="TNN546" s="55"/>
      <c r="TNO546" s="87"/>
      <c r="TNP546" s="88"/>
      <c r="TNQ546" s="89"/>
      <c r="TNR546" s="90"/>
      <c r="TNS546" s="57"/>
      <c r="TNT546" s="57"/>
      <c r="TNU546" s="91"/>
      <c r="TNV546" s="87"/>
      <c r="TNW546" s="87"/>
      <c r="TNX546" s="55"/>
      <c r="TNY546" s="55"/>
      <c r="TNZ546" s="92"/>
      <c r="TOA546" s="61"/>
      <c r="TOB546" s="55"/>
      <c r="TOC546" s="57"/>
      <c r="TOD546" s="55"/>
      <c r="TOE546" s="55"/>
      <c r="TOF546" s="55"/>
      <c r="TOG546" s="55"/>
      <c r="TOH546" s="55"/>
      <c r="TOI546" s="55"/>
      <c r="TOJ546" s="55"/>
      <c r="TOK546" s="59"/>
      <c r="TOL546" s="55"/>
      <c r="TOM546" s="55"/>
      <c r="TON546" s="87"/>
      <c r="TOO546" s="88"/>
      <c r="TOP546" s="89"/>
      <c r="TOQ546" s="90"/>
      <c r="TOR546" s="57"/>
      <c r="TOS546" s="57"/>
      <c r="TOT546" s="91"/>
      <c r="TOU546" s="87"/>
      <c r="TOV546" s="87"/>
      <c r="TOW546" s="55"/>
      <c r="TOX546" s="55"/>
      <c r="TOY546" s="92"/>
      <c r="TOZ546" s="61"/>
      <c r="TPA546" s="55"/>
      <c r="TPB546" s="57"/>
      <c r="TPC546" s="55"/>
      <c r="TPD546" s="55"/>
      <c r="TPE546" s="55"/>
      <c r="TPF546" s="55"/>
      <c r="TPG546" s="55"/>
      <c r="TPH546" s="55"/>
      <c r="TPI546" s="55"/>
      <c r="TPJ546" s="59"/>
      <c r="TPK546" s="55"/>
      <c r="TPL546" s="55"/>
      <c r="TPM546" s="87"/>
      <c r="TPN546" s="88"/>
      <c r="TPO546" s="89"/>
      <c r="TPP546" s="90"/>
      <c r="TPQ546" s="57"/>
      <c r="TPR546" s="57"/>
      <c r="TPS546" s="91"/>
      <c r="TPT546" s="87"/>
      <c r="TPU546" s="87"/>
      <c r="TPV546" s="55"/>
      <c r="TPW546" s="55"/>
      <c r="TPX546" s="92"/>
      <c r="TPY546" s="61"/>
      <c r="TPZ546" s="55"/>
      <c r="TQA546" s="57"/>
      <c r="TQB546" s="55"/>
      <c r="TQC546" s="55"/>
      <c r="TQD546" s="55"/>
      <c r="TQE546" s="55"/>
      <c r="TQF546" s="55"/>
      <c r="TQG546" s="55"/>
      <c r="TQH546" s="55"/>
      <c r="TQI546" s="59"/>
      <c r="TQJ546" s="55"/>
      <c r="TQK546" s="55"/>
      <c r="TQL546" s="87"/>
      <c r="TQM546" s="88"/>
      <c r="TQN546" s="89"/>
      <c r="TQO546" s="90"/>
      <c r="TQP546" s="57"/>
      <c r="TQQ546" s="57"/>
      <c r="TQR546" s="91"/>
      <c r="TQS546" s="87"/>
      <c r="TQT546" s="87"/>
      <c r="TQU546" s="55"/>
      <c r="TQV546" s="55"/>
      <c r="TQW546" s="92"/>
      <c r="TQX546" s="61"/>
      <c r="TQY546" s="55"/>
      <c r="TQZ546" s="57"/>
      <c r="TRA546" s="55"/>
      <c r="TRB546" s="55"/>
      <c r="TRC546" s="55"/>
      <c r="TRD546" s="55"/>
      <c r="TRE546" s="55"/>
      <c r="TRF546" s="55"/>
      <c r="TRG546" s="55"/>
      <c r="TRH546" s="59"/>
      <c r="TRI546" s="55"/>
      <c r="TRJ546" s="55"/>
      <c r="TRK546" s="87"/>
      <c r="TRL546" s="88"/>
      <c r="TRM546" s="89"/>
      <c r="TRN546" s="90"/>
      <c r="TRO546" s="57"/>
      <c r="TRP546" s="57"/>
      <c r="TRQ546" s="91"/>
      <c r="TRR546" s="87"/>
      <c r="TRS546" s="87"/>
      <c r="TRT546" s="55"/>
      <c r="TRU546" s="55"/>
      <c r="TRV546" s="92"/>
      <c r="TRW546" s="61"/>
      <c r="TRX546" s="55"/>
      <c r="TRY546" s="57"/>
      <c r="TRZ546" s="55"/>
      <c r="TSA546" s="55"/>
      <c r="TSB546" s="55"/>
      <c r="TSC546" s="55"/>
      <c r="TSD546" s="55"/>
      <c r="TSE546" s="55"/>
      <c r="TSF546" s="55"/>
      <c r="TSG546" s="59"/>
      <c r="TSH546" s="55"/>
      <c r="TSI546" s="55"/>
      <c r="TSJ546" s="87"/>
      <c r="TSK546" s="88"/>
      <c r="TSL546" s="89"/>
      <c r="TSM546" s="90"/>
      <c r="TSN546" s="57"/>
      <c r="TSO546" s="57"/>
      <c r="TSP546" s="91"/>
      <c r="TSQ546" s="87"/>
      <c r="TSR546" s="87"/>
      <c r="TSS546" s="55"/>
      <c r="TST546" s="55"/>
      <c r="TSU546" s="92"/>
      <c r="TSV546" s="61"/>
      <c r="TSW546" s="55"/>
      <c r="TSX546" s="57"/>
      <c r="TSY546" s="55"/>
      <c r="TSZ546" s="55"/>
      <c r="TTA546" s="55"/>
      <c r="TTB546" s="55"/>
      <c r="TTC546" s="55"/>
      <c r="TTD546" s="55"/>
      <c r="TTE546" s="55"/>
      <c r="TTF546" s="59"/>
      <c r="TTG546" s="55"/>
      <c r="TTH546" s="55"/>
      <c r="TTI546" s="87"/>
      <c r="TTJ546" s="88"/>
      <c r="TTK546" s="89"/>
      <c r="TTL546" s="90"/>
      <c r="TTM546" s="57"/>
      <c r="TTN546" s="57"/>
      <c r="TTO546" s="91"/>
      <c r="TTP546" s="87"/>
      <c r="TTQ546" s="87"/>
      <c r="TTR546" s="55"/>
      <c r="TTS546" s="55"/>
      <c r="TTT546" s="92"/>
      <c r="TTU546" s="61"/>
      <c r="TTV546" s="55"/>
      <c r="TTW546" s="57"/>
      <c r="TTX546" s="55"/>
      <c r="TTY546" s="55"/>
      <c r="TTZ546" s="55"/>
      <c r="TUA546" s="55"/>
      <c r="TUB546" s="55"/>
      <c r="TUC546" s="55"/>
      <c r="TUD546" s="55"/>
      <c r="TUE546" s="59"/>
      <c r="TUF546" s="55"/>
      <c r="TUG546" s="55"/>
      <c r="TUH546" s="87"/>
      <c r="TUI546" s="88"/>
      <c r="TUJ546" s="89"/>
      <c r="TUK546" s="90"/>
      <c r="TUL546" s="57"/>
      <c r="TUM546" s="57"/>
      <c r="TUN546" s="91"/>
      <c r="TUO546" s="87"/>
      <c r="TUP546" s="87"/>
      <c r="TUQ546" s="55"/>
      <c r="TUR546" s="55"/>
      <c r="TUS546" s="92"/>
      <c r="TUT546" s="61"/>
      <c r="TUU546" s="55"/>
      <c r="TUV546" s="57"/>
      <c r="TUW546" s="55"/>
      <c r="TUX546" s="55"/>
      <c r="TUY546" s="55"/>
      <c r="TUZ546" s="55"/>
      <c r="TVA546" s="55"/>
      <c r="TVB546" s="55"/>
      <c r="TVC546" s="55"/>
      <c r="TVD546" s="59"/>
      <c r="TVE546" s="55"/>
      <c r="TVF546" s="55"/>
      <c r="TVG546" s="87"/>
      <c r="TVH546" s="88"/>
      <c r="TVI546" s="89"/>
      <c r="TVJ546" s="90"/>
      <c r="TVK546" s="57"/>
      <c r="TVL546" s="57"/>
      <c r="TVM546" s="91"/>
      <c r="TVN546" s="87"/>
      <c r="TVO546" s="87"/>
      <c r="TVP546" s="55"/>
      <c r="TVQ546" s="55"/>
      <c r="TVR546" s="92"/>
      <c r="TVS546" s="61"/>
      <c r="TVT546" s="55"/>
      <c r="TVU546" s="57"/>
      <c r="TVV546" s="55"/>
      <c r="TVW546" s="55"/>
      <c r="TVX546" s="55"/>
      <c r="TVY546" s="55"/>
      <c r="TVZ546" s="55"/>
      <c r="TWA546" s="55"/>
      <c r="TWB546" s="55"/>
      <c r="TWC546" s="59"/>
      <c r="TWD546" s="55"/>
      <c r="TWE546" s="55"/>
      <c r="TWF546" s="87"/>
      <c r="TWG546" s="88"/>
      <c r="TWH546" s="89"/>
      <c r="TWI546" s="90"/>
      <c r="TWJ546" s="57"/>
      <c r="TWK546" s="57"/>
      <c r="TWL546" s="91"/>
      <c r="TWM546" s="87"/>
      <c r="TWN546" s="87"/>
      <c r="TWO546" s="55"/>
      <c r="TWP546" s="55"/>
      <c r="TWQ546" s="92"/>
      <c r="TWR546" s="61"/>
      <c r="TWS546" s="55"/>
      <c r="TWT546" s="57"/>
      <c r="TWU546" s="55"/>
      <c r="TWV546" s="55"/>
      <c r="TWW546" s="55"/>
      <c r="TWX546" s="55"/>
      <c r="TWY546" s="55"/>
      <c r="TWZ546" s="55"/>
      <c r="TXA546" s="55"/>
      <c r="TXB546" s="59"/>
      <c r="TXC546" s="55"/>
      <c r="TXD546" s="55"/>
      <c r="TXE546" s="87"/>
      <c r="TXF546" s="88"/>
      <c r="TXG546" s="89"/>
      <c r="TXH546" s="90"/>
      <c r="TXI546" s="57"/>
      <c r="TXJ546" s="57"/>
      <c r="TXK546" s="91"/>
      <c r="TXL546" s="87"/>
      <c r="TXM546" s="87"/>
      <c r="TXN546" s="55"/>
      <c r="TXO546" s="55"/>
      <c r="TXP546" s="92"/>
      <c r="TXQ546" s="61"/>
      <c r="TXR546" s="55"/>
      <c r="TXS546" s="57"/>
      <c r="TXT546" s="55"/>
      <c r="TXU546" s="55"/>
      <c r="TXV546" s="55"/>
      <c r="TXW546" s="55"/>
      <c r="TXX546" s="55"/>
      <c r="TXY546" s="55"/>
      <c r="TXZ546" s="55"/>
      <c r="TYA546" s="59"/>
      <c r="TYB546" s="55"/>
      <c r="TYC546" s="55"/>
      <c r="TYD546" s="87"/>
      <c r="TYE546" s="88"/>
      <c r="TYF546" s="89"/>
      <c r="TYG546" s="90"/>
      <c r="TYH546" s="57"/>
      <c r="TYI546" s="57"/>
      <c r="TYJ546" s="91"/>
      <c r="TYK546" s="87"/>
      <c r="TYL546" s="87"/>
      <c r="TYM546" s="55"/>
      <c r="TYN546" s="55"/>
      <c r="TYO546" s="92"/>
      <c r="TYP546" s="61"/>
      <c r="TYQ546" s="55"/>
      <c r="TYR546" s="57"/>
      <c r="TYS546" s="55"/>
      <c r="TYT546" s="55"/>
      <c r="TYU546" s="55"/>
      <c r="TYV546" s="55"/>
      <c r="TYW546" s="55"/>
      <c r="TYX546" s="55"/>
      <c r="TYY546" s="55"/>
      <c r="TYZ546" s="59"/>
      <c r="TZA546" s="55"/>
      <c r="TZB546" s="55"/>
      <c r="TZC546" s="87"/>
      <c r="TZD546" s="88"/>
      <c r="TZE546" s="89"/>
      <c r="TZF546" s="90"/>
      <c r="TZG546" s="57"/>
      <c r="TZH546" s="57"/>
      <c r="TZI546" s="91"/>
      <c r="TZJ546" s="87"/>
      <c r="TZK546" s="87"/>
      <c r="TZL546" s="55"/>
      <c r="TZM546" s="55"/>
      <c r="TZN546" s="92"/>
      <c r="TZO546" s="61"/>
      <c r="TZP546" s="55"/>
      <c r="TZQ546" s="57"/>
      <c r="TZR546" s="55"/>
      <c r="TZS546" s="55"/>
      <c r="TZT546" s="55"/>
      <c r="TZU546" s="55"/>
      <c r="TZV546" s="55"/>
      <c r="TZW546" s="55"/>
      <c r="TZX546" s="55"/>
      <c r="TZY546" s="59"/>
      <c r="TZZ546" s="55"/>
      <c r="UAA546" s="55"/>
      <c r="UAB546" s="87"/>
      <c r="UAC546" s="88"/>
      <c r="UAD546" s="89"/>
      <c r="UAE546" s="90"/>
      <c r="UAF546" s="57"/>
      <c r="UAG546" s="57"/>
      <c r="UAH546" s="91"/>
      <c r="UAI546" s="87"/>
      <c r="UAJ546" s="87"/>
      <c r="UAK546" s="55"/>
      <c r="UAL546" s="55"/>
      <c r="UAM546" s="92"/>
      <c r="UAN546" s="61"/>
      <c r="UAO546" s="55"/>
      <c r="UAP546" s="57"/>
      <c r="UAQ546" s="55"/>
      <c r="UAR546" s="55"/>
      <c r="UAS546" s="55"/>
      <c r="UAT546" s="55"/>
      <c r="UAU546" s="55"/>
      <c r="UAV546" s="55"/>
      <c r="UAW546" s="55"/>
      <c r="UAX546" s="59"/>
      <c r="UAY546" s="55"/>
      <c r="UAZ546" s="55"/>
      <c r="UBA546" s="87"/>
      <c r="UBB546" s="88"/>
      <c r="UBC546" s="89"/>
      <c r="UBD546" s="90"/>
      <c r="UBE546" s="57"/>
      <c r="UBF546" s="57"/>
      <c r="UBG546" s="91"/>
      <c r="UBH546" s="87"/>
      <c r="UBI546" s="87"/>
      <c r="UBJ546" s="55"/>
      <c r="UBK546" s="55"/>
      <c r="UBL546" s="92"/>
      <c r="UBM546" s="61"/>
      <c r="UBN546" s="55"/>
      <c r="UBO546" s="57"/>
      <c r="UBP546" s="55"/>
      <c r="UBQ546" s="55"/>
      <c r="UBR546" s="55"/>
      <c r="UBS546" s="55"/>
      <c r="UBT546" s="55"/>
      <c r="UBU546" s="55"/>
      <c r="UBV546" s="55"/>
      <c r="UBW546" s="59"/>
      <c r="UBX546" s="55"/>
      <c r="UBY546" s="55"/>
      <c r="UBZ546" s="87"/>
      <c r="UCA546" s="88"/>
      <c r="UCB546" s="89"/>
      <c r="UCC546" s="90"/>
      <c r="UCD546" s="57"/>
      <c r="UCE546" s="57"/>
      <c r="UCF546" s="91"/>
      <c r="UCG546" s="87"/>
      <c r="UCH546" s="87"/>
      <c r="UCI546" s="55"/>
      <c r="UCJ546" s="55"/>
      <c r="UCK546" s="92"/>
      <c r="UCL546" s="61"/>
      <c r="UCM546" s="55"/>
      <c r="UCN546" s="57"/>
      <c r="UCO546" s="55"/>
      <c r="UCP546" s="55"/>
      <c r="UCQ546" s="55"/>
      <c r="UCR546" s="55"/>
      <c r="UCS546" s="55"/>
      <c r="UCT546" s="55"/>
      <c r="UCU546" s="55"/>
      <c r="UCV546" s="59"/>
      <c r="UCW546" s="55"/>
      <c r="UCX546" s="55"/>
      <c r="UCY546" s="87"/>
      <c r="UCZ546" s="88"/>
      <c r="UDA546" s="89"/>
      <c r="UDB546" s="90"/>
      <c r="UDC546" s="57"/>
      <c r="UDD546" s="57"/>
      <c r="UDE546" s="91"/>
      <c r="UDF546" s="87"/>
      <c r="UDG546" s="87"/>
      <c r="UDH546" s="55"/>
      <c r="UDI546" s="55"/>
      <c r="UDJ546" s="92"/>
      <c r="UDK546" s="61"/>
      <c r="UDL546" s="55"/>
      <c r="UDM546" s="57"/>
      <c r="UDN546" s="55"/>
      <c r="UDO546" s="55"/>
      <c r="UDP546" s="55"/>
      <c r="UDQ546" s="55"/>
      <c r="UDR546" s="55"/>
      <c r="UDS546" s="55"/>
      <c r="UDT546" s="55"/>
      <c r="UDU546" s="59"/>
      <c r="UDV546" s="55"/>
      <c r="UDW546" s="55"/>
      <c r="UDX546" s="87"/>
      <c r="UDY546" s="88"/>
      <c r="UDZ546" s="89"/>
      <c r="UEA546" s="90"/>
      <c r="UEB546" s="57"/>
      <c r="UEC546" s="57"/>
      <c r="UED546" s="91"/>
      <c r="UEE546" s="87"/>
      <c r="UEF546" s="87"/>
      <c r="UEG546" s="55"/>
      <c r="UEH546" s="55"/>
      <c r="UEI546" s="92"/>
      <c r="UEJ546" s="61"/>
      <c r="UEK546" s="55"/>
      <c r="UEL546" s="57"/>
      <c r="UEM546" s="55"/>
      <c r="UEN546" s="55"/>
      <c r="UEO546" s="55"/>
      <c r="UEP546" s="55"/>
      <c r="UEQ546" s="55"/>
      <c r="UER546" s="55"/>
      <c r="UES546" s="55"/>
      <c r="UET546" s="59"/>
      <c r="UEU546" s="55"/>
      <c r="UEV546" s="55"/>
      <c r="UEW546" s="87"/>
      <c r="UEX546" s="88"/>
      <c r="UEY546" s="89"/>
      <c r="UEZ546" s="90"/>
      <c r="UFA546" s="57"/>
      <c r="UFB546" s="57"/>
      <c r="UFC546" s="91"/>
      <c r="UFD546" s="87"/>
      <c r="UFE546" s="87"/>
      <c r="UFF546" s="55"/>
      <c r="UFG546" s="55"/>
      <c r="UFH546" s="92"/>
      <c r="UFI546" s="61"/>
      <c r="UFJ546" s="55"/>
      <c r="UFK546" s="57"/>
      <c r="UFL546" s="55"/>
      <c r="UFM546" s="55"/>
      <c r="UFN546" s="55"/>
      <c r="UFO546" s="55"/>
      <c r="UFP546" s="55"/>
      <c r="UFQ546" s="55"/>
      <c r="UFR546" s="55"/>
      <c r="UFS546" s="59"/>
      <c r="UFT546" s="55"/>
      <c r="UFU546" s="55"/>
      <c r="UFV546" s="87"/>
      <c r="UFW546" s="88"/>
      <c r="UFX546" s="89"/>
      <c r="UFY546" s="90"/>
      <c r="UFZ546" s="57"/>
      <c r="UGA546" s="57"/>
      <c r="UGB546" s="91"/>
      <c r="UGC546" s="87"/>
      <c r="UGD546" s="87"/>
      <c r="UGE546" s="55"/>
      <c r="UGF546" s="55"/>
      <c r="UGG546" s="92"/>
      <c r="UGH546" s="61"/>
      <c r="UGI546" s="55"/>
      <c r="UGJ546" s="57"/>
      <c r="UGK546" s="55"/>
      <c r="UGL546" s="55"/>
      <c r="UGM546" s="55"/>
      <c r="UGN546" s="55"/>
      <c r="UGO546" s="55"/>
      <c r="UGP546" s="55"/>
      <c r="UGQ546" s="55"/>
      <c r="UGR546" s="59"/>
      <c r="UGS546" s="55"/>
      <c r="UGT546" s="55"/>
      <c r="UGU546" s="87"/>
      <c r="UGV546" s="88"/>
      <c r="UGW546" s="89"/>
      <c r="UGX546" s="90"/>
      <c r="UGY546" s="57"/>
      <c r="UGZ546" s="57"/>
      <c r="UHA546" s="91"/>
      <c r="UHB546" s="87"/>
      <c r="UHC546" s="87"/>
      <c r="UHD546" s="55"/>
      <c r="UHE546" s="55"/>
      <c r="UHF546" s="92"/>
      <c r="UHG546" s="61"/>
      <c r="UHH546" s="55"/>
      <c r="UHI546" s="57"/>
      <c r="UHJ546" s="55"/>
      <c r="UHK546" s="55"/>
      <c r="UHL546" s="55"/>
      <c r="UHM546" s="55"/>
      <c r="UHN546" s="55"/>
      <c r="UHO546" s="55"/>
      <c r="UHP546" s="55"/>
      <c r="UHQ546" s="59"/>
      <c r="UHR546" s="55"/>
      <c r="UHS546" s="55"/>
      <c r="UHT546" s="87"/>
      <c r="UHU546" s="88"/>
      <c r="UHV546" s="89"/>
      <c r="UHW546" s="90"/>
      <c r="UHX546" s="57"/>
      <c r="UHY546" s="57"/>
      <c r="UHZ546" s="91"/>
      <c r="UIA546" s="87"/>
      <c r="UIB546" s="87"/>
      <c r="UIC546" s="55"/>
      <c r="UID546" s="55"/>
      <c r="UIE546" s="92"/>
      <c r="UIF546" s="61"/>
      <c r="UIG546" s="55"/>
      <c r="UIH546" s="57"/>
      <c r="UII546" s="55"/>
      <c r="UIJ546" s="55"/>
      <c r="UIK546" s="55"/>
      <c r="UIL546" s="55"/>
      <c r="UIM546" s="55"/>
      <c r="UIN546" s="55"/>
      <c r="UIO546" s="55"/>
      <c r="UIP546" s="59"/>
      <c r="UIQ546" s="55"/>
      <c r="UIR546" s="55"/>
      <c r="UIS546" s="87"/>
      <c r="UIT546" s="88"/>
      <c r="UIU546" s="89"/>
      <c r="UIV546" s="90"/>
      <c r="UIW546" s="57"/>
      <c r="UIX546" s="57"/>
      <c r="UIY546" s="91"/>
      <c r="UIZ546" s="87"/>
      <c r="UJA546" s="87"/>
      <c r="UJB546" s="55"/>
      <c r="UJC546" s="55"/>
      <c r="UJD546" s="92"/>
      <c r="UJE546" s="61"/>
      <c r="UJF546" s="55"/>
      <c r="UJG546" s="57"/>
      <c r="UJH546" s="55"/>
      <c r="UJI546" s="55"/>
      <c r="UJJ546" s="55"/>
      <c r="UJK546" s="55"/>
      <c r="UJL546" s="55"/>
      <c r="UJM546" s="55"/>
      <c r="UJN546" s="55"/>
      <c r="UJO546" s="59"/>
      <c r="UJP546" s="55"/>
      <c r="UJQ546" s="55"/>
      <c r="UJR546" s="87"/>
      <c r="UJS546" s="88"/>
      <c r="UJT546" s="89"/>
      <c r="UJU546" s="90"/>
      <c r="UJV546" s="57"/>
      <c r="UJW546" s="57"/>
      <c r="UJX546" s="91"/>
      <c r="UJY546" s="87"/>
      <c r="UJZ546" s="87"/>
      <c r="UKA546" s="55"/>
      <c r="UKB546" s="55"/>
      <c r="UKC546" s="92"/>
      <c r="UKD546" s="61"/>
      <c r="UKE546" s="55"/>
      <c r="UKF546" s="57"/>
      <c r="UKG546" s="55"/>
      <c r="UKH546" s="55"/>
      <c r="UKI546" s="55"/>
      <c r="UKJ546" s="55"/>
      <c r="UKK546" s="55"/>
      <c r="UKL546" s="55"/>
      <c r="UKM546" s="55"/>
      <c r="UKN546" s="59"/>
      <c r="UKO546" s="55"/>
      <c r="UKP546" s="55"/>
      <c r="UKQ546" s="87"/>
      <c r="UKR546" s="88"/>
      <c r="UKS546" s="89"/>
      <c r="UKT546" s="90"/>
      <c r="UKU546" s="57"/>
      <c r="UKV546" s="57"/>
      <c r="UKW546" s="91"/>
      <c r="UKX546" s="87"/>
      <c r="UKY546" s="87"/>
      <c r="UKZ546" s="55"/>
      <c r="ULA546" s="55"/>
      <c r="ULB546" s="92"/>
      <c r="ULC546" s="61"/>
      <c r="ULD546" s="55"/>
      <c r="ULE546" s="57"/>
      <c r="ULF546" s="55"/>
      <c r="ULG546" s="55"/>
      <c r="ULH546" s="55"/>
      <c r="ULI546" s="55"/>
      <c r="ULJ546" s="55"/>
      <c r="ULK546" s="55"/>
      <c r="ULL546" s="55"/>
      <c r="ULM546" s="59"/>
      <c r="ULN546" s="55"/>
      <c r="ULO546" s="55"/>
      <c r="ULP546" s="87"/>
      <c r="ULQ546" s="88"/>
      <c r="ULR546" s="89"/>
      <c r="ULS546" s="90"/>
      <c r="ULT546" s="57"/>
      <c r="ULU546" s="57"/>
      <c r="ULV546" s="91"/>
      <c r="ULW546" s="87"/>
      <c r="ULX546" s="87"/>
      <c r="ULY546" s="55"/>
      <c r="ULZ546" s="55"/>
      <c r="UMA546" s="92"/>
      <c r="UMB546" s="61"/>
      <c r="UMC546" s="55"/>
      <c r="UMD546" s="57"/>
      <c r="UME546" s="55"/>
      <c r="UMF546" s="55"/>
      <c r="UMG546" s="55"/>
      <c r="UMH546" s="55"/>
      <c r="UMI546" s="55"/>
      <c r="UMJ546" s="55"/>
      <c r="UMK546" s="55"/>
      <c r="UML546" s="59"/>
      <c r="UMM546" s="55"/>
      <c r="UMN546" s="55"/>
      <c r="UMO546" s="87"/>
      <c r="UMP546" s="88"/>
      <c r="UMQ546" s="89"/>
      <c r="UMR546" s="90"/>
      <c r="UMS546" s="57"/>
      <c r="UMT546" s="57"/>
      <c r="UMU546" s="91"/>
      <c r="UMV546" s="87"/>
      <c r="UMW546" s="87"/>
      <c r="UMX546" s="55"/>
      <c r="UMY546" s="55"/>
      <c r="UMZ546" s="92"/>
      <c r="UNA546" s="61"/>
      <c r="UNB546" s="55"/>
      <c r="UNC546" s="57"/>
      <c r="UND546" s="55"/>
      <c r="UNE546" s="55"/>
      <c r="UNF546" s="55"/>
      <c r="UNG546" s="55"/>
      <c r="UNH546" s="55"/>
      <c r="UNI546" s="55"/>
      <c r="UNJ546" s="55"/>
      <c r="UNK546" s="59"/>
      <c r="UNL546" s="55"/>
      <c r="UNM546" s="55"/>
      <c r="UNN546" s="87"/>
      <c r="UNO546" s="88"/>
      <c r="UNP546" s="89"/>
      <c r="UNQ546" s="90"/>
      <c r="UNR546" s="57"/>
      <c r="UNS546" s="57"/>
      <c r="UNT546" s="91"/>
      <c r="UNU546" s="87"/>
      <c r="UNV546" s="87"/>
      <c r="UNW546" s="55"/>
      <c r="UNX546" s="55"/>
      <c r="UNY546" s="92"/>
      <c r="UNZ546" s="61"/>
      <c r="UOA546" s="55"/>
      <c r="UOB546" s="57"/>
      <c r="UOC546" s="55"/>
      <c r="UOD546" s="55"/>
      <c r="UOE546" s="55"/>
      <c r="UOF546" s="55"/>
      <c r="UOG546" s="55"/>
      <c r="UOH546" s="55"/>
      <c r="UOI546" s="55"/>
      <c r="UOJ546" s="59"/>
      <c r="UOK546" s="55"/>
      <c r="UOL546" s="55"/>
      <c r="UOM546" s="87"/>
      <c r="UON546" s="88"/>
      <c r="UOO546" s="89"/>
      <c r="UOP546" s="90"/>
      <c r="UOQ546" s="57"/>
      <c r="UOR546" s="57"/>
      <c r="UOS546" s="91"/>
      <c r="UOT546" s="87"/>
      <c r="UOU546" s="87"/>
      <c r="UOV546" s="55"/>
      <c r="UOW546" s="55"/>
      <c r="UOX546" s="92"/>
      <c r="UOY546" s="61"/>
      <c r="UOZ546" s="55"/>
      <c r="UPA546" s="57"/>
      <c r="UPB546" s="55"/>
      <c r="UPC546" s="55"/>
      <c r="UPD546" s="55"/>
      <c r="UPE546" s="55"/>
      <c r="UPF546" s="55"/>
      <c r="UPG546" s="55"/>
      <c r="UPH546" s="55"/>
      <c r="UPI546" s="59"/>
      <c r="UPJ546" s="55"/>
      <c r="UPK546" s="55"/>
      <c r="UPL546" s="87"/>
      <c r="UPM546" s="88"/>
      <c r="UPN546" s="89"/>
      <c r="UPO546" s="90"/>
      <c r="UPP546" s="57"/>
      <c r="UPQ546" s="57"/>
      <c r="UPR546" s="91"/>
      <c r="UPS546" s="87"/>
      <c r="UPT546" s="87"/>
      <c r="UPU546" s="55"/>
      <c r="UPV546" s="55"/>
      <c r="UPW546" s="92"/>
      <c r="UPX546" s="61"/>
      <c r="UPY546" s="55"/>
      <c r="UPZ546" s="57"/>
      <c r="UQA546" s="55"/>
      <c r="UQB546" s="55"/>
      <c r="UQC546" s="55"/>
      <c r="UQD546" s="55"/>
      <c r="UQE546" s="55"/>
      <c r="UQF546" s="55"/>
      <c r="UQG546" s="55"/>
      <c r="UQH546" s="59"/>
      <c r="UQI546" s="55"/>
      <c r="UQJ546" s="55"/>
      <c r="UQK546" s="87"/>
      <c r="UQL546" s="88"/>
      <c r="UQM546" s="89"/>
      <c r="UQN546" s="90"/>
      <c r="UQO546" s="57"/>
      <c r="UQP546" s="57"/>
      <c r="UQQ546" s="91"/>
      <c r="UQR546" s="87"/>
      <c r="UQS546" s="87"/>
      <c r="UQT546" s="55"/>
      <c r="UQU546" s="55"/>
      <c r="UQV546" s="92"/>
      <c r="UQW546" s="61"/>
      <c r="UQX546" s="55"/>
      <c r="UQY546" s="57"/>
      <c r="UQZ546" s="55"/>
      <c r="URA546" s="55"/>
      <c r="URB546" s="55"/>
      <c r="URC546" s="55"/>
      <c r="URD546" s="55"/>
      <c r="URE546" s="55"/>
      <c r="URF546" s="55"/>
      <c r="URG546" s="59"/>
      <c r="URH546" s="55"/>
      <c r="URI546" s="55"/>
      <c r="URJ546" s="87"/>
      <c r="URK546" s="88"/>
      <c r="URL546" s="89"/>
      <c r="URM546" s="90"/>
      <c r="URN546" s="57"/>
      <c r="URO546" s="57"/>
      <c r="URP546" s="91"/>
      <c r="URQ546" s="87"/>
      <c r="URR546" s="87"/>
      <c r="URS546" s="55"/>
      <c r="URT546" s="55"/>
      <c r="URU546" s="92"/>
      <c r="URV546" s="61"/>
      <c r="URW546" s="55"/>
      <c r="URX546" s="57"/>
      <c r="URY546" s="55"/>
      <c r="URZ546" s="55"/>
      <c r="USA546" s="55"/>
      <c r="USB546" s="55"/>
      <c r="USC546" s="55"/>
      <c r="USD546" s="55"/>
      <c r="USE546" s="55"/>
      <c r="USF546" s="59"/>
      <c r="USG546" s="55"/>
      <c r="USH546" s="55"/>
      <c r="USI546" s="87"/>
      <c r="USJ546" s="88"/>
      <c r="USK546" s="89"/>
      <c r="USL546" s="90"/>
      <c r="USM546" s="57"/>
      <c r="USN546" s="57"/>
      <c r="USO546" s="91"/>
      <c r="USP546" s="87"/>
      <c r="USQ546" s="87"/>
      <c r="USR546" s="55"/>
      <c r="USS546" s="55"/>
      <c r="UST546" s="92"/>
      <c r="USU546" s="61"/>
      <c r="USV546" s="55"/>
      <c r="USW546" s="57"/>
      <c r="USX546" s="55"/>
      <c r="USY546" s="55"/>
      <c r="USZ546" s="55"/>
      <c r="UTA546" s="55"/>
      <c r="UTB546" s="55"/>
      <c r="UTC546" s="55"/>
      <c r="UTD546" s="55"/>
      <c r="UTE546" s="59"/>
      <c r="UTF546" s="55"/>
      <c r="UTG546" s="55"/>
      <c r="UTH546" s="87"/>
      <c r="UTI546" s="88"/>
      <c r="UTJ546" s="89"/>
      <c r="UTK546" s="90"/>
      <c r="UTL546" s="57"/>
      <c r="UTM546" s="57"/>
      <c r="UTN546" s="91"/>
      <c r="UTO546" s="87"/>
      <c r="UTP546" s="87"/>
      <c r="UTQ546" s="55"/>
      <c r="UTR546" s="55"/>
      <c r="UTS546" s="92"/>
      <c r="UTT546" s="61"/>
      <c r="UTU546" s="55"/>
      <c r="UTV546" s="57"/>
      <c r="UTW546" s="55"/>
      <c r="UTX546" s="55"/>
      <c r="UTY546" s="55"/>
      <c r="UTZ546" s="55"/>
      <c r="UUA546" s="55"/>
      <c r="UUB546" s="55"/>
      <c r="UUC546" s="55"/>
      <c r="UUD546" s="59"/>
      <c r="UUE546" s="55"/>
      <c r="UUF546" s="55"/>
      <c r="UUG546" s="87"/>
      <c r="UUH546" s="88"/>
      <c r="UUI546" s="89"/>
      <c r="UUJ546" s="90"/>
      <c r="UUK546" s="57"/>
      <c r="UUL546" s="57"/>
      <c r="UUM546" s="91"/>
      <c r="UUN546" s="87"/>
      <c r="UUO546" s="87"/>
      <c r="UUP546" s="55"/>
      <c r="UUQ546" s="55"/>
      <c r="UUR546" s="92"/>
      <c r="UUS546" s="61"/>
      <c r="UUT546" s="55"/>
      <c r="UUU546" s="57"/>
      <c r="UUV546" s="55"/>
      <c r="UUW546" s="55"/>
      <c r="UUX546" s="55"/>
      <c r="UUY546" s="55"/>
      <c r="UUZ546" s="55"/>
      <c r="UVA546" s="55"/>
      <c r="UVB546" s="55"/>
      <c r="UVC546" s="59"/>
      <c r="UVD546" s="55"/>
      <c r="UVE546" s="55"/>
      <c r="UVF546" s="87"/>
      <c r="UVG546" s="88"/>
      <c r="UVH546" s="89"/>
      <c r="UVI546" s="90"/>
      <c r="UVJ546" s="57"/>
      <c r="UVK546" s="57"/>
      <c r="UVL546" s="91"/>
      <c r="UVM546" s="87"/>
      <c r="UVN546" s="87"/>
      <c r="UVO546" s="55"/>
      <c r="UVP546" s="55"/>
      <c r="UVQ546" s="92"/>
      <c r="UVR546" s="61"/>
      <c r="UVS546" s="55"/>
      <c r="UVT546" s="57"/>
      <c r="UVU546" s="55"/>
      <c r="UVV546" s="55"/>
      <c r="UVW546" s="55"/>
      <c r="UVX546" s="55"/>
      <c r="UVY546" s="55"/>
      <c r="UVZ546" s="55"/>
      <c r="UWA546" s="55"/>
      <c r="UWB546" s="59"/>
      <c r="UWC546" s="55"/>
      <c r="UWD546" s="55"/>
      <c r="UWE546" s="87"/>
      <c r="UWF546" s="88"/>
      <c r="UWG546" s="89"/>
      <c r="UWH546" s="90"/>
      <c r="UWI546" s="57"/>
      <c r="UWJ546" s="57"/>
      <c r="UWK546" s="91"/>
      <c r="UWL546" s="87"/>
      <c r="UWM546" s="87"/>
      <c r="UWN546" s="55"/>
      <c r="UWO546" s="55"/>
      <c r="UWP546" s="92"/>
      <c r="UWQ546" s="61"/>
      <c r="UWR546" s="55"/>
      <c r="UWS546" s="57"/>
      <c r="UWT546" s="55"/>
      <c r="UWU546" s="55"/>
      <c r="UWV546" s="55"/>
      <c r="UWW546" s="55"/>
      <c r="UWX546" s="55"/>
      <c r="UWY546" s="55"/>
      <c r="UWZ546" s="55"/>
      <c r="UXA546" s="59"/>
      <c r="UXB546" s="55"/>
      <c r="UXC546" s="55"/>
      <c r="UXD546" s="87"/>
      <c r="UXE546" s="88"/>
      <c r="UXF546" s="89"/>
      <c r="UXG546" s="90"/>
      <c r="UXH546" s="57"/>
      <c r="UXI546" s="57"/>
      <c r="UXJ546" s="91"/>
      <c r="UXK546" s="87"/>
      <c r="UXL546" s="87"/>
      <c r="UXM546" s="55"/>
      <c r="UXN546" s="55"/>
      <c r="UXO546" s="92"/>
      <c r="UXP546" s="61"/>
      <c r="UXQ546" s="55"/>
      <c r="UXR546" s="57"/>
      <c r="UXS546" s="55"/>
      <c r="UXT546" s="55"/>
      <c r="UXU546" s="55"/>
      <c r="UXV546" s="55"/>
      <c r="UXW546" s="55"/>
      <c r="UXX546" s="55"/>
      <c r="UXY546" s="55"/>
      <c r="UXZ546" s="59"/>
      <c r="UYA546" s="55"/>
      <c r="UYB546" s="55"/>
      <c r="UYC546" s="87"/>
      <c r="UYD546" s="88"/>
      <c r="UYE546" s="89"/>
      <c r="UYF546" s="90"/>
      <c r="UYG546" s="57"/>
      <c r="UYH546" s="57"/>
      <c r="UYI546" s="91"/>
      <c r="UYJ546" s="87"/>
      <c r="UYK546" s="87"/>
      <c r="UYL546" s="55"/>
      <c r="UYM546" s="55"/>
      <c r="UYN546" s="92"/>
      <c r="UYO546" s="61"/>
      <c r="UYP546" s="55"/>
      <c r="UYQ546" s="57"/>
      <c r="UYR546" s="55"/>
      <c r="UYS546" s="55"/>
      <c r="UYT546" s="55"/>
      <c r="UYU546" s="55"/>
      <c r="UYV546" s="55"/>
      <c r="UYW546" s="55"/>
      <c r="UYX546" s="55"/>
      <c r="UYY546" s="59"/>
      <c r="UYZ546" s="55"/>
      <c r="UZA546" s="55"/>
      <c r="UZB546" s="87"/>
      <c r="UZC546" s="88"/>
      <c r="UZD546" s="89"/>
      <c r="UZE546" s="90"/>
      <c r="UZF546" s="57"/>
      <c r="UZG546" s="57"/>
      <c r="UZH546" s="91"/>
      <c r="UZI546" s="87"/>
      <c r="UZJ546" s="87"/>
      <c r="UZK546" s="55"/>
      <c r="UZL546" s="55"/>
      <c r="UZM546" s="92"/>
      <c r="UZN546" s="61"/>
      <c r="UZO546" s="55"/>
      <c r="UZP546" s="57"/>
      <c r="UZQ546" s="55"/>
      <c r="UZR546" s="55"/>
      <c r="UZS546" s="55"/>
      <c r="UZT546" s="55"/>
      <c r="UZU546" s="55"/>
      <c r="UZV546" s="55"/>
      <c r="UZW546" s="55"/>
      <c r="UZX546" s="59"/>
      <c r="UZY546" s="55"/>
      <c r="UZZ546" s="55"/>
      <c r="VAA546" s="87"/>
      <c r="VAB546" s="88"/>
      <c r="VAC546" s="89"/>
      <c r="VAD546" s="90"/>
      <c r="VAE546" s="57"/>
      <c r="VAF546" s="57"/>
      <c r="VAG546" s="91"/>
      <c r="VAH546" s="87"/>
      <c r="VAI546" s="87"/>
      <c r="VAJ546" s="55"/>
      <c r="VAK546" s="55"/>
      <c r="VAL546" s="92"/>
      <c r="VAM546" s="61"/>
      <c r="VAN546" s="55"/>
      <c r="VAO546" s="57"/>
      <c r="VAP546" s="55"/>
      <c r="VAQ546" s="55"/>
      <c r="VAR546" s="55"/>
      <c r="VAS546" s="55"/>
      <c r="VAT546" s="55"/>
      <c r="VAU546" s="55"/>
      <c r="VAV546" s="55"/>
      <c r="VAW546" s="59"/>
      <c r="VAX546" s="55"/>
      <c r="VAY546" s="55"/>
      <c r="VAZ546" s="87"/>
      <c r="VBA546" s="88"/>
      <c r="VBB546" s="89"/>
      <c r="VBC546" s="90"/>
      <c r="VBD546" s="57"/>
      <c r="VBE546" s="57"/>
      <c r="VBF546" s="91"/>
      <c r="VBG546" s="87"/>
      <c r="VBH546" s="87"/>
      <c r="VBI546" s="55"/>
      <c r="VBJ546" s="55"/>
      <c r="VBK546" s="92"/>
      <c r="VBL546" s="61"/>
      <c r="VBM546" s="55"/>
      <c r="VBN546" s="57"/>
      <c r="VBO546" s="55"/>
      <c r="VBP546" s="55"/>
      <c r="VBQ546" s="55"/>
      <c r="VBR546" s="55"/>
      <c r="VBS546" s="55"/>
      <c r="VBT546" s="55"/>
      <c r="VBU546" s="55"/>
      <c r="VBV546" s="59"/>
      <c r="VBW546" s="55"/>
      <c r="VBX546" s="55"/>
      <c r="VBY546" s="87"/>
      <c r="VBZ546" s="88"/>
      <c r="VCA546" s="89"/>
      <c r="VCB546" s="90"/>
      <c r="VCC546" s="57"/>
      <c r="VCD546" s="57"/>
      <c r="VCE546" s="91"/>
      <c r="VCF546" s="87"/>
      <c r="VCG546" s="87"/>
      <c r="VCH546" s="55"/>
      <c r="VCI546" s="55"/>
      <c r="VCJ546" s="92"/>
      <c r="VCK546" s="61"/>
      <c r="VCL546" s="55"/>
      <c r="VCM546" s="57"/>
      <c r="VCN546" s="55"/>
      <c r="VCO546" s="55"/>
      <c r="VCP546" s="55"/>
      <c r="VCQ546" s="55"/>
      <c r="VCR546" s="55"/>
      <c r="VCS546" s="55"/>
      <c r="VCT546" s="55"/>
      <c r="VCU546" s="59"/>
      <c r="VCV546" s="55"/>
      <c r="VCW546" s="55"/>
      <c r="VCX546" s="87"/>
      <c r="VCY546" s="88"/>
      <c r="VCZ546" s="89"/>
      <c r="VDA546" s="90"/>
      <c r="VDB546" s="57"/>
      <c r="VDC546" s="57"/>
      <c r="VDD546" s="91"/>
      <c r="VDE546" s="87"/>
      <c r="VDF546" s="87"/>
      <c r="VDG546" s="55"/>
      <c r="VDH546" s="55"/>
      <c r="VDI546" s="92"/>
      <c r="VDJ546" s="61"/>
      <c r="VDK546" s="55"/>
      <c r="VDL546" s="57"/>
      <c r="VDM546" s="55"/>
      <c r="VDN546" s="55"/>
      <c r="VDO546" s="55"/>
      <c r="VDP546" s="55"/>
      <c r="VDQ546" s="55"/>
      <c r="VDR546" s="55"/>
      <c r="VDS546" s="55"/>
      <c r="VDT546" s="59"/>
      <c r="VDU546" s="55"/>
      <c r="VDV546" s="55"/>
      <c r="VDW546" s="87"/>
      <c r="VDX546" s="88"/>
      <c r="VDY546" s="89"/>
      <c r="VDZ546" s="90"/>
      <c r="VEA546" s="57"/>
      <c r="VEB546" s="57"/>
      <c r="VEC546" s="91"/>
      <c r="VED546" s="87"/>
      <c r="VEE546" s="87"/>
      <c r="VEF546" s="55"/>
      <c r="VEG546" s="55"/>
      <c r="VEH546" s="92"/>
      <c r="VEI546" s="61"/>
      <c r="VEJ546" s="55"/>
      <c r="VEK546" s="57"/>
      <c r="VEL546" s="55"/>
      <c r="VEM546" s="55"/>
      <c r="VEN546" s="55"/>
      <c r="VEO546" s="55"/>
      <c r="VEP546" s="55"/>
      <c r="VEQ546" s="55"/>
      <c r="VER546" s="55"/>
      <c r="VES546" s="59"/>
      <c r="VET546" s="55"/>
      <c r="VEU546" s="55"/>
      <c r="VEV546" s="87"/>
      <c r="VEW546" s="88"/>
      <c r="VEX546" s="89"/>
      <c r="VEY546" s="90"/>
      <c r="VEZ546" s="57"/>
      <c r="VFA546" s="57"/>
      <c r="VFB546" s="91"/>
      <c r="VFC546" s="87"/>
      <c r="VFD546" s="87"/>
      <c r="VFE546" s="55"/>
      <c r="VFF546" s="55"/>
      <c r="VFG546" s="92"/>
      <c r="VFH546" s="61"/>
      <c r="VFI546" s="55"/>
      <c r="VFJ546" s="57"/>
      <c r="VFK546" s="55"/>
      <c r="VFL546" s="55"/>
      <c r="VFM546" s="55"/>
      <c r="VFN546" s="55"/>
      <c r="VFO546" s="55"/>
      <c r="VFP546" s="55"/>
      <c r="VFQ546" s="55"/>
      <c r="VFR546" s="59"/>
      <c r="VFS546" s="55"/>
      <c r="VFT546" s="55"/>
      <c r="VFU546" s="87"/>
      <c r="VFV546" s="88"/>
      <c r="VFW546" s="89"/>
      <c r="VFX546" s="90"/>
      <c r="VFY546" s="57"/>
      <c r="VFZ546" s="57"/>
      <c r="VGA546" s="91"/>
      <c r="VGB546" s="87"/>
      <c r="VGC546" s="87"/>
      <c r="VGD546" s="55"/>
      <c r="VGE546" s="55"/>
      <c r="VGF546" s="92"/>
      <c r="VGG546" s="61"/>
      <c r="VGH546" s="55"/>
      <c r="VGI546" s="57"/>
      <c r="VGJ546" s="55"/>
      <c r="VGK546" s="55"/>
      <c r="VGL546" s="55"/>
      <c r="VGM546" s="55"/>
      <c r="VGN546" s="55"/>
      <c r="VGO546" s="55"/>
      <c r="VGP546" s="55"/>
      <c r="VGQ546" s="59"/>
      <c r="VGR546" s="55"/>
      <c r="VGS546" s="55"/>
      <c r="VGT546" s="87"/>
      <c r="VGU546" s="88"/>
      <c r="VGV546" s="89"/>
      <c r="VGW546" s="90"/>
      <c r="VGX546" s="57"/>
      <c r="VGY546" s="57"/>
      <c r="VGZ546" s="91"/>
      <c r="VHA546" s="87"/>
      <c r="VHB546" s="87"/>
      <c r="VHC546" s="55"/>
      <c r="VHD546" s="55"/>
      <c r="VHE546" s="92"/>
      <c r="VHF546" s="61"/>
      <c r="VHG546" s="55"/>
      <c r="VHH546" s="57"/>
      <c r="VHI546" s="55"/>
      <c r="VHJ546" s="55"/>
      <c r="VHK546" s="55"/>
      <c r="VHL546" s="55"/>
      <c r="VHM546" s="55"/>
      <c r="VHN546" s="55"/>
      <c r="VHO546" s="55"/>
      <c r="VHP546" s="59"/>
      <c r="VHQ546" s="55"/>
      <c r="VHR546" s="55"/>
      <c r="VHS546" s="87"/>
      <c r="VHT546" s="88"/>
      <c r="VHU546" s="89"/>
      <c r="VHV546" s="90"/>
      <c r="VHW546" s="57"/>
      <c r="VHX546" s="57"/>
      <c r="VHY546" s="91"/>
      <c r="VHZ546" s="87"/>
      <c r="VIA546" s="87"/>
      <c r="VIB546" s="55"/>
      <c r="VIC546" s="55"/>
      <c r="VID546" s="92"/>
      <c r="VIE546" s="61"/>
      <c r="VIF546" s="55"/>
      <c r="VIG546" s="57"/>
      <c r="VIH546" s="55"/>
      <c r="VII546" s="55"/>
      <c r="VIJ546" s="55"/>
      <c r="VIK546" s="55"/>
      <c r="VIL546" s="55"/>
      <c r="VIM546" s="55"/>
      <c r="VIN546" s="55"/>
      <c r="VIO546" s="59"/>
      <c r="VIP546" s="55"/>
      <c r="VIQ546" s="55"/>
      <c r="VIR546" s="87"/>
      <c r="VIS546" s="88"/>
      <c r="VIT546" s="89"/>
      <c r="VIU546" s="90"/>
      <c r="VIV546" s="57"/>
      <c r="VIW546" s="57"/>
      <c r="VIX546" s="91"/>
      <c r="VIY546" s="87"/>
      <c r="VIZ546" s="87"/>
      <c r="VJA546" s="55"/>
      <c r="VJB546" s="55"/>
      <c r="VJC546" s="92"/>
      <c r="VJD546" s="61"/>
      <c r="VJE546" s="55"/>
      <c r="VJF546" s="57"/>
      <c r="VJG546" s="55"/>
      <c r="VJH546" s="55"/>
      <c r="VJI546" s="55"/>
      <c r="VJJ546" s="55"/>
      <c r="VJK546" s="55"/>
      <c r="VJL546" s="55"/>
      <c r="VJM546" s="55"/>
      <c r="VJN546" s="59"/>
      <c r="VJO546" s="55"/>
      <c r="VJP546" s="55"/>
      <c r="VJQ546" s="87"/>
      <c r="VJR546" s="88"/>
      <c r="VJS546" s="89"/>
      <c r="VJT546" s="90"/>
      <c r="VJU546" s="57"/>
      <c r="VJV546" s="57"/>
      <c r="VJW546" s="91"/>
      <c r="VJX546" s="87"/>
      <c r="VJY546" s="87"/>
      <c r="VJZ546" s="55"/>
      <c r="VKA546" s="55"/>
      <c r="VKB546" s="92"/>
      <c r="VKC546" s="61"/>
      <c r="VKD546" s="55"/>
      <c r="VKE546" s="57"/>
      <c r="VKF546" s="55"/>
      <c r="VKG546" s="55"/>
      <c r="VKH546" s="55"/>
      <c r="VKI546" s="55"/>
      <c r="VKJ546" s="55"/>
      <c r="VKK546" s="55"/>
      <c r="VKL546" s="55"/>
      <c r="VKM546" s="59"/>
      <c r="VKN546" s="55"/>
      <c r="VKO546" s="55"/>
      <c r="VKP546" s="87"/>
      <c r="VKQ546" s="88"/>
      <c r="VKR546" s="89"/>
      <c r="VKS546" s="90"/>
      <c r="VKT546" s="57"/>
      <c r="VKU546" s="57"/>
      <c r="VKV546" s="91"/>
      <c r="VKW546" s="87"/>
      <c r="VKX546" s="87"/>
      <c r="VKY546" s="55"/>
      <c r="VKZ546" s="55"/>
      <c r="VLA546" s="92"/>
      <c r="VLB546" s="61"/>
      <c r="VLC546" s="55"/>
      <c r="VLD546" s="57"/>
      <c r="VLE546" s="55"/>
      <c r="VLF546" s="55"/>
      <c r="VLG546" s="55"/>
      <c r="VLH546" s="55"/>
      <c r="VLI546" s="55"/>
      <c r="VLJ546" s="55"/>
      <c r="VLK546" s="55"/>
      <c r="VLL546" s="59"/>
      <c r="VLM546" s="55"/>
      <c r="VLN546" s="55"/>
      <c r="VLO546" s="87"/>
      <c r="VLP546" s="88"/>
      <c r="VLQ546" s="89"/>
      <c r="VLR546" s="90"/>
      <c r="VLS546" s="57"/>
      <c r="VLT546" s="57"/>
      <c r="VLU546" s="91"/>
      <c r="VLV546" s="87"/>
      <c r="VLW546" s="87"/>
      <c r="VLX546" s="55"/>
      <c r="VLY546" s="55"/>
      <c r="VLZ546" s="92"/>
      <c r="VMA546" s="61"/>
      <c r="VMB546" s="55"/>
      <c r="VMC546" s="57"/>
      <c r="VMD546" s="55"/>
      <c r="VME546" s="55"/>
      <c r="VMF546" s="55"/>
      <c r="VMG546" s="55"/>
      <c r="VMH546" s="55"/>
      <c r="VMI546" s="55"/>
      <c r="VMJ546" s="55"/>
      <c r="VMK546" s="59"/>
      <c r="VML546" s="55"/>
      <c r="VMM546" s="55"/>
      <c r="VMN546" s="87"/>
      <c r="VMO546" s="88"/>
      <c r="VMP546" s="89"/>
      <c r="VMQ546" s="90"/>
      <c r="VMR546" s="57"/>
      <c r="VMS546" s="57"/>
      <c r="VMT546" s="91"/>
      <c r="VMU546" s="87"/>
      <c r="VMV546" s="87"/>
      <c r="VMW546" s="55"/>
      <c r="VMX546" s="55"/>
      <c r="VMY546" s="92"/>
      <c r="VMZ546" s="61"/>
      <c r="VNA546" s="55"/>
      <c r="VNB546" s="57"/>
      <c r="VNC546" s="55"/>
      <c r="VND546" s="55"/>
      <c r="VNE546" s="55"/>
      <c r="VNF546" s="55"/>
      <c r="VNG546" s="55"/>
      <c r="VNH546" s="55"/>
      <c r="VNI546" s="55"/>
      <c r="VNJ546" s="59"/>
      <c r="VNK546" s="55"/>
      <c r="VNL546" s="55"/>
      <c r="VNM546" s="87"/>
      <c r="VNN546" s="88"/>
      <c r="VNO546" s="89"/>
      <c r="VNP546" s="90"/>
      <c r="VNQ546" s="57"/>
      <c r="VNR546" s="57"/>
      <c r="VNS546" s="91"/>
      <c r="VNT546" s="87"/>
      <c r="VNU546" s="87"/>
      <c r="VNV546" s="55"/>
      <c r="VNW546" s="55"/>
      <c r="VNX546" s="92"/>
      <c r="VNY546" s="61"/>
      <c r="VNZ546" s="55"/>
      <c r="VOA546" s="57"/>
      <c r="VOB546" s="55"/>
      <c r="VOC546" s="55"/>
      <c r="VOD546" s="55"/>
      <c r="VOE546" s="55"/>
      <c r="VOF546" s="55"/>
      <c r="VOG546" s="55"/>
      <c r="VOH546" s="55"/>
      <c r="VOI546" s="59"/>
      <c r="VOJ546" s="55"/>
      <c r="VOK546" s="55"/>
      <c r="VOL546" s="87"/>
      <c r="VOM546" s="88"/>
      <c r="VON546" s="89"/>
      <c r="VOO546" s="90"/>
      <c r="VOP546" s="57"/>
      <c r="VOQ546" s="57"/>
      <c r="VOR546" s="91"/>
      <c r="VOS546" s="87"/>
      <c r="VOT546" s="87"/>
      <c r="VOU546" s="55"/>
      <c r="VOV546" s="55"/>
      <c r="VOW546" s="92"/>
      <c r="VOX546" s="61"/>
      <c r="VOY546" s="55"/>
      <c r="VOZ546" s="57"/>
      <c r="VPA546" s="55"/>
      <c r="VPB546" s="55"/>
      <c r="VPC546" s="55"/>
      <c r="VPD546" s="55"/>
      <c r="VPE546" s="55"/>
      <c r="VPF546" s="55"/>
      <c r="VPG546" s="55"/>
      <c r="VPH546" s="59"/>
      <c r="VPI546" s="55"/>
      <c r="VPJ546" s="55"/>
      <c r="VPK546" s="87"/>
      <c r="VPL546" s="88"/>
      <c r="VPM546" s="89"/>
      <c r="VPN546" s="90"/>
      <c r="VPO546" s="57"/>
      <c r="VPP546" s="57"/>
      <c r="VPQ546" s="91"/>
      <c r="VPR546" s="87"/>
      <c r="VPS546" s="87"/>
      <c r="VPT546" s="55"/>
      <c r="VPU546" s="55"/>
      <c r="VPV546" s="92"/>
      <c r="VPW546" s="61"/>
      <c r="VPX546" s="55"/>
      <c r="VPY546" s="57"/>
      <c r="VPZ546" s="55"/>
      <c r="VQA546" s="55"/>
      <c r="VQB546" s="55"/>
      <c r="VQC546" s="55"/>
      <c r="VQD546" s="55"/>
      <c r="VQE546" s="55"/>
      <c r="VQF546" s="55"/>
      <c r="VQG546" s="59"/>
      <c r="VQH546" s="55"/>
      <c r="VQI546" s="55"/>
      <c r="VQJ546" s="87"/>
      <c r="VQK546" s="88"/>
      <c r="VQL546" s="89"/>
      <c r="VQM546" s="90"/>
      <c r="VQN546" s="57"/>
      <c r="VQO546" s="57"/>
      <c r="VQP546" s="91"/>
      <c r="VQQ546" s="87"/>
      <c r="VQR546" s="87"/>
      <c r="VQS546" s="55"/>
      <c r="VQT546" s="55"/>
      <c r="VQU546" s="92"/>
      <c r="VQV546" s="61"/>
      <c r="VQW546" s="55"/>
      <c r="VQX546" s="57"/>
      <c r="VQY546" s="55"/>
      <c r="VQZ546" s="55"/>
      <c r="VRA546" s="55"/>
      <c r="VRB546" s="55"/>
      <c r="VRC546" s="55"/>
      <c r="VRD546" s="55"/>
      <c r="VRE546" s="55"/>
      <c r="VRF546" s="59"/>
      <c r="VRG546" s="55"/>
      <c r="VRH546" s="55"/>
      <c r="VRI546" s="87"/>
      <c r="VRJ546" s="88"/>
      <c r="VRK546" s="89"/>
      <c r="VRL546" s="90"/>
      <c r="VRM546" s="57"/>
      <c r="VRN546" s="57"/>
      <c r="VRO546" s="91"/>
      <c r="VRP546" s="87"/>
      <c r="VRQ546" s="87"/>
      <c r="VRR546" s="55"/>
      <c r="VRS546" s="55"/>
      <c r="VRT546" s="92"/>
      <c r="VRU546" s="61"/>
      <c r="VRV546" s="55"/>
      <c r="VRW546" s="57"/>
      <c r="VRX546" s="55"/>
      <c r="VRY546" s="55"/>
      <c r="VRZ546" s="55"/>
      <c r="VSA546" s="55"/>
      <c r="VSB546" s="55"/>
      <c r="VSC546" s="55"/>
      <c r="VSD546" s="55"/>
      <c r="VSE546" s="59"/>
      <c r="VSF546" s="55"/>
      <c r="VSG546" s="55"/>
      <c r="VSH546" s="87"/>
      <c r="VSI546" s="88"/>
      <c r="VSJ546" s="89"/>
      <c r="VSK546" s="90"/>
      <c r="VSL546" s="57"/>
      <c r="VSM546" s="57"/>
      <c r="VSN546" s="91"/>
      <c r="VSO546" s="87"/>
      <c r="VSP546" s="87"/>
      <c r="VSQ546" s="55"/>
      <c r="VSR546" s="55"/>
      <c r="VSS546" s="92"/>
      <c r="VST546" s="61"/>
      <c r="VSU546" s="55"/>
      <c r="VSV546" s="57"/>
      <c r="VSW546" s="55"/>
      <c r="VSX546" s="55"/>
      <c r="VSY546" s="55"/>
      <c r="VSZ546" s="55"/>
      <c r="VTA546" s="55"/>
      <c r="VTB546" s="55"/>
      <c r="VTC546" s="55"/>
      <c r="VTD546" s="59"/>
      <c r="VTE546" s="55"/>
      <c r="VTF546" s="55"/>
      <c r="VTG546" s="87"/>
      <c r="VTH546" s="88"/>
      <c r="VTI546" s="89"/>
      <c r="VTJ546" s="90"/>
      <c r="VTK546" s="57"/>
      <c r="VTL546" s="57"/>
      <c r="VTM546" s="91"/>
      <c r="VTN546" s="87"/>
      <c r="VTO546" s="87"/>
      <c r="VTP546" s="55"/>
      <c r="VTQ546" s="55"/>
      <c r="VTR546" s="92"/>
      <c r="VTS546" s="61"/>
      <c r="VTT546" s="55"/>
      <c r="VTU546" s="57"/>
      <c r="VTV546" s="55"/>
      <c r="VTW546" s="55"/>
      <c r="VTX546" s="55"/>
      <c r="VTY546" s="55"/>
      <c r="VTZ546" s="55"/>
      <c r="VUA546" s="55"/>
      <c r="VUB546" s="55"/>
      <c r="VUC546" s="59"/>
      <c r="VUD546" s="55"/>
      <c r="VUE546" s="55"/>
      <c r="VUF546" s="87"/>
      <c r="VUG546" s="88"/>
      <c r="VUH546" s="89"/>
      <c r="VUI546" s="90"/>
      <c r="VUJ546" s="57"/>
      <c r="VUK546" s="57"/>
      <c r="VUL546" s="91"/>
      <c r="VUM546" s="87"/>
      <c r="VUN546" s="87"/>
      <c r="VUO546" s="55"/>
      <c r="VUP546" s="55"/>
      <c r="VUQ546" s="92"/>
      <c r="VUR546" s="61"/>
      <c r="VUS546" s="55"/>
      <c r="VUT546" s="57"/>
      <c r="VUU546" s="55"/>
      <c r="VUV546" s="55"/>
      <c r="VUW546" s="55"/>
      <c r="VUX546" s="55"/>
      <c r="VUY546" s="55"/>
      <c r="VUZ546" s="55"/>
      <c r="VVA546" s="55"/>
      <c r="VVB546" s="59"/>
      <c r="VVC546" s="55"/>
      <c r="VVD546" s="55"/>
      <c r="VVE546" s="87"/>
      <c r="VVF546" s="88"/>
      <c r="VVG546" s="89"/>
      <c r="VVH546" s="90"/>
      <c r="VVI546" s="57"/>
      <c r="VVJ546" s="57"/>
      <c r="VVK546" s="91"/>
      <c r="VVL546" s="87"/>
      <c r="VVM546" s="87"/>
      <c r="VVN546" s="55"/>
      <c r="VVO546" s="55"/>
      <c r="VVP546" s="92"/>
      <c r="VVQ546" s="61"/>
      <c r="VVR546" s="55"/>
      <c r="VVS546" s="57"/>
      <c r="VVT546" s="55"/>
      <c r="VVU546" s="55"/>
      <c r="VVV546" s="55"/>
      <c r="VVW546" s="55"/>
      <c r="VVX546" s="55"/>
      <c r="VVY546" s="55"/>
      <c r="VVZ546" s="55"/>
      <c r="VWA546" s="59"/>
      <c r="VWB546" s="55"/>
      <c r="VWC546" s="55"/>
      <c r="VWD546" s="87"/>
      <c r="VWE546" s="88"/>
      <c r="VWF546" s="89"/>
      <c r="VWG546" s="90"/>
      <c r="VWH546" s="57"/>
      <c r="VWI546" s="57"/>
      <c r="VWJ546" s="91"/>
      <c r="VWK546" s="87"/>
      <c r="VWL546" s="87"/>
      <c r="VWM546" s="55"/>
      <c r="VWN546" s="55"/>
      <c r="VWO546" s="92"/>
      <c r="VWP546" s="61"/>
      <c r="VWQ546" s="55"/>
      <c r="VWR546" s="57"/>
      <c r="VWS546" s="55"/>
      <c r="VWT546" s="55"/>
      <c r="VWU546" s="55"/>
      <c r="VWV546" s="55"/>
      <c r="VWW546" s="55"/>
      <c r="VWX546" s="55"/>
      <c r="VWY546" s="55"/>
      <c r="VWZ546" s="59"/>
      <c r="VXA546" s="55"/>
      <c r="VXB546" s="55"/>
      <c r="VXC546" s="87"/>
      <c r="VXD546" s="88"/>
      <c r="VXE546" s="89"/>
      <c r="VXF546" s="90"/>
      <c r="VXG546" s="57"/>
      <c r="VXH546" s="57"/>
      <c r="VXI546" s="91"/>
      <c r="VXJ546" s="87"/>
      <c r="VXK546" s="87"/>
      <c r="VXL546" s="55"/>
      <c r="VXM546" s="55"/>
      <c r="VXN546" s="92"/>
      <c r="VXO546" s="61"/>
      <c r="VXP546" s="55"/>
      <c r="VXQ546" s="57"/>
      <c r="VXR546" s="55"/>
      <c r="VXS546" s="55"/>
      <c r="VXT546" s="55"/>
      <c r="VXU546" s="55"/>
      <c r="VXV546" s="55"/>
      <c r="VXW546" s="55"/>
      <c r="VXX546" s="55"/>
      <c r="VXY546" s="59"/>
      <c r="VXZ546" s="55"/>
      <c r="VYA546" s="55"/>
      <c r="VYB546" s="87"/>
      <c r="VYC546" s="88"/>
      <c r="VYD546" s="89"/>
      <c r="VYE546" s="90"/>
      <c r="VYF546" s="57"/>
      <c r="VYG546" s="57"/>
      <c r="VYH546" s="91"/>
      <c r="VYI546" s="87"/>
      <c r="VYJ546" s="87"/>
      <c r="VYK546" s="55"/>
      <c r="VYL546" s="55"/>
      <c r="VYM546" s="92"/>
      <c r="VYN546" s="61"/>
      <c r="VYO546" s="55"/>
      <c r="VYP546" s="57"/>
      <c r="VYQ546" s="55"/>
      <c r="VYR546" s="55"/>
      <c r="VYS546" s="55"/>
      <c r="VYT546" s="55"/>
      <c r="VYU546" s="55"/>
      <c r="VYV546" s="55"/>
      <c r="VYW546" s="55"/>
      <c r="VYX546" s="59"/>
      <c r="VYY546" s="55"/>
      <c r="VYZ546" s="55"/>
      <c r="VZA546" s="87"/>
      <c r="VZB546" s="88"/>
      <c r="VZC546" s="89"/>
      <c r="VZD546" s="90"/>
      <c r="VZE546" s="57"/>
      <c r="VZF546" s="57"/>
      <c r="VZG546" s="91"/>
      <c r="VZH546" s="87"/>
      <c r="VZI546" s="87"/>
      <c r="VZJ546" s="55"/>
      <c r="VZK546" s="55"/>
      <c r="VZL546" s="92"/>
      <c r="VZM546" s="61"/>
      <c r="VZN546" s="55"/>
      <c r="VZO546" s="57"/>
      <c r="VZP546" s="55"/>
      <c r="VZQ546" s="55"/>
      <c r="VZR546" s="55"/>
      <c r="VZS546" s="55"/>
      <c r="VZT546" s="55"/>
      <c r="VZU546" s="55"/>
      <c r="VZV546" s="55"/>
      <c r="VZW546" s="59"/>
      <c r="VZX546" s="55"/>
      <c r="VZY546" s="55"/>
      <c r="VZZ546" s="87"/>
      <c r="WAA546" s="88"/>
      <c r="WAB546" s="89"/>
      <c r="WAC546" s="90"/>
      <c r="WAD546" s="57"/>
      <c r="WAE546" s="57"/>
      <c r="WAF546" s="91"/>
      <c r="WAG546" s="87"/>
      <c r="WAH546" s="87"/>
      <c r="WAI546" s="55"/>
      <c r="WAJ546" s="55"/>
      <c r="WAK546" s="92"/>
      <c r="WAL546" s="61"/>
      <c r="WAM546" s="55"/>
      <c r="WAN546" s="57"/>
      <c r="WAO546" s="55"/>
      <c r="WAP546" s="55"/>
      <c r="WAQ546" s="55"/>
      <c r="WAR546" s="55"/>
      <c r="WAS546" s="55"/>
      <c r="WAT546" s="55"/>
      <c r="WAU546" s="55"/>
      <c r="WAV546" s="59"/>
      <c r="WAW546" s="55"/>
      <c r="WAX546" s="55"/>
      <c r="WAY546" s="87"/>
      <c r="WAZ546" s="88"/>
      <c r="WBA546" s="89"/>
      <c r="WBB546" s="90"/>
      <c r="WBC546" s="57"/>
      <c r="WBD546" s="57"/>
      <c r="WBE546" s="91"/>
      <c r="WBF546" s="87"/>
      <c r="WBG546" s="87"/>
      <c r="WBH546" s="55"/>
      <c r="WBI546" s="55"/>
      <c r="WBJ546" s="92"/>
      <c r="WBK546" s="61"/>
      <c r="WBL546" s="55"/>
      <c r="WBM546" s="57"/>
      <c r="WBN546" s="55"/>
      <c r="WBO546" s="55"/>
      <c r="WBP546" s="55"/>
      <c r="WBQ546" s="55"/>
      <c r="WBR546" s="55"/>
      <c r="WBS546" s="55"/>
      <c r="WBT546" s="55"/>
      <c r="WBU546" s="59"/>
      <c r="WBV546" s="55"/>
      <c r="WBW546" s="55"/>
      <c r="WBX546" s="87"/>
      <c r="WBY546" s="88"/>
      <c r="WBZ546" s="89"/>
      <c r="WCA546" s="90"/>
      <c r="WCB546" s="57"/>
      <c r="WCC546" s="57"/>
      <c r="WCD546" s="91"/>
      <c r="WCE546" s="87"/>
      <c r="WCF546" s="87"/>
      <c r="WCG546" s="55"/>
      <c r="WCH546" s="55"/>
      <c r="WCI546" s="92"/>
      <c r="WCJ546" s="61"/>
      <c r="WCK546" s="55"/>
      <c r="WCL546" s="57"/>
      <c r="WCM546" s="55"/>
      <c r="WCN546" s="55"/>
      <c r="WCO546" s="55"/>
      <c r="WCP546" s="55"/>
      <c r="WCQ546" s="55"/>
      <c r="WCR546" s="55"/>
      <c r="WCS546" s="55"/>
      <c r="WCT546" s="59"/>
      <c r="WCU546" s="55"/>
      <c r="WCV546" s="55"/>
      <c r="WCW546" s="87"/>
      <c r="WCX546" s="88"/>
      <c r="WCY546" s="89"/>
      <c r="WCZ546" s="90"/>
      <c r="WDA546" s="57"/>
      <c r="WDB546" s="57"/>
      <c r="WDC546" s="91"/>
      <c r="WDD546" s="87"/>
      <c r="WDE546" s="87"/>
      <c r="WDF546" s="55"/>
      <c r="WDG546" s="55"/>
      <c r="WDH546" s="92"/>
      <c r="WDI546" s="61"/>
      <c r="WDJ546" s="55"/>
      <c r="WDK546" s="57"/>
      <c r="WDL546" s="55"/>
      <c r="WDM546" s="55"/>
      <c r="WDN546" s="55"/>
      <c r="WDO546" s="55"/>
      <c r="WDP546" s="55"/>
      <c r="WDQ546" s="55"/>
      <c r="WDR546" s="55"/>
      <c r="WDS546" s="59"/>
      <c r="WDT546" s="55"/>
      <c r="WDU546" s="55"/>
      <c r="WDV546" s="87"/>
      <c r="WDW546" s="88"/>
      <c r="WDX546" s="89"/>
      <c r="WDY546" s="90"/>
      <c r="WDZ546" s="57"/>
      <c r="WEA546" s="57"/>
      <c r="WEB546" s="91"/>
      <c r="WEC546" s="87"/>
      <c r="WED546" s="87"/>
      <c r="WEE546" s="55"/>
      <c r="WEF546" s="55"/>
      <c r="WEG546" s="92"/>
      <c r="WEH546" s="61"/>
      <c r="WEI546" s="55"/>
      <c r="WEJ546" s="57"/>
      <c r="WEK546" s="55"/>
      <c r="WEL546" s="55"/>
      <c r="WEM546" s="55"/>
      <c r="WEN546" s="55"/>
      <c r="WEO546" s="55"/>
      <c r="WEP546" s="55"/>
      <c r="WEQ546" s="55"/>
      <c r="WER546" s="59"/>
      <c r="WES546" s="55"/>
      <c r="WET546" s="55"/>
      <c r="WEU546" s="87"/>
      <c r="WEV546" s="88"/>
      <c r="WEW546" s="89"/>
      <c r="WEX546" s="90"/>
      <c r="WEY546" s="57"/>
      <c r="WEZ546" s="57"/>
      <c r="WFA546" s="91"/>
      <c r="WFB546" s="87"/>
      <c r="WFC546" s="87"/>
      <c r="WFD546" s="55"/>
      <c r="WFE546" s="55"/>
      <c r="WFF546" s="92"/>
      <c r="WFG546" s="61"/>
      <c r="WFH546" s="55"/>
      <c r="WFI546" s="57"/>
      <c r="WFJ546" s="55"/>
      <c r="WFK546" s="55"/>
      <c r="WFL546" s="55"/>
      <c r="WFM546" s="55"/>
      <c r="WFN546" s="55"/>
      <c r="WFO546" s="55"/>
      <c r="WFP546" s="55"/>
      <c r="WFQ546" s="59"/>
      <c r="WFR546" s="55"/>
      <c r="WFS546" s="55"/>
      <c r="WFT546" s="87"/>
      <c r="WFU546" s="88"/>
      <c r="WFV546" s="89"/>
      <c r="WFW546" s="90"/>
      <c r="WFX546" s="57"/>
      <c r="WFY546" s="57"/>
      <c r="WFZ546" s="91"/>
      <c r="WGA546" s="87"/>
      <c r="WGB546" s="87"/>
      <c r="WGC546" s="55"/>
      <c r="WGD546" s="55"/>
      <c r="WGE546" s="92"/>
      <c r="WGF546" s="61"/>
      <c r="WGG546" s="55"/>
      <c r="WGH546" s="57"/>
      <c r="WGI546" s="55"/>
      <c r="WGJ546" s="55"/>
      <c r="WGK546" s="55"/>
      <c r="WGL546" s="55"/>
      <c r="WGM546" s="55"/>
      <c r="WGN546" s="55"/>
      <c r="WGO546" s="55"/>
      <c r="WGP546" s="59"/>
      <c r="WGQ546" s="55"/>
      <c r="WGR546" s="55"/>
      <c r="WGS546" s="87"/>
      <c r="WGT546" s="88"/>
      <c r="WGU546" s="89"/>
      <c r="WGV546" s="90"/>
      <c r="WGW546" s="57"/>
      <c r="WGX546" s="57"/>
      <c r="WGY546" s="91"/>
      <c r="WGZ546" s="87"/>
      <c r="WHA546" s="87"/>
      <c r="WHB546" s="55"/>
      <c r="WHC546" s="55"/>
      <c r="WHD546" s="92"/>
      <c r="WHE546" s="61"/>
      <c r="WHF546" s="55"/>
      <c r="WHG546" s="57"/>
      <c r="WHH546" s="55"/>
      <c r="WHI546" s="55"/>
      <c r="WHJ546" s="55"/>
      <c r="WHK546" s="55"/>
      <c r="WHL546" s="55"/>
      <c r="WHM546" s="55"/>
      <c r="WHN546" s="55"/>
      <c r="WHO546" s="59"/>
      <c r="WHP546" s="55"/>
      <c r="WHQ546" s="55"/>
      <c r="WHR546" s="87"/>
      <c r="WHS546" s="88"/>
      <c r="WHT546" s="89"/>
      <c r="WHU546" s="90"/>
      <c r="WHV546" s="57"/>
      <c r="WHW546" s="57"/>
      <c r="WHX546" s="91"/>
      <c r="WHY546" s="87"/>
      <c r="WHZ546" s="87"/>
      <c r="WIA546" s="55"/>
      <c r="WIB546" s="55"/>
      <c r="WIC546" s="92"/>
      <c r="WID546" s="61"/>
      <c r="WIE546" s="55"/>
      <c r="WIF546" s="57"/>
      <c r="WIG546" s="55"/>
      <c r="WIH546" s="55"/>
      <c r="WII546" s="55"/>
      <c r="WIJ546" s="55"/>
      <c r="WIK546" s="55"/>
      <c r="WIL546" s="55"/>
      <c r="WIM546" s="55"/>
      <c r="WIN546" s="59"/>
      <c r="WIO546" s="55"/>
      <c r="WIP546" s="55"/>
      <c r="WIQ546" s="87"/>
      <c r="WIR546" s="88"/>
      <c r="WIS546" s="89"/>
      <c r="WIT546" s="90"/>
      <c r="WIU546" s="57"/>
      <c r="WIV546" s="57"/>
      <c r="WIW546" s="91"/>
      <c r="WIX546" s="87"/>
      <c r="WIY546" s="87"/>
      <c r="WIZ546" s="55"/>
      <c r="WJA546" s="55"/>
      <c r="WJB546" s="92"/>
      <c r="WJC546" s="61"/>
      <c r="WJD546" s="55"/>
      <c r="WJE546" s="57"/>
      <c r="WJF546" s="55"/>
      <c r="WJG546" s="55"/>
      <c r="WJH546" s="55"/>
      <c r="WJI546" s="55"/>
      <c r="WJJ546" s="55"/>
      <c r="WJK546" s="55"/>
      <c r="WJL546" s="55"/>
      <c r="WJM546" s="59"/>
      <c r="WJN546" s="55"/>
      <c r="WJO546" s="55"/>
      <c r="WJP546" s="87"/>
      <c r="WJQ546" s="88"/>
      <c r="WJR546" s="89"/>
      <c r="WJS546" s="90"/>
      <c r="WJT546" s="57"/>
      <c r="WJU546" s="57"/>
      <c r="WJV546" s="91"/>
      <c r="WJW546" s="87"/>
      <c r="WJX546" s="87"/>
      <c r="WJY546" s="55"/>
      <c r="WJZ546" s="55"/>
      <c r="WKA546" s="92"/>
      <c r="WKB546" s="61"/>
      <c r="WKC546" s="55"/>
      <c r="WKD546" s="57"/>
      <c r="WKE546" s="55"/>
      <c r="WKF546" s="55"/>
      <c r="WKG546" s="55"/>
      <c r="WKH546" s="55"/>
      <c r="WKI546" s="55"/>
      <c r="WKJ546" s="55"/>
      <c r="WKK546" s="55"/>
      <c r="WKL546" s="59"/>
      <c r="WKM546" s="55"/>
      <c r="WKN546" s="55"/>
      <c r="WKO546" s="87"/>
      <c r="WKP546" s="88"/>
      <c r="WKQ546" s="89"/>
      <c r="WKR546" s="90"/>
      <c r="WKS546" s="57"/>
      <c r="WKT546" s="57"/>
      <c r="WKU546" s="91"/>
      <c r="WKV546" s="87"/>
      <c r="WKW546" s="87"/>
      <c r="WKX546" s="55"/>
      <c r="WKY546" s="55"/>
      <c r="WKZ546" s="92"/>
      <c r="WLA546" s="61"/>
      <c r="WLB546" s="55"/>
      <c r="WLC546" s="57"/>
      <c r="WLD546" s="55"/>
      <c r="WLE546" s="55"/>
      <c r="WLF546" s="55"/>
      <c r="WLG546" s="55"/>
      <c r="WLH546" s="55"/>
      <c r="WLI546" s="55"/>
      <c r="WLJ546" s="55"/>
      <c r="WLK546" s="59"/>
      <c r="WLL546" s="55"/>
      <c r="WLM546" s="55"/>
      <c r="WLN546" s="87"/>
      <c r="WLO546" s="88"/>
      <c r="WLP546" s="89"/>
      <c r="WLQ546" s="90"/>
      <c r="WLR546" s="57"/>
      <c r="WLS546" s="57"/>
      <c r="WLT546" s="91"/>
      <c r="WLU546" s="87"/>
      <c r="WLV546" s="87"/>
      <c r="WLW546" s="55"/>
      <c r="WLX546" s="55"/>
      <c r="WLY546" s="92"/>
      <c r="WLZ546" s="61"/>
      <c r="WMA546" s="55"/>
      <c r="WMB546" s="57"/>
      <c r="WMC546" s="55"/>
      <c r="WMD546" s="55"/>
      <c r="WME546" s="55"/>
      <c r="WMF546" s="55"/>
      <c r="WMG546" s="55"/>
      <c r="WMH546" s="55"/>
      <c r="WMI546" s="55"/>
      <c r="WMJ546" s="59"/>
      <c r="WMK546" s="55"/>
      <c r="WML546" s="55"/>
      <c r="WMM546" s="87"/>
      <c r="WMN546" s="88"/>
      <c r="WMO546" s="89"/>
      <c r="WMP546" s="90"/>
      <c r="WMQ546" s="57"/>
      <c r="WMR546" s="57"/>
      <c r="WMS546" s="91"/>
      <c r="WMT546" s="87"/>
      <c r="WMU546" s="87"/>
      <c r="WMV546" s="55"/>
      <c r="WMW546" s="55"/>
      <c r="WMX546" s="92"/>
      <c r="WMY546" s="61"/>
      <c r="WMZ546" s="55"/>
      <c r="WNA546" s="57"/>
      <c r="WNB546" s="55"/>
      <c r="WNC546" s="55"/>
      <c r="WND546" s="55"/>
      <c r="WNE546" s="55"/>
      <c r="WNF546" s="55"/>
      <c r="WNG546" s="55"/>
      <c r="WNH546" s="55"/>
      <c r="WNI546" s="59"/>
      <c r="WNJ546" s="55"/>
      <c r="WNK546" s="55"/>
      <c r="WNL546" s="87"/>
      <c r="WNM546" s="88"/>
      <c r="WNN546" s="89"/>
      <c r="WNO546" s="90"/>
      <c r="WNP546" s="57"/>
      <c r="WNQ546" s="57"/>
      <c r="WNR546" s="91"/>
      <c r="WNS546" s="87"/>
      <c r="WNT546" s="87"/>
      <c r="WNU546" s="55"/>
      <c r="WNV546" s="55"/>
      <c r="WNW546" s="92"/>
      <c r="WNX546" s="61"/>
      <c r="WNY546" s="55"/>
      <c r="WNZ546" s="57"/>
      <c r="WOA546" s="55"/>
      <c r="WOB546" s="55"/>
      <c r="WOC546" s="55"/>
      <c r="WOD546" s="55"/>
      <c r="WOE546" s="55"/>
      <c r="WOF546" s="55"/>
      <c r="WOG546" s="55"/>
      <c r="WOH546" s="59"/>
      <c r="WOI546" s="55"/>
      <c r="WOJ546" s="55"/>
      <c r="WOK546" s="87"/>
      <c r="WOL546" s="88"/>
      <c r="WOM546" s="89"/>
      <c r="WON546" s="90"/>
      <c r="WOO546" s="57"/>
      <c r="WOP546" s="57"/>
      <c r="WOQ546" s="91"/>
      <c r="WOR546" s="87"/>
      <c r="WOS546" s="87"/>
      <c r="WOT546" s="55"/>
      <c r="WOU546" s="55"/>
      <c r="WOV546" s="92"/>
      <c r="WOW546" s="61"/>
      <c r="WOX546" s="55"/>
      <c r="WOY546" s="57"/>
      <c r="WOZ546" s="55"/>
      <c r="WPA546" s="55"/>
      <c r="WPB546" s="55"/>
      <c r="WPC546" s="55"/>
      <c r="WPD546" s="55"/>
      <c r="WPE546" s="55"/>
      <c r="WPF546" s="55"/>
      <c r="WPG546" s="59"/>
      <c r="WPH546" s="55"/>
      <c r="WPI546" s="55"/>
      <c r="WPJ546" s="87"/>
      <c r="WPK546" s="88"/>
      <c r="WPL546" s="89"/>
      <c r="WPM546" s="90"/>
      <c r="WPN546" s="57"/>
      <c r="WPO546" s="57"/>
      <c r="WPP546" s="91"/>
      <c r="WPQ546" s="87"/>
      <c r="WPR546" s="87"/>
      <c r="WPS546" s="55"/>
      <c r="WPT546" s="55"/>
      <c r="WPU546" s="92"/>
      <c r="WPV546" s="61"/>
      <c r="WPW546" s="55"/>
      <c r="WPX546" s="57"/>
      <c r="WPY546" s="55"/>
      <c r="WPZ546" s="55"/>
      <c r="WQA546" s="55"/>
      <c r="WQB546" s="55"/>
      <c r="WQC546" s="55"/>
      <c r="WQD546" s="55"/>
      <c r="WQE546" s="55"/>
      <c r="WQF546" s="59"/>
      <c r="WQG546" s="55"/>
      <c r="WQH546" s="55"/>
      <c r="WQI546" s="87"/>
      <c r="WQJ546" s="88"/>
      <c r="WQK546" s="89"/>
      <c r="WQL546" s="90"/>
      <c r="WQM546" s="57"/>
      <c r="WQN546" s="57"/>
      <c r="WQO546" s="91"/>
      <c r="WQP546" s="87"/>
      <c r="WQQ546" s="87"/>
      <c r="WQR546" s="55"/>
      <c r="WQS546" s="55"/>
      <c r="WQT546" s="92"/>
      <c r="WQU546" s="61"/>
      <c r="WQV546" s="55"/>
      <c r="WQW546" s="57"/>
      <c r="WQX546" s="55"/>
      <c r="WQY546" s="55"/>
      <c r="WQZ546" s="55"/>
      <c r="WRA546" s="55"/>
      <c r="WRB546" s="55"/>
      <c r="WRC546" s="55"/>
      <c r="WRD546" s="55"/>
      <c r="WRE546" s="59"/>
      <c r="WRF546" s="55"/>
      <c r="WRG546" s="55"/>
      <c r="WRH546" s="87"/>
      <c r="WRI546" s="88"/>
      <c r="WRJ546" s="89"/>
      <c r="WRK546" s="90"/>
      <c r="WRL546" s="57"/>
      <c r="WRM546" s="57"/>
      <c r="WRN546" s="91"/>
      <c r="WRO546" s="87"/>
      <c r="WRP546" s="87"/>
      <c r="WRQ546" s="55"/>
      <c r="WRR546" s="55"/>
      <c r="WRS546" s="92"/>
      <c r="WRT546" s="61"/>
      <c r="WRU546" s="55"/>
      <c r="WRV546" s="57"/>
      <c r="WRW546" s="55"/>
      <c r="WRX546" s="55"/>
      <c r="WRY546" s="55"/>
      <c r="WRZ546" s="55"/>
      <c r="WSA546" s="55"/>
      <c r="WSB546" s="55"/>
      <c r="WSC546" s="55"/>
      <c r="WSD546" s="59"/>
      <c r="WSE546" s="55"/>
      <c r="WSF546" s="55"/>
      <c r="WSG546" s="87"/>
      <c r="WSH546" s="88"/>
      <c r="WSI546" s="89"/>
      <c r="WSJ546" s="90"/>
      <c r="WSK546" s="57"/>
      <c r="WSL546" s="57"/>
      <c r="WSM546" s="91"/>
      <c r="WSN546" s="87"/>
      <c r="WSO546" s="87"/>
      <c r="WSP546" s="55"/>
      <c r="WSQ546" s="55"/>
      <c r="WSR546" s="92"/>
      <c r="WSS546" s="61"/>
      <c r="WST546" s="55"/>
      <c r="WSU546" s="57"/>
      <c r="WSV546" s="55"/>
      <c r="WSW546" s="55"/>
      <c r="WSX546" s="55"/>
      <c r="WSY546" s="55"/>
      <c r="WSZ546" s="55"/>
      <c r="WTA546" s="55"/>
      <c r="WTB546" s="55"/>
      <c r="WTC546" s="59"/>
      <c r="WTD546" s="55"/>
      <c r="WTE546" s="55"/>
      <c r="WTF546" s="87"/>
      <c r="WTG546" s="88"/>
      <c r="WTH546" s="89"/>
      <c r="WTI546" s="90"/>
      <c r="WTJ546" s="57"/>
      <c r="WTK546" s="57"/>
      <c r="WTL546" s="91"/>
      <c r="WTM546" s="87"/>
      <c r="WTN546" s="87"/>
      <c r="WTO546" s="55"/>
      <c r="WTP546" s="55"/>
      <c r="WTQ546" s="92"/>
      <c r="WTR546" s="61"/>
      <c r="WTS546" s="55"/>
      <c r="WTT546" s="57"/>
      <c r="WTU546" s="55"/>
      <c r="WTV546" s="55"/>
      <c r="WTW546" s="55"/>
      <c r="WTX546" s="55"/>
      <c r="WTY546" s="55"/>
      <c r="WTZ546" s="55"/>
      <c r="WUA546" s="55"/>
      <c r="WUB546" s="59"/>
      <c r="WUC546" s="55"/>
      <c r="WUD546" s="55"/>
      <c r="WUE546" s="87"/>
      <c r="WUF546" s="88"/>
      <c r="WUG546" s="89"/>
      <c r="WUH546" s="90"/>
      <c r="WUI546" s="57"/>
      <c r="WUJ546" s="57"/>
      <c r="WUK546" s="91"/>
      <c r="WUL546" s="87"/>
      <c r="WUM546" s="87"/>
      <c r="WUN546" s="55"/>
      <c r="WUO546" s="55"/>
      <c r="WUP546" s="92"/>
      <c r="WUQ546" s="61"/>
      <c r="WUR546" s="55"/>
      <c r="WUS546" s="57"/>
      <c r="WUT546" s="55"/>
      <c r="WUU546" s="55"/>
      <c r="WUV546" s="55"/>
      <c r="WUW546" s="55"/>
      <c r="WUX546" s="55"/>
      <c r="WUY546" s="55"/>
      <c r="WUZ546" s="55"/>
      <c r="WVA546" s="59"/>
      <c r="WVB546" s="55"/>
      <c r="WVC546" s="55"/>
      <c r="WVD546" s="87"/>
      <c r="WVE546" s="88"/>
      <c r="WVF546" s="89"/>
      <c r="WVG546" s="90"/>
      <c r="WVH546" s="57"/>
      <c r="WVI546" s="57"/>
      <c r="WVJ546" s="91"/>
      <c r="WVK546" s="87"/>
      <c r="WVL546" s="87"/>
      <c r="WVM546" s="55"/>
      <c r="WVN546" s="55"/>
      <c r="WVO546" s="92"/>
      <c r="WVP546" s="61"/>
      <c r="WVQ546" s="55"/>
      <c r="WVR546" s="57"/>
      <c r="WVS546" s="55"/>
      <c r="WVT546" s="55"/>
      <c r="WVU546" s="55"/>
      <c r="WVV546" s="55"/>
      <c r="WVW546" s="55"/>
      <c r="WVX546" s="55"/>
      <c r="WVY546" s="55"/>
      <c r="WVZ546" s="59"/>
      <c r="WWA546" s="55"/>
      <c r="WWB546" s="55"/>
      <c r="WWC546" s="87"/>
      <c r="WWD546" s="88"/>
      <c r="WWE546" s="89"/>
      <c r="WWF546" s="90"/>
      <c r="WWG546" s="57"/>
      <c r="WWH546" s="57"/>
      <c r="WWI546" s="91"/>
      <c r="WWJ546" s="87"/>
      <c r="WWK546" s="87"/>
      <c r="WWL546" s="55"/>
      <c r="WWM546" s="55"/>
      <c r="WWN546" s="92"/>
      <c r="WWO546" s="61"/>
      <c r="WWP546" s="55"/>
      <c r="WWQ546" s="57"/>
      <c r="WWR546" s="55"/>
      <c r="WWS546" s="55"/>
      <c r="WWT546" s="55"/>
      <c r="WWU546" s="55"/>
      <c r="WWV546" s="55"/>
      <c r="WWW546" s="55"/>
      <c r="WWX546" s="55"/>
      <c r="WWY546" s="59"/>
      <c r="WWZ546" s="55"/>
      <c r="WXA546" s="55"/>
      <c r="WXB546" s="87"/>
      <c r="WXC546" s="88"/>
      <c r="WXD546" s="89"/>
      <c r="WXE546" s="90"/>
      <c r="WXF546" s="57"/>
      <c r="WXG546" s="57"/>
      <c r="WXH546" s="91"/>
      <c r="WXI546" s="87"/>
      <c r="WXJ546" s="87"/>
      <c r="WXK546" s="55"/>
      <c r="WXL546" s="55"/>
      <c r="WXM546" s="92"/>
      <c r="WXN546" s="61"/>
      <c r="WXO546" s="55"/>
      <c r="WXP546" s="57"/>
      <c r="WXQ546" s="55"/>
      <c r="WXR546" s="55"/>
      <c r="WXS546" s="55"/>
      <c r="WXT546" s="55"/>
      <c r="WXU546" s="55"/>
      <c r="WXV546" s="55"/>
      <c r="WXW546" s="55"/>
      <c r="WXX546" s="59"/>
      <c r="WXY546" s="55"/>
      <c r="WXZ546" s="55"/>
      <c r="WYA546" s="87"/>
      <c r="WYB546" s="88"/>
      <c r="WYC546" s="89"/>
      <c r="WYD546" s="90"/>
      <c r="WYE546" s="57"/>
      <c r="WYF546" s="57"/>
      <c r="WYG546" s="91"/>
      <c r="WYH546" s="87"/>
      <c r="WYI546" s="87"/>
      <c r="WYJ546" s="55"/>
      <c r="WYK546" s="55"/>
      <c r="WYL546" s="92"/>
      <c r="WYM546" s="61"/>
      <c r="WYN546" s="55"/>
      <c r="WYO546" s="57"/>
      <c r="WYP546" s="55"/>
      <c r="WYQ546" s="55"/>
      <c r="WYR546" s="55"/>
      <c r="WYS546" s="55"/>
      <c r="WYT546" s="55"/>
      <c r="WYU546" s="55"/>
      <c r="WYV546" s="55"/>
      <c r="WYW546" s="59"/>
      <c r="WYX546" s="55"/>
      <c r="WYY546" s="55"/>
      <c r="WYZ546" s="87"/>
      <c r="WZA546" s="88"/>
      <c r="WZB546" s="89"/>
      <c r="WZC546" s="90"/>
      <c r="WZD546" s="57"/>
      <c r="WZE546" s="57"/>
      <c r="WZF546" s="91"/>
      <c r="WZG546" s="87"/>
      <c r="WZH546" s="87"/>
      <c r="WZI546" s="55"/>
      <c r="WZJ546" s="55"/>
      <c r="WZK546" s="92"/>
      <c r="WZL546" s="61"/>
      <c r="WZM546" s="55"/>
      <c r="WZN546" s="57"/>
      <c r="WZO546" s="55"/>
      <c r="WZP546" s="55"/>
      <c r="WZQ546" s="55"/>
      <c r="WZR546" s="55"/>
      <c r="WZS546" s="55"/>
      <c r="WZT546" s="55"/>
      <c r="WZU546" s="55"/>
      <c r="WZV546" s="59"/>
      <c r="WZW546" s="55"/>
      <c r="WZX546" s="55"/>
      <c r="WZY546" s="87"/>
      <c r="WZZ546" s="88"/>
      <c r="XAA546" s="89"/>
      <c r="XAB546" s="90"/>
      <c r="XAC546" s="57"/>
      <c r="XAD546" s="57"/>
      <c r="XAE546" s="91"/>
      <c r="XAF546" s="87"/>
      <c r="XAG546" s="87"/>
      <c r="XAH546" s="55"/>
      <c r="XAI546" s="55"/>
      <c r="XAJ546" s="92"/>
      <c r="XAK546" s="61"/>
      <c r="XAL546" s="55"/>
      <c r="XAM546" s="57"/>
      <c r="XAN546" s="55"/>
      <c r="XAO546" s="55"/>
      <c r="XAP546" s="55"/>
      <c r="XAQ546" s="55"/>
      <c r="XAR546" s="55"/>
      <c r="XAS546" s="55"/>
      <c r="XAT546" s="55"/>
      <c r="XAU546" s="59"/>
      <c r="XAV546" s="55"/>
      <c r="XAW546" s="55"/>
      <c r="XAX546" s="87"/>
      <c r="XAY546" s="88"/>
      <c r="XAZ546" s="89"/>
      <c r="XBA546" s="90"/>
      <c r="XBB546" s="57"/>
      <c r="XBC546" s="57"/>
      <c r="XBD546" s="91"/>
      <c r="XBE546" s="87"/>
      <c r="XBF546" s="87"/>
      <c r="XBG546" s="55"/>
      <c r="XBH546" s="55"/>
      <c r="XBI546" s="92"/>
      <c r="XBJ546" s="61"/>
      <c r="XBK546" s="55"/>
      <c r="XBL546" s="57"/>
      <c r="XBM546" s="55"/>
      <c r="XBN546" s="55"/>
      <c r="XBO546" s="55"/>
      <c r="XBP546" s="55"/>
      <c r="XBQ546" s="55"/>
      <c r="XBR546" s="55"/>
      <c r="XBS546" s="55"/>
      <c r="XBT546" s="59"/>
      <c r="XBU546" s="55"/>
      <c r="XBV546" s="55"/>
      <c r="XBW546" s="87"/>
      <c r="XBX546" s="88"/>
      <c r="XBY546" s="89"/>
      <c r="XBZ546" s="90"/>
      <c r="XCA546" s="57"/>
      <c r="XCB546" s="57"/>
      <c r="XCC546" s="91"/>
      <c r="XCD546" s="87"/>
      <c r="XCE546" s="87"/>
      <c r="XCF546" s="55"/>
      <c r="XCG546" s="55"/>
      <c r="XCH546" s="92"/>
      <c r="XCI546" s="61"/>
      <c r="XCJ546" s="55"/>
      <c r="XCK546" s="57"/>
      <c r="XCL546" s="55"/>
      <c r="XCM546" s="55"/>
      <c r="XCN546" s="55"/>
      <c r="XCO546" s="55"/>
      <c r="XCP546" s="55"/>
      <c r="XCQ546" s="55"/>
      <c r="XCR546" s="55"/>
      <c r="XCS546" s="59"/>
      <c r="XCT546" s="55"/>
      <c r="XCU546" s="55"/>
      <c r="XCV546" s="87"/>
      <c r="XCW546" s="88"/>
      <c r="XCX546" s="89"/>
      <c r="XCY546" s="90"/>
      <c r="XCZ546" s="57"/>
      <c r="XDA546" s="57"/>
      <c r="XDB546" s="91"/>
      <c r="XDC546" s="87"/>
      <c r="XDD546" s="87"/>
      <c r="XDE546" s="55"/>
      <c r="XDF546" s="55"/>
      <c r="XDG546" s="92"/>
      <c r="XDH546" s="61"/>
      <c r="XDI546" s="55"/>
      <c r="XDJ546" s="57"/>
      <c r="XDK546" s="55"/>
      <c r="XDL546" s="55"/>
      <c r="XDM546" s="55"/>
      <c r="XDN546" s="55"/>
      <c r="XDO546" s="55"/>
      <c r="XDP546" s="55"/>
      <c r="XDQ546" s="55"/>
      <c r="XDR546" s="59"/>
      <c r="XDS546" s="55"/>
      <c r="XDT546" s="55"/>
      <c r="XDU546" s="87"/>
      <c r="XDV546" s="88"/>
      <c r="XDW546" s="89"/>
      <c r="XDX546" s="90"/>
      <c r="XDY546" s="57"/>
      <c r="XDZ546" s="57"/>
      <c r="XEA546" s="91"/>
      <c r="XEB546" s="87"/>
      <c r="XEC546" s="87"/>
      <c r="XED546" s="55"/>
      <c r="XEE546" s="55"/>
      <c r="XEF546" s="92"/>
      <c r="XEG546" s="61"/>
      <c r="XEH546" s="55"/>
      <c r="XEI546" s="57"/>
      <c r="XEJ546" s="55"/>
      <c r="XEK546" s="55"/>
      <c r="XEL546" s="55"/>
      <c r="XEM546" s="55"/>
      <c r="XEN546" s="55"/>
      <c r="XEO546" s="55"/>
    </row>
    <row r="547" spans="1:16369" ht="135" hidden="1" customHeight="1" x14ac:dyDescent="0.2">
      <c r="A547" s="61" t="s">
        <v>6025</v>
      </c>
      <c r="B547" s="55" t="s">
        <v>97</v>
      </c>
      <c r="C547" s="56" t="s">
        <v>96</v>
      </c>
      <c r="D547" s="57" t="s">
        <v>6024</v>
      </c>
      <c r="E547" s="55" t="s">
        <v>959</v>
      </c>
      <c r="F547" s="55" t="s">
        <v>228</v>
      </c>
      <c r="G547" s="55" t="s">
        <v>218</v>
      </c>
      <c r="H547" s="55" t="s">
        <v>6023</v>
      </c>
      <c r="I547" s="55" t="s">
        <v>6022</v>
      </c>
      <c r="J547" s="55" t="s">
        <v>6021</v>
      </c>
      <c r="K547" s="58">
        <v>64.25</v>
      </c>
      <c r="L547" s="59">
        <v>43759</v>
      </c>
      <c r="M547" s="55" t="s">
        <v>86</v>
      </c>
      <c r="N547" s="55" t="s">
        <v>224</v>
      </c>
      <c r="O547" s="57" t="s">
        <v>6020</v>
      </c>
      <c r="P547" s="57" t="s">
        <v>6019</v>
      </c>
      <c r="Q547" s="57" t="s">
        <v>6018</v>
      </c>
      <c r="R547" s="60" t="s">
        <v>86</v>
      </c>
      <c r="S547" s="55" t="s">
        <v>223</v>
      </c>
      <c r="T547" s="55"/>
      <c r="U547" s="59"/>
      <c r="V547" s="55"/>
      <c r="W547" s="55"/>
      <c r="X547" s="87"/>
      <c r="Y547" s="88"/>
      <c r="Z547" s="89"/>
      <c r="AA547" s="90"/>
      <c r="AB547" s="57"/>
      <c r="AC547" s="57"/>
      <c r="AD547" s="91"/>
      <c r="AE547" s="87"/>
      <c r="AF547" s="87"/>
      <c r="AG547" s="55"/>
      <c r="AH547" s="55"/>
      <c r="AI547" s="92"/>
      <c r="AJ547" s="61"/>
      <c r="AK547" s="55"/>
      <c r="AL547" s="57"/>
      <c r="AM547" s="55"/>
      <c r="AN547" s="55"/>
      <c r="AO547" s="55"/>
      <c r="AP547" s="55"/>
      <c r="AQ547" s="55"/>
      <c r="AR547" s="55"/>
      <c r="AS547" s="55"/>
      <c r="AT547" s="59"/>
      <c r="AU547" s="55"/>
      <c r="AV547" s="55"/>
      <c r="AW547" s="87"/>
      <c r="AX547" s="88"/>
      <c r="AY547" s="89"/>
      <c r="AZ547" s="90"/>
      <c r="BA547" s="57"/>
      <c r="BB547" s="57"/>
      <c r="BC547" s="91"/>
      <c r="BD547" s="87"/>
      <c r="BE547" s="87"/>
      <c r="BF547" s="55"/>
      <c r="BG547" s="55"/>
      <c r="BH547" s="92"/>
      <c r="BI547" s="61"/>
      <c r="BJ547" s="55"/>
      <c r="BK547" s="57"/>
      <c r="BL547" s="55"/>
      <c r="BM547" s="55"/>
      <c r="BN547" s="55"/>
      <c r="BO547" s="55"/>
      <c r="BP547" s="55"/>
      <c r="BQ547" s="55"/>
      <c r="BR547" s="55"/>
      <c r="BS547" s="59"/>
      <c r="BT547" s="55"/>
      <c r="BU547" s="55"/>
      <c r="BV547" s="87"/>
      <c r="BW547" s="88"/>
      <c r="BX547" s="89"/>
      <c r="BY547" s="90"/>
      <c r="BZ547" s="57"/>
      <c r="CA547" s="57"/>
      <c r="CB547" s="91"/>
      <c r="CC547" s="87"/>
      <c r="CD547" s="87"/>
      <c r="CE547" s="55"/>
      <c r="CF547" s="55"/>
      <c r="CG547" s="92"/>
      <c r="CH547" s="61"/>
      <c r="CI547" s="55"/>
      <c r="CJ547" s="57"/>
      <c r="CK547" s="55"/>
      <c r="CL547" s="55"/>
      <c r="CM547" s="55"/>
      <c r="CN547" s="55"/>
      <c r="CO547" s="55"/>
      <c r="CP547" s="55"/>
      <c r="CQ547" s="55"/>
      <c r="CR547" s="59"/>
      <c r="CS547" s="55"/>
      <c r="CT547" s="55"/>
      <c r="CU547" s="87"/>
      <c r="CV547" s="88"/>
      <c r="CW547" s="89"/>
      <c r="CX547" s="90"/>
      <c r="CY547" s="57"/>
      <c r="CZ547" s="57"/>
      <c r="DA547" s="91"/>
      <c r="DB547" s="87"/>
      <c r="DC547" s="87"/>
      <c r="DD547" s="55"/>
      <c r="DE547" s="55"/>
      <c r="DF547" s="92"/>
      <c r="DG547" s="61"/>
      <c r="DH547" s="55"/>
      <c r="DI547" s="57"/>
      <c r="DJ547" s="55"/>
      <c r="DK547" s="55"/>
      <c r="DL547" s="55"/>
      <c r="DM547" s="55"/>
      <c r="DN547" s="55"/>
      <c r="DO547" s="55"/>
      <c r="DP547" s="55"/>
      <c r="DQ547" s="59"/>
      <c r="DR547" s="55"/>
      <c r="DS547" s="55"/>
      <c r="DT547" s="87"/>
      <c r="DU547" s="88"/>
      <c r="DV547" s="89"/>
      <c r="DW547" s="90"/>
      <c r="DX547" s="57"/>
      <c r="DY547" s="57"/>
      <c r="DZ547" s="91"/>
      <c r="EA547" s="87"/>
      <c r="EB547" s="87"/>
      <c r="EC547" s="55"/>
      <c r="ED547" s="55"/>
      <c r="EE547" s="92"/>
      <c r="EF547" s="61"/>
      <c r="EG547" s="55"/>
      <c r="EH547" s="57"/>
      <c r="EI547" s="55"/>
      <c r="EJ547" s="55"/>
      <c r="EK547" s="55"/>
      <c r="EL547" s="55"/>
      <c r="EM547" s="55"/>
      <c r="EN547" s="55"/>
      <c r="EO547" s="55"/>
      <c r="EP547" s="59"/>
      <c r="EQ547" s="55"/>
      <c r="ER547" s="55"/>
      <c r="ES547" s="87"/>
      <c r="ET547" s="88"/>
      <c r="EU547" s="89"/>
      <c r="EV547" s="90"/>
      <c r="EW547" s="57"/>
      <c r="EX547" s="57"/>
      <c r="EY547" s="91"/>
      <c r="EZ547" s="87"/>
      <c r="FA547" s="87"/>
      <c r="FB547" s="55"/>
      <c r="FC547" s="55"/>
      <c r="FD547" s="92"/>
      <c r="FE547" s="61"/>
      <c r="FF547" s="55"/>
      <c r="FG547" s="57"/>
      <c r="FH547" s="55"/>
      <c r="FI547" s="55"/>
      <c r="FJ547" s="55"/>
      <c r="FK547" s="55"/>
      <c r="FL547" s="55"/>
      <c r="FM547" s="55"/>
      <c r="FN547" s="55"/>
      <c r="FO547" s="59"/>
      <c r="FP547" s="55"/>
      <c r="FQ547" s="55"/>
      <c r="FR547" s="87"/>
      <c r="FS547" s="88"/>
      <c r="FT547" s="89"/>
      <c r="FU547" s="90"/>
      <c r="FV547" s="57"/>
      <c r="FW547" s="57"/>
      <c r="FX547" s="91"/>
      <c r="FY547" s="87"/>
      <c r="FZ547" s="87"/>
      <c r="GA547" s="55"/>
      <c r="GB547" s="55"/>
      <c r="GC547" s="92"/>
      <c r="GD547" s="61"/>
      <c r="GE547" s="55"/>
      <c r="GF547" s="57"/>
      <c r="GG547" s="55"/>
      <c r="GH547" s="55"/>
      <c r="GI547" s="55"/>
      <c r="GJ547" s="55"/>
      <c r="GK547" s="55"/>
      <c r="GL547" s="55"/>
      <c r="GM547" s="55"/>
      <c r="GN547" s="59"/>
      <c r="GO547" s="55"/>
      <c r="GP547" s="55"/>
      <c r="GQ547" s="87"/>
      <c r="GR547" s="88"/>
      <c r="GS547" s="89"/>
      <c r="GT547" s="90"/>
      <c r="GU547" s="57"/>
      <c r="GV547" s="57"/>
      <c r="GW547" s="91"/>
      <c r="GX547" s="87"/>
      <c r="GY547" s="87"/>
      <c r="GZ547" s="55"/>
      <c r="HA547" s="55"/>
      <c r="HB547" s="92"/>
      <c r="HC547" s="61"/>
      <c r="HD547" s="55"/>
      <c r="HE547" s="57"/>
      <c r="HF547" s="55"/>
      <c r="HG547" s="55"/>
      <c r="HH547" s="55"/>
      <c r="HI547" s="55"/>
      <c r="HJ547" s="55"/>
      <c r="HK547" s="55"/>
      <c r="HL547" s="55"/>
      <c r="HM547" s="59"/>
      <c r="HN547" s="55"/>
      <c r="HO547" s="55"/>
      <c r="HP547" s="87"/>
      <c r="HQ547" s="88"/>
      <c r="HR547" s="89"/>
      <c r="HS547" s="90"/>
      <c r="HT547" s="57"/>
      <c r="HU547" s="57"/>
      <c r="HV547" s="91"/>
      <c r="HW547" s="87"/>
      <c r="HX547" s="87"/>
      <c r="HY547" s="55"/>
      <c r="HZ547" s="55"/>
      <c r="IA547" s="92"/>
      <c r="IB547" s="61"/>
      <c r="IC547" s="55"/>
      <c r="ID547" s="57"/>
      <c r="IE547" s="55"/>
      <c r="IF547" s="55"/>
      <c r="IG547" s="55"/>
      <c r="IH547" s="55"/>
      <c r="II547" s="55"/>
      <c r="IJ547" s="55"/>
      <c r="IK547" s="55"/>
      <c r="IL547" s="59"/>
      <c r="IM547" s="55"/>
      <c r="IN547" s="55"/>
      <c r="IO547" s="87"/>
      <c r="IP547" s="88"/>
      <c r="IQ547" s="89"/>
      <c r="IR547" s="90"/>
      <c r="IS547" s="57"/>
      <c r="IT547" s="57"/>
      <c r="IU547" s="91"/>
      <c r="IV547" s="87"/>
      <c r="IW547" s="87"/>
      <c r="IX547" s="55"/>
      <c r="IY547" s="55"/>
      <c r="IZ547" s="92"/>
      <c r="JA547" s="61"/>
      <c r="JB547" s="55"/>
      <c r="JC547" s="57"/>
      <c r="JD547" s="55"/>
      <c r="JE547" s="55"/>
      <c r="JF547" s="55"/>
      <c r="JG547" s="55"/>
      <c r="JH547" s="55"/>
      <c r="JI547" s="55"/>
      <c r="JJ547" s="55"/>
      <c r="JK547" s="59"/>
      <c r="JL547" s="55"/>
      <c r="JM547" s="55"/>
      <c r="JN547" s="87"/>
      <c r="JO547" s="88"/>
      <c r="JP547" s="89"/>
      <c r="JQ547" s="90"/>
      <c r="JR547" s="57"/>
      <c r="JS547" s="57"/>
      <c r="JT547" s="91"/>
      <c r="JU547" s="87"/>
      <c r="JV547" s="87"/>
      <c r="JW547" s="55"/>
      <c r="JX547" s="55"/>
      <c r="JY547" s="92"/>
      <c r="JZ547" s="61"/>
      <c r="KA547" s="55"/>
      <c r="KB547" s="57"/>
      <c r="KC547" s="55"/>
      <c r="KD547" s="55"/>
      <c r="KE547" s="55"/>
      <c r="KF547" s="55"/>
      <c r="KG547" s="55"/>
      <c r="KH547" s="55"/>
      <c r="KI547" s="55"/>
      <c r="KJ547" s="59"/>
      <c r="KK547" s="55"/>
      <c r="KL547" s="55"/>
      <c r="KM547" s="87"/>
      <c r="KN547" s="88"/>
      <c r="KO547" s="89"/>
      <c r="KP547" s="90"/>
      <c r="KQ547" s="57"/>
      <c r="KR547" s="57"/>
      <c r="KS547" s="91"/>
      <c r="KT547" s="87"/>
      <c r="KU547" s="87"/>
      <c r="KV547" s="55"/>
      <c r="KW547" s="55"/>
      <c r="KX547" s="92"/>
      <c r="KY547" s="61"/>
      <c r="KZ547" s="55"/>
      <c r="LA547" s="57"/>
      <c r="LB547" s="55"/>
      <c r="LC547" s="55"/>
      <c r="LD547" s="55"/>
      <c r="LE547" s="55"/>
      <c r="LF547" s="55"/>
      <c r="LG547" s="55"/>
      <c r="LH547" s="55"/>
      <c r="LI547" s="59"/>
      <c r="LJ547" s="55"/>
      <c r="LK547" s="55"/>
      <c r="LL547" s="87"/>
      <c r="LM547" s="88"/>
      <c r="LN547" s="89"/>
      <c r="LO547" s="90"/>
      <c r="LP547" s="57"/>
      <c r="LQ547" s="57"/>
      <c r="LR547" s="91"/>
      <c r="LS547" s="87"/>
      <c r="LT547" s="87"/>
      <c r="LU547" s="55"/>
      <c r="LV547" s="55"/>
      <c r="LW547" s="92"/>
      <c r="LX547" s="61"/>
      <c r="LY547" s="55"/>
      <c r="LZ547" s="57"/>
      <c r="MA547" s="55"/>
      <c r="MB547" s="55"/>
      <c r="MC547" s="55"/>
      <c r="MD547" s="55"/>
      <c r="ME547" s="55"/>
      <c r="MF547" s="55"/>
      <c r="MG547" s="55"/>
      <c r="MH547" s="59"/>
      <c r="MI547" s="55"/>
      <c r="MJ547" s="55"/>
      <c r="MK547" s="87"/>
      <c r="ML547" s="88"/>
      <c r="MM547" s="89"/>
      <c r="MN547" s="90"/>
      <c r="MO547" s="57"/>
      <c r="MP547" s="57"/>
      <c r="MQ547" s="91"/>
      <c r="MR547" s="87"/>
      <c r="MS547" s="87"/>
      <c r="MT547" s="55"/>
      <c r="MU547" s="55"/>
      <c r="MV547" s="92"/>
      <c r="MW547" s="61"/>
      <c r="MX547" s="55"/>
      <c r="MY547" s="57"/>
      <c r="MZ547" s="55"/>
      <c r="NA547" s="55"/>
      <c r="NB547" s="55"/>
      <c r="NC547" s="55"/>
      <c r="ND547" s="55"/>
      <c r="NE547" s="55"/>
      <c r="NF547" s="55"/>
      <c r="NG547" s="59"/>
      <c r="NH547" s="55"/>
      <c r="NI547" s="55"/>
      <c r="NJ547" s="87"/>
      <c r="NK547" s="88"/>
      <c r="NL547" s="89"/>
      <c r="NM547" s="90"/>
      <c r="NN547" s="57"/>
      <c r="NO547" s="57"/>
      <c r="NP547" s="91"/>
      <c r="NQ547" s="87"/>
      <c r="NR547" s="87"/>
      <c r="NS547" s="55"/>
      <c r="NT547" s="55"/>
      <c r="NU547" s="92"/>
      <c r="NV547" s="61"/>
      <c r="NW547" s="55"/>
      <c r="NX547" s="57"/>
      <c r="NY547" s="55"/>
      <c r="NZ547" s="55"/>
      <c r="OA547" s="55"/>
      <c r="OB547" s="55"/>
      <c r="OC547" s="55"/>
      <c r="OD547" s="55"/>
      <c r="OE547" s="55"/>
      <c r="OF547" s="59"/>
      <c r="OG547" s="55"/>
      <c r="OH547" s="55"/>
      <c r="OI547" s="87"/>
      <c r="OJ547" s="88"/>
      <c r="OK547" s="89"/>
      <c r="OL547" s="90"/>
      <c r="OM547" s="57"/>
      <c r="ON547" s="57"/>
      <c r="OO547" s="91"/>
      <c r="OP547" s="87"/>
      <c r="OQ547" s="87"/>
      <c r="OR547" s="55"/>
      <c r="OS547" s="55"/>
      <c r="OT547" s="92"/>
      <c r="OU547" s="61"/>
      <c r="OV547" s="55"/>
      <c r="OW547" s="57"/>
      <c r="OX547" s="55"/>
      <c r="OY547" s="55"/>
      <c r="OZ547" s="55"/>
      <c r="PA547" s="55"/>
      <c r="PB547" s="55"/>
      <c r="PC547" s="55"/>
      <c r="PD547" s="55"/>
      <c r="PE547" s="59"/>
      <c r="PF547" s="55"/>
      <c r="PG547" s="55"/>
      <c r="PH547" s="87"/>
      <c r="PI547" s="88"/>
      <c r="PJ547" s="89"/>
      <c r="PK547" s="90"/>
      <c r="PL547" s="57"/>
      <c r="PM547" s="57"/>
      <c r="PN547" s="91"/>
      <c r="PO547" s="87"/>
      <c r="PP547" s="87"/>
      <c r="PQ547" s="55"/>
      <c r="PR547" s="55"/>
      <c r="PS547" s="92"/>
      <c r="PT547" s="61"/>
      <c r="PU547" s="55"/>
      <c r="PV547" s="57"/>
      <c r="PW547" s="55"/>
      <c r="PX547" s="55"/>
      <c r="PY547" s="55"/>
      <c r="PZ547" s="55"/>
      <c r="QA547" s="55"/>
      <c r="QB547" s="55"/>
      <c r="QC547" s="55"/>
      <c r="QD547" s="59"/>
      <c r="QE547" s="55"/>
      <c r="QF547" s="55"/>
      <c r="QG547" s="87"/>
      <c r="QH547" s="88"/>
      <c r="QI547" s="89"/>
      <c r="QJ547" s="90"/>
      <c r="QK547" s="57"/>
      <c r="QL547" s="57"/>
      <c r="QM547" s="91"/>
      <c r="QN547" s="87"/>
      <c r="QO547" s="87"/>
      <c r="QP547" s="55"/>
      <c r="QQ547" s="55"/>
      <c r="QR547" s="92"/>
      <c r="QS547" s="61"/>
      <c r="QT547" s="55"/>
      <c r="QU547" s="57"/>
      <c r="QV547" s="55"/>
      <c r="QW547" s="55"/>
      <c r="QX547" s="55"/>
      <c r="QY547" s="55"/>
      <c r="QZ547" s="55"/>
      <c r="RA547" s="55"/>
      <c r="RB547" s="55"/>
      <c r="RC547" s="59"/>
      <c r="RD547" s="55"/>
      <c r="RE547" s="55"/>
      <c r="RF547" s="87"/>
      <c r="RG547" s="88"/>
      <c r="RH547" s="89"/>
      <c r="RI547" s="90"/>
      <c r="RJ547" s="57"/>
      <c r="RK547" s="57"/>
      <c r="RL547" s="91"/>
      <c r="RM547" s="87"/>
      <c r="RN547" s="87"/>
      <c r="RO547" s="55"/>
      <c r="RP547" s="55"/>
      <c r="RQ547" s="92"/>
      <c r="RR547" s="61"/>
      <c r="RS547" s="55"/>
      <c r="RT547" s="57"/>
      <c r="RU547" s="55"/>
      <c r="RV547" s="55"/>
      <c r="RW547" s="55"/>
      <c r="RX547" s="55"/>
      <c r="RY547" s="55"/>
      <c r="RZ547" s="55"/>
      <c r="SA547" s="55"/>
      <c r="SB547" s="59"/>
      <c r="SC547" s="55"/>
      <c r="SD547" s="55"/>
      <c r="SE547" s="87"/>
      <c r="SF547" s="88"/>
      <c r="SG547" s="89"/>
      <c r="SH547" s="90"/>
      <c r="SI547" s="57"/>
      <c r="SJ547" s="57"/>
      <c r="SK547" s="91"/>
      <c r="SL547" s="87"/>
      <c r="SM547" s="87"/>
      <c r="SN547" s="55"/>
      <c r="SO547" s="55"/>
      <c r="SP547" s="92"/>
      <c r="SQ547" s="61"/>
      <c r="SR547" s="55"/>
      <c r="SS547" s="57"/>
      <c r="ST547" s="55"/>
      <c r="SU547" s="55"/>
      <c r="SV547" s="55"/>
      <c r="SW547" s="55"/>
      <c r="SX547" s="55"/>
      <c r="SY547" s="55"/>
      <c r="SZ547" s="55"/>
      <c r="TA547" s="59"/>
      <c r="TB547" s="55"/>
      <c r="TC547" s="55"/>
      <c r="TD547" s="87"/>
      <c r="TE547" s="88"/>
      <c r="TF547" s="89"/>
      <c r="TG547" s="90"/>
      <c r="TH547" s="57"/>
      <c r="TI547" s="57"/>
      <c r="TJ547" s="91"/>
      <c r="TK547" s="87"/>
      <c r="TL547" s="87"/>
      <c r="TM547" s="55"/>
      <c r="TN547" s="55"/>
      <c r="TO547" s="92"/>
      <c r="TP547" s="61"/>
      <c r="TQ547" s="55"/>
      <c r="TR547" s="57"/>
      <c r="TS547" s="55"/>
      <c r="TT547" s="55"/>
      <c r="TU547" s="55"/>
      <c r="TV547" s="55"/>
      <c r="TW547" s="55"/>
      <c r="TX547" s="55"/>
      <c r="TY547" s="55"/>
      <c r="TZ547" s="59"/>
      <c r="UA547" s="55"/>
      <c r="UB547" s="55"/>
      <c r="UC547" s="87"/>
      <c r="UD547" s="88"/>
      <c r="UE547" s="89"/>
      <c r="UF547" s="90"/>
      <c r="UG547" s="57"/>
      <c r="UH547" s="57"/>
      <c r="UI547" s="91"/>
      <c r="UJ547" s="87"/>
      <c r="UK547" s="87"/>
      <c r="UL547" s="55"/>
      <c r="UM547" s="55"/>
      <c r="UN547" s="92"/>
      <c r="UO547" s="61"/>
      <c r="UP547" s="55"/>
      <c r="UQ547" s="57"/>
      <c r="UR547" s="55"/>
      <c r="US547" s="55"/>
      <c r="UT547" s="55"/>
      <c r="UU547" s="55"/>
      <c r="UV547" s="55"/>
      <c r="UW547" s="55"/>
      <c r="UX547" s="55"/>
      <c r="UY547" s="59"/>
      <c r="UZ547" s="55"/>
      <c r="VA547" s="55"/>
      <c r="VB547" s="87"/>
      <c r="VC547" s="88"/>
      <c r="VD547" s="89"/>
      <c r="VE547" s="90"/>
      <c r="VF547" s="57"/>
      <c r="VG547" s="57"/>
      <c r="VH547" s="91"/>
      <c r="VI547" s="87"/>
      <c r="VJ547" s="87"/>
      <c r="VK547" s="55"/>
      <c r="VL547" s="55"/>
      <c r="VM547" s="92"/>
      <c r="VN547" s="61"/>
      <c r="VO547" s="55"/>
      <c r="VP547" s="57"/>
      <c r="VQ547" s="55"/>
      <c r="VR547" s="55"/>
      <c r="VS547" s="55"/>
      <c r="VT547" s="55"/>
      <c r="VU547" s="55"/>
      <c r="VV547" s="55"/>
      <c r="VW547" s="55"/>
      <c r="VX547" s="59"/>
      <c r="VY547" s="55"/>
      <c r="VZ547" s="55"/>
      <c r="WA547" s="87"/>
      <c r="WB547" s="88"/>
      <c r="WC547" s="89"/>
      <c r="WD547" s="90"/>
      <c r="WE547" s="57"/>
      <c r="WF547" s="57"/>
      <c r="WG547" s="91"/>
      <c r="WH547" s="87"/>
      <c r="WI547" s="87"/>
      <c r="WJ547" s="55"/>
      <c r="WK547" s="55"/>
      <c r="WL547" s="92"/>
      <c r="WM547" s="61"/>
      <c r="WN547" s="55"/>
      <c r="WO547" s="57"/>
      <c r="WP547" s="55"/>
      <c r="WQ547" s="55"/>
      <c r="WR547" s="55"/>
      <c r="WS547" s="55"/>
      <c r="WT547" s="55"/>
      <c r="WU547" s="55"/>
      <c r="WV547" s="55"/>
      <c r="WW547" s="59"/>
      <c r="WX547" s="55"/>
      <c r="WY547" s="55"/>
      <c r="WZ547" s="87"/>
      <c r="XA547" s="88"/>
      <c r="XB547" s="89"/>
      <c r="XC547" s="90"/>
      <c r="XD547" s="57"/>
      <c r="XE547" s="57"/>
      <c r="XF547" s="91"/>
      <c r="XG547" s="87"/>
      <c r="XH547" s="87"/>
      <c r="XI547" s="55"/>
      <c r="XJ547" s="55"/>
      <c r="XK547" s="92"/>
      <c r="XL547" s="61"/>
      <c r="XM547" s="55"/>
      <c r="XN547" s="57"/>
      <c r="XO547" s="55"/>
      <c r="XP547" s="55"/>
      <c r="XQ547" s="55"/>
      <c r="XR547" s="55"/>
      <c r="XS547" s="55"/>
      <c r="XT547" s="55"/>
      <c r="XU547" s="55"/>
      <c r="XV547" s="59"/>
      <c r="XW547" s="55"/>
      <c r="XX547" s="55"/>
      <c r="XY547" s="87"/>
      <c r="XZ547" s="88"/>
      <c r="YA547" s="89"/>
      <c r="YB547" s="90"/>
      <c r="YC547" s="57"/>
      <c r="YD547" s="57"/>
      <c r="YE547" s="91"/>
      <c r="YF547" s="87"/>
      <c r="YG547" s="87"/>
      <c r="YH547" s="55"/>
      <c r="YI547" s="55"/>
      <c r="YJ547" s="92"/>
      <c r="YK547" s="61"/>
      <c r="YL547" s="55"/>
      <c r="YM547" s="57"/>
      <c r="YN547" s="55"/>
      <c r="YO547" s="55"/>
      <c r="YP547" s="55"/>
      <c r="YQ547" s="55"/>
      <c r="YR547" s="55"/>
      <c r="YS547" s="55"/>
      <c r="YT547" s="55"/>
      <c r="YU547" s="59"/>
      <c r="YV547" s="55"/>
      <c r="YW547" s="55"/>
      <c r="YX547" s="87"/>
      <c r="YY547" s="88"/>
      <c r="YZ547" s="89"/>
      <c r="ZA547" s="90"/>
      <c r="ZB547" s="57"/>
      <c r="ZC547" s="57"/>
      <c r="ZD547" s="91"/>
      <c r="ZE547" s="87"/>
      <c r="ZF547" s="87"/>
      <c r="ZG547" s="55"/>
      <c r="ZH547" s="55"/>
      <c r="ZI547" s="92"/>
      <c r="ZJ547" s="61"/>
      <c r="ZK547" s="55"/>
      <c r="ZL547" s="57"/>
      <c r="ZM547" s="55"/>
      <c r="ZN547" s="55"/>
      <c r="ZO547" s="55"/>
      <c r="ZP547" s="55"/>
      <c r="ZQ547" s="55"/>
      <c r="ZR547" s="55"/>
      <c r="ZS547" s="55"/>
      <c r="ZT547" s="59"/>
      <c r="ZU547" s="55"/>
      <c r="ZV547" s="55"/>
      <c r="ZW547" s="87"/>
      <c r="ZX547" s="88"/>
      <c r="ZY547" s="89"/>
      <c r="ZZ547" s="90"/>
      <c r="AAA547" s="57"/>
      <c r="AAB547" s="57"/>
      <c r="AAC547" s="91"/>
      <c r="AAD547" s="87"/>
      <c r="AAE547" s="87"/>
      <c r="AAF547" s="55"/>
      <c r="AAG547" s="55"/>
      <c r="AAH547" s="92"/>
      <c r="AAI547" s="61"/>
      <c r="AAJ547" s="55"/>
      <c r="AAK547" s="57"/>
      <c r="AAL547" s="55"/>
      <c r="AAM547" s="55"/>
      <c r="AAN547" s="55"/>
      <c r="AAO547" s="55"/>
      <c r="AAP547" s="55"/>
      <c r="AAQ547" s="55"/>
      <c r="AAR547" s="55"/>
      <c r="AAS547" s="59"/>
      <c r="AAT547" s="55"/>
      <c r="AAU547" s="55"/>
      <c r="AAV547" s="87"/>
      <c r="AAW547" s="88"/>
      <c r="AAX547" s="89"/>
      <c r="AAY547" s="90"/>
      <c r="AAZ547" s="57"/>
      <c r="ABA547" s="57"/>
      <c r="ABB547" s="91"/>
      <c r="ABC547" s="87"/>
      <c r="ABD547" s="87"/>
      <c r="ABE547" s="55"/>
      <c r="ABF547" s="55"/>
      <c r="ABG547" s="92"/>
      <c r="ABH547" s="61"/>
      <c r="ABI547" s="55"/>
      <c r="ABJ547" s="57"/>
      <c r="ABK547" s="55"/>
      <c r="ABL547" s="55"/>
      <c r="ABM547" s="55"/>
      <c r="ABN547" s="55"/>
      <c r="ABO547" s="55"/>
      <c r="ABP547" s="55"/>
      <c r="ABQ547" s="55"/>
      <c r="ABR547" s="59"/>
      <c r="ABS547" s="55"/>
      <c r="ABT547" s="55"/>
      <c r="ABU547" s="87"/>
      <c r="ABV547" s="88"/>
      <c r="ABW547" s="89"/>
      <c r="ABX547" s="90"/>
      <c r="ABY547" s="57"/>
      <c r="ABZ547" s="57"/>
      <c r="ACA547" s="91"/>
      <c r="ACB547" s="87"/>
      <c r="ACC547" s="87"/>
      <c r="ACD547" s="55"/>
      <c r="ACE547" s="55"/>
      <c r="ACF547" s="92"/>
      <c r="ACG547" s="61"/>
      <c r="ACH547" s="55"/>
      <c r="ACI547" s="57"/>
      <c r="ACJ547" s="55"/>
      <c r="ACK547" s="55"/>
      <c r="ACL547" s="55"/>
      <c r="ACM547" s="55"/>
      <c r="ACN547" s="55"/>
      <c r="ACO547" s="55"/>
      <c r="ACP547" s="55"/>
      <c r="ACQ547" s="59"/>
      <c r="ACR547" s="55"/>
      <c r="ACS547" s="55"/>
      <c r="ACT547" s="87"/>
      <c r="ACU547" s="88"/>
      <c r="ACV547" s="89"/>
      <c r="ACW547" s="90"/>
      <c r="ACX547" s="57"/>
      <c r="ACY547" s="57"/>
      <c r="ACZ547" s="91"/>
      <c r="ADA547" s="87"/>
      <c r="ADB547" s="87"/>
      <c r="ADC547" s="55"/>
      <c r="ADD547" s="55"/>
      <c r="ADE547" s="92"/>
      <c r="ADF547" s="61"/>
      <c r="ADG547" s="55"/>
      <c r="ADH547" s="57"/>
      <c r="ADI547" s="55"/>
      <c r="ADJ547" s="55"/>
      <c r="ADK547" s="55"/>
      <c r="ADL547" s="55"/>
      <c r="ADM547" s="55"/>
      <c r="ADN547" s="55"/>
      <c r="ADO547" s="55"/>
      <c r="ADP547" s="59"/>
      <c r="ADQ547" s="55"/>
      <c r="ADR547" s="55"/>
      <c r="ADS547" s="87"/>
      <c r="ADT547" s="88"/>
      <c r="ADU547" s="89"/>
      <c r="ADV547" s="90"/>
      <c r="ADW547" s="57"/>
      <c r="ADX547" s="57"/>
      <c r="ADY547" s="91"/>
      <c r="ADZ547" s="87"/>
      <c r="AEA547" s="87"/>
      <c r="AEB547" s="55"/>
      <c r="AEC547" s="55"/>
      <c r="AED547" s="92"/>
      <c r="AEE547" s="61"/>
      <c r="AEF547" s="55"/>
      <c r="AEG547" s="57"/>
      <c r="AEH547" s="55"/>
      <c r="AEI547" s="55"/>
      <c r="AEJ547" s="55"/>
      <c r="AEK547" s="55"/>
      <c r="AEL547" s="55"/>
      <c r="AEM547" s="55"/>
      <c r="AEN547" s="55"/>
      <c r="AEO547" s="59"/>
      <c r="AEP547" s="55"/>
      <c r="AEQ547" s="55"/>
      <c r="AER547" s="87"/>
      <c r="AES547" s="88"/>
      <c r="AET547" s="89"/>
      <c r="AEU547" s="90"/>
      <c r="AEV547" s="57"/>
      <c r="AEW547" s="57"/>
      <c r="AEX547" s="91"/>
      <c r="AEY547" s="87"/>
      <c r="AEZ547" s="87"/>
      <c r="AFA547" s="55"/>
      <c r="AFB547" s="55"/>
      <c r="AFC547" s="92"/>
      <c r="AFD547" s="61"/>
      <c r="AFE547" s="55"/>
      <c r="AFF547" s="57"/>
      <c r="AFG547" s="55"/>
      <c r="AFH547" s="55"/>
      <c r="AFI547" s="55"/>
      <c r="AFJ547" s="55"/>
      <c r="AFK547" s="55"/>
      <c r="AFL547" s="55"/>
      <c r="AFM547" s="55"/>
      <c r="AFN547" s="59"/>
      <c r="AFO547" s="55"/>
      <c r="AFP547" s="55"/>
      <c r="AFQ547" s="87"/>
      <c r="AFR547" s="88"/>
      <c r="AFS547" s="89"/>
      <c r="AFT547" s="90"/>
      <c r="AFU547" s="57"/>
      <c r="AFV547" s="57"/>
      <c r="AFW547" s="91"/>
      <c r="AFX547" s="87"/>
      <c r="AFY547" s="87"/>
      <c r="AFZ547" s="55"/>
      <c r="AGA547" s="55"/>
      <c r="AGB547" s="92"/>
      <c r="AGC547" s="61"/>
      <c r="AGD547" s="55"/>
      <c r="AGE547" s="57"/>
      <c r="AGF547" s="55"/>
      <c r="AGG547" s="55"/>
      <c r="AGH547" s="55"/>
      <c r="AGI547" s="55"/>
      <c r="AGJ547" s="55"/>
      <c r="AGK547" s="55"/>
      <c r="AGL547" s="55"/>
      <c r="AGM547" s="59"/>
      <c r="AGN547" s="55"/>
      <c r="AGO547" s="55"/>
      <c r="AGP547" s="87"/>
      <c r="AGQ547" s="88"/>
      <c r="AGR547" s="89"/>
      <c r="AGS547" s="90"/>
      <c r="AGT547" s="57"/>
      <c r="AGU547" s="57"/>
      <c r="AGV547" s="91"/>
      <c r="AGW547" s="87"/>
      <c r="AGX547" s="87"/>
      <c r="AGY547" s="55"/>
      <c r="AGZ547" s="55"/>
      <c r="AHA547" s="92"/>
      <c r="AHB547" s="61"/>
      <c r="AHC547" s="55"/>
      <c r="AHD547" s="57"/>
      <c r="AHE547" s="55"/>
      <c r="AHF547" s="55"/>
      <c r="AHG547" s="55"/>
      <c r="AHH547" s="55"/>
      <c r="AHI547" s="55"/>
      <c r="AHJ547" s="55"/>
      <c r="AHK547" s="55"/>
      <c r="AHL547" s="59"/>
      <c r="AHM547" s="55"/>
      <c r="AHN547" s="55"/>
      <c r="AHO547" s="87"/>
      <c r="AHP547" s="88"/>
      <c r="AHQ547" s="89"/>
      <c r="AHR547" s="90"/>
      <c r="AHS547" s="57"/>
      <c r="AHT547" s="57"/>
      <c r="AHU547" s="91"/>
      <c r="AHV547" s="87"/>
      <c r="AHW547" s="87"/>
      <c r="AHX547" s="55"/>
      <c r="AHY547" s="55"/>
      <c r="AHZ547" s="92"/>
      <c r="AIA547" s="61"/>
      <c r="AIB547" s="55"/>
      <c r="AIC547" s="57"/>
      <c r="AID547" s="55"/>
      <c r="AIE547" s="55"/>
      <c r="AIF547" s="55"/>
      <c r="AIG547" s="55"/>
      <c r="AIH547" s="55"/>
      <c r="AII547" s="55"/>
      <c r="AIJ547" s="55"/>
      <c r="AIK547" s="59"/>
      <c r="AIL547" s="55"/>
      <c r="AIM547" s="55"/>
      <c r="AIN547" s="87"/>
      <c r="AIO547" s="88"/>
      <c r="AIP547" s="89"/>
      <c r="AIQ547" s="90"/>
      <c r="AIR547" s="57"/>
      <c r="AIS547" s="57"/>
      <c r="AIT547" s="91"/>
      <c r="AIU547" s="87"/>
      <c r="AIV547" s="87"/>
      <c r="AIW547" s="55"/>
      <c r="AIX547" s="55"/>
      <c r="AIY547" s="92"/>
      <c r="AIZ547" s="61"/>
      <c r="AJA547" s="55"/>
      <c r="AJB547" s="57"/>
      <c r="AJC547" s="55"/>
      <c r="AJD547" s="55"/>
      <c r="AJE547" s="55"/>
      <c r="AJF547" s="55"/>
      <c r="AJG547" s="55"/>
      <c r="AJH547" s="55"/>
      <c r="AJI547" s="55"/>
      <c r="AJJ547" s="59"/>
      <c r="AJK547" s="55"/>
      <c r="AJL547" s="55"/>
      <c r="AJM547" s="87"/>
      <c r="AJN547" s="88"/>
      <c r="AJO547" s="89"/>
      <c r="AJP547" s="90"/>
      <c r="AJQ547" s="57"/>
      <c r="AJR547" s="57"/>
      <c r="AJS547" s="91"/>
      <c r="AJT547" s="87"/>
      <c r="AJU547" s="87"/>
      <c r="AJV547" s="55"/>
      <c r="AJW547" s="55"/>
      <c r="AJX547" s="92"/>
      <c r="AJY547" s="61"/>
      <c r="AJZ547" s="55"/>
      <c r="AKA547" s="57"/>
      <c r="AKB547" s="55"/>
      <c r="AKC547" s="55"/>
      <c r="AKD547" s="55"/>
      <c r="AKE547" s="55"/>
      <c r="AKF547" s="55"/>
      <c r="AKG547" s="55"/>
      <c r="AKH547" s="55"/>
      <c r="AKI547" s="59"/>
      <c r="AKJ547" s="55"/>
      <c r="AKK547" s="55"/>
      <c r="AKL547" s="87"/>
      <c r="AKM547" s="88"/>
      <c r="AKN547" s="89"/>
      <c r="AKO547" s="90"/>
      <c r="AKP547" s="57"/>
      <c r="AKQ547" s="57"/>
      <c r="AKR547" s="91"/>
      <c r="AKS547" s="87"/>
      <c r="AKT547" s="87"/>
      <c r="AKU547" s="55"/>
      <c r="AKV547" s="55"/>
      <c r="AKW547" s="92"/>
      <c r="AKX547" s="61"/>
      <c r="AKY547" s="55"/>
      <c r="AKZ547" s="57"/>
      <c r="ALA547" s="55"/>
      <c r="ALB547" s="55"/>
      <c r="ALC547" s="55"/>
      <c r="ALD547" s="55"/>
      <c r="ALE547" s="55"/>
      <c r="ALF547" s="55"/>
      <c r="ALG547" s="55"/>
      <c r="ALH547" s="59"/>
      <c r="ALI547" s="55"/>
      <c r="ALJ547" s="55"/>
      <c r="ALK547" s="87"/>
      <c r="ALL547" s="88"/>
      <c r="ALM547" s="89"/>
      <c r="ALN547" s="90"/>
      <c r="ALO547" s="57"/>
      <c r="ALP547" s="57"/>
      <c r="ALQ547" s="91"/>
      <c r="ALR547" s="87"/>
      <c r="ALS547" s="87"/>
      <c r="ALT547" s="55"/>
      <c r="ALU547" s="55"/>
      <c r="ALV547" s="92"/>
      <c r="ALW547" s="61"/>
      <c r="ALX547" s="55"/>
      <c r="ALY547" s="57"/>
      <c r="ALZ547" s="55"/>
      <c r="AMA547" s="55"/>
      <c r="AMB547" s="55"/>
      <c r="AMC547" s="55"/>
      <c r="AMD547" s="55"/>
      <c r="AME547" s="55"/>
      <c r="AMF547" s="55"/>
      <c r="AMG547" s="59"/>
      <c r="AMH547" s="55"/>
      <c r="AMI547" s="55"/>
      <c r="AMJ547" s="87"/>
      <c r="AMK547" s="88"/>
      <c r="AML547" s="89"/>
      <c r="AMM547" s="90"/>
      <c r="AMN547" s="57"/>
      <c r="AMO547" s="57"/>
      <c r="AMP547" s="91"/>
      <c r="AMQ547" s="87"/>
      <c r="AMR547" s="87"/>
      <c r="AMS547" s="55"/>
      <c r="AMT547" s="55"/>
      <c r="AMU547" s="92"/>
      <c r="AMV547" s="61"/>
      <c r="AMW547" s="55"/>
      <c r="AMX547" s="57"/>
      <c r="AMY547" s="55"/>
      <c r="AMZ547" s="55"/>
      <c r="ANA547" s="55"/>
      <c r="ANB547" s="55"/>
      <c r="ANC547" s="55"/>
      <c r="AND547" s="55"/>
      <c r="ANE547" s="55"/>
      <c r="ANF547" s="59"/>
      <c r="ANG547" s="55"/>
      <c r="ANH547" s="55"/>
      <c r="ANI547" s="87"/>
      <c r="ANJ547" s="88"/>
      <c r="ANK547" s="89"/>
      <c r="ANL547" s="90"/>
      <c r="ANM547" s="57"/>
      <c r="ANN547" s="57"/>
      <c r="ANO547" s="91"/>
      <c r="ANP547" s="87"/>
      <c r="ANQ547" s="87"/>
      <c r="ANR547" s="55"/>
      <c r="ANS547" s="55"/>
      <c r="ANT547" s="92"/>
      <c r="ANU547" s="61"/>
      <c r="ANV547" s="55"/>
      <c r="ANW547" s="57"/>
      <c r="ANX547" s="55"/>
      <c r="ANY547" s="55"/>
      <c r="ANZ547" s="55"/>
      <c r="AOA547" s="55"/>
      <c r="AOB547" s="55"/>
      <c r="AOC547" s="55"/>
      <c r="AOD547" s="55"/>
      <c r="AOE547" s="59"/>
      <c r="AOF547" s="55"/>
      <c r="AOG547" s="55"/>
      <c r="AOH547" s="87"/>
      <c r="AOI547" s="88"/>
      <c r="AOJ547" s="89"/>
      <c r="AOK547" s="90"/>
      <c r="AOL547" s="57"/>
      <c r="AOM547" s="57"/>
      <c r="AON547" s="91"/>
      <c r="AOO547" s="87"/>
      <c r="AOP547" s="87"/>
      <c r="AOQ547" s="55"/>
      <c r="AOR547" s="55"/>
      <c r="AOS547" s="92"/>
      <c r="AOT547" s="61"/>
      <c r="AOU547" s="55"/>
      <c r="AOV547" s="57"/>
      <c r="AOW547" s="55"/>
      <c r="AOX547" s="55"/>
      <c r="AOY547" s="55"/>
      <c r="AOZ547" s="55"/>
      <c r="APA547" s="55"/>
      <c r="APB547" s="55"/>
      <c r="APC547" s="55"/>
      <c r="APD547" s="59"/>
      <c r="APE547" s="55"/>
      <c r="APF547" s="55"/>
      <c r="APG547" s="87"/>
      <c r="APH547" s="88"/>
      <c r="API547" s="89"/>
      <c r="APJ547" s="90"/>
      <c r="APK547" s="57"/>
      <c r="APL547" s="57"/>
      <c r="APM547" s="91"/>
      <c r="APN547" s="87"/>
      <c r="APO547" s="87"/>
      <c r="APP547" s="55"/>
      <c r="APQ547" s="55"/>
      <c r="APR547" s="92"/>
      <c r="APS547" s="61"/>
      <c r="APT547" s="55"/>
      <c r="APU547" s="57"/>
      <c r="APV547" s="55"/>
      <c r="APW547" s="55"/>
      <c r="APX547" s="55"/>
      <c r="APY547" s="55"/>
      <c r="APZ547" s="55"/>
      <c r="AQA547" s="55"/>
      <c r="AQB547" s="55"/>
      <c r="AQC547" s="59"/>
      <c r="AQD547" s="55"/>
      <c r="AQE547" s="55"/>
      <c r="AQF547" s="87"/>
      <c r="AQG547" s="88"/>
      <c r="AQH547" s="89"/>
      <c r="AQI547" s="90"/>
      <c r="AQJ547" s="57"/>
      <c r="AQK547" s="57"/>
      <c r="AQL547" s="91"/>
      <c r="AQM547" s="87"/>
      <c r="AQN547" s="87"/>
      <c r="AQO547" s="55"/>
      <c r="AQP547" s="55"/>
      <c r="AQQ547" s="92"/>
      <c r="AQR547" s="61"/>
      <c r="AQS547" s="55"/>
      <c r="AQT547" s="57"/>
      <c r="AQU547" s="55"/>
      <c r="AQV547" s="55"/>
      <c r="AQW547" s="55"/>
      <c r="AQX547" s="55"/>
      <c r="AQY547" s="55"/>
      <c r="AQZ547" s="55"/>
      <c r="ARA547" s="55"/>
      <c r="ARB547" s="59"/>
      <c r="ARC547" s="55"/>
      <c r="ARD547" s="55"/>
      <c r="ARE547" s="87"/>
      <c r="ARF547" s="88"/>
      <c r="ARG547" s="89"/>
      <c r="ARH547" s="90"/>
      <c r="ARI547" s="57"/>
      <c r="ARJ547" s="57"/>
      <c r="ARK547" s="91"/>
      <c r="ARL547" s="87"/>
      <c r="ARM547" s="87"/>
      <c r="ARN547" s="55"/>
      <c r="ARO547" s="55"/>
      <c r="ARP547" s="92"/>
      <c r="ARQ547" s="61"/>
      <c r="ARR547" s="55"/>
      <c r="ARS547" s="57"/>
      <c r="ART547" s="55"/>
      <c r="ARU547" s="55"/>
      <c r="ARV547" s="55"/>
      <c r="ARW547" s="55"/>
      <c r="ARX547" s="55"/>
      <c r="ARY547" s="55"/>
      <c r="ARZ547" s="55"/>
      <c r="ASA547" s="59"/>
      <c r="ASB547" s="55"/>
      <c r="ASC547" s="55"/>
      <c r="ASD547" s="87"/>
      <c r="ASE547" s="88"/>
      <c r="ASF547" s="89"/>
      <c r="ASG547" s="90"/>
      <c r="ASH547" s="57"/>
      <c r="ASI547" s="57"/>
      <c r="ASJ547" s="91"/>
      <c r="ASK547" s="87"/>
      <c r="ASL547" s="87"/>
      <c r="ASM547" s="55"/>
      <c r="ASN547" s="55"/>
      <c r="ASO547" s="92"/>
      <c r="ASP547" s="61"/>
      <c r="ASQ547" s="55"/>
      <c r="ASR547" s="57"/>
      <c r="ASS547" s="55"/>
      <c r="AST547" s="55"/>
      <c r="ASU547" s="55"/>
      <c r="ASV547" s="55"/>
      <c r="ASW547" s="55"/>
      <c r="ASX547" s="55"/>
      <c r="ASY547" s="55"/>
      <c r="ASZ547" s="59"/>
      <c r="ATA547" s="55"/>
      <c r="ATB547" s="55"/>
      <c r="ATC547" s="87"/>
      <c r="ATD547" s="88"/>
      <c r="ATE547" s="89"/>
      <c r="ATF547" s="90"/>
      <c r="ATG547" s="57"/>
      <c r="ATH547" s="57"/>
      <c r="ATI547" s="91"/>
      <c r="ATJ547" s="87"/>
      <c r="ATK547" s="87"/>
      <c r="ATL547" s="55"/>
      <c r="ATM547" s="55"/>
      <c r="ATN547" s="92"/>
      <c r="ATO547" s="61"/>
      <c r="ATP547" s="55"/>
      <c r="ATQ547" s="57"/>
      <c r="ATR547" s="55"/>
      <c r="ATS547" s="55"/>
      <c r="ATT547" s="55"/>
      <c r="ATU547" s="55"/>
      <c r="ATV547" s="55"/>
      <c r="ATW547" s="55"/>
      <c r="ATX547" s="55"/>
      <c r="ATY547" s="59"/>
      <c r="ATZ547" s="55"/>
      <c r="AUA547" s="55"/>
      <c r="AUB547" s="87"/>
      <c r="AUC547" s="88"/>
      <c r="AUD547" s="89"/>
      <c r="AUE547" s="90"/>
      <c r="AUF547" s="57"/>
      <c r="AUG547" s="57"/>
      <c r="AUH547" s="91"/>
      <c r="AUI547" s="87"/>
      <c r="AUJ547" s="87"/>
      <c r="AUK547" s="55"/>
      <c r="AUL547" s="55"/>
      <c r="AUM547" s="92"/>
      <c r="AUN547" s="61"/>
      <c r="AUO547" s="55"/>
      <c r="AUP547" s="57"/>
      <c r="AUQ547" s="55"/>
      <c r="AUR547" s="55"/>
      <c r="AUS547" s="55"/>
      <c r="AUT547" s="55"/>
      <c r="AUU547" s="55"/>
      <c r="AUV547" s="55"/>
      <c r="AUW547" s="55"/>
      <c r="AUX547" s="59"/>
      <c r="AUY547" s="55"/>
      <c r="AUZ547" s="55"/>
      <c r="AVA547" s="87"/>
      <c r="AVB547" s="88"/>
      <c r="AVC547" s="89"/>
      <c r="AVD547" s="90"/>
      <c r="AVE547" s="57"/>
      <c r="AVF547" s="57"/>
      <c r="AVG547" s="91"/>
      <c r="AVH547" s="87"/>
      <c r="AVI547" s="87"/>
      <c r="AVJ547" s="55"/>
      <c r="AVK547" s="55"/>
      <c r="AVL547" s="92"/>
      <c r="AVM547" s="61"/>
      <c r="AVN547" s="55"/>
      <c r="AVO547" s="57"/>
      <c r="AVP547" s="55"/>
      <c r="AVQ547" s="55"/>
      <c r="AVR547" s="55"/>
      <c r="AVS547" s="55"/>
      <c r="AVT547" s="55"/>
      <c r="AVU547" s="55"/>
      <c r="AVV547" s="55"/>
      <c r="AVW547" s="59"/>
      <c r="AVX547" s="55"/>
      <c r="AVY547" s="55"/>
      <c r="AVZ547" s="87"/>
      <c r="AWA547" s="88"/>
      <c r="AWB547" s="89"/>
      <c r="AWC547" s="90"/>
      <c r="AWD547" s="57"/>
      <c r="AWE547" s="57"/>
      <c r="AWF547" s="91"/>
      <c r="AWG547" s="87"/>
      <c r="AWH547" s="87"/>
      <c r="AWI547" s="55"/>
      <c r="AWJ547" s="55"/>
      <c r="AWK547" s="92"/>
      <c r="AWL547" s="61"/>
      <c r="AWM547" s="55"/>
      <c r="AWN547" s="57"/>
      <c r="AWO547" s="55"/>
      <c r="AWP547" s="55"/>
      <c r="AWQ547" s="55"/>
      <c r="AWR547" s="55"/>
      <c r="AWS547" s="55"/>
      <c r="AWT547" s="55"/>
      <c r="AWU547" s="55"/>
      <c r="AWV547" s="59"/>
      <c r="AWW547" s="55"/>
      <c r="AWX547" s="55"/>
      <c r="AWY547" s="87"/>
      <c r="AWZ547" s="88"/>
      <c r="AXA547" s="89"/>
      <c r="AXB547" s="90"/>
      <c r="AXC547" s="57"/>
      <c r="AXD547" s="57"/>
      <c r="AXE547" s="91"/>
      <c r="AXF547" s="87"/>
      <c r="AXG547" s="87"/>
      <c r="AXH547" s="55"/>
      <c r="AXI547" s="55"/>
      <c r="AXJ547" s="92"/>
      <c r="AXK547" s="61"/>
      <c r="AXL547" s="55"/>
      <c r="AXM547" s="57"/>
      <c r="AXN547" s="55"/>
      <c r="AXO547" s="55"/>
      <c r="AXP547" s="55"/>
      <c r="AXQ547" s="55"/>
      <c r="AXR547" s="55"/>
      <c r="AXS547" s="55"/>
      <c r="AXT547" s="55"/>
      <c r="AXU547" s="59"/>
      <c r="AXV547" s="55"/>
      <c r="AXW547" s="55"/>
      <c r="AXX547" s="87"/>
      <c r="AXY547" s="88"/>
      <c r="AXZ547" s="89"/>
      <c r="AYA547" s="90"/>
      <c r="AYB547" s="57"/>
      <c r="AYC547" s="57"/>
      <c r="AYD547" s="91"/>
      <c r="AYE547" s="87"/>
      <c r="AYF547" s="87"/>
      <c r="AYG547" s="55"/>
      <c r="AYH547" s="55"/>
      <c r="AYI547" s="92"/>
      <c r="AYJ547" s="61"/>
      <c r="AYK547" s="55"/>
      <c r="AYL547" s="57"/>
      <c r="AYM547" s="55"/>
      <c r="AYN547" s="55"/>
      <c r="AYO547" s="55"/>
      <c r="AYP547" s="55"/>
      <c r="AYQ547" s="55"/>
      <c r="AYR547" s="55"/>
      <c r="AYS547" s="55"/>
      <c r="AYT547" s="59"/>
      <c r="AYU547" s="55"/>
      <c r="AYV547" s="55"/>
      <c r="AYW547" s="87"/>
      <c r="AYX547" s="88"/>
      <c r="AYY547" s="89"/>
      <c r="AYZ547" s="90"/>
      <c r="AZA547" s="57"/>
      <c r="AZB547" s="57"/>
      <c r="AZC547" s="91"/>
      <c r="AZD547" s="87"/>
      <c r="AZE547" s="87"/>
      <c r="AZF547" s="55"/>
      <c r="AZG547" s="55"/>
      <c r="AZH547" s="92"/>
      <c r="AZI547" s="61"/>
      <c r="AZJ547" s="55"/>
      <c r="AZK547" s="57"/>
      <c r="AZL547" s="55"/>
      <c r="AZM547" s="55"/>
      <c r="AZN547" s="55"/>
      <c r="AZO547" s="55"/>
      <c r="AZP547" s="55"/>
      <c r="AZQ547" s="55"/>
      <c r="AZR547" s="55"/>
      <c r="AZS547" s="59"/>
      <c r="AZT547" s="55"/>
      <c r="AZU547" s="55"/>
      <c r="AZV547" s="87"/>
      <c r="AZW547" s="88"/>
      <c r="AZX547" s="89"/>
      <c r="AZY547" s="90"/>
      <c r="AZZ547" s="57"/>
      <c r="BAA547" s="57"/>
      <c r="BAB547" s="91"/>
      <c r="BAC547" s="87"/>
      <c r="BAD547" s="87"/>
      <c r="BAE547" s="55"/>
      <c r="BAF547" s="55"/>
      <c r="BAG547" s="92"/>
      <c r="BAH547" s="61"/>
      <c r="BAI547" s="55"/>
      <c r="BAJ547" s="57"/>
      <c r="BAK547" s="55"/>
      <c r="BAL547" s="55"/>
      <c r="BAM547" s="55"/>
      <c r="BAN547" s="55"/>
      <c r="BAO547" s="55"/>
      <c r="BAP547" s="55"/>
      <c r="BAQ547" s="55"/>
      <c r="BAR547" s="59"/>
      <c r="BAS547" s="55"/>
      <c r="BAT547" s="55"/>
      <c r="BAU547" s="87"/>
      <c r="BAV547" s="88"/>
      <c r="BAW547" s="89"/>
      <c r="BAX547" s="90"/>
      <c r="BAY547" s="57"/>
      <c r="BAZ547" s="57"/>
      <c r="BBA547" s="91"/>
      <c r="BBB547" s="87"/>
      <c r="BBC547" s="87"/>
      <c r="BBD547" s="55"/>
      <c r="BBE547" s="55"/>
      <c r="BBF547" s="92"/>
      <c r="BBG547" s="61"/>
      <c r="BBH547" s="55"/>
      <c r="BBI547" s="57"/>
      <c r="BBJ547" s="55"/>
      <c r="BBK547" s="55"/>
      <c r="BBL547" s="55"/>
      <c r="BBM547" s="55"/>
      <c r="BBN547" s="55"/>
      <c r="BBO547" s="55"/>
      <c r="BBP547" s="55"/>
      <c r="BBQ547" s="59"/>
      <c r="BBR547" s="55"/>
      <c r="BBS547" s="55"/>
      <c r="BBT547" s="87"/>
      <c r="BBU547" s="88"/>
      <c r="BBV547" s="89"/>
      <c r="BBW547" s="90"/>
      <c r="BBX547" s="57"/>
      <c r="BBY547" s="57"/>
      <c r="BBZ547" s="91"/>
      <c r="BCA547" s="87"/>
      <c r="BCB547" s="87"/>
      <c r="BCC547" s="55"/>
      <c r="BCD547" s="55"/>
      <c r="BCE547" s="92"/>
      <c r="BCF547" s="61"/>
      <c r="BCG547" s="55"/>
      <c r="BCH547" s="57"/>
      <c r="BCI547" s="55"/>
      <c r="BCJ547" s="55"/>
      <c r="BCK547" s="55"/>
      <c r="BCL547" s="55"/>
      <c r="BCM547" s="55"/>
      <c r="BCN547" s="55"/>
      <c r="BCO547" s="55"/>
      <c r="BCP547" s="59"/>
      <c r="BCQ547" s="55"/>
      <c r="BCR547" s="55"/>
      <c r="BCS547" s="87"/>
      <c r="BCT547" s="88"/>
      <c r="BCU547" s="89"/>
      <c r="BCV547" s="90"/>
      <c r="BCW547" s="57"/>
      <c r="BCX547" s="57"/>
      <c r="BCY547" s="91"/>
      <c r="BCZ547" s="87"/>
      <c r="BDA547" s="87"/>
      <c r="BDB547" s="55"/>
      <c r="BDC547" s="55"/>
      <c r="BDD547" s="92"/>
      <c r="BDE547" s="61"/>
      <c r="BDF547" s="55"/>
      <c r="BDG547" s="57"/>
      <c r="BDH547" s="55"/>
      <c r="BDI547" s="55"/>
      <c r="BDJ547" s="55"/>
      <c r="BDK547" s="55"/>
      <c r="BDL547" s="55"/>
      <c r="BDM547" s="55"/>
      <c r="BDN547" s="55"/>
      <c r="BDO547" s="59"/>
      <c r="BDP547" s="55"/>
      <c r="BDQ547" s="55"/>
      <c r="BDR547" s="87"/>
      <c r="BDS547" s="88"/>
      <c r="BDT547" s="89"/>
      <c r="BDU547" s="90"/>
      <c r="BDV547" s="57"/>
      <c r="BDW547" s="57"/>
      <c r="BDX547" s="91"/>
      <c r="BDY547" s="87"/>
      <c r="BDZ547" s="87"/>
      <c r="BEA547" s="55"/>
      <c r="BEB547" s="55"/>
      <c r="BEC547" s="92"/>
      <c r="BED547" s="61"/>
      <c r="BEE547" s="55"/>
      <c r="BEF547" s="57"/>
      <c r="BEG547" s="55"/>
      <c r="BEH547" s="55"/>
      <c r="BEI547" s="55"/>
      <c r="BEJ547" s="55"/>
      <c r="BEK547" s="55"/>
      <c r="BEL547" s="55"/>
      <c r="BEM547" s="55"/>
      <c r="BEN547" s="59"/>
      <c r="BEO547" s="55"/>
      <c r="BEP547" s="55"/>
      <c r="BEQ547" s="87"/>
      <c r="BER547" s="88"/>
      <c r="BES547" s="89"/>
      <c r="BET547" s="90"/>
      <c r="BEU547" s="57"/>
      <c r="BEV547" s="57"/>
      <c r="BEW547" s="91"/>
      <c r="BEX547" s="87"/>
      <c r="BEY547" s="87"/>
      <c r="BEZ547" s="55"/>
      <c r="BFA547" s="55"/>
      <c r="BFB547" s="92"/>
      <c r="BFC547" s="61"/>
      <c r="BFD547" s="55"/>
      <c r="BFE547" s="57"/>
      <c r="BFF547" s="55"/>
      <c r="BFG547" s="55"/>
      <c r="BFH547" s="55"/>
      <c r="BFI547" s="55"/>
      <c r="BFJ547" s="55"/>
      <c r="BFK547" s="55"/>
      <c r="BFL547" s="55"/>
      <c r="BFM547" s="59"/>
      <c r="BFN547" s="55"/>
      <c r="BFO547" s="55"/>
      <c r="BFP547" s="87"/>
      <c r="BFQ547" s="88"/>
      <c r="BFR547" s="89"/>
      <c r="BFS547" s="90"/>
      <c r="BFT547" s="57"/>
      <c r="BFU547" s="57"/>
      <c r="BFV547" s="91"/>
      <c r="BFW547" s="87"/>
      <c r="BFX547" s="87"/>
      <c r="BFY547" s="55"/>
      <c r="BFZ547" s="55"/>
      <c r="BGA547" s="92"/>
      <c r="BGB547" s="61"/>
      <c r="BGC547" s="55"/>
      <c r="BGD547" s="57"/>
      <c r="BGE547" s="55"/>
      <c r="BGF547" s="55"/>
      <c r="BGG547" s="55"/>
      <c r="BGH547" s="55"/>
      <c r="BGI547" s="55"/>
      <c r="BGJ547" s="55"/>
      <c r="BGK547" s="55"/>
      <c r="BGL547" s="59"/>
      <c r="BGM547" s="55"/>
      <c r="BGN547" s="55"/>
      <c r="BGO547" s="87"/>
      <c r="BGP547" s="88"/>
      <c r="BGQ547" s="89"/>
      <c r="BGR547" s="90"/>
      <c r="BGS547" s="57"/>
      <c r="BGT547" s="57"/>
      <c r="BGU547" s="91"/>
      <c r="BGV547" s="87"/>
      <c r="BGW547" s="87"/>
      <c r="BGX547" s="55"/>
      <c r="BGY547" s="55"/>
      <c r="BGZ547" s="92"/>
      <c r="BHA547" s="61"/>
      <c r="BHB547" s="55"/>
      <c r="BHC547" s="57"/>
      <c r="BHD547" s="55"/>
      <c r="BHE547" s="55"/>
      <c r="BHF547" s="55"/>
      <c r="BHG547" s="55"/>
      <c r="BHH547" s="55"/>
      <c r="BHI547" s="55"/>
      <c r="BHJ547" s="55"/>
      <c r="BHK547" s="59"/>
      <c r="BHL547" s="55"/>
      <c r="BHM547" s="55"/>
      <c r="BHN547" s="87"/>
      <c r="BHO547" s="88"/>
      <c r="BHP547" s="89"/>
      <c r="BHQ547" s="90"/>
      <c r="BHR547" s="57"/>
      <c r="BHS547" s="57"/>
      <c r="BHT547" s="91"/>
      <c r="BHU547" s="87"/>
      <c r="BHV547" s="87"/>
      <c r="BHW547" s="55"/>
      <c r="BHX547" s="55"/>
      <c r="BHY547" s="92"/>
      <c r="BHZ547" s="61"/>
      <c r="BIA547" s="55"/>
      <c r="BIB547" s="57"/>
      <c r="BIC547" s="55"/>
      <c r="BID547" s="55"/>
      <c r="BIE547" s="55"/>
      <c r="BIF547" s="55"/>
      <c r="BIG547" s="55"/>
      <c r="BIH547" s="55"/>
      <c r="BII547" s="55"/>
      <c r="BIJ547" s="59"/>
      <c r="BIK547" s="55"/>
      <c r="BIL547" s="55"/>
      <c r="BIM547" s="87"/>
      <c r="BIN547" s="88"/>
      <c r="BIO547" s="89"/>
      <c r="BIP547" s="90"/>
      <c r="BIQ547" s="57"/>
      <c r="BIR547" s="57"/>
      <c r="BIS547" s="91"/>
      <c r="BIT547" s="87"/>
      <c r="BIU547" s="87"/>
      <c r="BIV547" s="55"/>
      <c r="BIW547" s="55"/>
      <c r="BIX547" s="92"/>
      <c r="BIY547" s="61"/>
      <c r="BIZ547" s="55"/>
      <c r="BJA547" s="57"/>
      <c r="BJB547" s="55"/>
      <c r="BJC547" s="55"/>
      <c r="BJD547" s="55"/>
      <c r="BJE547" s="55"/>
      <c r="BJF547" s="55"/>
      <c r="BJG547" s="55"/>
      <c r="BJH547" s="55"/>
      <c r="BJI547" s="59"/>
      <c r="BJJ547" s="55"/>
      <c r="BJK547" s="55"/>
      <c r="BJL547" s="87"/>
      <c r="BJM547" s="88"/>
      <c r="BJN547" s="89"/>
      <c r="BJO547" s="90"/>
      <c r="BJP547" s="57"/>
      <c r="BJQ547" s="57"/>
      <c r="BJR547" s="91"/>
      <c r="BJS547" s="87"/>
      <c r="BJT547" s="87"/>
      <c r="BJU547" s="55"/>
      <c r="BJV547" s="55"/>
      <c r="BJW547" s="92"/>
      <c r="BJX547" s="61"/>
      <c r="BJY547" s="55"/>
      <c r="BJZ547" s="57"/>
      <c r="BKA547" s="55"/>
      <c r="BKB547" s="55"/>
      <c r="BKC547" s="55"/>
      <c r="BKD547" s="55"/>
      <c r="BKE547" s="55"/>
      <c r="BKF547" s="55"/>
      <c r="BKG547" s="55"/>
      <c r="BKH547" s="59"/>
      <c r="BKI547" s="55"/>
      <c r="BKJ547" s="55"/>
      <c r="BKK547" s="87"/>
      <c r="BKL547" s="88"/>
      <c r="BKM547" s="89"/>
      <c r="BKN547" s="90"/>
      <c r="BKO547" s="57"/>
      <c r="BKP547" s="57"/>
      <c r="BKQ547" s="91"/>
      <c r="BKR547" s="87"/>
      <c r="BKS547" s="87"/>
      <c r="BKT547" s="55"/>
      <c r="BKU547" s="55"/>
      <c r="BKV547" s="92"/>
      <c r="BKW547" s="61"/>
      <c r="BKX547" s="55"/>
      <c r="BKY547" s="57"/>
      <c r="BKZ547" s="55"/>
      <c r="BLA547" s="55"/>
      <c r="BLB547" s="55"/>
      <c r="BLC547" s="55"/>
      <c r="BLD547" s="55"/>
      <c r="BLE547" s="55"/>
      <c r="BLF547" s="55"/>
      <c r="BLG547" s="59"/>
      <c r="BLH547" s="55"/>
      <c r="BLI547" s="55"/>
      <c r="BLJ547" s="87"/>
      <c r="BLK547" s="88"/>
      <c r="BLL547" s="89"/>
      <c r="BLM547" s="90"/>
      <c r="BLN547" s="57"/>
      <c r="BLO547" s="57"/>
      <c r="BLP547" s="91"/>
      <c r="BLQ547" s="87"/>
      <c r="BLR547" s="87"/>
      <c r="BLS547" s="55"/>
      <c r="BLT547" s="55"/>
      <c r="BLU547" s="92"/>
      <c r="BLV547" s="61"/>
      <c r="BLW547" s="55"/>
      <c r="BLX547" s="57"/>
      <c r="BLY547" s="55"/>
      <c r="BLZ547" s="55"/>
      <c r="BMA547" s="55"/>
      <c r="BMB547" s="55"/>
      <c r="BMC547" s="55"/>
      <c r="BMD547" s="55"/>
      <c r="BME547" s="55"/>
      <c r="BMF547" s="59"/>
      <c r="BMG547" s="55"/>
      <c r="BMH547" s="55"/>
      <c r="BMI547" s="87"/>
      <c r="BMJ547" s="88"/>
      <c r="BMK547" s="89"/>
      <c r="BML547" s="90"/>
      <c r="BMM547" s="57"/>
      <c r="BMN547" s="57"/>
      <c r="BMO547" s="91"/>
      <c r="BMP547" s="87"/>
      <c r="BMQ547" s="87"/>
      <c r="BMR547" s="55"/>
      <c r="BMS547" s="55"/>
      <c r="BMT547" s="92"/>
      <c r="BMU547" s="61"/>
      <c r="BMV547" s="55"/>
      <c r="BMW547" s="57"/>
      <c r="BMX547" s="55"/>
      <c r="BMY547" s="55"/>
      <c r="BMZ547" s="55"/>
      <c r="BNA547" s="55"/>
      <c r="BNB547" s="55"/>
      <c r="BNC547" s="55"/>
      <c r="BND547" s="55"/>
      <c r="BNE547" s="59"/>
      <c r="BNF547" s="55"/>
      <c r="BNG547" s="55"/>
      <c r="BNH547" s="87"/>
      <c r="BNI547" s="88"/>
      <c r="BNJ547" s="89"/>
      <c r="BNK547" s="90"/>
      <c r="BNL547" s="57"/>
      <c r="BNM547" s="57"/>
      <c r="BNN547" s="91"/>
      <c r="BNO547" s="87"/>
      <c r="BNP547" s="87"/>
      <c r="BNQ547" s="55"/>
      <c r="BNR547" s="55"/>
      <c r="BNS547" s="92"/>
      <c r="BNT547" s="61"/>
      <c r="BNU547" s="55"/>
      <c r="BNV547" s="57"/>
      <c r="BNW547" s="55"/>
      <c r="BNX547" s="55"/>
      <c r="BNY547" s="55"/>
      <c r="BNZ547" s="55"/>
      <c r="BOA547" s="55"/>
      <c r="BOB547" s="55"/>
      <c r="BOC547" s="55"/>
      <c r="BOD547" s="59"/>
      <c r="BOE547" s="55"/>
      <c r="BOF547" s="55"/>
      <c r="BOG547" s="87"/>
      <c r="BOH547" s="88"/>
      <c r="BOI547" s="89"/>
      <c r="BOJ547" s="90"/>
      <c r="BOK547" s="57"/>
      <c r="BOL547" s="57"/>
      <c r="BOM547" s="91"/>
      <c r="BON547" s="87"/>
      <c r="BOO547" s="87"/>
      <c r="BOP547" s="55"/>
      <c r="BOQ547" s="55"/>
      <c r="BOR547" s="92"/>
      <c r="BOS547" s="61"/>
      <c r="BOT547" s="55"/>
      <c r="BOU547" s="57"/>
      <c r="BOV547" s="55"/>
      <c r="BOW547" s="55"/>
      <c r="BOX547" s="55"/>
      <c r="BOY547" s="55"/>
      <c r="BOZ547" s="55"/>
      <c r="BPA547" s="55"/>
      <c r="BPB547" s="55"/>
      <c r="BPC547" s="59"/>
      <c r="BPD547" s="55"/>
      <c r="BPE547" s="55"/>
      <c r="BPF547" s="87"/>
      <c r="BPG547" s="88"/>
      <c r="BPH547" s="89"/>
      <c r="BPI547" s="90"/>
      <c r="BPJ547" s="57"/>
      <c r="BPK547" s="57"/>
      <c r="BPL547" s="91"/>
      <c r="BPM547" s="87"/>
      <c r="BPN547" s="87"/>
      <c r="BPO547" s="55"/>
      <c r="BPP547" s="55"/>
      <c r="BPQ547" s="92"/>
      <c r="BPR547" s="61"/>
      <c r="BPS547" s="55"/>
      <c r="BPT547" s="57"/>
      <c r="BPU547" s="55"/>
      <c r="BPV547" s="55"/>
      <c r="BPW547" s="55"/>
      <c r="BPX547" s="55"/>
      <c r="BPY547" s="55"/>
      <c r="BPZ547" s="55"/>
      <c r="BQA547" s="55"/>
      <c r="BQB547" s="59"/>
      <c r="BQC547" s="55"/>
      <c r="BQD547" s="55"/>
      <c r="BQE547" s="87"/>
      <c r="BQF547" s="88"/>
      <c r="BQG547" s="89"/>
      <c r="BQH547" s="90"/>
      <c r="BQI547" s="57"/>
      <c r="BQJ547" s="57"/>
      <c r="BQK547" s="91"/>
      <c r="BQL547" s="87"/>
      <c r="BQM547" s="87"/>
      <c r="BQN547" s="55"/>
      <c r="BQO547" s="55"/>
      <c r="BQP547" s="92"/>
      <c r="BQQ547" s="61"/>
      <c r="BQR547" s="55"/>
      <c r="BQS547" s="57"/>
      <c r="BQT547" s="55"/>
      <c r="BQU547" s="55"/>
      <c r="BQV547" s="55"/>
      <c r="BQW547" s="55"/>
      <c r="BQX547" s="55"/>
      <c r="BQY547" s="55"/>
      <c r="BQZ547" s="55"/>
      <c r="BRA547" s="59"/>
      <c r="BRB547" s="55"/>
      <c r="BRC547" s="55"/>
      <c r="BRD547" s="87"/>
      <c r="BRE547" s="88"/>
      <c r="BRF547" s="89"/>
      <c r="BRG547" s="90"/>
      <c r="BRH547" s="57"/>
      <c r="BRI547" s="57"/>
      <c r="BRJ547" s="91"/>
      <c r="BRK547" s="87"/>
      <c r="BRL547" s="87"/>
      <c r="BRM547" s="55"/>
      <c r="BRN547" s="55"/>
      <c r="BRO547" s="92"/>
      <c r="BRP547" s="61"/>
      <c r="BRQ547" s="55"/>
      <c r="BRR547" s="57"/>
      <c r="BRS547" s="55"/>
      <c r="BRT547" s="55"/>
      <c r="BRU547" s="55"/>
      <c r="BRV547" s="55"/>
      <c r="BRW547" s="55"/>
      <c r="BRX547" s="55"/>
      <c r="BRY547" s="55"/>
      <c r="BRZ547" s="59"/>
      <c r="BSA547" s="55"/>
      <c r="BSB547" s="55"/>
      <c r="BSC547" s="87"/>
      <c r="BSD547" s="88"/>
      <c r="BSE547" s="89"/>
      <c r="BSF547" s="90"/>
      <c r="BSG547" s="57"/>
      <c r="BSH547" s="57"/>
      <c r="BSI547" s="91"/>
      <c r="BSJ547" s="87"/>
      <c r="BSK547" s="87"/>
      <c r="BSL547" s="55"/>
      <c r="BSM547" s="55"/>
      <c r="BSN547" s="92"/>
      <c r="BSO547" s="61"/>
      <c r="BSP547" s="55"/>
      <c r="BSQ547" s="57"/>
      <c r="BSR547" s="55"/>
      <c r="BSS547" s="55"/>
      <c r="BST547" s="55"/>
      <c r="BSU547" s="55"/>
      <c r="BSV547" s="55"/>
      <c r="BSW547" s="55"/>
      <c r="BSX547" s="55"/>
      <c r="BSY547" s="59"/>
      <c r="BSZ547" s="55"/>
      <c r="BTA547" s="55"/>
      <c r="BTB547" s="87"/>
      <c r="BTC547" s="88"/>
      <c r="BTD547" s="89"/>
      <c r="BTE547" s="90"/>
      <c r="BTF547" s="57"/>
      <c r="BTG547" s="57"/>
      <c r="BTH547" s="91"/>
      <c r="BTI547" s="87"/>
      <c r="BTJ547" s="87"/>
      <c r="BTK547" s="55"/>
      <c r="BTL547" s="55"/>
      <c r="BTM547" s="92"/>
      <c r="BTN547" s="61"/>
      <c r="BTO547" s="55"/>
      <c r="BTP547" s="57"/>
      <c r="BTQ547" s="55"/>
      <c r="BTR547" s="55"/>
      <c r="BTS547" s="55"/>
      <c r="BTT547" s="55"/>
      <c r="BTU547" s="55"/>
      <c r="BTV547" s="55"/>
      <c r="BTW547" s="55"/>
      <c r="BTX547" s="59"/>
      <c r="BTY547" s="55"/>
      <c r="BTZ547" s="55"/>
      <c r="BUA547" s="87"/>
      <c r="BUB547" s="88"/>
      <c r="BUC547" s="89"/>
      <c r="BUD547" s="90"/>
      <c r="BUE547" s="57"/>
      <c r="BUF547" s="57"/>
      <c r="BUG547" s="91"/>
      <c r="BUH547" s="87"/>
      <c r="BUI547" s="87"/>
      <c r="BUJ547" s="55"/>
      <c r="BUK547" s="55"/>
      <c r="BUL547" s="92"/>
      <c r="BUM547" s="61"/>
      <c r="BUN547" s="55"/>
      <c r="BUO547" s="57"/>
      <c r="BUP547" s="55"/>
      <c r="BUQ547" s="55"/>
      <c r="BUR547" s="55"/>
      <c r="BUS547" s="55"/>
      <c r="BUT547" s="55"/>
      <c r="BUU547" s="55"/>
      <c r="BUV547" s="55"/>
      <c r="BUW547" s="59"/>
      <c r="BUX547" s="55"/>
      <c r="BUY547" s="55"/>
      <c r="BUZ547" s="87"/>
      <c r="BVA547" s="88"/>
      <c r="BVB547" s="89"/>
      <c r="BVC547" s="90"/>
      <c r="BVD547" s="57"/>
      <c r="BVE547" s="57"/>
      <c r="BVF547" s="91"/>
      <c r="BVG547" s="87"/>
      <c r="BVH547" s="87"/>
      <c r="BVI547" s="55"/>
      <c r="BVJ547" s="55"/>
      <c r="BVK547" s="92"/>
      <c r="BVL547" s="61"/>
      <c r="BVM547" s="55"/>
      <c r="BVN547" s="57"/>
      <c r="BVO547" s="55"/>
      <c r="BVP547" s="55"/>
      <c r="BVQ547" s="55"/>
      <c r="BVR547" s="55"/>
      <c r="BVS547" s="55"/>
      <c r="BVT547" s="55"/>
      <c r="BVU547" s="55"/>
      <c r="BVV547" s="59"/>
      <c r="BVW547" s="55"/>
      <c r="BVX547" s="55"/>
      <c r="BVY547" s="87"/>
      <c r="BVZ547" s="88"/>
      <c r="BWA547" s="89"/>
      <c r="BWB547" s="90"/>
      <c r="BWC547" s="57"/>
      <c r="BWD547" s="57"/>
      <c r="BWE547" s="91"/>
      <c r="BWF547" s="87"/>
      <c r="BWG547" s="87"/>
      <c r="BWH547" s="55"/>
      <c r="BWI547" s="55"/>
      <c r="BWJ547" s="92"/>
      <c r="BWK547" s="61"/>
      <c r="BWL547" s="55"/>
      <c r="BWM547" s="57"/>
      <c r="BWN547" s="55"/>
      <c r="BWO547" s="55"/>
      <c r="BWP547" s="55"/>
      <c r="BWQ547" s="55"/>
      <c r="BWR547" s="55"/>
      <c r="BWS547" s="55"/>
      <c r="BWT547" s="55"/>
      <c r="BWU547" s="59"/>
      <c r="BWV547" s="55"/>
      <c r="BWW547" s="55"/>
      <c r="BWX547" s="87"/>
      <c r="BWY547" s="88"/>
      <c r="BWZ547" s="89"/>
      <c r="BXA547" s="90"/>
      <c r="BXB547" s="57"/>
      <c r="BXC547" s="57"/>
      <c r="BXD547" s="91"/>
      <c r="BXE547" s="87"/>
      <c r="BXF547" s="87"/>
      <c r="BXG547" s="55"/>
      <c r="BXH547" s="55"/>
      <c r="BXI547" s="92"/>
      <c r="BXJ547" s="61"/>
      <c r="BXK547" s="55"/>
      <c r="BXL547" s="57"/>
      <c r="BXM547" s="55"/>
      <c r="BXN547" s="55"/>
      <c r="BXO547" s="55"/>
      <c r="BXP547" s="55"/>
      <c r="BXQ547" s="55"/>
      <c r="BXR547" s="55"/>
      <c r="BXS547" s="55"/>
      <c r="BXT547" s="59"/>
      <c r="BXU547" s="55"/>
      <c r="BXV547" s="55"/>
      <c r="BXW547" s="87"/>
      <c r="BXX547" s="88"/>
      <c r="BXY547" s="89"/>
      <c r="BXZ547" s="90"/>
      <c r="BYA547" s="57"/>
      <c r="BYB547" s="57"/>
      <c r="BYC547" s="91"/>
      <c r="BYD547" s="87"/>
      <c r="BYE547" s="87"/>
      <c r="BYF547" s="55"/>
      <c r="BYG547" s="55"/>
      <c r="BYH547" s="92"/>
      <c r="BYI547" s="61"/>
      <c r="BYJ547" s="55"/>
      <c r="BYK547" s="57"/>
      <c r="BYL547" s="55"/>
      <c r="BYM547" s="55"/>
      <c r="BYN547" s="55"/>
      <c r="BYO547" s="55"/>
      <c r="BYP547" s="55"/>
      <c r="BYQ547" s="55"/>
      <c r="BYR547" s="55"/>
      <c r="BYS547" s="59"/>
      <c r="BYT547" s="55"/>
      <c r="BYU547" s="55"/>
      <c r="BYV547" s="87"/>
      <c r="BYW547" s="88"/>
      <c r="BYX547" s="89"/>
      <c r="BYY547" s="90"/>
      <c r="BYZ547" s="57"/>
      <c r="BZA547" s="57"/>
      <c r="BZB547" s="91"/>
      <c r="BZC547" s="87"/>
      <c r="BZD547" s="87"/>
      <c r="BZE547" s="55"/>
      <c r="BZF547" s="55"/>
      <c r="BZG547" s="92"/>
      <c r="BZH547" s="61"/>
      <c r="BZI547" s="55"/>
      <c r="BZJ547" s="57"/>
      <c r="BZK547" s="55"/>
      <c r="BZL547" s="55"/>
      <c r="BZM547" s="55"/>
      <c r="BZN547" s="55"/>
      <c r="BZO547" s="55"/>
      <c r="BZP547" s="55"/>
      <c r="BZQ547" s="55"/>
      <c r="BZR547" s="59"/>
      <c r="BZS547" s="55"/>
      <c r="BZT547" s="55"/>
      <c r="BZU547" s="87"/>
      <c r="BZV547" s="88"/>
      <c r="BZW547" s="89"/>
      <c r="BZX547" s="90"/>
      <c r="BZY547" s="57"/>
      <c r="BZZ547" s="57"/>
      <c r="CAA547" s="91"/>
      <c r="CAB547" s="87"/>
      <c r="CAC547" s="87"/>
      <c r="CAD547" s="55"/>
      <c r="CAE547" s="55"/>
      <c r="CAF547" s="92"/>
      <c r="CAG547" s="61"/>
      <c r="CAH547" s="55"/>
      <c r="CAI547" s="57"/>
      <c r="CAJ547" s="55"/>
      <c r="CAK547" s="55"/>
      <c r="CAL547" s="55"/>
      <c r="CAM547" s="55"/>
      <c r="CAN547" s="55"/>
      <c r="CAO547" s="55"/>
      <c r="CAP547" s="55"/>
      <c r="CAQ547" s="59"/>
      <c r="CAR547" s="55"/>
      <c r="CAS547" s="55"/>
      <c r="CAT547" s="87"/>
      <c r="CAU547" s="88"/>
      <c r="CAV547" s="89"/>
      <c r="CAW547" s="90"/>
      <c r="CAX547" s="57"/>
      <c r="CAY547" s="57"/>
      <c r="CAZ547" s="91"/>
      <c r="CBA547" s="87"/>
      <c r="CBB547" s="87"/>
      <c r="CBC547" s="55"/>
      <c r="CBD547" s="55"/>
      <c r="CBE547" s="92"/>
      <c r="CBF547" s="61"/>
      <c r="CBG547" s="55"/>
      <c r="CBH547" s="57"/>
      <c r="CBI547" s="55"/>
      <c r="CBJ547" s="55"/>
      <c r="CBK547" s="55"/>
      <c r="CBL547" s="55"/>
      <c r="CBM547" s="55"/>
      <c r="CBN547" s="55"/>
      <c r="CBO547" s="55"/>
      <c r="CBP547" s="59"/>
      <c r="CBQ547" s="55"/>
      <c r="CBR547" s="55"/>
      <c r="CBS547" s="87"/>
      <c r="CBT547" s="88"/>
      <c r="CBU547" s="89"/>
      <c r="CBV547" s="90"/>
      <c r="CBW547" s="57"/>
      <c r="CBX547" s="57"/>
      <c r="CBY547" s="91"/>
      <c r="CBZ547" s="87"/>
      <c r="CCA547" s="87"/>
      <c r="CCB547" s="55"/>
      <c r="CCC547" s="55"/>
      <c r="CCD547" s="92"/>
      <c r="CCE547" s="61"/>
      <c r="CCF547" s="55"/>
      <c r="CCG547" s="57"/>
      <c r="CCH547" s="55"/>
      <c r="CCI547" s="55"/>
      <c r="CCJ547" s="55"/>
      <c r="CCK547" s="55"/>
      <c r="CCL547" s="55"/>
      <c r="CCM547" s="55"/>
      <c r="CCN547" s="55"/>
      <c r="CCO547" s="59"/>
      <c r="CCP547" s="55"/>
      <c r="CCQ547" s="55"/>
      <c r="CCR547" s="87"/>
      <c r="CCS547" s="88"/>
      <c r="CCT547" s="89"/>
      <c r="CCU547" s="90"/>
      <c r="CCV547" s="57"/>
      <c r="CCW547" s="57"/>
      <c r="CCX547" s="91"/>
      <c r="CCY547" s="87"/>
      <c r="CCZ547" s="87"/>
      <c r="CDA547" s="55"/>
      <c r="CDB547" s="55"/>
      <c r="CDC547" s="92"/>
      <c r="CDD547" s="61"/>
      <c r="CDE547" s="55"/>
      <c r="CDF547" s="57"/>
      <c r="CDG547" s="55"/>
      <c r="CDH547" s="55"/>
      <c r="CDI547" s="55"/>
      <c r="CDJ547" s="55"/>
      <c r="CDK547" s="55"/>
      <c r="CDL547" s="55"/>
      <c r="CDM547" s="55"/>
      <c r="CDN547" s="59"/>
      <c r="CDO547" s="55"/>
      <c r="CDP547" s="55"/>
      <c r="CDQ547" s="87"/>
      <c r="CDR547" s="88"/>
      <c r="CDS547" s="89"/>
      <c r="CDT547" s="90"/>
      <c r="CDU547" s="57"/>
      <c r="CDV547" s="57"/>
      <c r="CDW547" s="91"/>
      <c r="CDX547" s="87"/>
      <c r="CDY547" s="87"/>
      <c r="CDZ547" s="55"/>
      <c r="CEA547" s="55"/>
      <c r="CEB547" s="92"/>
      <c r="CEC547" s="61"/>
      <c r="CED547" s="55"/>
      <c r="CEE547" s="57"/>
      <c r="CEF547" s="55"/>
      <c r="CEG547" s="55"/>
      <c r="CEH547" s="55"/>
      <c r="CEI547" s="55"/>
      <c r="CEJ547" s="55"/>
      <c r="CEK547" s="55"/>
      <c r="CEL547" s="55"/>
      <c r="CEM547" s="59"/>
      <c r="CEN547" s="55"/>
      <c r="CEO547" s="55"/>
      <c r="CEP547" s="87"/>
      <c r="CEQ547" s="88"/>
      <c r="CER547" s="89"/>
      <c r="CES547" s="90"/>
      <c r="CET547" s="57"/>
      <c r="CEU547" s="57"/>
      <c r="CEV547" s="91"/>
      <c r="CEW547" s="87"/>
      <c r="CEX547" s="87"/>
      <c r="CEY547" s="55"/>
      <c r="CEZ547" s="55"/>
      <c r="CFA547" s="92"/>
      <c r="CFB547" s="61"/>
      <c r="CFC547" s="55"/>
      <c r="CFD547" s="57"/>
      <c r="CFE547" s="55"/>
      <c r="CFF547" s="55"/>
      <c r="CFG547" s="55"/>
      <c r="CFH547" s="55"/>
      <c r="CFI547" s="55"/>
      <c r="CFJ547" s="55"/>
      <c r="CFK547" s="55"/>
      <c r="CFL547" s="59"/>
      <c r="CFM547" s="55"/>
      <c r="CFN547" s="55"/>
      <c r="CFO547" s="87"/>
      <c r="CFP547" s="88"/>
      <c r="CFQ547" s="89"/>
      <c r="CFR547" s="90"/>
      <c r="CFS547" s="57"/>
      <c r="CFT547" s="57"/>
      <c r="CFU547" s="91"/>
      <c r="CFV547" s="87"/>
      <c r="CFW547" s="87"/>
      <c r="CFX547" s="55"/>
      <c r="CFY547" s="55"/>
      <c r="CFZ547" s="92"/>
      <c r="CGA547" s="61"/>
      <c r="CGB547" s="55"/>
      <c r="CGC547" s="57"/>
      <c r="CGD547" s="55"/>
      <c r="CGE547" s="55"/>
      <c r="CGF547" s="55"/>
      <c r="CGG547" s="55"/>
      <c r="CGH547" s="55"/>
      <c r="CGI547" s="55"/>
      <c r="CGJ547" s="55"/>
      <c r="CGK547" s="59"/>
      <c r="CGL547" s="55"/>
      <c r="CGM547" s="55"/>
      <c r="CGN547" s="87"/>
      <c r="CGO547" s="88"/>
      <c r="CGP547" s="89"/>
      <c r="CGQ547" s="90"/>
      <c r="CGR547" s="57"/>
      <c r="CGS547" s="57"/>
      <c r="CGT547" s="91"/>
      <c r="CGU547" s="87"/>
      <c r="CGV547" s="87"/>
      <c r="CGW547" s="55"/>
      <c r="CGX547" s="55"/>
      <c r="CGY547" s="92"/>
      <c r="CGZ547" s="61"/>
      <c r="CHA547" s="55"/>
      <c r="CHB547" s="57"/>
      <c r="CHC547" s="55"/>
      <c r="CHD547" s="55"/>
      <c r="CHE547" s="55"/>
      <c r="CHF547" s="55"/>
      <c r="CHG547" s="55"/>
      <c r="CHH547" s="55"/>
      <c r="CHI547" s="55"/>
      <c r="CHJ547" s="59"/>
      <c r="CHK547" s="55"/>
      <c r="CHL547" s="55"/>
      <c r="CHM547" s="87"/>
      <c r="CHN547" s="88"/>
      <c r="CHO547" s="89"/>
      <c r="CHP547" s="90"/>
      <c r="CHQ547" s="57"/>
      <c r="CHR547" s="57"/>
      <c r="CHS547" s="91"/>
      <c r="CHT547" s="87"/>
      <c r="CHU547" s="87"/>
      <c r="CHV547" s="55"/>
      <c r="CHW547" s="55"/>
      <c r="CHX547" s="92"/>
      <c r="CHY547" s="61"/>
      <c r="CHZ547" s="55"/>
      <c r="CIA547" s="57"/>
      <c r="CIB547" s="55"/>
      <c r="CIC547" s="55"/>
      <c r="CID547" s="55"/>
      <c r="CIE547" s="55"/>
      <c r="CIF547" s="55"/>
      <c r="CIG547" s="55"/>
      <c r="CIH547" s="55"/>
      <c r="CII547" s="59"/>
      <c r="CIJ547" s="55"/>
      <c r="CIK547" s="55"/>
      <c r="CIL547" s="87"/>
      <c r="CIM547" s="88"/>
      <c r="CIN547" s="89"/>
      <c r="CIO547" s="90"/>
      <c r="CIP547" s="57"/>
      <c r="CIQ547" s="57"/>
      <c r="CIR547" s="91"/>
      <c r="CIS547" s="87"/>
      <c r="CIT547" s="87"/>
      <c r="CIU547" s="55"/>
      <c r="CIV547" s="55"/>
      <c r="CIW547" s="92"/>
      <c r="CIX547" s="61"/>
      <c r="CIY547" s="55"/>
      <c r="CIZ547" s="57"/>
      <c r="CJA547" s="55"/>
      <c r="CJB547" s="55"/>
      <c r="CJC547" s="55"/>
      <c r="CJD547" s="55"/>
      <c r="CJE547" s="55"/>
      <c r="CJF547" s="55"/>
      <c r="CJG547" s="55"/>
      <c r="CJH547" s="59"/>
      <c r="CJI547" s="55"/>
      <c r="CJJ547" s="55"/>
      <c r="CJK547" s="87"/>
      <c r="CJL547" s="88"/>
      <c r="CJM547" s="89"/>
      <c r="CJN547" s="90"/>
      <c r="CJO547" s="57"/>
      <c r="CJP547" s="57"/>
      <c r="CJQ547" s="91"/>
      <c r="CJR547" s="87"/>
      <c r="CJS547" s="87"/>
      <c r="CJT547" s="55"/>
      <c r="CJU547" s="55"/>
      <c r="CJV547" s="92"/>
      <c r="CJW547" s="61"/>
      <c r="CJX547" s="55"/>
      <c r="CJY547" s="57"/>
      <c r="CJZ547" s="55"/>
      <c r="CKA547" s="55"/>
      <c r="CKB547" s="55"/>
      <c r="CKC547" s="55"/>
      <c r="CKD547" s="55"/>
      <c r="CKE547" s="55"/>
      <c r="CKF547" s="55"/>
      <c r="CKG547" s="59"/>
      <c r="CKH547" s="55"/>
      <c r="CKI547" s="55"/>
      <c r="CKJ547" s="87"/>
      <c r="CKK547" s="88"/>
      <c r="CKL547" s="89"/>
      <c r="CKM547" s="90"/>
      <c r="CKN547" s="57"/>
      <c r="CKO547" s="57"/>
      <c r="CKP547" s="91"/>
      <c r="CKQ547" s="87"/>
      <c r="CKR547" s="87"/>
      <c r="CKS547" s="55"/>
      <c r="CKT547" s="55"/>
      <c r="CKU547" s="92"/>
      <c r="CKV547" s="61"/>
      <c r="CKW547" s="55"/>
      <c r="CKX547" s="57"/>
      <c r="CKY547" s="55"/>
      <c r="CKZ547" s="55"/>
      <c r="CLA547" s="55"/>
      <c r="CLB547" s="55"/>
      <c r="CLC547" s="55"/>
      <c r="CLD547" s="55"/>
      <c r="CLE547" s="55"/>
      <c r="CLF547" s="59"/>
      <c r="CLG547" s="55"/>
      <c r="CLH547" s="55"/>
      <c r="CLI547" s="87"/>
      <c r="CLJ547" s="88"/>
      <c r="CLK547" s="89"/>
      <c r="CLL547" s="90"/>
      <c r="CLM547" s="57"/>
      <c r="CLN547" s="57"/>
      <c r="CLO547" s="91"/>
      <c r="CLP547" s="87"/>
      <c r="CLQ547" s="87"/>
      <c r="CLR547" s="55"/>
      <c r="CLS547" s="55"/>
      <c r="CLT547" s="92"/>
      <c r="CLU547" s="61"/>
      <c r="CLV547" s="55"/>
      <c r="CLW547" s="57"/>
      <c r="CLX547" s="55"/>
      <c r="CLY547" s="55"/>
      <c r="CLZ547" s="55"/>
      <c r="CMA547" s="55"/>
      <c r="CMB547" s="55"/>
      <c r="CMC547" s="55"/>
      <c r="CMD547" s="55"/>
      <c r="CME547" s="59"/>
      <c r="CMF547" s="55"/>
      <c r="CMG547" s="55"/>
      <c r="CMH547" s="87"/>
      <c r="CMI547" s="88"/>
      <c r="CMJ547" s="89"/>
      <c r="CMK547" s="90"/>
      <c r="CML547" s="57"/>
      <c r="CMM547" s="57"/>
      <c r="CMN547" s="91"/>
      <c r="CMO547" s="87"/>
      <c r="CMP547" s="87"/>
      <c r="CMQ547" s="55"/>
      <c r="CMR547" s="55"/>
      <c r="CMS547" s="92"/>
      <c r="CMT547" s="61"/>
      <c r="CMU547" s="55"/>
      <c r="CMV547" s="57"/>
      <c r="CMW547" s="55"/>
      <c r="CMX547" s="55"/>
      <c r="CMY547" s="55"/>
      <c r="CMZ547" s="55"/>
      <c r="CNA547" s="55"/>
      <c r="CNB547" s="55"/>
      <c r="CNC547" s="55"/>
      <c r="CND547" s="59"/>
      <c r="CNE547" s="55"/>
      <c r="CNF547" s="55"/>
      <c r="CNG547" s="87"/>
      <c r="CNH547" s="88"/>
      <c r="CNI547" s="89"/>
      <c r="CNJ547" s="90"/>
      <c r="CNK547" s="57"/>
      <c r="CNL547" s="57"/>
      <c r="CNM547" s="91"/>
      <c r="CNN547" s="87"/>
      <c r="CNO547" s="87"/>
      <c r="CNP547" s="55"/>
      <c r="CNQ547" s="55"/>
      <c r="CNR547" s="92"/>
      <c r="CNS547" s="61"/>
      <c r="CNT547" s="55"/>
      <c r="CNU547" s="57"/>
      <c r="CNV547" s="55"/>
      <c r="CNW547" s="55"/>
      <c r="CNX547" s="55"/>
      <c r="CNY547" s="55"/>
      <c r="CNZ547" s="55"/>
      <c r="COA547" s="55"/>
      <c r="COB547" s="55"/>
      <c r="COC547" s="59"/>
      <c r="COD547" s="55"/>
      <c r="COE547" s="55"/>
      <c r="COF547" s="87"/>
      <c r="COG547" s="88"/>
      <c r="COH547" s="89"/>
      <c r="COI547" s="90"/>
      <c r="COJ547" s="57"/>
      <c r="COK547" s="57"/>
      <c r="COL547" s="91"/>
      <c r="COM547" s="87"/>
      <c r="CON547" s="87"/>
      <c r="COO547" s="55"/>
      <c r="COP547" s="55"/>
      <c r="COQ547" s="92"/>
      <c r="COR547" s="61"/>
      <c r="COS547" s="55"/>
      <c r="COT547" s="57"/>
      <c r="COU547" s="55"/>
      <c r="COV547" s="55"/>
      <c r="COW547" s="55"/>
      <c r="COX547" s="55"/>
      <c r="COY547" s="55"/>
      <c r="COZ547" s="55"/>
      <c r="CPA547" s="55"/>
      <c r="CPB547" s="59"/>
      <c r="CPC547" s="55"/>
      <c r="CPD547" s="55"/>
      <c r="CPE547" s="87"/>
      <c r="CPF547" s="88"/>
      <c r="CPG547" s="89"/>
      <c r="CPH547" s="90"/>
      <c r="CPI547" s="57"/>
      <c r="CPJ547" s="57"/>
      <c r="CPK547" s="91"/>
      <c r="CPL547" s="87"/>
      <c r="CPM547" s="87"/>
      <c r="CPN547" s="55"/>
      <c r="CPO547" s="55"/>
      <c r="CPP547" s="92"/>
      <c r="CPQ547" s="61"/>
      <c r="CPR547" s="55"/>
      <c r="CPS547" s="57"/>
      <c r="CPT547" s="55"/>
      <c r="CPU547" s="55"/>
      <c r="CPV547" s="55"/>
      <c r="CPW547" s="55"/>
      <c r="CPX547" s="55"/>
      <c r="CPY547" s="55"/>
      <c r="CPZ547" s="55"/>
      <c r="CQA547" s="59"/>
      <c r="CQB547" s="55"/>
      <c r="CQC547" s="55"/>
      <c r="CQD547" s="87"/>
      <c r="CQE547" s="88"/>
      <c r="CQF547" s="89"/>
      <c r="CQG547" s="90"/>
      <c r="CQH547" s="57"/>
      <c r="CQI547" s="57"/>
      <c r="CQJ547" s="91"/>
      <c r="CQK547" s="87"/>
      <c r="CQL547" s="87"/>
      <c r="CQM547" s="55"/>
      <c r="CQN547" s="55"/>
      <c r="CQO547" s="92"/>
      <c r="CQP547" s="61"/>
      <c r="CQQ547" s="55"/>
      <c r="CQR547" s="57"/>
      <c r="CQS547" s="55"/>
      <c r="CQT547" s="55"/>
      <c r="CQU547" s="55"/>
      <c r="CQV547" s="55"/>
      <c r="CQW547" s="55"/>
      <c r="CQX547" s="55"/>
      <c r="CQY547" s="55"/>
      <c r="CQZ547" s="59"/>
      <c r="CRA547" s="55"/>
      <c r="CRB547" s="55"/>
      <c r="CRC547" s="87"/>
      <c r="CRD547" s="88"/>
      <c r="CRE547" s="89"/>
      <c r="CRF547" s="90"/>
      <c r="CRG547" s="57"/>
      <c r="CRH547" s="57"/>
      <c r="CRI547" s="91"/>
      <c r="CRJ547" s="87"/>
      <c r="CRK547" s="87"/>
      <c r="CRL547" s="55"/>
      <c r="CRM547" s="55"/>
      <c r="CRN547" s="92"/>
      <c r="CRO547" s="61"/>
      <c r="CRP547" s="55"/>
      <c r="CRQ547" s="57"/>
      <c r="CRR547" s="55"/>
      <c r="CRS547" s="55"/>
      <c r="CRT547" s="55"/>
      <c r="CRU547" s="55"/>
      <c r="CRV547" s="55"/>
      <c r="CRW547" s="55"/>
      <c r="CRX547" s="55"/>
      <c r="CRY547" s="59"/>
      <c r="CRZ547" s="55"/>
      <c r="CSA547" s="55"/>
      <c r="CSB547" s="87"/>
      <c r="CSC547" s="88"/>
      <c r="CSD547" s="89"/>
      <c r="CSE547" s="90"/>
      <c r="CSF547" s="57"/>
      <c r="CSG547" s="57"/>
      <c r="CSH547" s="91"/>
      <c r="CSI547" s="87"/>
      <c r="CSJ547" s="87"/>
      <c r="CSK547" s="55"/>
      <c r="CSL547" s="55"/>
      <c r="CSM547" s="92"/>
      <c r="CSN547" s="61"/>
      <c r="CSO547" s="55"/>
      <c r="CSP547" s="57"/>
      <c r="CSQ547" s="55"/>
      <c r="CSR547" s="55"/>
      <c r="CSS547" s="55"/>
      <c r="CST547" s="55"/>
      <c r="CSU547" s="55"/>
      <c r="CSV547" s="55"/>
      <c r="CSW547" s="55"/>
      <c r="CSX547" s="59"/>
      <c r="CSY547" s="55"/>
      <c r="CSZ547" s="55"/>
      <c r="CTA547" s="87"/>
      <c r="CTB547" s="88"/>
      <c r="CTC547" s="89"/>
      <c r="CTD547" s="90"/>
      <c r="CTE547" s="57"/>
      <c r="CTF547" s="57"/>
      <c r="CTG547" s="91"/>
      <c r="CTH547" s="87"/>
      <c r="CTI547" s="87"/>
      <c r="CTJ547" s="55"/>
      <c r="CTK547" s="55"/>
      <c r="CTL547" s="92"/>
      <c r="CTM547" s="61"/>
      <c r="CTN547" s="55"/>
      <c r="CTO547" s="57"/>
      <c r="CTP547" s="55"/>
      <c r="CTQ547" s="55"/>
      <c r="CTR547" s="55"/>
      <c r="CTS547" s="55"/>
      <c r="CTT547" s="55"/>
      <c r="CTU547" s="55"/>
      <c r="CTV547" s="55"/>
      <c r="CTW547" s="59"/>
      <c r="CTX547" s="55"/>
      <c r="CTY547" s="55"/>
      <c r="CTZ547" s="87"/>
      <c r="CUA547" s="88"/>
      <c r="CUB547" s="89"/>
      <c r="CUC547" s="90"/>
      <c r="CUD547" s="57"/>
      <c r="CUE547" s="57"/>
      <c r="CUF547" s="91"/>
      <c r="CUG547" s="87"/>
      <c r="CUH547" s="87"/>
      <c r="CUI547" s="55"/>
      <c r="CUJ547" s="55"/>
      <c r="CUK547" s="92"/>
      <c r="CUL547" s="61"/>
      <c r="CUM547" s="55"/>
      <c r="CUN547" s="57"/>
      <c r="CUO547" s="55"/>
      <c r="CUP547" s="55"/>
      <c r="CUQ547" s="55"/>
      <c r="CUR547" s="55"/>
      <c r="CUS547" s="55"/>
      <c r="CUT547" s="55"/>
      <c r="CUU547" s="55"/>
      <c r="CUV547" s="59"/>
      <c r="CUW547" s="55"/>
      <c r="CUX547" s="55"/>
      <c r="CUY547" s="87"/>
      <c r="CUZ547" s="88"/>
      <c r="CVA547" s="89"/>
      <c r="CVB547" s="90"/>
      <c r="CVC547" s="57"/>
      <c r="CVD547" s="57"/>
      <c r="CVE547" s="91"/>
      <c r="CVF547" s="87"/>
      <c r="CVG547" s="87"/>
      <c r="CVH547" s="55"/>
      <c r="CVI547" s="55"/>
      <c r="CVJ547" s="92"/>
      <c r="CVK547" s="61"/>
      <c r="CVL547" s="55"/>
      <c r="CVM547" s="57"/>
      <c r="CVN547" s="55"/>
      <c r="CVO547" s="55"/>
      <c r="CVP547" s="55"/>
      <c r="CVQ547" s="55"/>
      <c r="CVR547" s="55"/>
      <c r="CVS547" s="55"/>
      <c r="CVT547" s="55"/>
      <c r="CVU547" s="59"/>
      <c r="CVV547" s="55"/>
      <c r="CVW547" s="55"/>
      <c r="CVX547" s="87"/>
      <c r="CVY547" s="88"/>
      <c r="CVZ547" s="89"/>
      <c r="CWA547" s="90"/>
      <c r="CWB547" s="57"/>
      <c r="CWC547" s="57"/>
      <c r="CWD547" s="91"/>
      <c r="CWE547" s="87"/>
      <c r="CWF547" s="87"/>
      <c r="CWG547" s="55"/>
      <c r="CWH547" s="55"/>
      <c r="CWI547" s="92"/>
      <c r="CWJ547" s="61"/>
      <c r="CWK547" s="55"/>
      <c r="CWL547" s="57"/>
      <c r="CWM547" s="55"/>
      <c r="CWN547" s="55"/>
      <c r="CWO547" s="55"/>
      <c r="CWP547" s="55"/>
      <c r="CWQ547" s="55"/>
      <c r="CWR547" s="55"/>
      <c r="CWS547" s="55"/>
      <c r="CWT547" s="59"/>
      <c r="CWU547" s="55"/>
      <c r="CWV547" s="55"/>
      <c r="CWW547" s="87"/>
      <c r="CWX547" s="88"/>
      <c r="CWY547" s="89"/>
      <c r="CWZ547" s="90"/>
      <c r="CXA547" s="57"/>
      <c r="CXB547" s="57"/>
      <c r="CXC547" s="91"/>
      <c r="CXD547" s="87"/>
      <c r="CXE547" s="87"/>
      <c r="CXF547" s="55"/>
      <c r="CXG547" s="55"/>
      <c r="CXH547" s="92"/>
      <c r="CXI547" s="61"/>
      <c r="CXJ547" s="55"/>
      <c r="CXK547" s="57"/>
      <c r="CXL547" s="55"/>
      <c r="CXM547" s="55"/>
      <c r="CXN547" s="55"/>
      <c r="CXO547" s="55"/>
      <c r="CXP547" s="55"/>
      <c r="CXQ547" s="55"/>
      <c r="CXR547" s="55"/>
      <c r="CXS547" s="59"/>
      <c r="CXT547" s="55"/>
      <c r="CXU547" s="55"/>
      <c r="CXV547" s="87"/>
      <c r="CXW547" s="88"/>
      <c r="CXX547" s="89"/>
      <c r="CXY547" s="90"/>
      <c r="CXZ547" s="57"/>
      <c r="CYA547" s="57"/>
      <c r="CYB547" s="91"/>
      <c r="CYC547" s="87"/>
      <c r="CYD547" s="87"/>
      <c r="CYE547" s="55"/>
      <c r="CYF547" s="55"/>
      <c r="CYG547" s="92"/>
      <c r="CYH547" s="61"/>
      <c r="CYI547" s="55"/>
      <c r="CYJ547" s="57"/>
      <c r="CYK547" s="55"/>
      <c r="CYL547" s="55"/>
      <c r="CYM547" s="55"/>
      <c r="CYN547" s="55"/>
      <c r="CYO547" s="55"/>
      <c r="CYP547" s="55"/>
      <c r="CYQ547" s="55"/>
      <c r="CYR547" s="59"/>
      <c r="CYS547" s="55"/>
      <c r="CYT547" s="55"/>
      <c r="CYU547" s="87"/>
      <c r="CYV547" s="88"/>
      <c r="CYW547" s="89"/>
      <c r="CYX547" s="90"/>
      <c r="CYY547" s="57"/>
      <c r="CYZ547" s="57"/>
      <c r="CZA547" s="91"/>
      <c r="CZB547" s="87"/>
      <c r="CZC547" s="87"/>
      <c r="CZD547" s="55"/>
      <c r="CZE547" s="55"/>
      <c r="CZF547" s="92"/>
      <c r="CZG547" s="61"/>
      <c r="CZH547" s="55"/>
      <c r="CZI547" s="57"/>
      <c r="CZJ547" s="55"/>
      <c r="CZK547" s="55"/>
      <c r="CZL547" s="55"/>
      <c r="CZM547" s="55"/>
      <c r="CZN547" s="55"/>
      <c r="CZO547" s="55"/>
      <c r="CZP547" s="55"/>
      <c r="CZQ547" s="59"/>
      <c r="CZR547" s="55"/>
      <c r="CZS547" s="55"/>
      <c r="CZT547" s="87"/>
      <c r="CZU547" s="88"/>
      <c r="CZV547" s="89"/>
      <c r="CZW547" s="90"/>
      <c r="CZX547" s="57"/>
      <c r="CZY547" s="57"/>
      <c r="CZZ547" s="91"/>
      <c r="DAA547" s="87"/>
      <c r="DAB547" s="87"/>
      <c r="DAC547" s="55"/>
      <c r="DAD547" s="55"/>
      <c r="DAE547" s="92"/>
      <c r="DAF547" s="61"/>
      <c r="DAG547" s="55"/>
      <c r="DAH547" s="57"/>
      <c r="DAI547" s="55"/>
      <c r="DAJ547" s="55"/>
      <c r="DAK547" s="55"/>
      <c r="DAL547" s="55"/>
      <c r="DAM547" s="55"/>
      <c r="DAN547" s="55"/>
      <c r="DAO547" s="55"/>
      <c r="DAP547" s="59"/>
      <c r="DAQ547" s="55"/>
      <c r="DAR547" s="55"/>
      <c r="DAS547" s="87"/>
      <c r="DAT547" s="88"/>
      <c r="DAU547" s="89"/>
      <c r="DAV547" s="90"/>
      <c r="DAW547" s="57"/>
      <c r="DAX547" s="57"/>
      <c r="DAY547" s="91"/>
      <c r="DAZ547" s="87"/>
      <c r="DBA547" s="87"/>
      <c r="DBB547" s="55"/>
      <c r="DBC547" s="55"/>
      <c r="DBD547" s="92"/>
      <c r="DBE547" s="61"/>
      <c r="DBF547" s="55"/>
      <c r="DBG547" s="57"/>
      <c r="DBH547" s="55"/>
      <c r="DBI547" s="55"/>
      <c r="DBJ547" s="55"/>
      <c r="DBK547" s="55"/>
      <c r="DBL547" s="55"/>
      <c r="DBM547" s="55"/>
      <c r="DBN547" s="55"/>
      <c r="DBO547" s="59"/>
      <c r="DBP547" s="55"/>
      <c r="DBQ547" s="55"/>
      <c r="DBR547" s="87"/>
      <c r="DBS547" s="88"/>
      <c r="DBT547" s="89"/>
      <c r="DBU547" s="90"/>
      <c r="DBV547" s="57"/>
      <c r="DBW547" s="57"/>
      <c r="DBX547" s="91"/>
      <c r="DBY547" s="87"/>
      <c r="DBZ547" s="87"/>
      <c r="DCA547" s="55"/>
      <c r="DCB547" s="55"/>
      <c r="DCC547" s="92"/>
      <c r="DCD547" s="61"/>
      <c r="DCE547" s="55"/>
      <c r="DCF547" s="57"/>
      <c r="DCG547" s="55"/>
      <c r="DCH547" s="55"/>
      <c r="DCI547" s="55"/>
      <c r="DCJ547" s="55"/>
      <c r="DCK547" s="55"/>
      <c r="DCL547" s="55"/>
      <c r="DCM547" s="55"/>
      <c r="DCN547" s="59"/>
      <c r="DCO547" s="55"/>
      <c r="DCP547" s="55"/>
      <c r="DCQ547" s="87"/>
      <c r="DCR547" s="88"/>
      <c r="DCS547" s="89"/>
      <c r="DCT547" s="90"/>
      <c r="DCU547" s="57"/>
      <c r="DCV547" s="57"/>
      <c r="DCW547" s="91"/>
      <c r="DCX547" s="87"/>
      <c r="DCY547" s="87"/>
      <c r="DCZ547" s="55"/>
      <c r="DDA547" s="55"/>
      <c r="DDB547" s="92"/>
      <c r="DDC547" s="61"/>
      <c r="DDD547" s="55"/>
      <c r="DDE547" s="57"/>
      <c r="DDF547" s="55"/>
      <c r="DDG547" s="55"/>
      <c r="DDH547" s="55"/>
      <c r="DDI547" s="55"/>
      <c r="DDJ547" s="55"/>
      <c r="DDK547" s="55"/>
      <c r="DDL547" s="55"/>
      <c r="DDM547" s="59"/>
      <c r="DDN547" s="55"/>
      <c r="DDO547" s="55"/>
      <c r="DDP547" s="87"/>
      <c r="DDQ547" s="88"/>
      <c r="DDR547" s="89"/>
      <c r="DDS547" s="90"/>
      <c r="DDT547" s="57"/>
      <c r="DDU547" s="57"/>
      <c r="DDV547" s="91"/>
      <c r="DDW547" s="87"/>
      <c r="DDX547" s="87"/>
      <c r="DDY547" s="55"/>
      <c r="DDZ547" s="55"/>
      <c r="DEA547" s="92"/>
      <c r="DEB547" s="61"/>
      <c r="DEC547" s="55"/>
      <c r="DED547" s="57"/>
      <c r="DEE547" s="55"/>
      <c r="DEF547" s="55"/>
      <c r="DEG547" s="55"/>
      <c r="DEH547" s="55"/>
      <c r="DEI547" s="55"/>
      <c r="DEJ547" s="55"/>
      <c r="DEK547" s="55"/>
      <c r="DEL547" s="59"/>
      <c r="DEM547" s="55"/>
      <c r="DEN547" s="55"/>
      <c r="DEO547" s="87"/>
      <c r="DEP547" s="88"/>
      <c r="DEQ547" s="89"/>
      <c r="DER547" s="90"/>
      <c r="DES547" s="57"/>
      <c r="DET547" s="57"/>
      <c r="DEU547" s="91"/>
      <c r="DEV547" s="87"/>
      <c r="DEW547" s="87"/>
      <c r="DEX547" s="55"/>
      <c r="DEY547" s="55"/>
      <c r="DEZ547" s="92"/>
      <c r="DFA547" s="61"/>
      <c r="DFB547" s="55"/>
      <c r="DFC547" s="57"/>
      <c r="DFD547" s="55"/>
      <c r="DFE547" s="55"/>
      <c r="DFF547" s="55"/>
      <c r="DFG547" s="55"/>
      <c r="DFH547" s="55"/>
      <c r="DFI547" s="55"/>
      <c r="DFJ547" s="55"/>
      <c r="DFK547" s="59"/>
      <c r="DFL547" s="55"/>
      <c r="DFM547" s="55"/>
      <c r="DFN547" s="87"/>
      <c r="DFO547" s="88"/>
      <c r="DFP547" s="89"/>
      <c r="DFQ547" s="90"/>
      <c r="DFR547" s="57"/>
      <c r="DFS547" s="57"/>
      <c r="DFT547" s="91"/>
      <c r="DFU547" s="87"/>
      <c r="DFV547" s="87"/>
      <c r="DFW547" s="55"/>
      <c r="DFX547" s="55"/>
      <c r="DFY547" s="92"/>
      <c r="DFZ547" s="61"/>
      <c r="DGA547" s="55"/>
      <c r="DGB547" s="57"/>
      <c r="DGC547" s="55"/>
      <c r="DGD547" s="55"/>
      <c r="DGE547" s="55"/>
      <c r="DGF547" s="55"/>
      <c r="DGG547" s="55"/>
      <c r="DGH547" s="55"/>
      <c r="DGI547" s="55"/>
      <c r="DGJ547" s="59"/>
      <c r="DGK547" s="55"/>
      <c r="DGL547" s="55"/>
      <c r="DGM547" s="87"/>
      <c r="DGN547" s="88"/>
      <c r="DGO547" s="89"/>
      <c r="DGP547" s="90"/>
      <c r="DGQ547" s="57"/>
      <c r="DGR547" s="57"/>
      <c r="DGS547" s="91"/>
      <c r="DGT547" s="87"/>
      <c r="DGU547" s="87"/>
      <c r="DGV547" s="55"/>
      <c r="DGW547" s="55"/>
      <c r="DGX547" s="92"/>
      <c r="DGY547" s="61"/>
      <c r="DGZ547" s="55"/>
      <c r="DHA547" s="57"/>
      <c r="DHB547" s="55"/>
      <c r="DHC547" s="55"/>
      <c r="DHD547" s="55"/>
      <c r="DHE547" s="55"/>
      <c r="DHF547" s="55"/>
      <c r="DHG547" s="55"/>
      <c r="DHH547" s="55"/>
      <c r="DHI547" s="59"/>
      <c r="DHJ547" s="55"/>
      <c r="DHK547" s="55"/>
      <c r="DHL547" s="87"/>
      <c r="DHM547" s="88"/>
      <c r="DHN547" s="89"/>
      <c r="DHO547" s="90"/>
      <c r="DHP547" s="57"/>
      <c r="DHQ547" s="57"/>
      <c r="DHR547" s="91"/>
      <c r="DHS547" s="87"/>
      <c r="DHT547" s="87"/>
      <c r="DHU547" s="55"/>
      <c r="DHV547" s="55"/>
      <c r="DHW547" s="92"/>
      <c r="DHX547" s="61"/>
      <c r="DHY547" s="55"/>
      <c r="DHZ547" s="57"/>
      <c r="DIA547" s="55"/>
      <c r="DIB547" s="55"/>
      <c r="DIC547" s="55"/>
      <c r="DID547" s="55"/>
      <c r="DIE547" s="55"/>
      <c r="DIF547" s="55"/>
      <c r="DIG547" s="55"/>
      <c r="DIH547" s="59"/>
      <c r="DII547" s="55"/>
      <c r="DIJ547" s="55"/>
      <c r="DIK547" s="87"/>
      <c r="DIL547" s="88"/>
      <c r="DIM547" s="89"/>
      <c r="DIN547" s="90"/>
      <c r="DIO547" s="57"/>
      <c r="DIP547" s="57"/>
      <c r="DIQ547" s="91"/>
      <c r="DIR547" s="87"/>
      <c r="DIS547" s="87"/>
      <c r="DIT547" s="55"/>
      <c r="DIU547" s="55"/>
      <c r="DIV547" s="92"/>
      <c r="DIW547" s="61"/>
      <c r="DIX547" s="55"/>
      <c r="DIY547" s="57"/>
      <c r="DIZ547" s="55"/>
      <c r="DJA547" s="55"/>
      <c r="DJB547" s="55"/>
      <c r="DJC547" s="55"/>
      <c r="DJD547" s="55"/>
      <c r="DJE547" s="55"/>
      <c r="DJF547" s="55"/>
      <c r="DJG547" s="59"/>
      <c r="DJH547" s="55"/>
      <c r="DJI547" s="55"/>
      <c r="DJJ547" s="87"/>
      <c r="DJK547" s="88"/>
      <c r="DJL547" s="89"/>
      <c r="DJM547" s="90"/>
      <c r="DJN547" s="57"/>
      <c r="DJO547" s="57"/>
      <c r="DJP547" s="91"/>
      <c r="DJQ547" s="87"/>
      <c r="DJR547" s="87"/>
      <c r="DJS547" s="55"/>
      <c r="DJT547" s="55"/>
      <c r="DJU547" s="92"/>
      <c r="DJV547" s="61"/>
      <c r="DJW547" s="55"/>
      <c r="DJX547" s="57"/>
      <c r="DJY547" s="55"/>
      <c r="DJZ547" s="55"/>
      <c r="DKA547" s="55"/>
      <c r="DKB547" s="55"/>
      <c r="DKC547" s="55"/>
      <c r="DKD547" s="55"/>
      <c r="DKE547" s="55"/>
      <c r="DKF547" s="59"/>
      <c r="DKG547" s="55"/>
      <c r="DKH547" s="55"/>
      <c r="DKI547" s="87"/>
      <c r="DKJ547" s="88"/>
      <c r="DKK547" s="89"/>
      <c r="DKL547" s="90"/>
      <c r="DKM547" s="57"/>
      <c r="DKN547" s="57"/>
      <c r="DKO547" s="91"/>
      <c r="DKP547" s="87"/>
      <c r="DKQ547" s="87"/>
      <c r="DKR547" s="55"/>
      <c r="DKS547" s="55"/>
      <c r="DKT547" s="92"/>
      <c r="DKU547" s="61"/>
      <c r="DKV547" s="55"/>
      <c r="DKW547" s="57"/>
      <c r="DKX547" s="55"/>
      <c r="DKY547" s="55"/>
      <c r="DKZ547" s="55"/>
      <c r="DLA547" s="55"/>
      <c r="DLB547" s="55"/>
      <c r="DLC547" s="55"/>
      <c r="DLD547" s="55"/>
      <c r="DLE547" s="59"/>
      <c r="DLF547" s="55"/>
      <c r="DLG547" s="55"/>
      <c r="DLH547" s="87"/>
      <c r="DLI547" s="88"/>
      <c r="DLJ547" s="89"/>
      <c r="DLK547" s="90"/>
      <c r="DLL547" s="57"/>
      <c r="DLM547" s="57"/>
      <c r="DLN547" s="91"/>
      <c r="DLO547" s="87"/>
      <c r="DLP547" s="87"/>
      <c r="DLQ547" s="55"/>
      <c r="DLR547" s="55"/>
      <c r="DLS547" s="92"/>
      <c r="DLT547" s="61"/>
      <c r="DLU547" s="55"/>
      <c r="DLV547" s="57"/>
      <c r="DLW547" s="55"/>
      <c r="DLX547" s="55"/>
      <c r="DLY547" s="55"/>
      <c r="DLZ547" s="55"/>
      <c r="DMA547" s="55"/>
      <c r="DMB547" s="55"/>
      <c r="DMC547" s="55"/>
      <c r="DMD547" s="59"/>
      <c r="DME547" s="55"/>
      <c r="DMF547" s="55"/>
      <c r="DMG547" s="87"/>
      <c r="DMH547" s="88"/>
      <c r="DMI547" s="89"/>
      <c r="DMJ547" s="90"/>
      <c r="DMK547" s="57"/>
      <c r="DML547" s="57"/>
      <c r="DMM547" s="91"/>
      <c r="DMN547" s="87"/>
      <c r="DMO547" s="87"/>
      <c r="DMP547" s="55"/>
      <c r="DMQ547" s="55"/>
      <c r="DMR547" s="92"/>
      <c r="DMS547" s="61"/>
      <c r="DMT547" s="55"/>
      <c r="DMU547" s="57"/>
      <c r="DMV547" s="55"/>
      <c r="DMW547" s="55"/>
      <c r="DMX547" s="55"/>
      <c r="DMY547" s="55"/>
      <c r="DMZ547" s="55"/>
      <c r="DNA547" s="55"/>
      <c r="DNB547" s="55"/>
      <c r="DNC547" s="59"/>
      <c r="DND547" s="55"/>
      <c r="DNE547" s="55"/>
      <c r="DNF547" s="87"/>
      <c r="DNG547" s="88"/>
      <c r="DNH547" s="89"/>
      <c r="DNI547" s="90"/>
      <c r="DNJ547" s="57"/>
      <c r="DNK547" s="57"/>
      <c r="DNL547" s="91"/>
      <c r="DNM547" s="87"/>
      <c r="DNN547" s="87"/>
      <c r="DNO547" s="55"/>
      <c r="DNP547" s="55"/>
      <c r="DNQ547" s="92"/>
      <c r="DNR547" s="61"/>
      <c r="DNS547" s="55"/>
      <c r="DNT547" s="57"/>
      <c r="DNU547" s="55"/>
      <c r="DNV547" s="55"/>
      <c r="DNW547" s="55"/>
      <c r="DNX547" s="55"/>
      <c r="DNY547" s="55"/>
      <c r="DNZ547" s="55"/>
      <c r="DOA547" s="55"/>
      <c r="DOB547" s="59"/>
      <c r="DOC547" s="55"/>
      <c r="DOD547" s="55"/>
      <c r="DOE547" s="87"/>
      <c r="DOF547" s="88"/>
      <c r="DOG547" s="89"/>
      <c r="DOH547" s="90"/>
      <c r="DOI547" s="57"/>
      <c r="DOJ547" s="57"/>
      <c r="DOK547" s="91"/>
      <c r="DOL547" s="87"/>
      <c r="DOM547" s="87"/>
      <c r="DON547" s="55"/>
      <c r="DOO547" s="55"/>
      <c r="DOP547" s="92"/>
      <c r="DOQ547" s="61"/>
      <c r="DOR547" s="55"/>
      <c r="DOS547" s="57"/>
      <c r="DOT547" s="55"/>
      <c r="DOU547" s="55"/>
      <c r="DOV547" s="55"/>
      <c r="DOW547" s="55"/>
      <c r="DOX547" s="55"/>
      <c r="DOY547" s="55"/>
      <c r="DOZ547" s="55"/>
      <c r="DPA547" s="59"/>
      <c r="DPB547" s="55"/>
      <c r="DPC547" s="55"/>
      <c r="DPD547" s="87"/>
      <c r="DPE547" s="88"/>
      <c r="DPF547" s="89"/>
      <c r="DPG547" s="90"/>
      <c r="DPH547" s="57"/>
      <c r="DPI547" s="57"/>
      <c r="DPJ547" s="91"/>
      <c r="DPK547" s="87"/>
      <c r="DPL547" s="87"/>
      <c r="DPM547" s="55"/>
      <c r="DPN547" s="55"/>
      <c r="DPO547" s="92"/>
      <c r="DPP547" s="61"/>
      <c r="DPQ547" s="55"/>
      <c r="DPR547" s="57"/>
      <c r="DPS547" s="55"/>
      <c r="DPT547" s="55"/>
      <c r="DPU547" s="55"/>
      <c r="DPV547" s="55"/>
      <c r="DPW547" s="55"/>
      <c r="DPX547" s="55"/>
      <c r="DPY547" s="55"/>
      <c r="DPZ547" s="59"/>
      <c r="DQA547" s="55"/>
      <c r="DQB547" s="55"/>
      <c r="DQC547" s="87"/>
      <c r="DQD547" s="88"/>
      <c r="DQE547" s="89"/>
      <c r="DQF547" s="90"/>
      <c r="DQG547" s="57"/>
      <c r="DQH547" s="57"/>
      <c r="DQI547" s="91"/>
      <c r="DQJ547" s="87"/>
      <c r="DQK547" s="87"/>
      <c r="DQL547" s="55"/>
      <c r="DQM547" s="55"/>
      <c r="DQN547" s="92"/>
      <c r="DQO547" s="61"/>
      <c r="DQP547" s="55"/>
      <c r="DQQ547" s="57"/>
      <c r="DQR547" s="55"/>
      <c r="DQS547" s="55"/>
      <c r="DQT547" s="55"/>
      <c r="DQU547" s="55"/>
      <c r="DQV547" s="55"/>
      <c r="DQW547" s="55"/>
      <c r="DQX547" s="55"/>
      <c r="DQY547" s="59"/>
      <c r="DQZ547" s="55"/>
      <c r="DRA547" s="55"/>
      <c r="DRB547" s="87"/>
      <c r="DRC547" s="88"/>
      <c r="DRD547" s="89"/>
      <c r="DRE547" s="90"/>
      <c r="DRF547" s="57"/>
      <c r="DRG547" s="57"/>
      <c r="DRH547" s="91"/>
      <c r="DRI547" s="87"/>
      <c r="DRJ547" s="87"/>
      <c r="DRK547" s="55"/>
      <c r="DRL547" s="55"/>
      <c r="DRM547" s="92"/>
      <c r="DRN547" s="61"/>
      <c r="DRO547" s="55"/>
      <c r="DRP547" s="57"/>
      <c r="DRQ547" s="55"/>
      <c r="DRR547" s="55"/>
      <c r="DRS547" s="55"/>
      <c r="DRT547" s="55"/>
      <c r="DRU547" s="55"/>
      <c r="DRV547" s="55"/>
      <c r="DRW547" s="55"/>
      <c r="DRX547" s="59"/>
      <c r="DRY547" s="55"/>
      <c r="DRZ547" s="55"/>
      <c r="DSA547" s="87"/>
      <c r="DSB547" s="88"/>
      <c r="DSC547" s="89"/>
      <c r="DSD547" s="90"/>
      <c r="DSE547" s="57"/>
      <c r="DSF547" s="57"/>
      <c r="DSG547" s="91"/>
      <c r="DSH547" s="87"/>
      <c r="DSI547" s="87"/>
      <c r="DSJ547" s="55"/>
      <c r="DSK547" s="55"/>
      <c r="DSL547" s="92"/>
      <c r="DSM547" s="61"/>
      <c r="DSN547" s="55"/>
      <c r="DSO547" s="57"/>
      <c r="DSP547" s="55"/>
      <c r="DSQ547" s="55"/>
      <c r="DSR547" s="55"/>
      <c r="DSS547" s="55"/>
      <c r="DST547" s="55"/>
      <c r="DSU547" s="55"/>
      <c r="DSV547" s="55"/>
      <c r="DSW547" s="59"/>
      <c r="DSX547" s="55"/>
      <c r="DSY547" s="55"/>
      <c r="DSZ547" s="87"/>
      <c r="DTA547" s="88"/>
      <c r="DTB547" s="89"/>
      <c r="DTC547" s="90"/>
      <c r="DTD547" s="57"/>
      <c r="DTE547" s="57"/>
      <c r="DTF547" s="91"/>
      <c r="DTG547" s="87"/>
      <c r="DTH547" s="87"/>
      <c r="DTI547" s="55"/>
      <c r="DTJ547" s="55"/>
      <c r="DTK547" s="92"/>
      <c r="DTL547" s="61"/>
      <c r="DTM547" s="55"/>
      <c r="DTN547" s="57"/>
      <c r="DTO547" s="55"/>
      <c r="DTP547" s="55"/>
      <c r="DTQ547" s="55"/>
      <c r="DTR547" s="55"/>
      <c r="DTS547" s="55"/>
      <c r="DTT547" s="55"/>
      <c r="DTU547" s="55"/>
      <c r="DTV547" s="59"/>
      <c r="DTW547" s="55"/>
      <c r="DTX547" s="55"/>
      <c r="DTY547" s="87"/>
      <c r="DTZ547" s="88"/>
      <c r="DUA547" s="89"/>
      <c r="DUB547" s="90"/>
      <c r="DUC547" s="57"/>
      <c r="DUD547" s="57"/>
      <c r="DUE547" s="91"/>
      <c r="DUF547" s="87"/>
      <c r="DUG547" s="87"/>
      <c r="DUH547" s="55"/>
      <c r="DUI547" s="55"/>
      <c r="DUJ547" s="92"/>
      <c r="DUK547" s="61"/>
      <c r="DUL547" s="55"/>
      <c r="DUM547" s="57"/>
      <c r="DUN547" s="55"/>
      <c r="DUO547" s="55"/>
      <c r="DUP547" s="55"/>
      <c r="DUQ547" s="55"/>
      <c r="DUR547" s="55"/>
      <c r="DUS547" s="55"/>
      <c r="DUT547" s="55"/>
      <c r="DUU547" s="59"/>
      <c r="DUV547" s="55"/>
      <c r="DUW547" s="55"/>
      <c r="DUX547" s="87"/>
      <c r="DUY547" s="88"/>
      <c r="DUZ547" s="89"/>
      <c r="DVA547" s="90"/>
      <c r="DVB547" s="57"/>
      <c r="DVC547" s="57"/>
      <c r="DVD547" s="91"/>
      <c r="DVE547" s="87"/>
      <c r="DVF547" s="87"/>
      <c r="DVG547" s="55"/>
      <c r="DVH547" s="55"/>
      <c r="DVI547" s="92"/>
      <c r="DVJ547" s="61"/>
      <c r="DVK547" s="55"/>
      <c r="DVL547" s="57"/>
      <c r="DVM547" s="55"/>
      <c r="DVN547" s="55"/>
      <c r="DVO547" s="55"/>
      <c r="DVP547" s="55"/>
      <c r="DVQ547" s="55"/>
      <c r="DVR547" s="55"/>
      <c r="DVS547" s="55"/>
      <c r="DVT547" s="59"/>
      <c r="DVU547" s="55"/>
      <c r="DVV547" s="55"/>
      <c r="DVW547" s="87"/>
      <c r="DVX547" s="88"/>
      <c r="DVY547" s="89"/>
      <c r="DVZ547" s="90"/>
      <c r="DWA547" s="57"/>
      <c r="DWB547" s="57"/>
      <c r="DWC547" s="91"/>
      <c r="DWD547" s="87"/>
      <c r="DWE547" s="87"/>
      <c r="DWF547" s="55"/>
      <c r="DWG547" s="55"/>
      <c r="DWH547" s="92"/>
      <c r="DWI547" s="61"/>
      <c r="DWJ547" s="55"/>
      <c r="DWK547" s="57"/>
      <c r="DWL547" s="55"/>
      <c r="DWM547" s="55"/>
      <c r="DWN547" s="55"/>
      <c r="DWO547" s="55"/>
      <c r="DWP547" s="55"/>
      <c r="DWQ547" s="55"/>
      <c r="DWR547" s="55"/>
      <c r="DWS547" s="59"/>
      <c r="DWT547" s="55"/>
      <c r="DWU547" s="55"/>
      <c r="DWV547" s="87"/>
      <c r="DWW547" s="88"/>
      <c r="DWX547" s="89"/>
      <c r="DWY547" s="90"/>
      <c r="DWZ547" s="57"/>
      <c r="DXA547" s="57"/>
      <c r="DXB547" s="91"/>
      <c r="DXC547" s="87"/>
      <c r="DXD547" s="87"/>
      <c r="DXE547" s="55"/>
      <c r="DXF547" s="55"/>
      <c r="DXG547" s="92"/>
      <c r="DXH547" s="61"/>
      <c r="DXI547" s="55"/>
      <c r="DXJ547" s="57"/>
      <c r="DXK547" s="55"/>
      <c r="DXL547" s="55"/>
      <c r="DXM547" s="55"/>
      <c r="DXN547" s="55"/>
      <c r="DXO547" s="55"/>
      <c r="DXP547" s="55"/>
      <c r="DXQ547" s="55"/>
      <c r="DXR547" s="59"/>
      <c r="DXS547" s="55"/>
      <c r="DXT547" s="55"/>
      <c r="DXU547" s="87"/>
      <c r="DXV547" s="88"/>
      <c r="DXW547" s="89"/>
      <c r="DXX547" s="90"/>
      <c r="DXY547" s="57"/>
      <c r="DXZ547" s="57"/>
      <c r="DYA547" s="91"/>
      <c r="DYB547" s="87"/>
      <c r="DYC547" s="87"/>
      <c r="DYD547" s="55"/>
      <c r="DYE547" s="55"/>
      <c r="DYF547" s="92"/>
      <c r="DYG547" s="61"/>
      <c r="DYH547" s="55"/>
      <c r="DYI547" s="57"/>
      <c r="DYJ547" s="55"/>
      <c r="DYK547" s="55"/>
      <c r="DYL547" s="55"/>
      <c r="DYM547" s="55"/>
      <c r="DYN547" s="55"/>
      <c r="DYO547" s="55"/>
      <c r="DYP547" s="55"/>
      <c r="DYQ547" s="59"/>
      <c r="DYR547" s="55"/>
      <c r="DYS547" s="55"/>
      <c r="DYT547" s="87"/>
      <c r="DYU547" s="88"/>
      <c r="DYV547" s="89"/>
      <c r="DYW547" s="90"/>
      <c r="DYX547" s="57"/>
      <c r="DYY547" s="57"/>
      <c r="DYZ547" s="91"/>
      <c r="DZA547" s="87"/>
      <c r="DZB547" s="87"/>
      <c r="DZC547" s="55"/>
      <c r="DZD547" s="55"/>
      <c r="DZE547" s="92"/>
      <c r="DZF547" s="61"/>
      <c r="DZG547" s="55"/>
      <c r="DZH547" s="57"/>
      <c r="DZI547" s="55"/>
      <c r="DZJ547" s="55"/>
      <c r="DZK547" s="55"/>
      <c r="DZL547" s="55"/>
      <c r="DZM547" s="55"/>
      <c r="DZN547" s="55"/>
      <c r="DZO547" s="55"/>
      <c r="DZP547" s="59"/>
      <c r="DZQ547" s="55"/>
      <c r="DZR547" s="55"/>
      <c r="DZS547" s="87"/>
      <c r="DZT547" s="88"/>
      <c r="DZU547" s="89"/>
      <c r="DZV547" s="90"/>
      <c r="DZW547" s="57"/>
      <c r="DZX547" s="57"/>
      <c r="DZY547" s="91"/>
      <c r="DZZ547" s="87"/>
      <c r="EAA547" s="87"/>
      <c r="EAB547" s="55"/>
      <c r="EAC547" s="55"/>
      <c r="EAD547" s="92"/>
      <c r="EAE547" s="61"/>
      <c r="EAF547" s="55"/>
      <c r="EAG547" s="57"/>
      <c r="EAH547" s="55"/>
      <c r="EAI547" s="55"/>
      <c r="EAJ547" s="55"/>
      <c r="EAK547" s="55"/>
      <c r="EAL547" s="55"/>
      <c r="EAM547" s="55"/>
      <c r="EAN547" s="55"/>
      <c r="EAO547" s="59"/>
      <c r="EAP547" s="55"/>
      <c r="EAQ547" s="55"/>
      <c r="EAR547" s="87"/>
      <c r="EAS547" s="88"/>
      <c r="EAT547" s="89"/>
      <c r="EAU547" s="90"/>
      <c r="EAV547" s="57"/>
      <c r="EAW547" s="57"/>
      <c r="EAX547" s="91"/>
      <c r="EAY547" s="87"/>
      <c r="EAZ547" s="87"/>
      <c r="EBA547" s="55"/>
      <c r="EBB547" s="55"/>
      <c r="EBC547" s="92"/>
      <c r="EBD547" s="61"/>
      <c r="EBE547" s="55"/>
      <c r="EBF547" s="57"/>
      <c r="EBG547" s="55"/>
      <c r="EBH547" s="55"/>
      <c r="EBI547" s="55"/>
      <c r="EBJ547" s="55"/>
      <c r="EBK547" s="55"/>
      <c r="EBL547" s="55"/>
      <c r="EBM547" s="55"/>
      <c r="EBN547" s="59"/>
      <c r="EBO547" s="55"/>
      <c r="EBP547" s="55"/>
      <c r="EBQ547" s="87"/>
      <c r="EBR547" s="88"/>
      <c r="EBS547" s="89"/>
      <c r="EBT547" s="90"/>
      <c r="EBU547" s="57"/>
      <c r="EBV547" s="57"/>
      <c r="EBW547" s="91"/>
      <c r="EBX547" s="87"/>
      <c r="EBY547" s="87"/>
      <c r="EBZ547" s="55"/>
      <c r="ECA547" s="55"/>
      <c r="ECB547" s="92"/>
      <c r="ECC547" s="61"/>
      <c r="ECD547" s="55"/>
      <c r="ECE547" s="57"/>
      <c r="ECF547" s="55"/>
      <c r="ECG547" s="55"/>
      <c r="ECH547" s="55"/>
      <c r="ECI547" s="55"/>
      <c r="ECJ547" s="55"/>
      <c r="ECK547" s="55"/>
      <c r="ECL547" s="55"/>
      <c r="ECM547" s="59"/>
      <c r="ECN547" s="55"/>
      <c r="ECO547" s="55"/>
      <c r="ECP547" s="87"/>
      <c r="ECQ547" s="88"/>
      <c r="ECR547" s="89"/>
      <c r="ECS547" s="90"/>
      <c r="ECT547" s="57"/>
      <c r="ECU547" s="57"/>
      <c r="ECV547" s="91"/>
      <c r="ECW547" s="87"/>
      <c r="ECX547" s="87"/>
      <c r="ECY547" s="55"/>
      <c r="ECZ547" s="55"/>
      <c r="EDA547" s="92"/>
      <c r="EDB547" s="61"/>
      <c r="EDC547" s="55"/>
      <c r="EDD547" s="57"/>
      <c r="EDE547" s="55"/>
      <c r="EDF547" s="55"/>
      <c r="EDG547" s="55"/>
      <c r="EDH547" s="55"/>
      <c r="EDI547" s="55"/>
      <c r="EDJ547" s="55"/>
      <c r="EDK547" s="55"/>
      <c r="EDL547" s="59"/>
      <c r="EDM547" s="55"/>
      <c r="EDN547" s="55"/>
      <c r="EDO547" s="87"/>
      <c r="EDP547" s="88"/>
      <c r="EDQ547" s="89"/>
      <c r="EDR547" s="90"/>
      <c r="EDS547" s="57"/>
      <c r="EDT547" s="57"/>
      <c r="EDU547" s="91"/>
      <c r="EDV547" s="87"/>
      <c r="EDW547" s="87"/>
      <c r="EDX547" s="55"/>
      <c r="EDY547" s="55"/>
      <c r="EDZ547" s="92"/>
      <c r="EEA547" s="61"/>
      <c r="EEB547" s="55"/>
      <c r="EEC547" s="57"/>
      <c r="EED547" s="55"/>
      <c r="EEE547" s="55"/>
      <c r="EEF547" s="55"/>
      <c r="EEG547" s="55"/>
      <c r="EEH547" s="55"/>
      <c r="EEI547" s="55"/>
      <c r="EEJ547" s="55"/>
      <c r="EEK547" s="59"/>
      <c r="EEL547" s="55"/>
      <c r="EEM547" s="55"/>
      <c r="EEN547" s="87"/>
      <c r="EEO547" s="88"/>
      <c r="EEP547" s="89"/>
      <c r="EEQ547" s="90"/>
      <c r="EER547" s="57"/>
      <c r="EES547" s="57"/>
      <c r="EET547" s="91"/>
      <c r="EEU547" s="87"/>
      <c r="EEV547" s="87"/>
      <c r="EEW547" s="55"/>
      <c r="EEX547" s="55"/>
      <c r="EEY547" s="92"/>
      <c r="EEZ547" s="61"/>
      <c r="EFA547" s="55"/>
      <c r="EFB547" s="57"/>
      <c r="EFC547" s="55"/>
      <c r="EFD547" s="55"/>
      <c r="EFE547" s="55"/>
      <c r="EFF547" s="55"/>
      <c r="EFG547" s="55"/>
      <c r="EFH547" s="55"/>
      <c r="EFI547" s="55"/>
      <c r="EFJ547" s="59"/>
      <c r="EFK547" s="55"/>
      <c r="EFL547" s="55"/>
      <c r="EFM547" s="87"/>
      <c r="EFN547" s="88"/>
      <c r="EFO547" s="89"/>
      <c r="EFP547" s="90"/>
      <c r="EFQ547" s="57"/>
      <c r="EFR547" s="57"/>
      <c r="EFS547" s="91"/>
      <c r="EFT547" s="87"/>
      <c r="EFU547" s="87"/>
      <c r="EFV547" s="55"/>
      <c r="EFW547" s="55"/>
      <c r="EFX547" s="92"/>
      <c r="EFY547" s="61"/>
      <c r="EFZ547" s="55"/>
      <c r="EGA547" s="57"/>
      <c r="EGB547" s="55"/>
      <c r="EGC547" s="55"/>
      <c r="EGD547" s="55"/>
      <c r="EGE547" s="55"/>
      <c r="EGF547" s="55"/>
      <c r="EGG547" s="55"/>
      <c r="EGH547" s="55"/>
      <c r="EGI547" s="59"/>
      <c r="EGJ547" s="55"/>
      <c r="EGK547" s="55"/>
      <c r="EGL547" s="87"/>
      <c r="EGM547" s="88"/>
      <c r="EGN547" s="89"/>
      <c r="EGO547" s="90"/>
      <c r="EGP547" s="57"/>
      <c r="EGQ547" s="57"/>
      <c r="EGR547" s="91"/>
      <c r="EGS547" s="87"/>
      <c r="EGT547" s="87"/>
      <c r="EGU547" s="55"/>
      <c r="EGV547" s="55"/>
      <c r="EGW547" s="92"/>
      <c r="EGX547" s="61"/>
      <c r="EGY547" s="55"/>
      <c r="EGZ547" s="57"/>
      <c r="EHA547" s="55"/>
      <c r="EHB547" s="55"/>
      <c r="EHC547" s="55"/>
      <c r="EHD547" s="55"/>
      <c r="EHE547" s="55"/>
      <c r="EHF547" s="55"/>
      <c r="EHG547" s="55"/>
      <c r="EHH547" s="59"/>
      <c r="EHI547" s="55"/>
      <c r="EHJ547" s="55"/>
      <c r="EHK547" s="87"/>
      <c r="EHL547" s="88"/>
      <c r="EHM547" s="89"/>
      <c r="EHN547" s="90"/>
      <c r="EHO547" s="57"/>
      <c r="EHP547" s="57"/>
      <c r="EHQ547" s="91"/>
      <c r="EHR547" s="87"/>
      <c r="EHS547" s="87"/>
      <c r="EHT547" s="55"/>
      <c r="EHU547" s="55"/>
      <c r="EHV547" s="92"/>
      <c r="EHW547" s="61"/>
      <c r="EHX547" s="55"/>
      <c r="EHY547" s="57"/>
      <c r="EHZ547" s="55"/>
      <c r="EIA547" s="55"/>
      <c r="EIB547" s="55"/>
      <c r="EIC547" s="55"/>
      <c r="EID547" s="55"/>
      <c r="EIE547" s="55"/>
      <c r="EIF547" s="55"/>
      <c r="EIG547" s="59"/>
      <c r="EIH547" s="55"/>
      <c r="EII547" s="55"/>
      <c r="EIJ547" s="87"/>
      <c r="EIK547" s="88"/>
      <c r="EIL547" s="89"/>
      <c r="EIM547" s="90"/>
      <c r="EIN547" s="57"/>
      <c r="EIO547" s="57"/>
      <c r="EIP547" s="91"/>
      <c r="EIQ547" s="87"/>
      <c r="EIR547" s="87"/>
      <c r="EIS547" s="55"/>
      <c r="EIT547" s="55"/>
      <c r="EIU547" s="92"/>
      <c r="EIV547" s="61"/>
      <c r="EIW547" s="55"/>
      <c r="EIX547" s="57"/>
      <c r="EIY547" s="55"/>
      <c r="EIZ547" s="55"/>
      <c r="EJA547" s="55"/>
      <c r="EJB547" s="55"/>
      <c r="EJC547" s="55"/>
      <c r="EJD547" s="55"/>
      <c r="EJE547" s="55"/>
      <c r="EJF547" s="59"/>
      <c r="EJG547" s="55"/>
      <c r="EJH547" s="55"/>
      <c r="EJI547" s="87"/>
      <c r="EJJ547" s="88"/>
      <c r="EJK547" s="89"/>
      <c r="EJL547" s="90"/>
      <c r="EJM547" s="57"/>
      <c r="EJN547" s="57"/>
      <c r="EJO547" s="91"/>
      <c r="EJP547" s="87"/>
      <c r="EJQ547" s="87"/>
      <c r="EJR547" s="55"/>
      <c r="EJS547" s="55"/>
      <c r="EJT547" s="92"/>
      <c r="EJU547" s="61"/>
      <c r="EJV547" s="55"/>
      <c r="EJW547" s="57"/>
      <c r="EJX547" s="55"/>
      <c r="EJY547" s="55"/>
      <c r="EJZ547" s="55"/>
      <c r="EKA547" s="55"/>
      <c r="EKB547" s="55"/>
      <c r="EKC547" s="55"/>
      <c r="EKD547" s="55"/>
      <c r="EKE547" s="59"/>
      <c r="EKF547" s="55"/>
      <c r="EKG547" s="55"/>
      <c r="EKH547" s="87"/>
      <c r="EKI547" s="88"/>
      <c r="EKJ547" s="89"/>
      <c r="EKK547" s="90"/>
      <c r="EKL547" s="57"/>
      <c r="EKM547" s="57"/>
      <c r="EKN547" s="91"/>
      <c r="EKO547" s="87"/>
      <c r="EKP547" s="87"/>
      <c r="EKQ547" s="55"/>
      <c r="EKR547" s="55"/>
      <c r="EKS547" s="92"/>
      <c r="EKT547" s="61"/>
      <c r="EKU547" s="55"/>
      <c r="EKV547" s="57"/>
      <c r="EKW547" s="55"/>
      <c r="EKX547" s="55"/>
      <c r="EKY547" s="55"/>
      <c r="EKZ547" s="55"/>
      <c r="ELA547" s="55"/>
      <c r="ELB547" s="55"/>
      <c r="ELC547" s="55"/>
      <c r="ELD547" s="59"/>
      <c r="ELE547" s="55"/>
      <c r="ELF547" s="55"/>
      <c r="ELG547" s="87"/>
      <c r="ELH547" s="88"/>
      <c r="ELI547" s="89"/>
      <c r="ELJ547" s="90"/>
      <c r="ELK547" s="57"/>
      <c r="ELL547" s="57"/>
      <c r="ELM547" s="91"/>
      <c r="ELN547" s="87"/>
      <c r="ELO547" s="87"/>
      <c r="ELP547" s="55"/>
      <c r="ELQ547" s="55"/>
      <c r="ELR547" s="92"/>
      <c r="ELS547" s="61"/>
      <c r="ELT547" s="55"/>
      <c r="ELU547" s="57"/>
      <c r="ELV547" s="55"/>
      <c r="ELW547" s="55"/>
      <c r="ELX547" s="55"/>
      <c r="ELY547" s="55"/>
      <c r="ELZ547" s="55"/>
      <c r="EMA547" s="55"/>
      <c r="EMB547" s="55"/>
      <c r="EMC547" s="59"/>
      <c r="EMD547" s="55"/>
      <c r="EME547" s="55"/>
      <c r="EMF547" s="87"/>
      <c r="EMG547" s="88"/>
      <c r="EMH547" s="89"/>
      <c r="EMI547" s="90"/>
      <c r="EMJ547" s="57"/>
      <c r="EMK547" s="57"/>
      <c r="EML547" s="91"/>
      <c r="EMM547" s="87"/>
      <c r="EMN547" s="87"/>
      <c r="EMO547" s="55"/>
      <c r="EMP547" s="55"/>
      <c r="EMQ547" s="92"/>
      <c r="EMR547" s="61"/>
      <c r="EMS547" s="55"/>
      <c r="EMT547" s="57"/>
      <c r="EMU547" s="55"/>
      <c r="EMV547" s="55"/>
      <c r="EMW547" s="55"/>
      <c r="EMX547" s="55"/>
      <c r="EMY547" s="55"/>
      <c r="EMZ547" s="55"/>
      <c r="ENA547" s="55"/>
      <c r="ENB547" s="59"/>
      <c r="ENC547" s="55"/>
      <c r="END547" s="55"/>
      <c r="ENE547" s="87"/>
      <c r="ENF547" s="88"/>
      <c r="ENG547" s="89"/>
      <c r="ENH547" s="90"/>
      <c r="ENI547" s="57"/>
      <c r="ENJ547" s="57"/>
      <c r="ENK547" s="91"/>
      <c r="ENL547" s="87"/>
      <c r="ENM547" s="87"/>
      <c r="ENN547" s="55"/>
      <c r="ENO547" s="55"/>
      <c r="ENP547" s="92"/>
      <c r="ENQ547" s="61"/>
      <c r="ENR547" s="55"/>
      <c r="ENS547" s="57"/>
      <c r="ENT547" s="55"/>
      <c r="ENU547" s="55"/>
      <c r="ENV547" s="55"/>
      <c r="ENW547" s="55"/>
      <c r="ENX547" s="55"/>
      <c r="ENY547" s="55"/>
      <c r="ENZ547" s="55"/>
      <c r="EOA547" s="59"/>
      <c r="EOB547" s="55"/>
      <c r="EOC547" s="55"/>
      <c r="EOD547" s="87"/>
      <c r="EOE547" s="88"/>
      <c r="EOF547" s="89"/>
      <c r="EOG547" s="90"/>
      <c r="EOH547" s="57"/>
      <c r="EOI547" s="57"/>
      <c r="EOJ547" s="91"/>
      <c r="EOK547" s="87"/>
      <c r="EOL547" s="87"/>
      <c r="EOM547" s="55"/>
      <c r="EON547" s="55"/>
      <c r="EOO547" s="92"/>
      <c r="EOP547" s="61"/>
      <c r="EOQ547" s="55"/>
      <c r="EOR547" s="57"/>
      <c r="EOS547" s="55"/>
      <c r="EOT547" s="55"/>
      <c r="EOU547" s="55"/>
      <c r="EOV547" s="55"/>
      <c r="EOW547" s="55"/>
      <c r="EOX547" s="55"/>
      <c r="EOY547" s="55"/>
      <c r="EOZ547" s="59"/>
      <c r="EPA547" s="55"/>
      <c r="EPB547" s="55"/>
      <c r="EPC547" s="87"/>
      <c r="EPD547" s="88"/>
      <c r="EPE547" s="89"/>
      <c r="EPF547" s="90"/>
      <c r="EPG547" s="57"/>
      <c r="EPH547" s="57"/>
      <c r="EPI547" s="91"/>
      <c r="EPJ547" s="87"/>
      <c r="EPK547" s="87"/>
      <c r="EPL547" s="55"/>
      <c r="EPM547" s="55"/>
      <c r="EPN547" s="92"/>
      <c r="EPO547" s="61"/>
      <c r="EPP547" s="55"/>
      <c r="EPQ547" s="57"/>
      <c r="EPR547" s="55"/>
      <c r="EPS547" s="55"/>
      <c r="EPT547" s="55"/>
      <c r="EPU547" s="55"/>
      <c r="EPV547" s="55"/>
      <c r="EPW547" s="55"/>
      <c r="EPX547" s="55"/>
      <c r="EPY547" s="59"/>
      <c r="EPZ547" s="55"/>
      <c r="EQA547" s="55"/>
      <c r="EQB547" s="87"/>
      <c r="EQC547" s="88"/>
      <c r="EQD547" s="89"/>
      <c r="EQE547" s="90"/>
      <c r="EQF547" s="57"/>
      <c r="EQG547" s="57"/>
      <c r="EQH547" s="91"/>
      <c r="EQI547" s="87"/>
      <c r="EQJ547" s="87"/>
      <c r="EQK547" s="55"/>
      <c r="EQL547" s="55"/>
      <c r="EQM547" s="92"/>
      <c r="EQN547" s="61"/>
      <c r="EQO547" s="55"/>
      <c r="EQP547" s="57"/>
      <c r="EQQ547" s="55"/>
      <c r="EQR547" s="55"/>
      <c r="EQS547" s="55"/>
      <c r="EQT547" s="55"/>
      <c r="EQU547" s="55"/>
      <c r="EQV547" s="55"/>
      <c r="EQW547" s="55"/>
      <c r="EQX547" s="59"/>
      <c r="EQY547" s="55"/>
      <c r="EQZ547" s="55"/>
      <c r="ERA547" s="87"/>
      <c r="ERB547" s="88"/>
      <c r="ERC547" s="89"/>
      <c r="ERD547" s="90"/>
      <c r="ERE547" s="57"/>
      <c r="ERF547" s="57"/>
      <c r="ERG547" s="91"/>
      <c r="ERH547" s="87"/>
      <c r="ERI547" s="87"/>
      <c r="ERJ547" s="55"/>
      <c r="ERK547" s="55"/>
      <c r="ERL547" s="92"/>
      <c r="ERM547" s="61"/>
      <c r="ERN547" s="55"/>
      <c r="ERO547" s="57"/>
      <c r="ERP547" s="55"/>
      <c r="ERQ547" s="55"/>
      <c r="ERR547" s="55"/>
      <c r="ERS547" s="55"/>
      <c r="ERT547" s="55"/>
      <c r="ERU547" s="55"/>
      <c r="ERV547" s="55"/>
      <c r="ERW547" s="59"/>
      <c r="ERX547" s="55"/>
      <c r="ERY547" s="55"/>
      <c r="ERZ547" s="87"/>
      <c r="ESA547" s="88"/>
      <c r="ESB547" s="89"/>
      <c r="ESC547" s="90"/>
      <c r="ESD547" s="57"/>
      <c r="ESE547" s="57"/>
      <c r="ESF547" s="91"/>
      <c r="ESG547" s="87"/>
      <c r="ESH547" s="87"/>
      <c r="ESI547" s="55"/>
      <c r="ESJ547" s="55"/>
      <c r="ESK547" s="92"/>
      <c r="ESL547" s="61"/>
      <c r="ESM547" s="55"/>
      <c r="ESN547" s="57"/>
      <c r="ESO547" s="55"/>
      <c r="ESP547" s="55"/>
      <c r="ESQ547" s="55"/>
      <c r="ESR547" s="55"/>
      <c r="ESS547" s="55"/>
      <c r="EST547" s="55"/>
      <c r="ESU547" s="55"/>
      <c r="ESV547" s="59"/>
      <c r="ESW547" s="55"/>
      <c r="ESX547" s="55"/>
      <c r="ESY547" s="87"/>
      <c r="ESZ547" s="88"/>
      <c r="ETA547" s="89"/>
      <c r="ETB547" s="90"/>
      <c r="ETC547" s="57"/>
      <c r="ETD547" s="57"/>
      <c r="ETE547" s="91"/>
      <c r="ETF547" s="87"/>
      <c r="ETG547" s="87"/>
      <c r="ETH547" s="55"/>
      <c r="ETI547" s="55"/>
      <c r="ETJ547" s="92"/>
      <c r="ETK547" s="61"/>
      <c r="ETL547" s="55"/>
      <c r="ETM547" s="57"/>
      <c r="ETN547" s="55"/>
      <c r="ETO547" s="55"/>
      <c r="ETP547" s="55"/>
      <c r="ETQ547" s="55"/>
      <c r="ETR547" s="55"/>
      <c r="ETS547" s="55"/>
      <c r="ETT547" s="55"/>
      <c r="ETU547" s="59"/>
      <c r="ETV547" s="55"/>
      <c r="ETW547" s="55"/>
      <c r="ETX547" s="87"/>
      <c r="ETY547" s="88"/>
      <c r="ETZ547" s="89"/>
      <c r="EUA547" s="90"/>
      <c r="EUB547" s="57"/>
      <c r="EUC547" s="57"/>
      <c r="EUD547" s="91"/>
      <c r="EUE547" s="87"/>
      <c r="EUF547" s="87"/>
      <c r="EUG547" s="55"/>
      <c r="EUH547" s="55"/>
      <c r="EUI547" s="92"/>
      <c r="EUJ547" s="61"/>
      <c r="EUK547" s="55"/>
      <c r="EUL547" s="57"/>
      <c r="EUM547" s="55"/>
      <c r="EUN547" s="55"/>
      <c r="EUO547" s="55"/>
      <c r="EUP547" s="55"/>
      <c r="EUQ547" s="55"/>
      <c r="EUR547" s="55"/>
      <c r="EUS547" s="55"/>
      <c r="EUT547" s="59"/>
      <c r="EUU547" s="55"/>
      <c r="EUV547" s="55"/>
      <c r="EUW547" s="87"/>
      <c r="EUX547" s="88"/>
      <c r="EUY547" s="89"/>
      <c r="EUZ547" s="90"/>
      <c r="EVA547" s="57"/>
      <c r="EVB547" s="57"/>
      <c r="EVC547" s="91"/>
      <c r="EVD547" s="87"/>
      <c r="EVE547" s="87"/>
      <c r="EVF547" s="55"/>
      <c r="EVG547" s="55"/>
      <c r="EVH547" s="92"/>
      <c r="EVI547" s="61"/>
      <c r="EVJ547" s="55"/>
      <c r="EVK547" s="57"/>
      <c r="EVL547" s="55"/>
      <c r="EVM547" s="55"/>
      <c r="EVN547" s="55"/>
      <c r="EVO547" s="55"/>
      <c r="EVP547" s="55"/>
      <c r="EVQ547" s="55"/>
      <c r="EVR547" s="55"/>
      <c r="EVS547" s="59"/>
      <c r="EVT547" s="55"/>
      <c r="EVU547" s="55"/>
      <c r="EVV547" s="87"/>
      <c r="EVW547" s="88"/>
      <c r="EVX547" s="89"/>
      <c r="EVY547" s="90"/>
      <c r="EVZ547" s="57"/>
      <c r="EWA547" s="57"/>
      <c r="EWB547" s="91"/>
      <c r="EWC547" s="87"/>
      <c r="EWD547" s="87"/>
      <c r="EWE547" s="55"/>
      <c r="EWF547" s="55"/>
      <c r="EWG547" s="92"/>
      <c r="EWH547" s="61"/>
      <c r="EWI547" s="55"/>
      <c r="EWJ547" s="57"/>
      <c r="EWK547" s="55"/>
      <c r="EWL547" s="55"/>
      <c r="EWM547" s="55"/>
      <c r="EWN547" s="55"/>
      <c r="EWO547" s="55"/>
      <c r="EWP547" s="55"/>
      <c r="EWQ547" s="55"/>
      <c r="EWR547" s="59"/>
      <c r="EWS547" s="55"/>
      <c r="EWT547" s="55"/>
      <c r="EWU547" s="87"/>
      <c r="EWV547" s="88"/>
      <c r="EWW547" s="89"/>
      <c r="EWX547" s="90"/>
      <c r="EWY547" s="57"/>
      <c r="EWZ547" s="57"/>
      <c r="EXA547" s="91"/>
      <c r="EXB547" s="87"/>
      <c r="EXC547" s="87"/>
      <c r="EXD547" s="55"/>
      <c r="EXE547" s="55"/>
      <c r="EXF547" s="92"/>
      <c r="EXG547" s="61"/>
      <c r="EXH547" s="55"/>
      <c r="EXI547" s="57"/>
      <c r="EXJ547" s="55"/>
      <c r="EXK547" s="55"/>
      <c r="EXL547" s="55"/>
      <c r="EXM547" s="55"/>
      <c r="EXN547" s="55"/>
      <c r="EXO547" s="55"/>
      <c r="EXP547" s="55"/>
      <c r="EXQ547" s="59"/>
      <c r="EXR547" s="55"/>
      <c r="EXS547" s="55"/>
      <c r="EXT547" s="87"/>
      <c r="EXU547" s="88"/>
      <c r="EXV547" s="89"/>
      <c r="EXW547" s="90"/>
      <c r="EXX547" s="57"/>
      <c r="EXY547" s="57"/>
      <c r="EXZ547" s="91"/>
      <c r="EYA547" s="87"/>
      <c r="EYB547" s="87"/>
      <c r="EYC547" s="55"/>
      <c r="EYD547" s="55"/>
      <c r="EYE547" s="92"/>
      <c r="EYF547" s="61"/>
      <c r="EYG547" s="55"/>
      <c r="EYH547" s="57"/>
      <c r="EYI547" s="55"/>
      <c r="EYJ547" s="55"/>
      <c r="EYK547" s="55"/>
      <c r="EYL547" s="55"/>
      <c r="EYM547" s="55"/>
      <c r="EYN547" s="55"/>
      <c r="EYO547" s="55"/>
      <c r="EYP547" s="59"/>
      <c r="EYQ547" s="55"/>
      <c r="EYR547" s="55"/>
      <c r="EYS547" s="87"/>
      <c r="EYT547" s="88"/>
      <c r="EYU547" s="89"/>
      <c r="EYV547" s="90"/>
      <c r="EYW547" s="57"/>
      <c r="EYX547" s="57"/>
      <c r="EYY547" s="91"/>
      <c r="EYZ547" s="87"/>
      <c r="EZA547" s="87"/>
      <c r="EZB547" s="55"/>
      <c r="EZC547" s="55"/>
      <c r="EZD547" s="92"/>
      <c r="EZE547" s="61"/>
      <c r="EZF547" s="55"/>
      <c r="EZG547" s="57"/>
      <c r="EZH547" s="55"/>
      <c r="EZI547" s="55"/>
      <c r="EZJ547" s="55"/>
      <c r="EZK547" s="55"/>
      <c r="EZL547" s="55"/>
      <c r="EZM547" s="55"/>
      <c r="EZN547" s="55"/>
      <c r="EZO547" s="59"/>
      <c r="EZP547" s="55"/>
      <c r="EZQ547" s="55"/>
      <c r="EZR547" s="87"/>
      <c r="EZS547" s="88"/>
      <c r="EZT547" s="89"/>
      <c r="EZU547" s="90"/>
      <c r="EZV547" s="57"/>
      <c r="EZW547" s="57"/>
      <c r="EZX547" s="91"/>
      <c r="EZY547" s="87"/>
      <c r="EZZ547" s="87"/>
      <c r="FAA547" s="55"/>
      <c r="FAB547" s="55"/>
      <c r="FAC547" s="92"/>
      <c r="FAD547" s="61"/>
      <c r="FAE547" s="55"/>
      <c r="FAF547" s="57"/>
      <c r="FAG547" s="55"/>
      <c r="FAH547" s="55"/>
      <c r="FAI547" s="55"/>
      <c r="FAJ547" s="55"/>
      <c r="FAK547" s="55"/>
      <c r="FAL547" s="55"/>
      <c r="FAM547" s="55"/>
      <c r="FAN547" s="59"/>
      <c r="FAO547" s="55"/>
      <c r="FAP547" s="55"/>
      <c r="FAQ547" s="87"/>
      <c r="FAR547" s="88"/>
      <c r="FAS547" s="89"/>
      <c r="FAT547" s="90"/>
      <c r="FAU547" s="57"/>
      <c r="FAV547" s="57"/>
      <c r="FAW547" s="91"/>
      <c r="FAX547" s="87"/>
      <c r="FAY547" s="87"/>
      <c r="FAZ547" s="55"/>
      <c r="FBA547" s="55"/>
      <c r="FBB547" s="92"/>
      <c r="FBC547" s="61"/>
      <c r="FBD547" s="55"/>
      <c r="FBE547" s="57"/>
      <c r="FBF547" s="55"/>
      <c r="FBG547" s="55"/>
      <c r="FBH547" s="55"/>
      <c r="FBI547" s="55"/>
      <c r="FBJ547" s="55"/>
      <c r="FBK547" s="55"/>
      <c r="FBL547" s="55"/>
      <c r="FBM547" s="59"/>
      <c r="FBN547" s="55"/>
      <c r="FBO547" s="55"/>
      <c r="FBP547" s="87"/>
      <c r="FBQ547" s="88"/>
      <c r="FBR547" s="89"/>
      <c r="FBS547" s="90"/>
      <c r="FBT547" s="57"/>
      <c r="FBU547" s="57"/>
      <c r="FBV547" s="91"/>
      <c r="FBW547" s="87"/>
      <c r="FBX547" s="87"/>
      <c r="FBY547" s="55"/>
      <c r="FBZ547" s="55"/>
      <c r="FCA547" s="92"/>
      <c r="FCB547" s="61"/>
      <c r="FCC547" s="55"/>
      <c r="FCD547" s="57"/>
      <c r="FCE547" s="55"/>
      <c r="FCF547" s="55"/>
      <c r="FCG547" s="55"/>
      <c r="FCH547" s="55"/>
      <c r="FCI547" s="55"/>
      <c r="FCJ547" s="55"/>
      <c r="FCK547" s="55"/>
      <c r="FCL547" s="59"/>
      <c r="FCM547" s="55"/>
      <c r="FCN547" s="55"/>
      <c r="FCO547" s="87"/>
      <c r="FCP547" s="88"/>
      <c r="FCQ547" s="89"/>
      <c r="FCR547" s="90"/>
      <c r="FCS547" s="57"/>
      <c r="FCT547" s="57"/>
      <c r="FCU547" s="91"/>
      <c r="FCV547" s="87"/>
      <c r="FCW547" s="87"/>
      <c r="FCX547" s="55"/>
      <c r="FCY547" s="55"/>
      <c r="FCZ547" s="92"/>
      <c r="FDA547" s="61"/>
      <c r="FDB547" s="55"/>
      <c r="FDC547" s="57"/>
      <c r="FDD547" s="55"/>
      <c r="FDE547" s="55"/>
      <c r="FDF547" s="55"/>
      <c r="FDG547" s="55"/>
      <c r="FDH547" s="55"/>
      <c r="FDI547" s="55"/>
      <c r="FDJ547" s="55"/>
      <c r="FDK547" s="59"/>
      <c r="FDL547" s="55"/>
      <c r="FDM547" s="55"/>
      <c r="FDN547" s="87"/>
      <c r="FDO547" s="88"/>
      <c r="FDP547" s="89"/>
      <c r="FDQ547" s="90"/>
      <c r="FDR547" s="57"/>
      <c r="FDS547" s="57"/>
      <c r="FDT547" s="91"/>
      <c r="FDU547" s="87"/>
      <c r="FDV547" s="87"/>
      <c r="FDW547" s="55"/>
      <c r="FDX547" s="55"/>
      <c r="FDY547" s="92"/>
      <c r="FDZ547" s="61"/>
      <c r="FEA547" s="55"/>
      <c r="FEB547" s="57"/>
      <c r="FEC547" s="55"/>
      <c r="FED547" s="55"/>
      <c r="FEE547" s="55"/>
      <c r="FEF547" s="55"/>
      <c r="FEG547" s="55"/>
      <c r="FEH547" s="55"/>
      <c r="FEI547" s="55"/>
      <c r="FEJ547" s="59"/>
      <c r="FEK547" s="55"/>
      <c r="FEL547" s="55"/>
      <c r="FEM547" s="87"/>
      <c r="FEN547" s="88"/>
      <c r="FEO547" s="89"/>
      <c r="FEP547" s="90"/>
      <c r="FEQ547" s="57"/>
      <c r="FER547" s="57"/>
      <c r="FES547" s="91"/>
      <c r="FET547" s="87"/>
      <c r="FEU547" s="87"/>
      <c r="FEV547" s="55"/>
      <c r="FEW547" s="55"/>
      <c r="FEX547" s="92"/>
      <c r="FEY547" s="61"/>
      <c r="FEZ547" s="55"/>
      <c r="FFA547" s="57"/>
      <c r="FFB547" s="55"/>
      <c r="FFC547" s="55"/>
      <c r="FFD547" s="55"/>
      <c r="FFE547" s="55"/>
      <c r="FFF547" s="55"/>
      <c r="FFG547" s="55"/>
      <c r="FFH547" s="55"/>
      <c r="FFI547" s="59"/>
      <c r="FFJ547" s="55"/>
      <c r="FFK547" s="55"/>
      <c r="FFL547" s="87"/>
      <c r="FFM547" s="88"/>
      <c r="FFN547" s="89"/>
      <c r="FFO547" s="90"/>
      <c r="FFP547" s="57"/>
      <c r="FFQ547" s="57"/>
      <c r="FFR547" s="91"/>
      <c r="FFS547" s="87"/>
      <c r="FFT547" s="87"/>
      <c r="FFU547" s="55"/>
      <c r="FFV547" s="55"/>
      <c r="FFW547" s="92"/>
      <c r="FFX547" s="61"/>
      <c r="FFY547" s="55"/>
      <c r="FFZ547" s="57"/>
      <c r="FGA547" s="55"/>
      <c r="FGB547" s="55"/>
      <c r="FGC547" s="55"/>
      <c r="FGD547" s="55"/>
      <c r="FGE547" s="55"/>
      <c r="FGF547" s="55"/>
      <c r="FGG547" s="55"/>
      <c r="FGH547" s="59"/>
      <c r="FGI547" s="55"/>
      <c r="FGJ547" s="55"/>
      <c r="FGK547" s="87"/>
      <c r="FGL547" s="88"/>
      <c r="FGM547" s="89"/>
      <c r="FGN547" s="90"/>
      <c r="FGO547" s="57"/>
      <c r="FGP547" s="57"/>
      <c r="FGQ547" s="91"/>
      <c r="FGR547" s="87"/>
      <c r="FGS547" s="87"/>
      <c r="FGT547" s="55"/>
      <c r="FGU547" s="55"/>
      <c r="FGV547" s="92"/>
      <c r="FGW547" s="61"/>
      <c r="FGX547" s="55"/>
      <c r="FGY547" s="57"/>
      <c r="FGZ547" s="55"/>
      <c r="FHA547" s="55"/>
      <c r="FHB547" s="55"/>
      <c r="FHC547" s="55"/>
      <c r="FHD547" s="55"/>
      <c r="FHE547" s="55"/>
      <c r="FHF547" s="55"/>
      <c r="FHG547" s="59"/>
      <c r="FHH547" s="55"/>
      <c r="FHI547" s="55"/>
      <c r="FHJ547" s="87"/>
      <c r="FHK547" s="88"/>
      <c r="FHL547" s="89"/>
      <c r="FHM547" s="90"/>
      <c r="FHN547" s="57"/>
      <c r="FHO547" s="57"/>
      <c r="FHP547" s="91"/>
      <c r="FHQ547" s="87"/>
      <c r="FHR547" s="87"/>
      <c r="FHS547" s="55"/>
      <c r="FHT547" s="55"/>
      <c r="FHU547" s="92"/>
      <c r="FHV547" s="61"/>
      <c r="FHW547" s="55"/>
      <c r="FHX547" s="57"/>
      <c r="FHY547" s="55"/>
      <c r="FHZ547" s="55"/>
      <c r="FIA547" s="55"/>
      <c r="FIB547" s="55"/>
      <c r="FIC547" s="55"/>
      <c r="FID547" s="55"/>
      <c r="FIE547" s="55"/>
      <c r="FIF547" s="59"/>
      <c r="FIG547" s="55"/>
      <c r="FIH547" s="55"/>
      <c r="FII547" s="87"/>
      <c r="FIJ547" s="88"/>
      <c r="FIK547" s="89"/>
      <c r="FIL547" s="90"/>
      <c r="FIM547" s="57"/>
      <c r="FIN547" s="57"/>
      <c r="FIO547" s="91"/>
      <c r="FIP547" s="87"/>
      <c r="FIQ547" s="87"/>
      <c r="FIR547" s="55"/>
      <c r="FIS547" s="55"/>
      <c r="FIT547" s="92"/>
      <c r="FIU547" s="61"/>
      <c r="FIV547" s="55"/>
      <c r="FIW547" s="57"/>
      <c r="FIX547" s="55"/>
      <c r="FIY547" s="55"/>
      <c r="FIZ547" s="55"/>
      <c r="FJA547" s="55"/>
      <c r="FJB547" s="55"/>
      <c r="FJC547" s="55"/>
      <c r="FJD547" s="55"/>
      <c r="FJE547" s="59"/>
      <c r="FJF547" s="55"/>
      <c r="FJG547" s="55"/>
      <c r="FJH547" s="87"/>
      <c r="FJI547" s="88"/>
      <c r="FJJ547" s="89"/>
      <c r="FJK547" s="90"/>
      <c r="FJL547" s="57"/>
      <c r="FJM547" s="57"/>
      <c r="FJN547" s="91"/>
      <c r="FJO547" s="87"/>
      <c r="FJP547" s="87"/>
      <c r="FJQ547" s="55"/>
      <c r="FJR547" s="55"/>
      <c r="FJS547" s="92"/>
      <c r="FJT547" s="61"/>
      <c r="FJU547" s="55"/>
      <c r="FJV547" s="57"/>
      <c r="FJW547" s="55"/>
      <c r="FJX547" s="55"/>
      <c r="FJY547" s="55"/>
      <c r="FJZ547" s="55"/>
      <c r="FKA547" s="55"/>
      <c r="FKB547" s="55"/>
      <c r="FKC547" s="55"/>
      <c r="FKD547" s="59"/>
      <c r="FKE547" s="55"/>
      <c r="FKF547" s="55"/>
      <c r="FKG547" s="87"/>
      <c r="FKH547" s="88"/>
      <c r="FKI547" s="89"/>
      <c r="FKJ547" s="90"/>
      <c r="FKK547" s="57"/>
      <c r="FKL547" s="57"/>
      <c r="FKM547" s="91"/>
      <c r="FKN547" s="87"/>
      <c r="FKO547" s="87"/>
      <c r="FKP547" s="55"/>
      <c r="FKQ547" s="55"/>
      <c r="FKR547" s="92"/>
      <c r="FKS547" s="61"/>
      <c r="FKT547" s="55"/>
      <c r="FKU547" s="57"/>
      <c r="FKV547" s="55"/>
      <c r="FKW547" s="55"/>
      <c r="FKX547" s="55"/>
      <c r="FKY547" s="55"/>
      <c r="FKZ547" s="55"/>
      <c r="FLA547" s="55"/>
      <c r="FLB547" s="55"/>
      <c r="FLC547" s="59"/>
      <c r="FLD547" s="55"/>
      <c r="FLE547" s="55"/>
      <c r="FLF547" s="87"/>
      <c r="FLG547" s="88"/>
      <c r="FLH547" s="89"/>
      <c r="FLI547" s="90"/>
      <c r="FLJ547" s="57"/>
      <c r="FLK547" s="57"/>
      <c r="FLL547" s="91"/>
      <c r="FLM547" s="87"/>
      <c r="FLN547" s="87"/>
      <c r="FLO547" s="55"/>
      <c r="FLP547" s="55"/>
      <c r="FLQ547" s="92"/>
      <c r="FLR547" s="61"/>
      <c r="FLS547" s="55"/>
      <c r="FLT547" s="57"/>
      <c r="FLU547" s="55"/>
      <c r="FLV547" s="55"/>
      <c r="FLW547" s="55"/>
      <c r="FLX547" s="55"/>
      <c r="FLY547" s="55"/>
      <c r="FLZ547" s="55"/>
      <c r="FMA547" s="55"/>
      <c r="FMB547" s="59"/>
      <c r="FMC547" s="55"/>
      <c r="FMD547" s="55"/>
      <c r="FME547" s="87"/>
      <c r="FMF547" s="88"/>
      <c r="FMG547" s="89"/>
      <c r="FMH547" s="90"/>
      <c r="FMI547" s="57"/>
      <c r="FMJ547" s="57"/>
      <c r="FMK547" s="91"/>
      <c r="FML547" s="87"/>
      <c r="FMM547" s="87"/>
      <c r="FMN547" s="55"/>
      <c r="FMO547" s="55"/>
      <c r="FMP547" s="92"/>
      <c r="FMQ547" s="61"/>
      <c r="FMR547" s="55"/>
      <c r="FMS547" s="57"/>
      <c r="FMT547" s="55"/>
      <c r="FMU547" s="55"/>
      <c r="FMV547" s="55"/>
      <c r="FMW547" s="55"/>
      <c r="FMX547" s="55"/>
      <c r="FMY547" s="55"/>
      <c r="FMZ547" s="55"/>
      <c r="FNA547" s="59"/>
      <c r="FNB547" s="55"/>
      <c r="FNC547" s="55"/>
      <c r="FND547" s="87"/>
      <c r="FNE547" s="88"/>
      <c r="FNF547" s="89"/>
      <c r="FNG547" s="90"/>
      <c r="FNH547" s="57"/>
      <c r="FNI547" s="57"/>
      <c r="FNJ547" s="91"/>
      <c r="FNK547" s="87"/>
      <c r="FNL547" s="87"/>
      <c r="FNM547" s="55"/>
      <c r="FNN547" s="55"/>
      <c r="FNO547" s="92"/>
      <c r="FNP547" s="61"/>
      <c r="FNQ547" s="55"/>
      <c r="FNR547" s="57"/>
      <c r="FNS547" s="55"/>
      <c r="FNT547" s="55"/>
      <c r="FNU547" s="55"/>
      <c r="FNV547" s="55"/>
      <c r="FNW547" s="55"/>
      <c r="FNX547" s="55"/>
      <c r="FNY547" s="55"/>
      <c r="FNZ547" s="59"/>
      <c r="FOA547" s="55"/>
      <c r="FOB547" s="55"/>
      <c r="FOC547" s="87"/>
      <c r="FOD547" s="88"/>
      <c r="FOE547" s="89"/>
      <c r="FOF547" s="90"/>
      <c r="FOG547" s="57"/>
      <c r="FOH547" s="57"/>
      <c r="FOI547" s="91"/>
      <c r="FOJ547" s="87"/>
      <c r="FOK547" s="87"/>
      <c r="FOL547" s="55"/>
      <c r="FOM547" s="55"/>
      <c r="FON547" s="92"/>
      <c r="FOO547" s="61"/>
      <c r="FOP547" s="55"/>
      <c r="FOQ547" s="57"/>
      <c r="FOR547" s="55"/>
      <c r="FOS547" s="55"/>
      <c r="FOT547" s="55"/>
      <c r="FOU547" s="55"/>
      <c r="FOV547" s="55"/>
      <c r="FOW547" s="55"/>
      <c r="FOX547" s="55"/>
      <c r="FOY547" s="59"/>
      <c r="FOZ547" s="55"/>
      <c r="FPA547" s="55"/>
      <c r="FPB547" s="87"/>
      <c r="FPC547" s="88"/>
      <c r="FPD547" s="89"/>
      <c r="FPE547" s="90"/>
      <c r="FPF547" s="57"/>
      <c r="FPG547" s="57"/>
      <c r="FPH547" s="91"/>
      <c r="FPI547" s="87"/>
      <c r="FPJ547" s="87"/>
      <c r="FPK547" s="55"/>
      <c r="FPL547" s="55"/>
      <c r="FPM547" s="92"/>
      <c r="FPN547" s="61"/>
      <c r="FPO547" s="55"/>
      <c r="FPP547" s="57"/>
      <c r="FPQ547" s="55"/>
      <c r="FPR547" s="55"/>
      <c r="FPS547" s="55"/>
      <c r="FPT547" s="55"/>
      <c r="FPU547" s="55"/>
      <c r="FPV547" s="55"/>
      <c r="FPW547" s="55"/>
      <c r="FPX547" s="59"/>
      <c r="FPY547" s="55"/>
      <c r="FPZ547" s="55"/>
      <c r="FQA547" s="87"/>
      <c r="FQB547" s="88"/>
      <c r="FQC547" s="89"/>
      <c r="FQD547" s="90"/>
      <c r="FQE547" s="57"/>
      <c r="FQF547" s="57"/>
      <c r="FQG547" s="91"/>
      <c r="FQH547" s="87"/>
      <c r="FQI547" s="87"/>
      <c r="FQJ547" s="55"/>
      <c r="FQK547" s="55"/>
      <c r="FQL547" s="92"/>
      <c r="FQM547" s="61"/>
      <c r="FQN547" s="55"/>
      <c r="FQO547" s="57"/>
      <c r="FQP547" s="55"/>
      <c r="FQQ547" s="55"/>
      <c r="FQR547" s="55"/>
      <c r="FQS547" s="55"/>
      <c r="FQT547" s="55"/>
      <c r="FQU547" s="55"/>
      <c r="FQV547" s="55"/>
      <c r="FQW547" s="59"/>
      <c r="FQX547" s="55"/>
      <c r="FQY547" s="55"/>
      <c r="FQZ547" s="87"/>
      <c r="FRA547" s="88"/>
      <c r="FRB547" s="89"/>
      <c r="FRC547" s="90"/>
      <c r="FRD547" s="57"/>
      <c r="FRE547" s="57"/>
      <c r="FRF547" s="91"/>
      <c r="FRG547" s="87"/>
      <c r="FRH547" s="87"/>
      <c r="FRI547" s="55"/>
      <c r="FRJ547" s="55"/>
      <c r="FRK547" s="92"/>
      <c r="FRL547" s="61"/>
      <c r="FRM547" s="55"/>
      <c r="FRN547" s="57"/>
      <c r="FRO547" s="55"/>
      <c r="FRP547" s="55"/>
      <c r="FRQ547" s="55"/>
      <c r="FRR547" s="55"/>
      <c r="FRS547" s="55"/>
      <c r="FRT547" s="55"/>
      <c r="FRU547" s="55"/>
      <c r="FRV547" s="59"/>
      <c r="FRW547" s="55"/>
      <c r="FRX547" s="55"/>
      <c r="FRY547" s="87"/>
      <c r="FRZ547" s="88"/>
      <c r="FSA547" s="89"/>
      <c r="FSB547" s="90"/>
      <c r="FSC547" s="57"/>
      <c r="FSD547" s="57"/>
      <c r="FSE547" s="91"/>
      <c r="FSF547" s="87"/>
      <c r="FSG547" s="87"/>
      <c r="FSH547" s="55"/>
      <c r="FSI547" s="55"/>
      <c r="FSJ547" s="92"/>
      <c r="FSK547" s="61"/>
      <c r="FSL547" s="55"/>
      <c r="FSM547" s="57"/>
      <c r="FSN547" s="55"/>
      <c r="FSO547" s="55"/>
      <c r="FSP547" s="55"/>
      <c r="FSQ547" s="55"/>
      <c r="FSR547" s="55"/>
      <c r="FSS547" s="55"/>
      <c r="FST547" s="55"/>
      <c r="FSU547" s="59"/>
      <c r="FSV547" s="55"/>
      <c r="FSW547" s="55"/>
      <c r="FSX547" s="87"/>
      <c r="FSY547" s="88"/>
      <c r="FSZ547" s="89"/>
      <c r="FTA547" s="90"/>
      <c r="FTB547" s="57"/>
      <c r="FTC547" s="57"/>
      <c r="FTD547" s="91"/>
      <c r="FTE547" s="87"/>
      <c r="FTF547" s="87"/>
      <c r="FTG547" s="55"/>
      <c r="FTH547" s="55"/>
      <c r="FTI547" s="92"/>
      <c r="FTJ547" s="61"/>
      <c r="FTK547" s="55"/>
      <c r="FTL547" s="57"/>
      <c r="FTM547" s="55"/>
      <c r="FTN547" s="55"/>
      <c r="FTO547" s="55"/>
      <c r="FTP547" s="55"/>
      <c r="FTQ547" s="55"/>
      <c r="FTR547" s="55"/>
      <c r="FTS547" s="55"/>
      <c r="FTT547" s="59"/>
      <c r="FTU547" s="55"/>
      <c r="FTV547" s="55"/>
      <c r="FTW547" s="87"/>
      <c r="FTX547" s="88"/>
      <c r="FTY547" s="89"/>
      <c r="FTZ547" s="90"/>
      <c r="FUA547" s="57"/>
      <c r="FUB547" s="57"/>
      <c r="FUC547" s="91"/>
      <c r="FUD547" s="87"/>
      <c r="FUE547" s="87"/>
      <c r="FUF547" s="55"/>
      <c r="FUG547" s="55"/>
      <c r="FUH547" s="92"/>
      <c r="FUI547" s="61"/>
      <c r="FUJ547" s="55"/>
      <c r="FUK547" s="57"/>
      <c r="FUL547" s="55"/>
      <c r="FUM547" s="55"/>
      <c r="FUN547" s="55"/>
      <c r="FUO547" s="55"/>
      <c r="FUP547" s="55"/>
      <c r="FUQ547" s="55"/>
      <c r="FUR547" s="55"/>
      <c r="FUS547" s="59"/>
      <c r="FUT547" s="55"/>
      <c r="FUU547" s="55"/>
      <c r="FUV547" s="87"/>
      <c r="FUW547" s="88"/>
      <c r="FUX547" s="89"/>
      <c r="FUY547" s="90"/>
      <c r="FUZ547" s="57"/>
      <c r="FVA547" s="57"/>
      <c r="FVB547" s="91"/>
      <c r="FVC547" s="87"/>
      <c r="FVD547" s="87"/>
      <c r="FVE547" s="55"/>
      <c r="FVF547" s="55"/>
      <c r="FVG547" s="92"/>
      <c r="FVH547" s="61"/>
      <c r="FVI547" s="55"/>
      <c r="FVJ547" s="57"/>
      <c r="FVK547" s="55"/>
      <c r="FVL547" s="55"/>
      <c r="FVM547" s="55"/>
      <c r="FVN547" s="55"/>
      <c r="FVO547" s="55"/>
      <c r="FVP547" s="55"/>
      <c r="FVQ547" s="55"/>
      <c r="FVR547" s="59"/>
      <c r="FVS547" s="55"/>
      <c r="FVT547" s="55"/>
      <c r="FVU547" s="87"/>
      <c r="FVV547" s="88"/>
      <c r="FVW547" s="89"/>
      <c r="FVX547" s="90"/>
      <c r="FVY547" s="57"/>
      <c r="FVZ547" s="57"/>
      <c r="FWA547" s="91"/>
      <c r="FWB547" s="87"/>
      <c r="FWC547" s="87"/>
      <c r="FWD547" s="55"/>
      <c r="FWE547" s="55"/>
      <c r="FWF547" s="92"/>
      <c r="FWG547" s="61"/>
      <c r="FWH547" s="55"/>
      <c r="FWI547" s="57"/>
      <c r="FWJ547" s="55"/>
      <c r="FWK547" s="55"/>
      <c r="FWL547" s="55"/>
      <c r="FWM547" s="55"/>
      <c r="FWN547" s="55"/>
      <c r="FWO547" s="55"/>
      <c r="FWP547" s="55"/>
      <c r="FWQ547" s="59"/>
      <c r="FWR547" s="55"/>
      <c r="FWS547" s="55"/>
      <c r="FWT547" s="87"/>
      <c r="FWU547" s="88"/>
      <c r="FWV547" s="89"/>
      <c r="FWW547" s="90"/>
      <c r="FWX547" s="57"/>
      <c r="FWY547" s="57"/>
      <c r="FWZ547" s="91"/>
      <c r="FXA547" s="87"/>
      <c r="FXB547" s="87"/>
      <c r="FXC547" s="55"/>
      <c r="FXD547" s="55"/>
      <c r="FXE547" s="92"/>
      <c r="FXF547" s="61"/>
      <c r="FXG547" s="55"/>
      <c r="FXH547" s="57"/>
      <c r="FXI547" s="55"/>
      <c r="FXJ547" s="55"/>
      <c r="FXK547" s="55"/>
      <c r="FXL547" s="55"/>
      <c r="FXM547" s="55"/>
      <c r="FXN547" s="55"/>
      <c r="FXO547" s="55"/>
      <c r="FXP547" s="59"/>
      <c r="FXQ547" s="55"/>
      <c r="FXR547" s="55"/>
      <c r="FXS547" s="87"/>
      <c r="FXT547" s="88"/>
      <c r="FXU547" s="89"/>
      <c r="FXV547" s="90"/>
      <c r="FXW547" s="57"/>
      <c r="FXX547" s="57"/>
      <c r="FXY547" s="91"/>
      <c r="FXZ547" s="87"/>
      <c r="FYA547" s="87"/>
      <c r="FYB547" s="55"/>
      <c r="FYC547" s="55"/>
      <c r="FYD547" s="92"/>
      <c r="FYE547" s="61"/>
      <c r="FYF547" s="55"/>
      <c r="FYG547" s="57"/>
      <c r="FYH547" s="55"/>
      <c r="FYI547" s="55"/>
      <c r="FYJ547" s="55"/>
      <c r="FYK547" s="55"/>
      <c r="FYL547" s="55"/>
      <c r="FYM547" s="55"/>
      <c r="FYN547" s="55"/>
      <c r="FYO547" s="59"/>
      <c r="FYP547" s="55"/>
      <c r="FYQ547" s="55"/>
      <c r="FYR547" s="87"/>
      <c r="FYS547" s="88"/>
      <c r="FYT547" s="89"/>
      <c r="FYU547" s="90"/>
      <c r="FYV547" s="57"/>
      <c r="FYW547" s="57"/>
      <c r="FYX547" s="91"/>
      <c r="FYY547" s="87"/>
      <c r="FYZ547" s="87"/>
      <c r="FZA547" s="55"/>
      <c r="FZB547" s="55"/>
      <c r="FZC547" s="92"/>
      <c r="FZD547" s="61"/>
      <c r="FZE547" s="55"/>
      <c r="FZF547" s="57"/>
      <c r="FZG547" s="55"/>
      <c r="FZH547" s="55"/>
      <c r="FZI547" s="55"/>
      <c r="FZJ547" s="55"/>
      <c r="FZK547" s="55"/>
      <c r="FZL547" s="55"/>
      <c r="FZM547" s="55"/>
      <c r="FZN547" s="59"/>
      <c r="FZO547" s="55"/>
      <c r="FZP547" s="55"/>
      <c r="FZQ547" s="87"/>
      <c r="FZR547" s="88"/>
      <c r="FZS547" s="89"/>
      <c r="FZT547" s="90"/>
      <c r="FZU547" s="57"/>
      <c r="FZV547" s="57"/>
      <c r="FZW547" s="91"/>
      <c r="FZX547" s="87"/>
      <c r="FZY547" s="87"/>
      <c r="FZZ547" s="55"/>
      <c r="GAA547" s="55"/>
      <c r="GAB547" s="92"/>
      <c r="GAC547" s="61"/>
      <c r="GAD547" s="55"/>
      <c r="GAE547" s="57"/>
      <c r="GAF547" s="55"/>
      <c r="GAG547" s="55"/>
      <c r="GAH547" s="55"/>
      <c r="GAI547" s="55"/>
      <c r="GAJ547" s="55"/>
      <c r="GAK547" s="55"/>
      <c r="GAL547" s="55"/>
      <c r="GAM547" s="59"/>
      <c r="GAN547" s="55"/>
      <c r="GAO547" s="55"/>
      <c r="GAP547" s="87"/>
      <c r="GAQ547" s="88"/>
      <c r="GAR547" s="89"/>
      <c r="GAS547" s="90"/>
      <c r="GAT547" s="57"/>
      <c r="GAU547" s="57"/>
      <c r="GAV547" s="91"/>
      <c r="GAW547" s="87"/>
      <c r="GAX547" s="87"/>
      <c r="GAY547" s="55"/>
      <c r="GAZ547" s="55"/>
      <c r="GBA547" s="92"/>
      <c r="GBB547" s="61"/>
      <c r="GBC547" s="55"/>
      <c r="GBD547" s="57"/>
      <c r="GBE547" s="55"/>
      <c r="GBF547" s="55"/>
      <c r="GBG547" s="55"/>
      <c r="GBH547" s="55"/>
      <c r="GBI547" s="55"/>
      <c r="GBJ547" s="55"/>
      <c r="GBK547" s="55"/>
      <c r="GBL547" s="59"/>
      <c r="GBM547" s="55"/>
      <c r="GBN547" s="55"/>
      <c r="GBO547" s="87"/>
      <c r="GBP547" s="88"/>
      <c r="GBQ547" s="89"/>
      <c r="GBR547" s="90"/>
      <c r="GBS547" s="57"/>
      <c r="GBT547" s="57"/>
      <c r="GBU547" s="91"/>
      <c r="GBV547" s="87"/>
      <c r="GBW547" s="87"/>
      <c r="GBX547" s="55"/>
      <c r="GBY547" s="55"/>
      <c r="GBZ547" s="92"/>
      <c r="GCA547" s="61"/>
      <c r="GCB547" s="55"/>
      <c r="GCC547" s="57"/>
      <c r="GCD547" s="55"/>
      <c r="GCE547" s="55"/>
      <c r="GCF547" s="55"/>
      <c r="GCG547" s="55"/>
      <c r="GCH547" s="55"/>
      <c r="GCI547" s="55"/>
      <c r="GCJ547" s="55"/>
      <c r="GCK547" s="59"/>
      <c r="GCL547" s="55"/>
      <c r="GCM547" s="55"/>
      <c r="GCN547" s="87"/>
      <c r="GCO547" s="88"/>
      <c r="GCP547" s="89"/>
      <c r="GCQ547" s="90"/>
      <c r="GCR547" s="57"/>
      <c r="GCS547" s="57"/>
      <c r="GCT547" s="91"/>
      <c r="GCU547" s="87"/>
      <c r="GCV547" s="87"/>
      <c r="GCW547" s="55"/>
      <c r="GCX547" s="55"/>
      <c r="GCY547" s="92"/>
      <c r="GCZ547" s="61"/>
      <c r="GDA547" s="55"/>
      <c r="GDB547" s="57"/>
      <c r="GDC547" s="55"/>
      <c r="GDD547" s="55"/>
      <c r="GDE547" s="55"/>
      <c r="GDF547" s="55"/>
      <c r="GDG547" s="55"/>
      <c r="GDH547" s="55"/>
      <c r="GDI547" s="55"/>
      <c r="GDJ547" s="59"/>
      <c r="GDK547" s="55"/>
      <c r="GDL547" s="55"/>
      <c r="GDM547" s="87"/>
      <c r="GDN547" s="88"/>
      <c r="GDO547" s="89"/>
      <c r="GDP547" s="90"/>
      <c r="GDQ547" s="57"/>
      <c r="GDR547" s="57"/>
      <c r="GDS547" s="91"/>
      <c r="GDT547" s="87"/>
      <c r="GDU547" s="87"/>
      <c r="GDV547" s="55"/>
      <c r="GDW547" s="55"/>
      <c r="GDX547" s="92"/>
      <c r="GDY547" s="61"/>
      <c r="GDZ547" s="55"/>
      <c r="GEA547" s="57"/>
      <c r="GEB547" s="55"/>
      <c r="GEC547" s="55"/>
      <c r="GED547" s="55"/>
      <c r="GEE547" s="55"/>
      <c r="GEF547" s="55"/>
      <c r="GEG547" s="55"/>
      <c r="GEH547" s="55"/>
      <c r="GEI547" s="59"/>
      <c r="GEJ547" s="55"/>
      <c r="GEK547" s="55"/>
      <c r="GEL547" s="87"/>
      <c r="GEM547" s="88"/>
      <c r="GEN547" s="89"/>
      <c r="GEO547" s="90"/>
      <c r="GEP547" s="57"/>
      <c r="GEQ547" s="57"/>
      <c r="GER547" s="91"/>
      <c r="GES547" s="87"/>
      <c r="GET547" s="87"/>
      <c r="GEU547" s="55"/>
      <c r="GEV547" s="55"/>
      <c r="GEW547" s="92"/>
      <c r="GEX547" s="61"/>
      <c r="GEY547" s="55"/>
      <c r="GEZ547" s="57"/>
      <c r="GFA547" s="55"/>
      <c r="GFB547" s="55"/>
      <c r="GFC547" s="55"/>
      <c r="GFD547" s="55"/>
      <c r="GFE547" s="55"/>
      <c r="GFF547" s="55"/>
      <c r="GFG547" s="55"/>
      <c r="GFH547" s="59"/>
      <c r="GFI547" s="55"/>
      <c r="GFJ547" s="55"/>
      <c r="GFK547" s="87"/>
      <c r="GFL547" s="88"/>
      <c r="GFM547" s="89"/>
      <c r="GFN547" s="90"/>
      <c r="GFO547" s="57"/>
      <c r="GFP547" s="57"/>
      <c r="GFQ547" s="91"/>
      <c r="GFR547" s="87"/>
      <c r="GFS547" s="87"/>
      <c r="GFT547" s="55"/>
      <c r="GFU547" s="55"/>
      <c r="GFV547" s="92"/>
      <c r="GFW547" s="61"/>
      <c r="GFX547" s="55"/>
      <c r="GFY547" s="57"/>
      <c r="GFZ547" s="55"/>
      <c r="GGA547" s="55"/>
      <c r="GGB547" s="55"/>
      <c r="GGC547" s="55"/>
      <c r="GGD547" s="55"/>
      <c r="GGE547" s="55"/>
      <c r="GGF547" s="55"/>
      <c r="GGG547" s="59"/>
      <c r="GGH547" s="55"/>
      <c r="GGI547" s="55"/>
      <c r="GGJ547" s="87"/>
      <c r="GGK547" s="88"/>
      <c r="GGL547" s="89"/>
      <c r="GGM547" s="90"/>
      <c r="GGN547" s="57"/>
      <c r="GGO547" s="57"/>
      <c r="GGP547" s="91"/>
      <c r="GGQ547" s="87"/>
      <c r="GGR547" s="87"/>
      <c r="GGS547" s="55"/>
      <c r="GGT547" s="55"/>
      <c r="GGU547" s="92"/>
      <c r="GGV547" s="61"/>
      <c r="GGW547" s="55"/>
      <c r="GGX547" s="57"/>
      <c r="GGY547" s="55"/>
      <c r="GGZ547" s="55"/>
      <c r="GHA547" s="55"/>
      <c r="GHB547" s="55"/>
      <c r="GHC547" s="55"/>
      <c r="GHD547" s="55"/>
      <c r="GHE547" s="55"/>
      <c r="GHF547" s="59"/>
      <c r="GHG547" s="55"/>
      <c r="GHH547" s="55"/>
      <c r="GHI547" s="87"/>
      <c r="GHJ547" s="88"/>
      <c r="GHK547" s="89"/>
      <c r="GHL547" s="90"/>
      <c r="GHM547" s="57"/>
      <c r="GHN547" s="57"/>
      <c r="GHO547" s="91"/>
      <c r="GHP547" s="87"/>
      <c r="GHQ547" s="87"/>
      <c r="GHR547" s="55"/>
      <c r="GHS547" s="55"/>
      <c r="GHT547" s="92"/>
      <c r="GHU547" s="61"/>
      <c r="GHV547" s="55"/>
      <c r="GHW547" s="57"/>
      <c r="GHX547" s="55"/>
      <c r="GHY547" s="55"/>
      <c r="GHZ547" s="55"/>
      <c r="GIA547" s="55"/>
      <c r="GIB547" s="55"/>
      <c r="GIC547" s="55"/>
      <c r="GID547" s="55"/>
      <c r="GIE547" s="59"/>
      <c r="GIF547" s="55"/>
      <c r="GIG547" s="55"/>
      <c r="GIH547" s="87"/>
      <c r="GII547" s="88"/>
      <c r="GIJ547" s="89"/>
      <c r="GIK547" s="90"/>
      <c r="GIL547" s="57"/>
      <c r="GIM547" s="57"/>
      <c r="GIN547" s="91"/>
      <c r="GIO547" s="87"/>
      <c r="GIP547" s="87"/>
      <c r="GIQ547" s="55"/>
      <c r="GIR547" s="55"/>
      <c r="GIS547" s="92"/>
      <c r="GIT547" s="61"/>
      <c r="GIU547" s="55"/>
      <c r="GIV547" s="57"/>
      <c r="GIW547" s="55"/>
      <c r="GIX547" s="55"/>
      <c r="GIY547" s="55"/>
      <c r="GIZ547" s="55"/>
      <c r="GJA547" s="55"/>
      <c r="GJB547" s="55"/>
      <c r="GJC547" s="55"/>
      <c r="GJD547" s="59"/>
      <c r="GJE547" s="55"/>
      <c r="GJF547" s="55"/>
      <c r="GJG547" s="87"/>
      <c r="GJH547" s="88"/>
      <c r="GJI547" s="89"/>
      <c r="GJJ547" s="90"/>
      <c r="GJK547" s="57"/>
      <c r="GJL547" s="57"/>
      <c r="GJM547" s="91"/>
      <c r="GJN547" s="87"/>
      <c r="GJO547" s="87"/>
      <c r="GJP547" s="55"/>
      <c r="GJQ547" s="55"/>
      <c r="GJR547" s="92"/>
      <c r="GJS547" s="61"/>
      <c r="GJT547" s="55"/>
      <c r="GJU547" s="57"/>
      <c r="GJV547" s="55"/>
      <c r="GJW547" s="55"/>
      <c r="GJX547" s="55"/>
      <c r="GJY547" s="55"/>
      <c r="GJZ547" s="55"/>
      <c r="GKA547" s="55"/>
      <c r="GKB547" s="55"/>
      <c r="GKC547" s="59"/>
      <c r="GKD547" s="55"/>
      <c r="GKE547" s="55"/>
      <c r="GKF547" s="87"/>
      <c r="GKG547" s="88"/>
      <c r="GKH547" s="89"/>
      <c r="GKI547" s="90"/>
      <c r="GKJ547" s="57"/>
      <c r="GKK547" s="57"/>
      <c r="GKL547" s="91"/>
      <c r="GKM547" s="87"/>
      <c r="GKN547" s="87"/>
      <c r="GKO547" s="55"/>
      <c r="GKP547" s="55"/>
      <c r="GKQ547" s="92"/>
      <c r="GKR547" s="61"/>
      <c r="GKS547" s="55"/>
      <c r="GKT547" s="57"/>
      <c r="GKU547" s="55"/>
      <c r="GKV547" s="55"/>
      <c r="GKW547" s="55"/>
      <c r="GKX547" s="55"/>
      <c r="GKY547" s="55"/>
      <c r="GKZ547" s="55"/>
      <c r="GLA547" s="55"/>
      <c r="GLB547" s="59"/>
      <c r="GLC547" s="55"/>
      <c r="GLD547" s="55"/>
      <c r="GLE547" s="87"/>
      <c r="GLF547" s="88"/>
      <c r="GLG547" s="89"/>
      <c r="GLH547" s="90"/>
      <c r="GLI547" s="57"/>
      <c r="GLJ547" s="57"/>
      <c r="GLK547" s="91"/>
      <c r="GLL547" s="87"/>
      <c r="GLM547" s="87"/>
      <c r="GLN547" s="55"/>
      <c r="GLO547" s="55"/>
      <c r="GLP547" s="92"/>
      <c r="GLQ547" s="61"/>
      <c r="GLR547" s="55"/>
      <c r="GLS547" s="57"/>
      <c r="GLT547" s="55"/>
      <c r="GLU547" s="55"/>
      <c r="GLV547" s="55"/>
      <c r="GLW547" s="55"/>
      <c r="GLX547" s="55"/>
      <c r="GLY547" s="55"/>
      <c r="GLZ547" s="55"/>
      <c r="GMA547" s="59"/>
      <c r="GMB547" s="55"/>
      <c r="GMC547" s="55"/>
      <c r="GMD547" s="87"/>
      <c r="GME547" s="88"/>
      <c r="GMF547" s="89"/>
      <c r="GMG547" s="90"/>
      <c r="GMH547" s="57"/>
      <c r="GMI547" s="57"/>
      <c r="GMJ547" s="91"/>
      <c r="GMK547" s="87"/>
      <c r="GML547" s="87"/>
      <c r="GMM547" s="55"/>
      <c r="GMN547" s="55"/>
      <c r="GMO547" s="92"/>
      <c r="GMP547" s="61"/>
      <c r="GMQ547" s="55"/>
      <c r="GMR547" s="57"/>
      <c r="GMS547" s="55"/>
      <c r="GMT547" s="55"/>
      <c r="GMU547" s="55"/>
      <c r="GMV547" s="55"/>
      <c r="GMW547" s="55"/>
      <c r="GMX547" s="55"/>
      <c r="GMY547" s="55"/>
      <c r="GMZ547" s="59"/>
      <c r="GNA547" s="55"/>
      <c r="GNB547" s="55"/>
      <c r="GNC547" s="87"/>
      <c r="GND547" s="88"/>
      <c r="GNE547" s="89"/>
      <c r="GNF547" s="90"/>
      <c r="GNG547" s="57"/>
      <c r="GNH547" s="57"/>
      <c r="GNI547" s="91"/>
      <c r="GNJ547" s="87"/>
      <c r="GNK547" s="87"/>
      <c r="GNL547" s="55"/>
      <c r="GNM547" s="55"/>
      <c r="GNN547" s="92"/>
      <c r="GNO547" s="61"/>
      <c r="GNP547" s="55"/>
      <c r="GNQ547" s="57"/>
      <c r="GNR547" s="55"/>
      <c r="GNS547" s="55"/>
      <c r="GNT547" s="55"/>
      <c r="GNU547" s="55"/>
      <c r="GNV547" s="55"/>
      <c r="GNW547" s="55"/>
      <c r="GNX547" s="55"/>
      <c r="GNY547" s="59"/>
      <c r="GNZ547" s="55"/>
      <c r="GOA547" s="55"/>
      <c r="GOB547" s="87"/>
      <c r="GOC547" s="88"/>
      <c r="GOD547" s="89"/>
      <c r="GOE547" s="90"/>
      <c r="GOF547" s="57"/>
      <c r="GOG547" s="57"/>
      <c r="GOH547" s="91"/>
      <c r="GOI547" s="87"/>
      <c r="GOJ547" s="87"/>
      <c r="GOK547" s="55"/>
      <c r="GOL547" s="55"/>
      <c r="GOM547" s="92"/>
      <c r="GON547" s="61"/>
      <c r="GOO547" s="55"/>
      <c r="GOP547" s="57"/>
      <c r="GOQ547" s="55"/>
      <c r="GOR547" s="55"/>
      <c r="GOS547" s="55"/>
      <c r="GOT547" s="55"/>
      <c r="GOU547" s="55"/>
      <c r="GOV547" s="55"/>
      <c r="GOW547" s="55"/>
      <c r="GOX547" s="59"/>
      <c r="GOY547" s="55"/>
      <c r="GOZ547" s="55"/>
      <c r="GPA547" s="87"/>
      <c r="GPB547" s="88"/>
      <c r="GPC547" s="89"/>
      <c r="GPD547" s="90"/>
      <c r="GPE547" s="57"/>
      <c r="GPF547" s="57"/>
      <c r="GPG547" s="91"/>
      <c r="GPH547" s="87"/>
      <c r="GPI547" s="87"/>
      <c r="GPJ547" s="55"/>
      <c r="GPK547" s="55"/>
      <c r="GPL547" s="92"/>
      <c r="GPM547" s="61"/>
      <c r="GPN547" s="55"/>
      <c r="GPO547" s="57"/>
      <c r="GPP547" s="55"/>
      <c r="GPQ547" s="55"/>
      <c r="GPR547" s="55"/>
      <c r="GPS547" s="55"/>
      <c r="GPT547" s="55"/>
      <c r="GPU547" s="55"/>
      <c r="GPV547" s="55"/>
      <c r="GPW547" s="59"/>
      <c r="GPX547" s="55"/>
      <c r="GPY547" s="55"/>
      <c r="GPZ547" s="87"/>
      <c r="GQA547" s="88"/>
      <c r="GQB547" s="89"/>
      <c r="GQC547" s="90"/>
      <c r="GQD547" s="57"/>
      <c r="GQE547" s="57"/>
      <c r="GQF547" s="91"/>
      <c r="GQG547" s="87"/>
      <c r="GQH547" s="87"/>
      <c r="GQI547" s="55"/>
      <c r="GQJ547" s="55"/>
      <c r="GQK547" s="92"/>
      <c r="GQL547" s="61"/>
      <c r="GQM547" s="55"/>
      <c r="GQN547" s="57"/>
      <c r="GQO547" s="55"/>
      <c r="GQP547" s="55"/>
      <c r="GQQ547" s="55"/>
      <c r="GQR547" s="55"/>
      <c r="GQS547" s="55"/>
      <c r="GQT547" s="55"/>
      <c r="GQU547" s="55"/>
      <c r="GQV547" s="59"/>
      <c r="GQW547" s="55"/>
      <c r="GQX547" s="55"/>
      <c r="GQY547" s="87"/>
      <c r="GQZ547" s="88"/>
      <c r="GRA547" s="89"/>
      <c r="GRB547" s="90"/>
      <c r="GRC547" s="57"/>
      <c r="GRD547" s="57"/>
      <c r="GRE547" s="91"/>
      <c r="GRF547" s="87"/>
      <c r="GRG547" s="87"/>
      <c r="GRH547" s="55"/>
      <c r="GRI547" s="55"/>
      <c r="GRJ547" s="92"/>
      <c r="GRK547" s="61"/>
      <c r="GRL547" s="55"/>
      <c r="GRM547" s="57"/>
      <c r="GRN547" s="55"/>
      <c r="GRO547" s="55"/>
      <c r="GRP547" s="55"/>
      <c r="GRQ547" s="55"/>
      <c r="GRR547" s="55"/>
      <c r="GRS547" s="55"/>
      <c r="GRT547" s="55"/>
      <c r="GRU547" s="59"/>
      <c r="GRV547" s="55"/>
      <c r="GRW547" s="55"/>
      <c r="GRX547" s="87"/>
      <c r="GRY547" s="88"/>
      <c r="GRZ547" s="89"/>
      <c r="GSA547" s="90"/>
      <c r="GSB547" s="57"/>
      <c r="GSC547" s="57"/>
      <c r="GSD547" s="91"/>
      <c r="GSE547" s="87"/>
      <c r="GSF547" s="87"/>
      <c r="GSG547" s="55"/>
      <c r="GSH547" s="55"/>
      <c r="GSI547" s="92"/>
      <c r="GSJ547" s="61"/>
      <c r="GSK547" s="55"/>
      <c r="GSL547" s="57"/>
      <c r="GSM547" s="55"/>
      <c r="GSN547" s="55"/>
      <c r="GSO547" s="55"/>
      <c r="GSP547" s="55"/>
      <c r="GSQ547" s="55"/>
      <c r="GSR547" s="55"/>
      <c r="GSS547" s="55"/>
      <c r="GST547" s="59"/>
      <c r="GSU547" s="55"/>
      <c r="GSV547" s="55"/>
      <c r="GSW547" s="87"/>
      <c r="GSX547" s="88"/>
      <c r="GSY547" s="89"/>
      <c r="GSZ547" s="90"/>
      <c r="GTA547" s="57"/>
      <c r="GTB547" s="57"/>
      <c r="GTC547" s="91"/>
      <c r="GTD547" s="87"/>
      <c r="GTE547" s="87"/>
      <c r="GTF547" s="55"/>
      <c r="GTG547" s="55"/>
      <c r="GTH547" s="92"/>
      <c r="GTI547" s="61"/>
      <c r="GTJ547" s="55"/>
      <c r="GTK547" s="57"/>
      <c r="GTL547" s="55"/>
      <c r="GTM547" s="55"/>
      <c r="GTN547" s="55"/>
      <c r="GTO547" s="55"/>
      <c r="GTP547" s="55"/>
      <c r="GTQ547" s="55"/>
      <c r="GTR547" s="55"/>
      <c r="GTS547" s="59"/>
      <c r="GTT547" s="55"/>
      <c r="GTU547" s="55"/>
      <c r="GTV547" s="87"/>
      <c r="GTW547" s="88"/>
      <c r="GTX547" s="89"/>
      <c r="GTY547" s="90"/>
      <c r="GTZ547" s="57"/>
      <c r="GUA547" s="57"/>
      <c r="GUB547" s="91"/>
      <c r="GUC547" s="87"/>
      <c r="GUD547" s="87"/>
      <c r="GUE547" s="55"/>
      <c r="GUF547" s="55"/>
      <c r="GUG547" s="92"/>
      <c r="GUH547" s="61"/>
      <c r="GUI547" s="55"/>
      <c r="GUJ547" s="57"/>
      <c r="GUK547" s="55"/>
      <c r="GUL547" s="55"/>
      <c r="GUM547" s="55"/>
      <c r="GUN547" s="55"/>
      <c r="GUO547" s="55"/>
      <c r="GUP547" s="55"/>
      <c r="GUQ547" s="55"/>
      <c r="GUR547" s="59"/>
      <c r="GUS547" s="55"/>
      <c r="GUT547" s="55"/>
      <c r="GUU547" s="87"/>
      <c r="GUV547" s="88"/>
      <c r="GUW547" s="89"/>
      <c r="GUX547" s="90"/>
      <c r="GUY547" s="57"/>
      <c r="GUZ547" s="57"/>
      <c r="GVA547" s="91"/>
      <c r="GVB547" s="87"/>
      <c r="GVC547" s="87"/>
      <c r="GVD547" s="55"/>
      <c r="GVE547" s="55"/>
      <c r="GVF547" s="92"/>
      <c r="GVG547" s="61"/>
      <c r="GVH547" s="55"/>
      <c r="GVI547" s="57"/>
      <c r="GVJ547" s="55"/>
      <c r="GVK547" s="55"/>
      <c r="GVL547" s="55"/>
      <c r="GVM547" s="55"/>
      <c r="GVN547" s="55"/>
      <c r="GVO547" s="55"/>
      <c r="GVP547" s="55"/>
      <c r="GVQ547" s="59"/>
      <c r="GVR547" s="55"/>
      <c r="GVS547" s="55"/>
      <c r="GVT547" s="87"/>
      <c r="GVU547" s="88"/>
      <c r="GVV547" s="89"/>
      <c r="GVW547" s="90"/>
      <c r="GVX547" s="57"/>
      <c r="GVY547" s="57"/>
      <c r="GVZ547" s="91"/>
      <c r="GWA547" s="87"/>
      <c r="GWB547" s="87"/>
      <c r="GWC547" s="55"/>
      <c r="GWD547" s="55"/>
      <c r="GWE547" s="92"/>
      <c r="GWF547" s="61"/>
      <c r="GWG547" s="55"/>
      <c r="GWH547" s="57"/>
      <c r="GWI547" s="55"/>
      <c r="GWJ547" s="55"/>
      <c r="GWK547" s="55"/>
      <c r="GWL547" s="55"/>
      <c r="GWM547" s="55"/>
      <c r="GWN547" s="55"/>
      <c r="GWO547" s="55"/>
      <c r="GWP547" s="59"/>
      <c r="GWQ547" s="55"/>
      <c r="GWR547" s="55"/>
      <c r="GWS547" s="87"/>
      <c r="GWT547" s="88"/>
      <c r="GWU547" s="89"/>
      <c r="GWV547" s="90"/>
      <c r="GWW547" s="57"/>
      <c r="GWX547" s="57"/>
      <c r="GWY547" s="91"/>
      <c r="GWZ547" s="87"/>
      <c r="GXA547" s="87"/>
      <c r="GXB547" s="55"/>
      <c r="GXC547" s="55"/>
      <c r="GXD547" s="92"/>
      <c r="GXE547" s="61"/>
      <c r="GXF547" s="55"/>
      <c r="GXG547" s="57"/>
      <c r="GXH547" s="55"/>
      <c r="GXI547" s="55"/>
      <c r="GXJ547" s="55"/>
      <c r="GXK547" s="55"/>
      <c r="GXL547" s="55"/>
      <c r="GXM547" s="55"/>
      <c r="GXN547" s="55"/>
      <c r="GXO547" s="59"/>
      <c r="GXP547" s="55"/>
      <c r="GXQ547" s="55"/>
      <c r="GXR547" s="87"/>
      <c r="GXS547" s="88"/>
      <c r="GXT547" s="89"/>
      <c r="GXU547" s="90"/>
      <c r="GXV547" s="57"/>
      <c r="GXW547" s="57"/>
      <c r="GXX547" s="91"/>
      <c r="GXY547" s="87"/>
      <c r="GXZ547" s="87"/>
      <c r="GYA547" s="55"/>
      <c r="GYB547" s="55"/>
      <c r="GYC547" s="92"/>
      <c r="GYD547" s="61"/>
      <c r="GYE547" s="55"/>
      <c r="GYF547" s="57"/>
      <c r="GYG547" s="55"/>
      <c r="GYH547" s="55"/>
      <c r="GYI547" s="55"/>
      <c r="GYJ547" s="55"/>
      <c r="GYK547" s="55"/>
      <c r="GYL547" s="55"/>
      <c r="GYM547" s="55"/>
      <c r="GYN547" s="59"/>
      <c r="GYO547" s="55"/>
      <c r="GYP547" s="55"/>
      <c r="GYQ547" s="87"/>
      <c r="GYR547" s="88"/>
      <c r="GYS547" s="89"/>
      <c r="GYT547" s="90"/>
      <c r="GYU547" s="57"/>
      <c r="GYV547" s="57"/>
      <c r="GYW547" s="91"/>
      <c r="GYX547" s="87"/>
      <c r="GYY547" s="87"/>
      <c r="GYZ547" s="55"/>
      <c r="GZA547" s="55"/>
      <c r="GZB547" s="92"/>
      <c r="GZC547" s="61"/>
      <c r="GZD547" s="55"/>
      <c r="GZE547" s="57"/>
      <c r="GZF547" s="55"/>
      <c r="GZG547" s="55"/>
      <c r="GZH547" s="55"/>
      <c r="GZI547" s="55"/>
      <c r="GZJ547" s="55"/>
      <c r="GZK547" s="55"/>
      <c r="GZL547" s="55"/>
      <c r="GZM547" s="59"/>
      <c r="GZN547" s="55"/>
      <c r="GZO547" s="55"/>
      <c r="GZP547" s="87"/>
      <c r="GZQ547" s="88"/>
      <c r="GZR547" s="89"/>
      <c r="GZS547" s="90"/>
      <c r="GZT547" s="57"/>
      <c r="GZU547" s="57"/>
      <c r="GZV547" s="91"/>
      <c r="GZW547" s="87"/>
      <c r="GZX547" s="87"/>
      <c r="GZY547" s="55"/>
      <c r="GZZ547" s="55"/>
      <c r="HAA547" s="92"/>
      <c r="HAB547" s="61"/>
      <c r="HAC547" s="55"/>
      <c r="HAD547" s="57"/>
      <c r="HAE547" s="55"/>
      <c r="HAF547" s="55"/>
      <c r="HAG547" s="55"/>
      <c r="HAH547" s="55"/>
      <c r="HAI547" s="55"/>
      <c r="HAJ547" s="55"/>
      <c r="HAK547" s="55"/>
      <c r="HAL547" s="59"/>
      <c r="HAM547" s="55"/>
      <c r="HAN547" s="55"/>
      <c r="HAO547" s="87"/>
      <c r="HAP547" s="88"/>
      <c r="HAQ547" s="89"/>
      <c r="HAR547" s="90"/>
      <c r="HAS547" s="57"/>
      <c r="HAT547" s="57"/>
      <c r="HAU547" s="91"/>
      <c r="HAV547" s="87"/>
      <c r="HAW547" s="87"/>
      <c r="HAX547" s="55"/>
      <c r="HAY547" s="55"/>
      <c r="HAZ547" s="92"/>
      <c r="HBA547" s="61"/>
      <c r="HBB547" s="55"/>
      <c r="HBC547" s="57"/>
      <c r="HBD547" s="55"/>
      <c r="HBE547" s="55"/>
      <c r="HBF547" s="55"/>
      <c r="HBG547" s="55"/>
      <c r="HBH547" s="55"/>
      <c r="HBI547" s="55"/>
      <c r="HBJ547" s="55"/>
      <c r="HBK547" s="59"/>
      <c r="HBL547" s="55"/>
      <c r="HBM547" s="55"/>
      <c r="HBN547" s="87"/>
      <c r="HBO547" s="88"/>
      <c r="HBP547" s="89"/>
      <c r="HBQ547" s="90"/>
      <c r="HBR547" s="57"/>
      <c r="HBS547" s="57"/>
      <c r="HBT547" s="91"/>
      <c r="HBU547" s="87"/>
      <c r="HBV547" s="87"/>
      <c r="HBW547" s="55"/>
      <c r="HBX547" s="55"/>
      <c r="HBY547" s="92"/>
      <c r="HBZ547" s="61"/>
      <c r="HCA547" s="55"/>
      <c r="HCB547" s="57"/>
      <c r="HCC547" s="55"/>
      <c r="HCD547" s="55"/>
      <c r="HCE547" s="55"/>
      <c r="HCF547" s="55"/>
      <c r="HCG547" s="55"/>
      <c r="HCH547" s="55"/>
      <c r="HCI547" s="55"/>
      <c r="HCJ547" s="59"/>
      <c r="HCK547" s="55"/>
      <c r="HCL547" s="55"/>
      <c r="HCM547" s="87"/>
      <c r="HCN547" s="88"/>
      <c r="HCO547" s="89"/>
      <c r="HCP547" s="90"/>
      <c r="HCQ547" s="57"/>
      <c r="HCR547" s="57"/>
      <c r="HCS547" s="91"/>
      <c r="HCT547" s="87"/>
      <c r="HCU547" s="87"/>
      <c r="HCV547" s="55"/>
      <c r="HCW547" s="55"/>
      <c r="HCX547" s="92"/>
      <c r="HCY547" s="61"/>
      <c r="HCZ547" s="55"/>
      <c r="HDA547" s="57"/>
      <c r="HDB547" s="55"/>
      <c r="HDC547" s="55"/>
      <c r="HDD547" s="55"/>
      <c r="HDE547" s="55"/>
      <c r="HDF547" s="55"/>
      <c r="HDG547" s="55"/>
      <c r="HDH547" s="55"/>
      <c r="HDI547" s="59"/>
      <c r="HDJ547" s="55"/>
      <c r="HDK547" s="55"/>
      <c r="HDL547" s="87"/>
      <c r="HDM547" s="88"/>
      <c r="HDN547" s="89"/>
      <c r="HDO547" s="90"/>
      <c r="HDP547" s="57"/>
      <c r="HDQ547" s="57"/>
      <c r="HDR547" s="91"/>
      <c r="HDS547" s="87"/>
      <c r="HDT547" s="87"/>
      <c r="HDU547" s="55"/>
      <c r="HDV547" s="55"/>
      <c r="HDW547" s="92"/>
      <c r="HDX547" s="61"/>
      <c r="HDY547" s="55"/>
      <c r="HDZ547" s="57"/>
      <c r="HEA547" s="55"/>
      <c r="HEB547" s="55"/>
      <c r="HEC547" s="55"/>
      <c r="HED547" s="55"/>
      <c r="HEE547" s="55"/>
      <c r="HEF547" s="55"/>
      <c r="HEG547" s="55"/>
      <c r="HEH547" s="59"/>
      <c r="HEI547" s="55"/>
      <c r="HEJ547" s="55"/>
      <c r="HEK547" s="87"/>
      <c r="HEL547" s="88"/>
      <c r="HEM547" s="89"/>
      <c r="HEN547" s="90"/>
      <c r="HEO547" s="57"/>
      <c r="HEP547" s="57"/>
      <c r="HEQ547" s="91"/>
      <c r="HER547" s="87"/>
      <c r="HES547" s="87"/>
      <c r="HET547" s="55"/>
      <c r="HEU547" s="55"/>
      <c r="HEV547" s="92"/>
      <c r="HEW547" s="61"/>
      <c r="HEX547" s="55"/>
      <c r="HEY547" s="57"/>
      <c r="HEZ547" s="55"/>
      <c r="HFA547" s="55"/>
      <c r="HFB547" s="55"/>
      <c r="HFC547" s="55"/>
      <c r="HFD547" s="55"/>
      <c r="HFE547" s="55"/>
      <c r="HFF547" s="55"/>
      <c r="HFG547" s="59"/>
      <c r="HFH547" s="55"/>
      <c r="HFI547" s="55"/>
      <c r="HFJ547" s="87"/>
      <c r="HFK547" s="88"/>
      <c r="HFL547" s="89"/>
      <c r="HFM547" s="90"/>
      <c r="HFN547" s="57"/>
      <c r="HFO547" s="57"/>
      <c r="HFP547" s="91"/>
      <c r="HFQ547" s="87"/>
      <c r="HFR547" s="87"/>
      <c r="HFS547" s="55"/>
      <c r="HFT547" s="55"/>
      <c r="HFU547" s="92"/>
      <c r="HFV547" s="61"/>
      <c r="HFW547" s="55"/>
      <c r="HFX547" s="57"/>
      <c r="HFY547" s="55"/>
      <c r="HFZ547" s="55"/>
      <c r="HGA547" s="55"/>
      <c r="HGB547" s="55"/>
      <c r="HGC547" s="55"/>
      <c r="HGD547" s="55"/>
      <c r="HGE547" s="55"/>
      <c r="HGF547" s="59"/>
      <c r="HGG547" s="55"/>
      <c r="HGH547" s="55"/>
      <c r="HGI547" s="87"/>
      <c r="HGJ547" s="88"/>
      <c r="HGK547" s="89"/>
      <c r="HGL547" s="90"/>
      <c r="HGM547" s="57"/>
      <c r="HGN547" s="57"/>
      <c r="HGO547" s="91"/>
      <c r="HGP547" s="87"/>
      <c r="HGQ547" s="87"/>
      <c r="HGR547" s="55"/>
      <c r="HGS547" s="55"/>
      <c r="HGT547" s="92"/>
      <c r="HGU547" s="61"/>
      <c r="HGV547" s="55"/>
      <c r="HGW547" s="57"/>
      <c r="HGX547" s="55"/>
      <c r="HGY547" s="55"/>
      <c r="HGZ547" s="55"/>
      <c r="HHA547" s="55"/>
      <c r="HHB547" s="55"/>
      <c r="HHC547" s="55"/>
      <c r="HHD547" s="55"/>
      <c r="HHE547" s="59"/>
      <c r="HHF547" s="55"/>
      <c r="HHG547" s="55"/>
      <c r="HHH547" s="87"/>
      <c r="HHI547" s="88"/>
      <c r="HHJ547" s="89"/>
      <c r="HHK547" s="90"/>
      <c r="HHL547" s="57"/>
      <c r="HHM547" s="57"/>
      <c r="HHN547" s="91"/>
      <c r="HHO547" s="87"/>
      <c r="HHP547" s="87"/>
      <c r="HHQ547" s="55"/>
      <c r="HHR547" s="55"/>
      <c r="HHS547" s="92"/>
      <c r="HHT547" s="61"/>
      <c r="HHU547" s="55"/>
      <c r="HHV547" s="57"/>
      <c r="HHW547" s="55"/>
      <c r="HHX547" s="55"/>
      <c r="HHY547" s="55"/>
      <c r="HHZ547" s="55"/>
      <c r="HIA547" s="55"/>
      <c r="HIB547" s="55"/>
      <c r="HIC547" s="55"/>
      <c r="HID547" s="59"/>
      <c r="HIE547" s="55"/>
      <c r="HIF547" s="55"/>
      <c r="HIG547" s="87"/>
      <c r="HIH547" s="88"/>
      <c r="HII547" s="89"/>
      <c r="HIJ547" s="90"/>
      <c r="HIK547" s="57"/>
      <c r="HIL547" s="57"/>
      <c r="HIM547" s="91"/>
      <c r="HIN547" s="87"/>
      <c r="HIO547" s="87"/>
      <c r="HIP547" s="55"/>
      <c r="HIQ547" s="55"/>
      <c r="HIR547" s="92"/>
      <c r="HIS547" s="61"/>
      <c r="HIT547" s="55"/>
      <c r="HIU547" s="57"/>
      <c r="HIV547" s="55"/>
      <c r="HIW547" s="55"/>
      <c r="HIX547" s="55"/>
      <c r="HIY547" s="55"/>
      <c r="HIZ547" s="55"/>
      <c r="HJA547" s="55"/>
      <c r="HJB547" s="55"/>
      <c r="HJC547" s="59"/>
      <c r="HJD547" s="55"/>
      <c r="HJE547" s="55"/>
      <c r="HJF547" s="87"/>
      <c r="HJG547" s="88"/>
      <c r="HJH547" s="89"/>
      <c r="HJI547" s="90"/>
      <c r="HJJ547" s="57"/>
      <c r="HJK547" s="57"/>
      <c r="HJL547" s="91"/>
      <c r="HJM547" s="87"/>
      <c r="HJN547" s="87"/>
      <c r="HJO547" s="55"/>
      <c r="HJP547" s="55"/>
      <c r="HJQ547" s="92"/>
      <c r="HJR547" s="61"/>
      <c r="HJS547" s="55"/>
      <c r="HJT547" s="57"/>
      <c r="HJU547" s="55"/>
      <c r="HJV547" s="55"/>
      <c r="HJW547" s="55"/>
      <c r="HJX547" s="55"/>
      <c r="HJY547" s="55"/>
      <c r="HJZ547" s="55"/>
      <c r="HKA547" s="55"/>
      <c r="HKB547" s="59"/>
      <c r="HKC547" s="55"/>
      <c r="HKD547" s="55"/>
      <c r="HKE547" s="87"/>
      <c r="HKF547" s="88"/>
      <c r="HKG547" s="89"/>
      <c r="HKH547" s="90"/>
      <c r="HKI547" s="57"/>
      <c r="HKJ547" s="57"/>
      <c r="HKK547" s="91"/>
      <c r="HKL547" s="87"/>
      <c r="HKM547" s="87"/>
      <c r="HKN547" s="55"/>
      <c r="HKO547" s="55"/>
      <c r="HKP547" s="92"/>
      <c r="HKQ547" s="61"/>
      <c r="HKR547" s="55"/>
      <c r="HKS547" s="57"/>
      <c r="HKT547" s="55"/>
      <c r="HKU547" s="55"/>
      <c r="HKV547" s="55"/>
      <c r="HKW547" s="55"/>
      <c r="HKX547" s="55"/>
      <c r="HKY547" s="55"/>
      <c r="HKZ547" s="55"/>
      <c r="HLA547" s="59"/>
      <c r="HLB547" s="55"/>
      <c r="HLC547" s="55"/>
      <c r="HLD547" s="87"/>
      <c r="HLE547" s="88"/>
      <c r="HLF547" s="89"/>
      <c r="HLG547" s="90"/>
      <c r="HLH547" s="57"/>
      <c r="HLI547" s="57"/>
      <c r="HLJ547" s="91"/>
      <c r="HLK547" s="87"/>
      <c r="HLL547" s="87"/>
      <c r="HLM547" s="55"/>
      <c r="HLN547" s="55"/>
      <c r="HLO547" s="92"/>
      <c r="HLP547" s="61"/>
      <c r="HLQ547" s="55"/>
      <c r="HLR547" s="57"/>
      <c r="HLS547" s="55"/>
      <c r="HLT547" s="55"/>
      <c r="HLU547" s="55"/>
      <c r="HLV547" s="55"/>
      <c r="HLW547" s="55"/>
      <c r="HLX547" s="55"/>
      <c r="HLY547" s="55"/>
      <c r="HLZ547" s="59"/>
      <c r="HMA547" s="55"/>
      <c r="HMB547" s="55"/>
      <c r="HMC547" s="87"/>
      <c r="HMD547" s="88"/>
      <c r="HME547" s="89"/>
      <c r="HMF547" s="90"/>
      <c r="HMG547" s="57"/>
      <c r="HMH547" s="57"/>
      <c r="HMI547" s="91"/>
      <c r="HMJ547" s="87"/>
      <c r="HMK547" s="87"/>
      <c r="HML547" s="55"/>
      <c r="HMM547" s="55"/>
      <c r="HMN547" s="92"/>
      <c r="HMO547" s="61"/>
      <c r="HMP547" s="55"/>
      <c r="HMQ547" s="57"/>
      <c r="HMR547" s="55"/>
      <c r="HMS547" s="55"/>
      <c r="HMT547" s="55"/>
      <c r="HMU547" s="55"/>
      <c r="HMV547" s="55"/>
      <c r="HMW547" s="55"/>
      <c r="HMX547" s="55"/>
      <c r="HMY547" s="59"/>
      <c r="HMZ547" s="55"/>
      <c r="HNA547" s="55"/>
      <c r="HNB547" s="87"/>
      <c r="HNC547" s="88"/>
      <c r="HND547" s="89"/>
      <c r="HNE547" s="90"/>
      <c r="HNF547" s="57"/>
      <c r="HNG547" s="57"/>
      <c r="HNH547" s="91"/>
      <c r="HNI547" s="87"/>
      <c r="HNJ547" s="87"/>
      <c r="HNK547" s="55"/>
      <c r="HNL547" s="55"/>
      <c r="HNM547" s="92"/>
      <c r="HNN547" s="61"/>
      <c r="HNO547" s="55"/>
      <c r="HNP547" s="57"/>
      <c r="HNQ547" s="55"/>
      <c r="HNR547" s="55"/>
      <c r="HNS547" s="55"/>
      <c r="HNT547" s="55"/>
      <c r="HNU547" s="55"/>
      <c r="HNV547" s="55"/>
      <c r="HNW547" s="55"/>
      <c r="HNX547" s="59"/>
      <c r="HNY547" s="55"/>
      <c r="HNZ547" s="55"/>
      <c r="HOA547" s="87"/>
      <c r="HOB547" s="88"/>
      <c r="HOC547" s="89"/>
      <c r="HOD547" s="90"/>
      <c r="HOE547" s="57"/>
      <c r="HOF547" s="57"/>
      <c r="HOG547" s="91"/>
      <c r="HOH547" s="87"/>
      <c r="HOI547" s="87"/>
      <c r="HOJ547" s="55"/>
      <c r="HOK547" s="55"/>
      <c r="HOL547" s="92"/>
      <c r="HOM547" s="61"/>
      <c r="HON547" s="55"/>
      <c r="HOO547" s="57"/>
      <c r="HOP547" s="55"/>
      <c r="HOQ547" s="55"/>
      <c r="HOR547" s="55"/>
      <c r="HOS547" s="55"/>
      <c r="HOT547" s="55"/>
      <c r="HOU547" s="55"/>
      <c r="HOV547" s="55"/>
      <c r="HOW547" s="59"/>
      <c r="HOX547" s="55"/>
      <c r="HOY547" s="55"/>
      <c r="HOZ547" s="87"/>
      <c r="HPA547" s="88"/>
      <c r="HPB547" s="89"/>
      <c r="HPC547" s="90"/>
      <c r="HPD547" s="57"/>
      <c r="HPE547" s="57"/>
      <c r="HPF547" s="91"/>
      <c r="HPG547" s="87"/>
      <c r="HPH547" s="87"/>
      <c r="HPI547" s="55"/>
      <c r="HPJ547" s="55"/>
      <c r="HPK547" s="92"/>
      <c r="HPL547" s="61"/>
      <c r="HPM547" s="55"/>
      <c r="HPN547" s="57"/>
      <c r="HPO547" s="55"/>
      <c r="HPP547" s="55"/>
      <c r="HPQ547" s="55"/>
      <c r="HPR547" s="55"/>
      <c r="HPS547" s="55"/>
      <c r="HPT547" s="55"/>
      <c r="HPU547" s="55"/>
      <c r="HPV547" s="59"/>
      <c r="HPW547" s="55"/>
      <c r="HPX547" s="55"/>
      <c r="HPY547" s="87"/>
      <c r="HPZ547" s="88"/>
      <c r="HQA547" s="89"/>
      <c r="HQB547" s="90"/>
      <c r="HQC547" s="57"/>
      <c r="HQD547" s="57"/>
      <c r="HQE547" s="91"/>
      <c r="HQF547" s="87"/>
      <c r="HQG547" s="87"/>
      <c r="HQH547" s="55"/>
      <c r="HQI547" s="55"/>
      <c r="HQJ547" s="92"/>
      <c r="HQK547" s="61"/>
      <c r="HQL547" s="55"/>
      <c r="HQM547" s="57"/>
      <c r="HQN547" s="55"/>
      <c r="HQO547" s="55"/>
      <c r="HQP547" s="55"/>
      <c r="HQQ547" s="55"/>
      <c r="HQR547" s="55"/>
      <c r="HQS547" s="55"/>
      <c r="HQT547" s="55"/>
      <c r="HQU547" s="59"/>
      <c r="HQV547" s="55"/>
      <c r="HQW547" s="55"/>
      <c r="HQX547" s="87"/>
      <c r="HQY547" s="88"/>
      <c r="HQZ547" s="89"/>
      <c r="HRA547" s="90"/>
      <c r="HRB547" s="57"/>
      <c r="HRC547" s="57"/>
      <c r="HRD547" s="91"/>
      <c r="HRE547" s="87"/>
      <c r="HRF547" s="87"/>
      <c r="HRG547" s="55"/>
      <c r="HRH547" s="55"/>
      <c r="HRI547" s="92"/>
      <c r="HRJ547" s="61"/>
      <c r="HRK547" s="55"/>
      <c r="HRL547" s="57"/>
      <c r="HRM547" s="55"/>
      <c r="HRN547" s="55"/>
      <c r="HRO547" s="55"/>
      <c r="HRP547" s="55"/>
      <c r="HRQ547" s="55"/>
      <c r="HRR547" s="55"/>
      <c r="HRS547" s="55"/>
      <c r="HRT547" s="59"/>
      <c r="HRU547" s="55"/>
      <c r="HRV547" s="55"/>
      <c r="HRW547" s="87"/>
      <c r="HRX547" s="88"/>
      <c r="HRY547" s="89"/>
      <c r="HRZ547" s="90"/>
      <c r="HSA547" s="57"/>
      <c r="HSB547" s="57"/>
      <c r="HSC547" s="91"/>
      <c r="HSD547" s="87"/>
      <c r="HSE547" s="87"/>
      <c r="HSF547" s="55"/>
      <c r="HSG547" s="55"/>
      <c r="HSH547" s="92"/>
      <c r="HSI547" s="61"/>
      <c r="HSJ547" s="55"/>
      <c r="HSK547" s="57"/>
      <c r="HSL547" s="55"/>
      <c r="HSM547" s="55"/>
      <c r="HSN547" s="55"/>
      <c r="HSO547" s="55"/>
      <c r="HSP547" s="55"/>
      <c r="HSQ547" s="55"/>
      <c r="HSR547" s="55"/>
      <c r="HSS547" s="59"/>
      <c r="HST547" s="55"/>
      <c r="HSU547" s="55"/>
      <c r="HSV547" s="87"/>
      <c r="HSW547" s="88"/>
      <c r="HSX547" s="89"/>
      <c r="HSY547" s="90"/>
      <c r="HSZ547" s="57"/>
      <c r="HTA547" s="57"/>
      <c r="HTB547" s="91"/>
      <c r="HTC547" s="87"/>
      <c r="HTD547" s="87"/>
      <c r="HTE547" s="55"/>
      <c r="HTF547" s="55"/>
      <c r="HTG547" s="92"/>
      <c r="HTH547" s="61"/>
      <c r="HTI547" s="55"/>
      <c r="HTJ547" s="57"/>
      <c r="HTK547" s="55"/>
      <c r="HTL547" s="55"/>
      <c r="HTM547" s="55"/>
      <c r="HTN547" s="55"/>
      <c r="HTO547" s="55"/>
      <c r="HTP547" s="55"/>
      <c r="HTQ547" s="55"/>
      <c r="HTR547" s="59"/>
      <c r="HTS547" s="55"/>
      <c r="HTT547" s="55"/>
      <c r="HTU547" s="87"/>
      <c r="HTV547" s="88"/>
      <c r="HTW547" s="89"/>
      <c r="HTX547" s="90"/>
      <c r="HTY547" s="57"/>
      <c r="HTZ547" s="57"/>
      <c r="HUA547" s="91"/>
      <c r="HUB547" s="87"/>
      <c r="HUC547" s="87"/>
      <c r="HUD547" s="55"/>
      <c r="HUE547" s="55"/>
      <c r="HUF547" s="92"/>
      <c r="HUG547" s="61"/>
      <c r="HUH547" s="55"/>
      <c r="HUI547" s="57"/>
      <c r="HUJ547" s="55"/>
      <c r="HUK547" s="55"/>
      <c r="HUL547" s="55"/>
      <c r="HUM547" s="55"/>
      <c r="HUN547" s="55"/>
      <c r="HUO547" s="55"/>
      <c r="HUP547" s="55"/>
      <c r="HUQ547" s="59"/>
      <c r="HUR547" s="55"/>
      <c r="HUS547" s="55"/>
      <c r="HUT547" s="87"/>
      <c r="HUU547" s="88"/>
      <c r="HUV547" s="89"/>
      <c r="HUW547" s="90"/>
      <c r="HUX547" s="57"/>
      <c r="HUY547" s="57"/>
      <c r="HUZ547" s="91"/>
      <c r="HVA547" s="87"/>
      <c r="HVB547" s="87"/>
      <c r="HVC547" s="55"/>
      <c r="HVD547" s="55"/>
      <c r="HVE547" s="92"/>
      <c r="HVF547" s="61"/>
      <c r="HVG547" s="55"/>
      <c r="HVH547" s="57"/>
      <c r="HVI547" s="55"/>
      <c r="HVJ547" s="55"/>
      <c r="HVK547" s="55"/>
      <c r="HVL547" s="55"/>
      <c r="HVM547" s="55"/>
      <c r="HVN547" s="55"/>
      <c r="HVO547" s="55"/>
      <c r="HVP547" s="59"/>
      <c r="HVQ547" s="55"/>
      <c r="HVR547" s="55"/>
      <c r="HVS547" s="87"/>
      <c r="HVT547" s="88"/>
      <c r="HVU547" s="89"/>
      <c r="HVV547" s="90"/>
      <c r="HVW547" s="57"/>
      <c r="HVX547" s="57"/>
      <c r="HVY547" s="91"/>
      <c r="HVZ547" s="87"/>
      <c r="HWA547" s="87"/>
      <c r="HWB547" s="55"/>
      <c r="HWC547" s="55"/>
      <c r="HWD547" s="92"/>
      <c r="HWE547" s="61"/>
      <c r="HWF547" s="55"/>
      <c r="HWG547" s="57"/>
      <c r="HWH547" s="55"/>
      <c r="HWI547" s="55"/>
      <c r="HWJ547" s="55"/>
      <c r="HWK547" s="55"/>
      <c r="HWL547" s="55"/>
      <c r="HWM547" s="55"/>
      <c r="HWN547" s="55"/>
      <c r="HWO547" s="59"/>
      <c r="HWP547" s="55"/>
      <c r="HWQ547" s="55"/>
      <c r="HWR547" s="87"/>
      <c r="HWS547" s="88"/>
      <c r="HWT547" s="89"/>
      <c r="HWU547" s="90"/>
      <c r="HWV547" s="57"/>
      <c r="HWW547" s="57"/>
      <c r="HWX547" s="91"/>
      <c r="HWY547" s="87"/>
      <c r="HWZ547" s="87"/>
      <c r="HXA547" s="55"/>
      <c r="HXB547" s="55"/>
      <c r="HXC547" s="92"/>
      <c r="HXD547" s="61"/>
      <c r="HXE547" s="55"/>
      <c r="HXF547" s="57"/>
      <c r="HXG547" s="55"/>
      <c r="HXH547" s="55"/>
      <c r="HXI547" s="55"/>
      <c r="HXJ547" s="55"/>
      <c r="HXK547" s="55"/>
      <c r="HXL547" s="55"/>
      <c r="HXM547" s="55"/>
      <c r="HXN547" s="59"/>
      <c r="HXO547" s="55"/>
      <c r="HXP547" s="55"/>
      <c r="HXQ547" s="87"/>
      <c r="HXR547" s="88"/>
      <c r="HXS547" s="89"/>
      <c r="HXT547" s="90"/>
      <c r="HXU547" s="57"/>
      <c r="HXV547" s="57"/>
      <c r="HXW547" s="91"/>
      <c r="HXX547" s="87"/>
      <c r="HXY547" s="87"/>
      <c r="HXZ547" s="55"/>
      <c r="HYA547" s="55"/>
      <c r="HYB547" s="92"/>
      <c r="HYC547" s="61"/>
      <c r="HYD547" s="55"/>
      <c r="HYE547" s="57"/>
      <c r="HYF547" s="55"/>
      <c r="HYG547" s="55"/>
      <c r="HYH547" s="55"/>
      <c r="HYI547" s="55"/>
      <c r="HYJ547" s="55"/>
      <c r="HYK547" s="55"/>
      <c r="HYL547" s="55"/>
      <c r="HYM547" s="59"/>
      <c r="HYN547" s="55"/>
      <c r="HYO547" s="55"/>
      <c r="HYP547" s="87"/>
      <c r="HYQ547" s="88"/>
      <c r="HYR547" s="89"/>
      <c r="HYS547" s="90"/>
      <c r="HYT547" s="57"/>
      <c r="HYU547" s="57"/>
      <c r="HYV547" s="91"/>
      <c r="HYW547" s="87"/>
      <c r="HYX547" s="87"/>
      <c r="HYY547" s="55"/>
      <c r="HYZ547" s="55"/>
      <c r="HZA547" s="92"/>
      <c r="HZB547" s="61"/>
      <c r="HZC547" s="55"/>
      <c r="HZD547" s="57"/>
      <c r="HZE547" s="55"/>
      <c r="HZF547" s="55"/>
      <c r="HZG547" s="55"/>
      <c r="HZH547" s="55"/>
      <c r="HZI547" s="55"/>
      <c r="HZJ547" s="55"/>
      <c r="HZK547" s="55"/>
      <c r="HZL547" s="59"/>
      <c r="HZM547" s="55"/>
      <c r="HZN547" s="55"/>
      <c r="HZO547" s="87"/>
      <c r="HZP547" s="88"/>
      <c r="HZQ547" s="89"/>
      <c r="HZR547" s="90"/>
      <c r="HZS547" s="57"/>
      <c r="HZT547" s="57"/>
      <c r="HZU547" s="91"/>
      <c r="HZV547" s="87"/>
      <c r="HZW547" s="87"/>
      <c r="HZX547" s="55"/>
      <c r="HZY547" s="55"/>
      <c r="HZZ547" s="92"/>
      <c r="IAA547" s="61"/>
      <c r="IAB547" s="55"/>
      <c r="IAC547" s="57"/>
      <c r="IAD547" s="55"/>
      <c r="IAE547" s="55"/>
      <c r="IAF547" s="55"/>
      <c r="IAG547" s="55"/>
      <c r="IAH547" s="55"/>
      <c r="IAI547" s="55"/>
      <c r="IAJ547" s="55"/>
      <c r="IAK547" s="59"/>
      <c r="IAL547" s="55"/>
      <c r="IAM547" s="55"/>
      <c r="IAN547" s="87"/>
      <c r="IAO547" s="88"/>
      <c r="IAP547" s="89"/>
      <c r="IAQ547" s="90"/>
      <c r="IAR547" s="57"/>
      <c r="IAS547" s="57"/>
      <c r="IAT547" s="91"/>
      <c r="IAU547" s="87"/>
      <c r="IAV547" s="87"/>
      <c r="IAW547" s="55"/>
      <c r="IAX547" s="55"/>
      <c r="IAY547" s="92"/>
      <c r="IAZ547" s="61"/>
      <c r="IBA547" s="55"/>
      <c r="IBB547" s="57"/>
      <c r="IBC547" s="55"/>
      <c r="IBD547" s="55"/>
      <c r="IBE547" s="55"/>
      <c r="IBF547" s="55"/>
      <c r="IBG547" s="55"/>
      <c r="IBH547" s="55"/>
      <c r="IBI547" s="55"/>
      <c r="IBJ547" s="59"/>
      <c r="IBK547" s="55"/>
      <c r="IBL547" s="55"/>
      <c r="IBM547" s="87"/>
      <c r="IBN547" s="88"/>
      <c r="IBO547" s="89"/>
      <c r="IBP547" s="90"/>
      <c r="IBQ547" s="57"/>
      <c r="IBR547" s="57"/>
      <c r="IBS547" s="91"/>
      <c r="IBT547" s="87"/>
      <c r="IBU547" s="87"/>
      <c r="IBV547" s="55"/>
      <c r="IBW547" s="55"/>
      <c r="IBX547" s="92"/>
      <c r="IBY547" s="61"/>
      <c r="IBZ547" s="55"/>
      <c r="ICA547" s="57"/>
      <c r="ICB547" s="55"/>
      <c r="ICC547" s="55"/>
      <c r="ICD547" s="55"/>
      <c r="ICE547" s="55"/>
      <c r="ICF547" s="55"/>
      <c r="ICG547" s="55"/>
      <c r="ICH547" s="55"/>
      <c r="ICI547" s="59"/>
      <c r="ICJ547" s="55"/>
      <c r="ICK547" s="55"/>
      <c r="ICL547" s="87"/>
      <c r="ICM547" s="88"/>
      <c r="ICN547" s="89"/>
      <c r="ICO547" s="90"/>
      <c r="ICP547" s="57"/>
      <c r="ICQ547" s="57"/>
      <c r="ICR547" s="91"/>
      <c r="ICS547" s="87"/>
      <c r="ICT547" s="87"/>
      <c r="ICU547" s="55"/>
      <c r="ICV547" s="55"/>
      <c r="ICW547" s="92"/>
      <c r="ICX547" s="61"/>
      <c r="ICY547" s="55"/>
      <c r="ICZ547" s="57"/>
      <c r="IDA547" s="55"/>
      <c r="IDB547" s="55"/>
      <c r="IDC547" s="55"/>
      <c r="IDD547" s="55"/>
      <c r="IDE547" s="55"/>
      <c r="IDF547" s="55"/>
      <c r="IDG547" s="55"/>
      <c r="IDH547" s="59"/>
      <c r="IDI547" s="55"/>
      <c r="IDJ547" s="55"/>
      <c r="IDK547" s="87"/>
      <c r="IDL547" s="88"/>
      <c r="IDM547" s="89"/>
      <c r="IDN547" s="90"/>
      <c r="IDO547" s="57"/>
      <c r="IDP547" s="57"/>
      <c r="IDQ547" s="91"/>
      <c r="IDR547" s="87"/>
      <c r="IDS547" s="87"/>
      <c r="IDT547" s="55"/>
      <c r="IDU547" s="55"/>
      <c r="IDV547" s="92"/>
      <c r="IDW547" s="61"/>
      <c r="IDX547" s="55"/>
      <c r="IDY547" s="57"/>
      <c r="IDZ547" s="55"/>
      <c r="IEA547" s="55"/>
      <c r="IEB547" s="55"/>
      <c r="IEC547" s="55"/>
      <c r="IED547" s="55"/>
      <c r="IEE547" s="55"/>
      <c r="IEF547" s="55"/>
      <c r="IEG547" s="59"/>
      <c r="IEH547" s="55"/>
      <c r="IEI547" s="55"/>
      <c r="IEJ547" s="87"/>
      <c r="IEK547" s="88"/>
      <c r="IEL547" s="89"/>
      <c r="IEM547" s="90"/>
      <c r="IEN547" s="57"/>
      <c r="IEO547" s="57"/>
      <c r="IEP547" s="91"/>
      <c r="IEQ547" s="87"/>
      <c r="IER547" s="87"/>
      <c r="IES547" s="55"/>
      <c r="IET547" s="55"/>
      <c r="IEU547" s="92"/>
      <c r="IEV547" s="61"/>
      <c r="IEW547" s="55"/>
      <c r="IEX547" s="57"/>
      <c r="IEY547" s="55"/>
      <c r="IEZ547" s="55"/>
      <c r="IFA547" s="55"/>
      <c r="IFB547" s="55"/>
      <c r="IFC547" s="55"/>
      <c r="IFD547" s="55"/>
      <c r="IFE547" s="55"/>
      <c r="IFF547" s="59"/>
      <c r="IFG547" s="55"/>
      <c r="IFH547" s="55"/>
      <c r="IFI547" s="87"/>
      <c r="IFJ547" s="88"/>
      <c r="IFK547" s="89"/>
      <c r="IFL547" s="90"/>
      <c r="IFM547" s="57"/>
      <c r="IFN547" s="57"/>
      <c r="IFO547" s="91"/>
      <c r="IFP547" s="87"/>
      <c r="IFQ547" s="87"/>
      <c r="IFR547" s="55"/>
      <c r="IFS547" s="55"/>
      <c r="IFT547" s="92"/>
      <c r="IFU547" s="61"/>
      <c r="IFV547" s="55"/>
      <c r="IFW547" s="57"/>
      <c r="IFX547" s="55"/>
      <c r="IFY547" s="55"/>
      <c r="IFZ547" s="55"/>
      <c r="IGA547" s="55"/>
      <c r="IGB547" s="55"/>
      <c r="IGC547" s="55"/>
      <c r="IGD547" s="55"/>
      <c r="IGE547" s="59"/>
      <c r="IGF547" s="55"/>
      <c r="IGG547" s="55"/>
      <c r="IGH547" s="87"/>
      <c r="IGI547" s="88"/>
      <c r="IGJ547" s="89"/>
      <c r="IGK547" s="90"/>
      <c r="IGL547" s="57"/>
      <c r="IGM547" s="57"/>
      <c r="IGN547" s="91"/>
      <c r="IGO547" s="87"/>
      <c r="IGP547" s="87"/>
      <c r="IGQ547" s="55"/>
      <c r="IGR547" s="55"/>
      <c r="IGS547" s="92"/>
      <c r="IGT547" s="61"/>
      <c r="IGU547" s="55"/>
      <c r="IGV547" s="57"/>
      <c r="IGW547" s="55"/>
      <c r="IGX547" s="55"/>
      <c r="IGY547" s="55"/>
      <c r="IGZ547" s="55"/>
      <c r="IHA547" s="55"/>
      <c r="IHB547" s="55"/>
      <c r="IHC547" s="55"/>
      <c r="IHD547" s="59"/>
      <c r="IHE547" s="55"/>
      <c r="IHF547" s="55"/>
      <c r="IHG547" s="87"/>
      <c r="IHH547" s="88"/>
      <c r="IHI547" s="89"/>
      <c r="IHJ547" s="90"/>
      <c r="IHK547" s="57"/>
      <c r="IHL547" s="57"/>
      <c r="IHM547" s="91"/>
      <c r="IHN547" s="87"/>
      <c r="IHO547" s="87"/>
      <c r="IHP547" s="55"/>
      <c r="IHQ547" s="55"/>
      <c r="IHR547" s="92"/>
      <c r="IHS547" s="61"/>
      <c r="IHT547" s="55"/>
      <c r="IHU547" s="57"/>
      <c r="IHV547" s="55"/>
      <c r="IHW547" s="55"/>
      <c r="IHX547" s="55"/>
      <c r="IHY547" s="55"/>
      <c r="IHZ547" s="55"/>
      <c r="IIA547" s="55"/>
      <c r="IIB547" s="55"/>
      <c r="IIC547" s="59"/>
      <c r="IID547" s="55"/>
      <c r="IIE547" s="55"/>
      <c r="IIF547" s="87"/>
      <c r="IIG547" s="88"/>
      <c r="IIH547" s="89"/>
      <c r="III547" s="90"/>
      <c r="IIJ547" s="57"/>
      <c r="IIK547" s="57"/>
      <c r="IIL547" s="91"/>
      <c r="IIM547" s="87"/>
      <c r="IIN547" s="87"/>
      <c r="IIO547" s="55"/>
      <c r="IIP547" s="55"/>
      <c r="IIQ547" s="92"/>
      <c r="IIR547" s="61"/>
      <c r="IIS547" s="55"/>
      <c r="IIT547" s="57"/>
      <c r="IIU547" s="55"/>
      <c r="IIV547" s="55"/>
      <c r="IIW547" s="55"/>
      <c r="IIX547" s="55"/>
      <c r="IIY547" s="55"/>
      <c r="IIZ547" s="55"/>
      <c r="IJA547" s="55"/>
      <c r="IJB547" s="59"/>
      <c r="IJC547" s="55"/>
      <c r="IJD547" s="55"/>
      <c r="IJE547" s="87"/>
      <c r="IJF547" s="88"/>
      <c r="IJG547" s="89"/>
      <c r="IJH547" s="90"/>
      <c r="IJI547" s="57"/>
      <c r="IJJ547" s="57"/>
      <c r="IJK547" s="91"/>
      <c r="IJL547" s="87"/>
      <c r="IJM547" s="87"/>
      <c r="IJN547" s="55"/>
      <c r="IJO547" s="55"/>
      <c r="IJP547" s="92"/>
      <c r="IJQ547" s="61"/>
      <c r="IJR547" s="55"/>
      <c r="IJS547" s="57"/>
      <c r="IJT547" s="55"/>
      <c r="IJU547" s="55"/>
      <c r="IJV547" s="55"/>
      <c r="IJW547" s="55"/>
      <c r="IJX547" s="55"/>
      <c r="IJY547" s="55"/>
      <c r="IJZ547" s="55"/>
      <c r="IKA547" s="59"/>
      <c r="IKB547" s="55"/>
      <c r="IKC547" s="55"/>
      <c r="IKD547" s="87"/>
      <c r="IKE547" s="88"/>
      <c r="IKF547" s="89"/>
      <c r="IKG547" s="90"/>
      <c r="IKH547" s="57"/>
      <c r="IKI547" s="57"/>
      <c r="IKJ547" s="91"/>
      <c r="IKK547" s="87"/>
      <c r="IKL547" s="87"/>
      <c r="IKM547" s="55"/>
      <c r="IKN547" s="55"/>
      <c r="IKO547" s="92"/>
      <c r="IKP547" s="61"/>
      <c r="IKQ547" s="55"/>
      <c r="IKR547" s="57"/>
      <c r="IKS547" s="55"/>
      <c r="IKT547" s="55"/>
      <c r="IKU547" s="55"/>
      <c r="IKV547" s="55"/>
      <c r="IKW547" s="55"/>
      <c r="IKX547" s="55"/>
      <c r="IKY547" s="55"/>
      <c r="IKZ547" s="59"/>
      <c r="ILA547" s="55"/>
      <c r="ILB547" s="55"/>
      <c r="ILC547" s="87"/>
      <c r="ILD547" s="88"/>
      <c r="ILE547" s="89"/>
      <c r="ILF547" s="90"/>
      <c r="ILG547" s="57"/>
      <c r="ILH547" s="57"/>
      <c r="ILI547" s="91"/>
      <c r="ILJ547" s="87"/>
      <c r="ILK547" s="87"/>
      <c r="ILL547" s="55"/>
      <c r="ILM547" s="55"/>
      <c r="ILN547" s="92"/>
      <c r="ILO547" s="61"/>
      <c r="ILP547" s="55"/>
      <c r="ILQ547" s="57"/>
      <c r="ILR547" s="55"/>
      <c r="ILS547" s="55"/>
      <c r="ILT547" s="55"/>
      <c r="ILU547" s="55"/>
      <c r="ILV547" s="55"/>
      <c r="ILW547" s="55"/>
      <c r="ILX547" s="55"/>
      <c r="ILY547" s="59"/>
      <c r="ILZ547" s="55"/>
      <c r="IMA547" s="55"/>
      <c r="IMB547" s="87"/>
      <c r="IMC547" s="88"/>
      <c r="IMD547" s="89"/>
      <c r="IME547" s="90"/>
      <c r="IMF547" s="57"/>
      <c r="IMG547" s="57"/>
      <c r="IMH547" s="91"/>
      <c r="IMI547" s="87"/>
      <c r="IMJ547" s="87"/>
      <c r="IMK547" s="55"/>
      <c r="IML547" s="55"/>
      <c r="IMM547" s="92"/>
      <c r="IMN547" s="61"/>
      <c r="IMO547" s="55"/>
      <c r="IMP547" s="57"/>
      <c r="IMQ547" s="55"/>
      <c r="IMR547" s="55"/>
      <c r="IMS547" s="55"/>
      <c r="IMT547" s="55"/>
      <c r="IMU547" s="55"/>
      <c r="IMV547" s="55"/>
      <c r="IMW547" s="55"/>
      <c r="IMX547" s="59"/>
      <c r="IMY547" s="55"/>
      <c r="IMZ547" s="55"/>
      <c r="INA547" s="87"/>
      <c r="INB547" s="88"/>
      <c r="INC547" s="89"/>
      <c r="IND547" s="90"/>
      <c r="INE547" s="57"/>
      <c r="INF547" s="57"/>
      <c r="ING547" s="91"/>
      <c r="INH547" s="87"/>
      <c r="INI547" s="87"/>
      <c r="INJ547" s="55"/>
      <c r="INK547" s="55"/>
      <c r="INL547" s="92"/>
      <c r="INM547" s="61"/>
      <c r="INN547" s="55"/>
      <c r="INO547" s="57"/>
      <c r="INP547" s="55"/>
      <c r="INQ547" s="55"/>
      <c r="INR547" s="55"/>
      <c r="INS547" s="55"/>
      <c r="INT547" s="55"/>
      <c r="INU547" s="55"/>
      <c r="INV547" s="55"/>
      <c r="INW547" s="59"/>
      <c r="INX547" s="55"/>
      <c r="INY547" s="55"/>
      <c r="INZ547" s="87"/>
      <c r="IOA547" s="88"/>
      <c r="IOB547" s="89"/>
      <c r="IOC547" s="90"/>
      <c r="IOD547" s="57"/>
      <c r="IOE547" s="57"/>
      <c r="IOF547" s="91"/>
      <c r="IOG547" s="87"/>
      <c r="IOH547" s="87"/>
      <c r="IOI547" s="55"/>
      <c r="IOJ547" s="55"/>
      <c r="IOK547" s="92"/>
      <c r="IOL547" s="61"/>
      <c r="IOM547" s="55"/>
      <c r="ION547" s="57"/>
      <c r="IOO547" s="55"/>
      <c r="IOP547" s="55"/>
      <c r="IOQ547" s="55"/>
      <c r="IOR547" s="55"/>
      <c r="IOS547" s="55"/>
      <c r="IOT547" s="55"/>
      <c r="IOU547" s="55"/>
      <c r="IOV547" s="59"/>
      <c r="IOW547" s="55"/>
      <c r="IOX547" s="55"/>
      <c r="IOY547" s="87"/>
      <c r="IOZ547" s="88"/>
      <c r="IPA547" s="89"/>
      <c r="IPB547" s="90"/>
      <c r="IPC547" s="57"/>
      <c r="IPD547" s="57"/>
      <c r="IPE547" s="91"/>
      <c r="IPF547" s="87"/>
      <c r="IPG547" s="87"/>
      <c r="IPH547" s="55"/>
      <c r="IPI547" s="55"/>
      <c r="IPJ547" s="92"/>
      <c r="IPK547" s="61"/>
      <c r="IPL547" s="55"/>
      <c r="IPM547" s="57"/>
      <c r="IPN547" s="55"/>
      <c r="IPO547" s="55"/>
      <c r="IPP547" s="55"/>
      <c r="IPQ547" s="55"/>
      <c r="IPR547" s="55"/>
      <c r="IPS547" s="55"/>
      <c r="IPT547" s="55"/>
      <c r="IPU547" s="59"/>
      <c r="IPV547" s="55"/>
      <c r="IPW547" s="55"/>
      <c r="IPX547" s="87"/>
      <c r="IPY547" s="88"/>
      <c r="IPZ547" s="89"/>
      <c r="IQA547" s="90"/>
      <c r="IQB547" s="57"/>
      <c r="IQC547" s="57"/>
      <c r="IQD547" s="91"/>
      <c r="IQE547" s="87"/>
      <c r="IQF547" s="87"/>
      <c r="IQG547" s="55"/>
      <c r="IQH547" s="55"/>
      <c r="IQI547" s="92"/>
      <c r="IQJ547" s="61"/>
      <c r="IQK547" s="55"/>
      <c r="IQL547" s="57"/>
      <c r="IQM547" s="55"/>
      <c r="IQN547" s="55"/>
      <c r="IQO547" s="55"/>
      <c r="IQP547" s="55"/>
      <c r="IQQ547" s="55"/>
      <c r="IQR547" s="55"/>
      <c r="IQS547" s="55"/>
      <c r="IQT547" s="59"/>
      <c r="IQU547" s="55"/>
      <c r="IQV547" s="55"/>
      <c r="IQW547" s="87"/>
      <c r="IQX547" s="88"/>
      <c r="IQY547" s="89"/>
      <c r="IQZ547" s="90"/>
      <c r="IRA547" s="57"/>
      <c r="IRB547" s="57"/>
      <c r="IRC547" s="91"/>
      <c r="IRD547" s="87"/>
      <c r="IRE547" s="87"/>
      <c r="IRF547" s="55"/>
      <c r="IRG547" s="55"/>
      <c r="IRH547" s="92"/>
      <c r="IRI547" s="61"/>
      <c r="IRJ547" s="55"/>
      <c r="IRK547" s="57"/>
      <c r="IRL547" s="55"/>
      <c r="IRM547" s="55"/>
      <c r="IRN547" s="55"/>
      <c r="IRO547" s="55"/>
      <c r="IRP547" s="55"/>
      <c r="IRQ547" s="55"/>
      <c r="IRR547" s="55"/>
      <c r="IRS547" s="59"/>
      <c r="IRT547" s="55"/>
      <c r="IRU547" s="55"/>
      <c r="IRV547" s="87"/>
      <c r="IRW547" s="88"/>
      <c r="IRX547" s="89"/>
      <c r="IRY547" s="90"/>
      <c r="IRZ547" s="57"/>
      <c r="ISA547" s="57"/>
      <c r="ISB547" s="91"/>
      <c r="ISC547" s="87"/>
      <c r="ISD547" s="87"/>
      <c r="ISE547" s="55"/>
      <c r="ISF547" s="55"/>
      <c r="ISG547" s="92"/>
      <c r="ISH547" s="61"/>
      <c r="ISI547" s="55"/>
      <c r="ISJ547" s="57"/>
      <c r="ISK547" s="55"/>
      <c r="ISL547" s="55"/>
      <c r="ISM547" s="55"/>
      <c r="ISN547" s="55"/>
      <c r="ISO547" s="55"/>
      <c r="ISP547" s="55"/>
      <c r="ISQ547" s="55"/>
      <c r="ISR547" s="59"/>
      <c r="ISS547" s="55"/>
      <c r="IST547" s="55"/>
      <c r="ISU547" s="87"/>
      <c r="ISV547" s="88"/>
      <c r="ISW547" s="89"/>
      <c r="ISX547" s="90"/>
      <c r="ISY547" s="57"/>
      <c r="ISZ547" s="57"/>
      <c r="ITA547" s="91"/>
      <c r="ITB547" s="87"/>
      <c r="ITC547" s="87"/>
      <c r="ITD547" s="55"/>
      <c r="ITE547" s="55"/>
      <c r="ITF547" s="92"/>
      <c r="ITG547" s="61"/>
      <c r="ITH547" s="55"/>
      <c r="ITI547" s="57"/>
      <c r="ITJ547" s="55"/>
      <c r="ITK547" s="55"/>
      <c r="ITL547" s="55"/>
      <c r="ITM547" s="55"/>
      <c r="ITN547" s="55"/>
      <c r="ITO547" s="55"/>
      <c r="ITP547" s="55"/>
      <c r="ITQ547" s="59"/>
      <c r="ITR547" s="55"/>
      <c r="ITS547" s="55"/>
      <c r="ITT547" s="87"/>
      <c r="ITU547" s="88"/>
      <c r="ITV547" s="89"/>
      <c r="ITW547" s="90"/>
      <c r="ITX547" s="57"/>
      <c r="ITY547" s="57"/>
      <c r="ITZ547" s="91"/>
      <c r="IUA547" s="87"/>
      <c r="IUB547" s="87"/>
      <c r="IUC547" s="55"/>
      <c r="IUD547" s="55"/>
      <c r="IUE547" s="92"/>
      <c r="IUF547" s="61"/>
      <c r="IUG547" s="55"/>
      <c r="IUH547" s="57"/>
      <c r="IUI547" s="55"/>
      <c r="IUJ547" s="55"/>
      <c r="IUK547" s="55"/>
      <c r="IUL547" s="55"/>
      <c r="IUM547" s="55"/>
      <c r="IUN547" s="55"/>
      <c r="IUO547" s="55"/>
      <c r="IUP547" s="59"/>
      <c r="IUQ547" s="55"/>
      <c r="IUR547" s="55"/>
      <c r="IUS547" s="87"/>
      <c r="IUT547" s="88"/>
      <c r="IUU547" s="89"/>
      <c r="IUV547" s="90"/>
      <c r="IUW547" s="57"/>
      <c r="IUX547" s="57"/>
      <c r="IUY547" s="91"/>
      <c r="IUZ547" s="87"/>
      <c r="IVA547" s="87"/>
      <c r="IVB547" s="55"/>
      <c r="IVC547" s="55"/>
      <c r="IVD547" s="92"/>
      <c r="IVE547" s="61"/>
      <c r="IVF547" s="55"/>
      <c r="IVG547" s="57"/>
      <c r="IVH547" s="55"/>
      <c r="IVI547" s="55"/>
      <c r="IVJ547" s="55"/>
      <c r="IVK547" s="55"/>
      <c r="IVL547" s="55"/>
      <c r="IVM547" s="55"/>
      <c r="IVN547" s="55"/>
      <c r="IVO547" s="59"/>
      <c r="IVP547" s="55"/>
      <c r="IVQ547" s="55"/>
      <c r="IVR547" s="87"/>
      <c r="IVS547" s="88"/>
      <c r="IVT547" s="89"/>
      <c r="IVU547" s="90"/>
      <c r="IVV547" s="57"/>
      <c r="IVW547" s="57"/>
      <c r="IVX547" s="91"/>
      <c r="IVY547" s="87"/>
      <c r="IVZ547" s="87"/>
      <c r="IWA547" s="55"/>
      <c r="IWB547" s="55"/>
      <c r="IWC547" s="92"/>
      <c r="IWD547" s="61"/>
      <c r="IWE547" s="55"/>
      <c r="IWF547" s="57"/>
      <c r="IWG547" s="55"/>
      <c r="IWH547" s="55"/>
      <c r="IWI547" s="55"/>
      <c r="IWJ547" s="55"/>
      <c r="IWK547" s="55"/>
      <c r="IWL547" s="55"/>
      <c r="IWM547" s="55"/>
      <c r="IWN547" s="59"/>
      <c r="IWO547" s="55"/>
      <c r="IWP547" s="55"/>
      <c r="IWQ547" s="87"/>
      <c r="IWR547" s="88"/>
      <c r="IWS547" s="89"/>
      <c r="IWT547" s="90"/>
      <c r="IWU547" s="57"/>
      <c r="IWV547" s="57"/>
      <c r="IWW547" s="91"/>
      <c r="IWX547" s="87"/>
      <c r="IWY547" s="87"/>
      <c r="IWZ547" s="55"/>
      <c r="IXA547" s="55"/>
      <c r="IXB547" s="92"/>
      <c r="IXC547" s="61"/>
      <c r="IXD547" s="55"/>
      <c r="IXE547" s="57"/>
      <c r="IXF547" s="55"/>
      <c r="IXG547" s="55"/>
      <c r="IXH547" s="55"/>
      <c r="IXI547" s="55"/>
      <c r="IXJ547" s="55"/>
      <c r="IXK547" s="55"/>
      <c r="IXL547" s="55"/>
      <c r="IXM547" s="59"/>
      <c r="IXN547" s="55"/>
      <c r="IXO547" s="55"/>
      <c r="IXP547" s="87"/>
      <c r="IXQ547" s="88"/>
      <c r="IXR547" s="89"/>
      <c r="IXS547" s="90"/>
      <c r="IXT547" s="57"/>
      <c r="IXU547" s="57"/>
      <c r="IXV547" s="91"/>
      <c r="IXW547" s="87"/>
      <c r="IXX547" s="87"/>
      <c r="IXY547" s="55"/>
      <c r="IXZ547" s="55"/>
      <c r="IYA547" s="92"/>
      <c r="IYB547" s="61"/>
      <c r="IYC547" s="55"/>
      <c r="IYD547" s="57"/>
      <c r="IYE547" s="55"/>
      <c r="IYF547" s="55"/>
      <c r="IYG547" s="55"/>
      <c r="IYH547" s="55"/>
      <c r="IYI547" s="55"/>
      <c r="IYJ547" s="55"/>
      <c r="IYK547" s="55"/>
      <c r="IYL547" s="59"/>
      <c r="IYM547" s="55"/>
      <c r="IYN547" s="55"/>
      <c r="IYO547" s="87"/>
      <c r="IYP547" s="88"/>
      <c r="IYQ547" s="89"/>
      <c r="IYR547" s="90"/>
      <c r="IYS547" s="57"/>
      <c r="IYT547" s="57"/>
      <c r="IYU547" s="91"/>
      <c r="IYV547" s="87"/>
      <c r="IYW547" s="87"/>
      <c r="IYX547" s="55"/>
      <c r="IYY547" s="55"/>
      <c r="IYZ547" s="92"/>
      <c r="IZA547" s="61"/>
      <c r="IZB547" s="55"/>
      <c r="IZC547" s="57"/>
      <c r="IZD547" s="55"/>
      <c r="IZE547" s="55"/>
      <c r="IZF547" s="55"/>
      <c r="IZG547" s="55"/>
      <c r="IZH547" s="55"/>
      <c r="IZI547" s="55"/>
      <c r="IZJ547" s="55"/>
      <c r="IZK547" s="59"/>
      <c r="IZL547" s="55"/>
      <c r="IZM547" s="55"/>
      <c r="IZN547" s="87"/>
      <c r="IZO547" s="88"/>
      <c r="IZP547" s="89"/>
      <c r="IZQ547" s="90"/>
      <c r="IZR547" s="57"/>
      <c r="IZS547" s="57"/>
      <c r="IZT547" s="91"/>
      <c r="IZU547" s="87"/>
      <c r="IZV547" s="87"/>
      <c r="IZW547" s="55"/>
      <c r="IZX547" s="55"/>
      <c r="IZY547" s="92"/>
      <c r="IZZ547" s="61"/>
      <c r="JAA547" s="55"/>
      <c r="JAB547" s="57"/>
      <c r="JAC547" s="55"/>
      <c r="JAD547" s="55"/>
      <c r="JAE547" s="55"/>
      <c r="JAF547" s="55"/>
      <c r="JAG547" s="55"/>
      <c r="JAH547" s="55"/>
      <c r="JAI547" s="55"/>
      <c r="JAJ547" s="59"/>
      <c r="JAK547" s="55"/>
      <c r="JAL547" s="55"/>
      <c r="JAM547" s="87"/>
      <c r="JAN547" s="88"/>
      <c r="JAO547" s="89"/>
      <c r="JAP547" s="90"/>
      <c r="JAQ547" s="57"/>
      <c r="JAR547" s="57"/>
      <c r="JAS547" s="91"/>
      <c r="JAT547" s="87"/>
      <c r="JAU547" s="87"/>
      <c r="JAV547" s="55"/>
      <c r="JAW547" s="55"/>
      <c r="JAX547" s="92"/>
      <c r="JAY547" s="61"/>
      <c r="JAZ547" s="55"/>
      <c r="JBA547" s="57"/>
      <c r="JBB547" s="55"/>
      <c r="JBC547" s="55"/>
      <c r="JBD547" s="55"/>
      <c r="JBE547" s="55"/>
      <c r="JBF547" s="55"/>
      <c r="JBG547" s="55"/>
      <c r="JBH547" s="55"/>
      <c r="JBI547" s="59"/>
      <c r="JBJ547" s="55"/>
      <c r="JBK547" s="55"/>
      <c r="JBL547" s="87"/>
      <c r="JBM547" s="88"/>
      <c r="JBN547" s="89"/>
      <c r="JBO547" s="90"/>
      <c r="JBP547" s="57"/>
      <c r="JBQ547" s="57"/>
      <c r="JBR547" s="91"/>
      <c r="JBS547" s="87"/>
      <c r="JBT547" s="87"/>
      <c r="JBU547" s="55"/>
      <c r="JBV547" s="55"/>
      <c r="JBW547" s="92"/>
      <c r="JBX547" s="61"/>
      <c r="JBY547" s="55"/>
      <c r="JBZ547" s="57"/>
      <c r="JCA547" s="55"/>
      <c r="JCB547" s="55"/>
      <c r="JCC547" s="55"/>
      <c r="JCD547" s="55"/>
      <c r="JCE547" s="55"/>
      <c r="JCF547" s="55"/>
      <c r="JCG547" s="55"/>
      <c r="JCH547" s="59"/>
      <c r="JCI547" s="55"/>
      <c r="JCJ547" s="55"/>
      <c r="JCK547" s="87"/>
      <c r="JCL547" s="88"/>
      <c r="JCM547" s="89"/>
      <c r="JCN547" s="90"/>
      <c r="JCO547" s="57"/>
      <c r="JCP547" s="57"/>
      <c r="JCQ547" s="91"/>
      <c r="JCR547" s="87"/>
      <c r="JCS547" s="87"/>
      <c r="JCT547" s="55"/>
      <c r="JCU547" s="55"/>
      <c r="JCV547" s="92"/>
      <c r="JCW547" s="61"/>
      <c r="JCX547" s="55"/>
      <c r="JCY547" s="57"/>
      <c r="JCZ547" s="55"/>
      <c r="JDA547" s="55"/>
      <c r="JDB547" s="55"/>
      <c r="JDC547" s="55"/>
      <c r="JDD547" s="55"/>
      <c r="JDE547" s="55"/>
      <c r="JDF547" s="55"/>
      <c r="JDG547" s="59"/>
      <c r="JDH547" s="55"/>
      <c r="JDI547" s="55"/>
      <c r="JDJ547" s="87"/>
      <c r="JDK547" s="88"/>
      <c r="JDL547" s="89"/>
      <c r="JDM547" s="90"/>
      <c r="JDN547" s="57"/>
      <c r="JDO547" s="57"/>
      <c r="JDP547" s="91"/>
      <c r="JDQ547" s="87"/>
      <c r="JDR547" s="87"/>
      <c r="JDS547" s="55"/>
      <c r="JDT547" s="55"/>
      <c r="JDU547" s="92"/>
      <c r="JDV547" s="61"/>
      <c r="JDW547" s="55"/>
      <c r="JDX547" s="57"/>
      <c r="JDY547" s="55"/>
      <c r="JDZ547" s="55"/>
      <c r="JEA547" s="55"/>
      <c r="JEB547" s="55"/>
      <c r="JEC547" s="55"/>
      <c r="JED547" s="55"/>
      <c r="JEE547" s="55"/>
      <c r="JEF547" s="59"/>
      <c r="JEG547" s="55"/>
      <c r="JEH547" s="55"/>
      <c r="JEI547" s="87"/>
      <c r="JEJ547" s="88"/>
      <c r="JEK547" s="89"/>
      <c r="JEL547" s="90"/>
      <c r="JEM547" s="57"/>
      <c r="JEN547" s="57"/>
      <c r="JEO547" s="91"/>
      <c r="JEP547" s="87"/>
      <c r="JEQ547" s="87"/>
      <c r="JER547" s="55"/>
      <c r="JES547" s="55"/>
      <c r="JET547" s="92"/>
      <c r="JEU547" s="61"/>
      <c r="JEV547" s="55"/>
      <c r="JEW547" s="57"/>
      <c r="JEX547" s="55"/>
      <c r="JEY547" s="55"/>
      <c r="JEZ547" s="55"/>
      <c r="JFA547" s="55"/>
      <c r="JFB547" s="55"/>
      <c r="JFC547" s="55"/>
      <c r="JFD547" s="55"/>
      <c r="JFE547" s="59"/>
      <c r="JFF547" s="55"/>
      <c r="JFG547" s="55"/>
      <c r="JFH547" s="87"/>
      <c r="JFI547" s="88"/>
      <c r="JFJ547" s="89"/>
      <c r="JFK547" s="90"/>
      <c r="JFL547" s="57"/>
      <c r="JFM547" s="57"/>
      <c r="JFN547" s="91"/>
      <c r="JFO547" s="87"/>
      <c r="JFP547" s="87"/>
      <c r="JFQ547" s="55"/>
      <c r="JFR547" s="55"/>
      <c r="JFS547" s="92"/>
      <c r="JFT547" s="61"/>
      <c r="JFU547" s="55"/>
      <c r="JFV547" s="57"/>
      <c r="JFW547" s="55"/>
      <c r="JFX547" s="55"/>
      <c r="JFY547" s="55"/>
      <c r="JFZ547" s="55"/>
      <c r="JGA547" s="55"/>
      <c r="JGB547" s="55"/>
      <c r="JGC547" s="55"/>
      <c r="JGD547" s="59"/>
      <c r="JGE547" s="55"/>
      <c r="JGF547" s="55"/>
      <c r="JGG547" s="87"/>
      <c r="JGH547" s="88"/>
      <c r="JGI547" s="89"/>
      <c r="JGJ547" s="90"/>
      <c r="JGK547" s="57"/>
      <c r="JGL547" s="57"/>
      <c r="JGM547" s="91"/>
      <c r="JGN547" s="87"/>
      <c r="JGO547" s="87"/>
      <c r="JGP547" s="55"/>
      <c r="JGQ547" s="55"/>
      <c r="JGR547" s="92"/>
      <c r="JGS547" s="61"/>
      <c r="JGT547" s="55"/>
      <c r="JGU547" s="57"/>
      <c r="JGV547" s="55"/>
      <c r="JGW547" s="55"/>
      <c r="JGX547" s="55"/>
      <c r="JGY547" s="55"/>
      <c r="JGZ547" s="55"/>
      <c r="JHA547" s="55"/>
      <c r="JHB547" s="55"/>
      <c r="JHC547" s="59"/>
      <c r="JHD547" s="55"/>
      <c r="JHE547" s="55"/>
      <c r="JHF547" s="87"/>
      <c r="JHG547" s="88"/>
      <c r="JHH547" s="89"/>
      <c r="JHI547" s="90"/>
      <c r="JHJ547" s="57"/>
      <c r="JHK547" s="57"/>
      <c r="JHL547" s="91"/>
      <c r="JHM547" s="87"/>
      <c r="JHN547" s="87"/>
      <c r="JHO547" s="55"/>
      <c r="JHP547" s="55"/>
      <c r="JHQ547" s="92"/>
      <c r="JHR547" s="61"/>
      <c r="JHS547" s="55"/>
      <c r="JHT547" s="57"/>
      <c r="JHU547" s="55"/>
      <c r="JHV547" s="55"/>
      <c r="JHW547" s="55"/>
      <c r="JHX547" s="55"/>
      <c r="JHY547" s="55"/>
      <c r="JHZ547" s="55"/>
      <c r="JIA547" s="55"/>
      <c r="JIB547" s="59"/>
      <c r="JIC547" s="55"/>
      <c r="JID547" s="55"/>
      <c r="JIE547" s="87"/>
      <c r="JIF547" s="88"/>
      <c r="JIG547" s="89"/>
      <c r="JIH547" s="90"/>
      <c r="JII547" s="57"/>
      <c r="JIJ547" s="57"/>
      <c r="JIK547" s="91"/>
      <c r="JIL547" s="87"/>
      <c r="JIM547" s="87"/>
      <c r="JIN547" s="55"/>
      <c r="JIO547" s="55"/>
      <c r="JIP547" s="92"/>
      <c r="JIQ547" s="61"/>
      <c r="JIR547" s="55"/>
      <c r="JIS547" s="57"/>
      <c r="JIT547" s="55"/>
      <c r="JIU547" s="55"/>
      <c r="JIV547" s="55"/>
      <c r="JIW547" s="55"/>
      <c r="JIX547" s="55"/>
      <c r="JIY547" s="55"/>
      <c r="JIZ547" s="55"/>
      <c r="JJA547" s="59"/>
      <c r="JJB547" s="55"/>
      <c r="JJC547" s="55"/>
      <c r="JJD547" s="87"/>
      <c r="JJE547" s="88"/>
      <c r="JJF547" s="89"/>
      <c r="JJG547" s="90"/>
      <c r="JJH547" s="57"/>
      <c r="JJI547" s="57"/>
      <c r="JJJ547" s="91"/>
      <c r="JJK547" s="87"/>
      <c r="JJL547" s="87"/>
      <c r="JJM547" s="55"/>
      <c r="JJN547" s="55"/>
      <c r="JJO547" s="92"/>
      <c r="JJP547" s="61"/>
      <c r="JJQ547" s="55"/>
      <c r="JJR547" s="57"/>
      <c r="JJS547" s="55"/>
      <c r="JJT547" s="55"/>
      <c r="JJU547" s="55"/>
      <c r="JJV547" s="55"/>
      <c r="JJW547" s="55"/>
      <c r="JJX547" s="55"/>
      <c r="JJY547" s="55"/>
      <c r="JJZ547" s="59"/>
      <c r="JKA547" s="55"/>
      <c r="JKB547" s="55"/>
      <c r="JKC547" s="87"/>
      <c r="JKD547" s="88"/>
      <c r="JKE547" s="89"/>
      <c r="JKF547" s="90"/>
      <c r="JKG547" s="57"/>
      <c r="JKH547" s="57"/>
      <c r="JKI547" s="91"/>
      <c r="JKJ547" s="87"/>
      <c r="JKK547" s="87"/>
      <c r="JKL547" s="55"/>
      <c r="JKM547" s="55"/>
      <c r="JKN547" s="92"/>
      <c r="JKO547" s="61"/>
      <c r="JKP547" s="55"/>
      <c r="JKQ547" s="57"/>
      <c r="JKR547" s="55"/>
      <c r="JKS547" s="55"/>
      <c r="JKT547" s="55"/>
      <c r="JKU547" s="55"/>
      <c r="JKV547" s="55"/>
      <c r="JKW547" s="55"/>
      <c r="JKX547" s="55"/>
      <c r="JKY547" s="59"/>
      <c r="JKZ547" s="55"/>
      <c r="JLA547" s="55"/>
      <c r="JLB547" s="87"/>
      <c r="JLC547" s="88"/>
      <c r="JLD547" s="89"/>
      <c r="JLE547" s="90"/>
      <c r="JLF547" s="57"/>
      <c r="JLG547" s="57"/>
      <c r="JLH547" s="91"/>
      <c r="JLI547" s="87"/>
      <c r="JLJ547" s="87"/>
      <c r="JLK547" s="55"/>
      <c r="JLL547" s="55"/>
      <c r="JLM547" s="92"/>
      <c r="JLN547" s="61"/>
      <c r="JLO547" s="55"/>
      <c r="JLP547" s="57"/>
      <c r="JLQ547" s="55"/>
      <c r="JLR547" s="55"/>
      <c r="JLS547" s="55"/>
      <c r="JLT547" s="55"/>
      <c r="JLU547" s="55"/>
      <c r="JLV547" s="55"/>
      <c r="JLW547" s="55"/>
      <c r="JLX547" s="59"/>
      <c r="JLY547" s="55"/>
      <c r="JLZ547" s="55"/>
      <c r="JMA547" s="87"/>
      <c r="JMB547" s="88"/>
      <c r="JMC547" s="89"/>
      <c r="JMD547" s="90"/>
      <c r="JME547" s="57"/>
      <c r="JMF547" s="57"/>
      <c r="JMG547" s="91"/>
      <c r="JMH547" s="87"/>
      <c r="JMI547" s="87"/>
      <c r="JMJ547" s="55"/>
      <c r="JMK547" s="55"/>
      <c r="JML547" s="92"/>
      <c r="JMM547" s="61"/>
      <c r="JMN547" s="55"/>
      <c r="JMO547" s="57"/>
      <c r="JMP547" s="55"/>
      <c r="JMQ547" s="55"/>
      <c r="JMR547" s="55"/>
      <c r="JMS547" s="55"/>
      <c r="JMT547" s="55"/>
      <c r="JMU547" s="55"/>
      <c r="JMV547" s="55"/>
      <c r="JMW547" s="59"/>
      <c r="JMX547" s="55"/>
      <c r="JMY547" s="55"/>
      <c r="JMZ547" s="87"/>
      <c r="JNA547" s="88"/>
      <c r="JNB547" s="89"/>
      <c r="JNC547" s="90"/>
      <c r="JND547" s="57"/>
      <c r="JNE547" s="57"/>
      <c r="JNF547" s="91"/>
      <c r="JNG547" s="87"/>
      <c r="JNH547" s="87"/>
      <c r="JNI547" s="55"/>
      <c r="JNJ547" s="55"/>
      <c r="JNK547" s="92"/>
      <c r="JNL547" s="61"/>
      <c r="JNM547" s="55"/>
      <c r="JNN547" s="57"/>
      <c r="JNO547" s="55"/>
      <c r="JNP547" s="55"/>
      <c r="JNQ547" s="55"/>
      <c r="JNR547" s="55"/>
      <c r="JNS547" s="55"/>
      <c r="JNT547" s="55"/>
      <c r="JNU547" s="55"/>
      <c r="JNV547" s="59"/>
      <c r="JNW547" s="55"/>
      <c r="JNX547" s="55"/>
      <c r="JNY547" s="87"/>
      <c r="JNZ547" s="88"/>
      <c r="JOA547" s="89"/>
      <c r="JOB547" s="90"/>
      <c r="JOC547" s="57"/>
      <c r="JOD547" s="57"/>
      <c r="JOE547" s="91"/>
      <c r="JOF547" s="87"/>
      <c r="JOG547" s="87"/>
      <c r="JOH547" s="55"/>
      <c r="JOI547" s="55"/>
      <c r="JOJ547" s="92"/>
      <c r="JOK547" s="61"/>
      <c r="JOL547" s="55"/>
      <c r="JOM547" s="57"/>
      <c r="JON547" s="55"/>
      <c r="JOO547" s="55"/>
      <c r="JOP547" s="55"/>
      <c r="JOQ547" s="55"/>
      <c r="JOR547" s="55"/>
      <c r="JOS547" s="55"/>
      <c r="JOT547" s="55"/>
      <c r="JOU547" s="59"/>
      <c r="JOV547" s="55"/>
      <c r="JOW547" s="55"/>
      <c r="JOX547" s="87"/>
      <c r="JOY547" s="88"/>
      <c r="JOZ547" s="89"/>
      <c r="JPA547" s="90"/>
      <c r="JPB547" s="57"/>
      <c r="JPC547" s="57"/>
      <c r="JPD547" s="91"/>
      <c r="JPE547" s="87"/>
      <c r="JPF547" s="87"/>
      <c r="JPG547" s="55"/>
      <c r="JPH547" s="55"/>
      <c r="JPI547" s="92"/>
      <c r="JPJ547" s="61"/>
      <c r="JPK547" s="55"/>
      <c r="JPL547" s="57"/>
      <c r="JPM547" s="55"/>
      <c r="JPN547" s="55"/>
      <c r="JPO547" s="55"/>
      <c r="JPP547" s="55"/>
      <c r="JPQ547" s="55"/>
      <c r="JPR547" s="55"/>
      <c r="JPS547" s="55"/>
      <c r="JPT547" s="59"/>
      <c r="JPU547" s="55"/>
      <c r="JPV547" s="55"/>
      <c r="JPW547" s="87"/>
      <c r="JPX547" s="88"/>
      <c r="JPY547" s="89"/>
      <c r="JPZ547" s="90"/>
      <c r="JQA547" s="57"/>
      <c r="JQB547" s="57"/>
      <c r="JQC547" s="91"/>
      <c r="JQD547" s="87"/>
      <c r="JQE547" s="87"/>
      <c r="JQF547" s="55"/>
      <c r="JQG547" s="55"/>
      <c r="JQH547" s="92"/>
      <c r="JQI547" s="61"/>
      <c r="JQJ547" s="55"/>
      <c r="JQK547" s="57"/>
      <c r="JQL547" s="55"/>
      <c r="JQM547" s="55"/>
      <c r="JQN547" s="55"/>
      <c r="JQO547" s="55"/>
      <c r="JQP547" s="55"/>
      <c r="JQQ547" s="55"/>
      <c r="JQR547" s="55"/>
      <c r="JQS547" s="59"/>
      <c r="JQT547" s="55"/>
      <c r="JQU547" s="55"/>
      <c r="JQV547" s="87"/>
      <c r="JQW547" s="88"/>
      <c r="JQX547" s="89"/>
      <c r="JQY547" s="90"/>
      <c r="JQZ547" s="57"/>
      <c r="JRA547" s="57"/>
      <c r="JRB547" s="91"/>
      <c r="JRC547" s="87"/>
      <c r="JRD547" s="87"/>
      <c r="JRE547" s="55"/>
      <c r="JRF547" s="55"/>
      <c r="JRG547" s="92"/>
      <c r="JRH547" s="61"/>
      <c r="JRI547" s="55"/>
      <c r="JRJ547" s="57"/>
      <c r="JRK547" s="55"/>
      <c r="JRL547" s="55"/>
      <c r="JRM547" s="55"/>
      <c r="JRN547" s="55"/>
      <c r="JRO547" s="55"/>
      <c r="JRP547" s="55"/>
      <c r="JRQ547" s="55"/>
      <c r="JRR547" s="59"/>
      <c r="JRS547" s="55"/>
      <c r="JRT547" s="55"/>
      <c r="JRU547" s="87"/>
      <c r="JRV547" s="88"/>
      <c r="JRW547" s="89"/>
      <c r="JRX547" s="90"/>
      <c r="JRY547" s="57"/>
      <c r="JRZ547" s="57"/>
      <c r="JSA547" s="91"/>
      <c r="JSB547" s="87"/>
      <c r="JSC547" s="87"/>
      <c r="JSD547" s="55"/>
      <c r="JSE547" s="55"/>
      <c r="JSF547" s="92"/>
      <c r="JSG547" s="61"/>
      <c r="JSH547" s="55"/>
      <c r="JSI547" s="57"/>
      <c r="JSJ547" s="55"/>
      <c r="JSK547" s="55"/>
      <c r="JSL547" s="55"/>
      <c r="JSM547" s="55"/>
      <c r="JSN547" s="55"/>
      <c r="JSO547" s="55"/>
      <c r="JSP547" s="55"/>
      <c r="JSQ547" s="59"/>
      <c r="JSR547" s="55"/>
      <c r="JSS547" s="55"/>
      <c r="JST547" s="87"/>
      <c r="JSU547" s="88"/>
      <c r="JSV547" s="89"/>
      <c r="JSW547" s="90"/>
      <c r="JSX547" s="57"/>
      <c r="JSY547" s="57"/>
      <c r="JSZ547" s="91"/>
      <c r="JTA547" s="87"/>
      <c r="JTB547" s="87"/>
      <c r="JTC547" s="55"/>
      <c r="JTD547" s="55"/>
      <c r="JTE547" s="92"/>
      <c r="JTF547" s="61"/>
      <c r="JTG547" s="55"/>
      <c r="JTH547" s="57"/>
      <c r="JTI547" s="55"/>
      <c r="JTJ547" s="55"/>
      <c r="JTK547" s="55"/>
      <c r="JTL547" s="55"/>
      <c r="JTM547" s="55"/>
      <c r="JTN547" s="55"/>
      <c r="JTO547" s="55"/>
      <c r="JTP547" s="59"/>
      <c r="JTQ547" s="55"/>
      <c r="JTR547" s="55"/>
      <c r="JTS547" s="87"/>
      <c r="JTT547" s="88"/>
      <c r="JTU547" s="89"/>
      <c r="JTV547" s="90"/>
      <c r="JTW547" s="57"/>
      <c r="JTX547" s="57"/>
      <c r="JTY547" s="91"/>
      <c r="JTZ547" s="87"/>
      <c r="JUA547" s="87"/>
      <c r="JUB547" s="55"/>
      <c r="JUC547" s="55"/>
      <c r="JUD547" s="92"/>
      <c r="JUE547" s="61"/>
      <c r="JUF547" s="55"/>
      <c r="JUG547" s="57"/>
      <c r="JUH547" s="55"/>
      <c r="JUI547" s="55"/>
      <c r="JUJ547" s="55"/>
      <c r="JUK547" s="55"/>
      <c r="JUL547" s="55"/>
      <c r="JUM547" s="55"/>
      <c r="JUN547" s="55"/>
      <c r="JUO547" s="59"/>
      <c r="JUP547" s="55"/>
      <c r="JUQ547" s="55"/>
      <c r="JUR547" s="87"/>
      <c r="JUS547" s="88"/>
      <c r="JUT547" s="89"/>
      <c r="JUU547" s="90"/>
      <c r="JUV547" s="57"/>
      <c r="JUW547" s="57"/>
      <c r="JUX547" s="91"/>
      <c r="JUY547" s="87"/>
      <c r="JUZ547" s="87"/>
      <c r="JVA547" s="55"/>
      <c r="JVB547" s="55"/>
      <c r="JVC547" s="92"/>
      <c r="JVD547" s="61"/>
      <c r="JVE547" s="55"/>
      <c r="JVF547" s="57"/>
      <c r="JVG547" s="55"/>
      <c r="JVH547" s="55"/>
      <c r="JVI547" s="55"/>
      <c r="JVJ547" s="55"/>
      <c r="JVK547" s="55"/>
      <c r="JVL547" s="55"/>
      <c r="JVM547" s="55"/>
      <c r="JVN547" s="59"/>
      <c r="JVO547" s="55"/>
      <c r="JVP547" s="55"/>
      <c r="JVQ547" s="87"/>
      <c r="JVR547" s="88"/>
      <c r="JVS547" s="89"/>
      <c r="JVT547" s="90"/>
      <c r="JVU547" s="57"/>
      <c r="JVV547" s="57"/>
      <c r="JVW547" s="91"/>
      <c r="JVX547" s="87"/>
      <c r="JVY547" s="87"/>
      <c r="JVZ547" s="55"/>
      <c r="JWA547" s="55"/>
      <c r="JWB547" s="92"/>
      <c r="JWC547" s="61"/>
      <c r="JWD547" s="55"/>
      <c r="JWE547" s="57"/>
      <c r="JWF547" s="55"/>
      <c r="JWG547" s="55"/>
      <c r="JWH547" s="55"/>
      <c r="JWI547" s="55"/>
      <c r="JWJ547" s="55"/>
      <c r="JWK547" s="55"/>
      <c r="JWL547" s="55"/>
      <c r="JWM547" s="59"/>
      <c r="JWN547" s="55"/>
      <c r="JWO547" s="55"/>
      <c r="JWP547" s="87"/>
      <c r="JWQ547" s="88"/>
      <c r="JWR547" s="89"/>
      <c r="JWS547" s="90"/>
      <c r="JWT547" s="57"/>
      <c r="JWU547" s="57"/>
      <c r="JWV547" s="91"/>
      <c r="JWW547" s="87"/>
      <c r="JWX547" s="87"/>
      <c r="JWY547" s="55"/>
      <c r="JWZ547" s="55"/>
      <c r="JXA547" s="92"/>
      <c r="JXB547" s="61"/>
      <c r="JXC547" s="55"/>
      <c r="JXD547" s="57"/>
      <c r="JXE547" s="55"/>
      <c r="JXF547" s="55"/>
      <c r="JXG547" s="55"/>
      <c r="JXH547" s="55"/>
      <c r="JXI547" s="55"/>
      <c r="JXJ547" s="55"/>
      <c r="JXK547" s="55"/>
      <c r="JXL547" s="59"/>
      <c r="JXM547" s="55"/>
      <c r="JXN547" s="55"/>
      <c r="JXO547" s="87"/>
      <c r="JXP547" s="88"/>
      <c r="JXQ547" s="89"/>
      <c r="JXR547" s="90"/>
      <c r="JXS547" s="57"/>
      <c r="JXT547" s="57"/>
      <c r="JXU547" s="91"/>
      <c r="JXV547" s="87"/>
      <c r="JXW547" s="87"/>
      <c r="JXX547" s="55"/>
      <c r="JXY547" s="55"/>
      <c r="JXZ547" s="92"/>
      <c r="JYA547" s="61"/>
      <c r="JYB547" s="55"/>
      <c r="JYC547" s="57"/>
      <c r="JYD547" s="55"/>
      <c r="JYE547" s="55"/>
      <c r="JYF547" s="55"/>
      <c r="JYG547" s="55"/>
      <c r="JYH547" s="55"/>
      <c r="JYI547" s="55"/>
      <c r="JYJ547" s="55"/>
      <c r="JYK547" s="59"/>
      <c r="JYL547" s="55"/>
      <c r="JYM547" s="55"/>
      <c r="JYN547" s="87"/>
      <c r="JYO547" s="88"/>
      <c r="JYP547" s="89"/>
      <c r="JYQ547" s="90"/>
      <c r="JYR547" s="57"/>
      <c r="JYS547" s="57"/>
      <c r="JYT547" s="91"/>
      <c r="JYU547" s="87"/>
      <c r="JYV547" s="87"/>
      <c r="JYW547" s="55"/>
      <c r="JYX547" s="55"/>
      <c r="JYY547" s="92"/>
      <c r="JYZ547" s="61"/>
      <c r="JZA547" s="55"/>
      <c r="JZB547" s="57"/>
      <c r="JZC547" s="55"/>
      <c r="JZD547" s="55"/>
      <c r="JZE547" s="55"/>
      <c r="JZF547" s="55"/>
      <c r="JZG547" s="55"/>
      <c r="JZH547" s="55"/>
      <c r="JZI547" s="55"/>
      <c r="JZJ547" s="59"/>
      <c r="JZK547" s="55"/>
      <c r="JZL547" s="55"/>
      <c r="JZM547" s="87"/>
      <c r="JZN547" s="88"/>
      <c r="JZO547" s="89"/>
      <c r="JZP547" s="90"/>
      <c r="JZQ547" s="57"/>
      <c r="JZR547" s="57"/>
      <c r="JZS547" s="91"/>
      <c r="JZT547" s="87"/>
      <c r="JZU547" s="87"/>
      <c r="JZV547" s="55"/>
      <c r="JZW547" s="55"/>
      <c r="JZX547" s="92"/>
      <c r="JZY547" s="61"/>
      <c r="JZZ547" s="55"/>
      <c r="KAA547" s="57"/>
      <c r="KAB547" s="55"/>
      <c r="KAC547" s="55"/>
      <c r="KAD547" s="55"/>
      <c r="KAE547" s="55"/>
      <c r="KAF547" s="55"/>
      <c r="KAG547" s="55"/>
      <c r="KAH547" s="55"/>
      <c r="KAI547" s="59"/>
      <c r="KAJ547" s="55"/>
      <c r="KAK547" s="55"/>
      <c r="KAL547" s="87"/>
      <c r="KAM547" s="88"/>
      <c r="KAN547" s="89"/>
      <c r="KAO547" s="90"/>
      <c r="KAP547" s="57"/>
      <c r="KAQ547" s="57"/>
      <c r="KAR547" s="91"/>
      <c r="KAS547" s="87"/>
      <c r="KAT547" s="87"/>
      <c r="KAU547" s="55"/>
      <c r="KAV547" s="55"/>
      <c r="KAW547" s="92"/>
      <c r="KAX547" s="61"/>
      <c r="KAY547" s="55"/>
      <c r="KAZ547" s="57"/>
      <c r="KBA547" s="55"/>
      <c r="KBB547" s="55"/>
      <c r="KBC547" s="55"/>
      <c r="KBD547" s="55"/>
      <c r="KBE547" s="55"/>
      <c r="KBF547" s="55"/>
      <c r="KBG547" s="55"/>
      <c r="KBH547" s="59"/>
      <c r="KBI547" s="55"/>
      <c r="KBJ547" s="55"/>
      <c r="KBK547" s="87"/>
      <c r="KBL547" s="88"/>
      <c r="KBM547" s="89"/>
      <c r="KBN547" s="90"/>
      <c r="KBO547" s="57"/>
      <c r="KBP547" s="57"/>
      <c r="KBQ547" s="91"/>
      <c r="KBR547" s="87"/>
      <c r="KBS547" s="87"/>
      <c r="KBT547" s="55"/>
      <c r="KBU547" s="55"/>
      <c r="KBV547" s="92"/>
      <c r="KBW547" s="61"/>
      <c r="KBX547" s="55"/>
      <c r="KBY547" s="57"/>
      <c r="KBZ547" s="55"/>
      <c r="KCA547" s="55"/>
      <c r="KCB547" s="55"/>
      <c r="KCC547" s="55"/>
      <c r="KCD547" s="55"/>
      <c r="KCE547" s="55"/>
      <c r="KCF547" s="55"/>
      <c r="KCG547" s="59"/>
      <c r="KCH547" s="55"/>
      <c r="KCI547" s="55"/>
      <c r="KCJ547" s="87"/>
      <c r="KCK547" s="88"/>
      <c r="KCL547" s="89"/>
      <c r="KCM547" s="90"/>
      <c r="KCN547" s="57"/>
      <c r="KCO547" s="57"/>
      <c r="KCP547" s="91"/>
      <c r="KCQ547" s="87"/>
      <c r="KCR547" s="87"/>
      <c r="KCS547" s="55"/>
      <c r="KCT547" s="55"/>
      <c r="KCU547" s="92"/>
      <c r="KCV547" s="61"/>
      <c r="KCW547" s="55"/>
      <c r="KCX547" s="57"/>
      <c r="KCY547" s="55"/>
      <c r="KCZ547" s="55"/>
      <c r="KDA547" s="55"/>
      <c r="KDB547" s="55"/>
      <c r="KDC547" s="55"/>
      <c r="KDD547" s="55"/>
      <c r="KDE547" s="55"/>
      <c r="KDF547" s="59"/>
      <c r="KDG547" s="55"/>
      <c r="KDH547" s="55"/>
      <c r="KDI547" s="87"/>
      <c r="KDJ547" s="88"/>
      <c r="KDK547" s="89"/>
      <c r="KDL547" s="90"/>
      <c r="KDM547" s="57"/>
      <c r="KDN547" s="57"/>
      <c r="KDO547" s="91"/>
      <c r="KDP547" s="87"/>
      <c r="KDQ547" s="87"/>
      <c r="KDR547" s="55"/>
      <c r="KDS547" s="55"/>
      <c r="KDT547" s="92"/>
      <c r="KDU547" s="61"/>
      <c r="KDV547" s="55"/>
      <c r="KDW547" s="57"/>
      <c r="KDX547" s="55"/>
      <c r="KDY547" s="55"/>
      <c r="KDZ547" s="55"/>
      <c r="KEA547" s="55"/>
      <c r="KEB547" s="55"/>
      <c r="KEC547" s="55"/>
      <c r="KED547" s="55"/>
      <c r="KEE547" s="59"/>
      <c r="KEF547" s="55"/>
      <c r="KEG547" s="55"/>
      <c r="KEH547" s="87"/>
      <c r="KEI547" s="88"/>
      <c r="KEJ547" s="89"/>
      <c r="KEK547" s="90"/>
      <c r="KEL547" s="57"/>
      <c r="KEM547" s="57"/>
      <c r="KEN547" s="91"/>
      <c r="KEO547" s="87"/>
      <c r="KEP547" s="87"/>
      <c r="KEQ547" s="55"/>
      <c r="KER547" s="55"/>
      <c r="KES547" s="92"/>
      <c r="KET547" s="61"/>
      <c r="KEU547" s="55"/>
      <c r="KEV547" s="57"/>
      <c r="KEW547" s="55"/>
      <c r="KEX547" s="55"/>
      <c r="KEY547" s="55"/>
      <c r="KEZ547" s="55"/>
      <c r="KFA547" s="55"/>
      <c r="KFB547" s="55"/>
      <c r="KFC547" s="55"/>
      <c r="KFD547" s="59"/>
      <c r="KFE547" s="55"/>
      <c r="KFF547" s="55"/>
      <c r="KFG547" s="87"/>
      <c r="KFH547" s="88"/>
      <c r="KFI547" s="89"/>
      <c r="KFJ547" s="90"/>
      <c r="KFK547" s="57"/>
      <c r="KFL547" s="57"/>
      <c r="KFM547" s="91"/>
      <c r="KFN547" s="87"/>
      <c r="KFO547" s="87"/>
      <c r="KFP547" s="55"/>
      <c r="KFQ547" s="55"/>
      <c r="KFR547" s="92"/>
      <c r="KFS547" s="61"/>
      <c r="KFT547" s="55"/>
      <c r="KFU547" s="57"/>
      <c r="KFV547" s="55"/>
      <c r="KFW547" s="55"/>
      <c r="KFX547" s="55"/>
      <c r="KFY547" s="55"/>
      <c r="KFZ547" s="55"/>
      <c r="KGA547" s="55"/>
      <c r="KGB547" s="55"/>
      <c r="KGC547" s="59"/>
      <c r="KGD547" s="55"/>
      <c r="KGE547" s="55"/>
      <c r="KGF547" s="87"/>
      <c r="KGG547" s="88"/>
      <c r="KGH547" s="89"/>
      <c r="KGI547" s="90"/>
      <c r="KGJ547" s="57"/>
      <c r="KGK547" s="57"/>
      <c r="KGL547" s="91"/>
      <c r="KGM547" s="87"/>
      <c r="KGN547" s="87"/>
      <c r="KGO547" s="55"/>
      <c r="KGP547" s="55"/>
      <c r="KGQ547" s="92"/>
      <c r="KGR547" s="61"/>
      <c r="KGS547" s="55"/>
      <c r="KGT547" s="57"/>
      <c r="KGU547" s="55"/>
      <c r="KGV547" s="55"/>
      <c r="KGW547" s="55"/>
      <c r="KGX547" s="55"/>
      <c r="KGY547" s="55"/>
      <c r="KGZ547" s="55"/>
      <c r="KHA547" s="55"/>
      <c r="KHB547" s="59"/>
      <c r="KHC547" s="55"/>
      <c r="KHD547" s="55"/>
      <c r="KHE547" s="87"/>
      <c r="KHF547" s="88"/>
      <c r="KHG547" s="89"/>
      <c r="KHH547" s="90"/>
      <c r="KHI547" s="57"/>
      <c r="KHJ547" s="57"/>
      <c r="KHK547" s="91"/>
      <c r="KHL547" s="87"/>
      <c r="KHM547" s="87"/>
      <c r="KHN547" s="55"/>
      <c r="KHO547" s="55"/>
      <c r="KHP547" s="92"/>
      <c r="KHQ547" s="61"/>
      <c r="KHR547" s="55"/>
      <c r="KHS547" s="57"/>
      <c r="KHT547" s="55"/>
      <c r="KHU547" s="55"/>
      <c r="KHV547" s="55"/>
      <c r="KHW547" s="55"/>
      <c r="KHX547" s="55"/>
      <c r="KHY547" s="55"/>
      <c r="KHZ547" s="55"/>
      <c r="KIA547" s="59"/>
      <c r="KIB547" s="55"/>
      <c r="KIC547" s="55"/>
      <c r="KID547" s="87"/>
      <c r="KIE547" s="88"/>
      <c r="KIF547" s="89"/>
      <c r="KIG547" s="90"/>
      <c r="KIH547" s="57"/>
      <c r="KII547" s="57"/>
      <c r="KIJ547" s="91"/>
      <c r="KIK547" s="87"/>
      <c r="KIL547" s="87"/>
      <c r="KIM547" s="55"/>
      <c r="KIN547" s="55"/>
      <c r="KIO547" s="92"/>
      <c r="KIP547" s="61"/>
      <c r="KIQ547" s="55"/>
      <c r="KIR547" s="57"/>
      <c r="KIS547" s="55"/>
      <c r="KIT547" s="55"/>
      <c r="KIU547" s="55"/>
      <c r="KIV547" s="55"/>
      <c r="KIW547" s="55"/>
      <c r="KIX547" s="55"/>
      <c r="KIY547" s="55"/>
      <c r="KIZ547" s="59"/>
      <c r="KJA547" s="55"/>
      <c r="KJB547" s="55"/>
      <c r="KJC547" s="87"/>
      <c r="KJD547" s="88"/>
      <c r="KJE547" s="89"/>
      <c r="KJF547" s="90"/>
      <c r="KJG547" s="57"/>
      <c r="KJH547" s="57"/>
      <c r="KJI547" s="91"/>
      <c r="KJJ547" s="87"/>
      <c r="KJK547" s="87"/>
      <c r="KJL547" s="55"/>
      <c r="KJM547" s="55"/>
      <c r="KJN547" s="92"/>
      <c r="KJO547" s="61"/>
      <c r="KJP547" s="55"/>
      <c r="KJQ547" s="57"/>
      <c r="KJR547" s="55"/>
      <c r="KJS547" s="55"/>
      <c r="KJT547" s="55"/>
      <c r="KJU547" s="55"/>
      <c r="KJV547" s="55"/>
      <c r="KJW547" s="55"/>
      <c r="KJX547" s="55"/>
      <c r="KJY547" s="59"/>
      <c r="KJZ547" s="55"/>
      <c r="KKA547" s="55"/>
      <c r="KKB547" s="87"/>
      <c r="KKC547" s="88"/>
      <c r="KKD547" s="89"/>
      <c r="KKE547" s="90"/>
      <c r="KKF547" s="57"/>
      <c r="KKG547" s="57"/>
      <c r="KKH547" s="91"/>
      <c r="KKI547" s="87"/>
      <c r="KKJ547" s="87"/>
      <c r="KKK547" s="55"/>
      <c r="KKL547" s="55"/>
      <c r="KKM547" s="92"/>
      <c r="KKN547" s="61"/>
      <c r="KKO547" s="55"/>
      <c r="KKP547" s="57"/>
      <c r="KKQ547" s="55"/>
      <c r="KKR547" s="55"/>
      <c r="KKS547" s="55"/>
      <c r="KKT547" s="55"/>
      <c r="KKU547" s="55"/>
      <c r="KKV547" s="55"/>
      <c r="KKW547" s="55"/>
      <c r="KKX547" s="59"/>
      <c r="KKY547" s="55"/>
      <c r="KKZ547" s="55"/>
      <c r="KLA547" s="87"/>
      <c r="KLB547" s="88"/>
      <c r="KLC547" s="89"/>
      <c r="KLD547" s="90"/>
      <c r="KLE547" s="57"/>
      <c r="KLF547" s="57"/>
      <c r="KLG547" s="91"/>
      <c r="KLH547" s="87"/>
      <c r="KLI547" s="87"/>
      <c r="KLJ547" s="55"/>
      <c r="KLK547" s="55"/>
      <c r="KLL547" s="92"/>
      <c r="KLM547" s="61"/>
      <c r="KLN547" s="55"/>
      <c r="KLO547" s="57"/>
      <c r="KLP547" s="55"/>
      <c r="KLQ547" s="55"/>
      <c r="KLR547" s="55"/>
      <c r="KLS547" s="55"/>
      <c r="KLT547" s="55"/>
      <c r="KLU547" s="55"/>
      <c r="KLV547" s="55"/>
      <c r="KLW547" s="59"/>
      <c r="KLX547" s="55"/>
      <c r="KLY547" s="55"/>
      <c r="KLZ547" s="87"/>
      <c r="KMA547" s="88"/>
      <c r="KMB547" s="89"/>
      <c r="KMC547" s="90"/>
      <c r="KMD547" s="57"/>
      <c r="KME547" s="57"/>
      <c r="KMF547" s="91"/>
      <c r="KMG547" s="87"/>
      <c r="KMH547" s="87"/>
      <c r="KMI547" s="55"/>
      <c r="KMJ547" s="55"/>
      <c r="KMK547" s="92"/>
      <c r="KML547" s="61"/>
      <c r="KMM547" s="55"/>
      <c r="KMN547" s="57"/>
      <c r="KMO547" s="55"/>
      <c r="KMP547" s="55"/>
      <c r="KMQ547" s="55"/>
      <c r="KMR547" s="55"/>
      <c r="KMS547" s="55"/>
      <c r="KMT547" s="55"/>
      <c r="KMU547" s="55"/>
      <c r="KMV547" s="59"/>
      <c r="KMW547" s="55"/>
      <c r="KMX547" s="55"/>
      <c r="KMY547" s="87"/>
      <c r="KMZ547" s="88"/>
      <c r="KNA547" s="89"/>
      <c r="KNB547" s="90"/>
      <c r="KNC547" s="57"/>
      <c r="KND547" s="57"/>
      <c r="KNE547" s="91"/>
      <c r="KNF547" s="87"/>
      <c r="KNG547" s="87"/>
      <c r="KNH547" s="55"/>
      <c r="KNI547" s="55"/>
      <c r="KNJ547" s="92"/>
      <c r="KNK547" s="61"/>
      <c r="KNL547" s="55"/>
      <c r="KNM547" s="57"/>
      <c r="KNN547" s="55"/>
      <c r="KNO547" s="55"/>
      <c r="KNP547" s="55"/>
      <c r="KNQ547" s="55"/>
      <c r="KNR547" s="55"/>
      <c r="KNS547" s="55"/>
      <c r="KNT547" s="55"/>
      <c r="KNU547" s="59"/>
      <c r="KNV547" s="55"/>
      <c r="KNW547" s="55"/>
      <c r="KNX547" s="87"/>
      <c r="KNY547" s="88"/>
      <c r="KNZ547" s="89"/>
      <c r="KOA547" s="90"/>
      <c r="KOB547" s="57"/>
      <c r="KOC547" s="57"/>
      <c r="KOD547" s="91"/>
      <c r="KOE547" s="87"/>
      <c r="KOF547" s="87"/>
      <c r="KOG547" s="55"/>
      <c r="KOH547" s="55"/>
      <c r="KOI547" s="92"/>
      <c r="KOJ547" s="61"/>
      <c r="KOK547" s="55"/>
      <c r="KOL547" s="57"/>
      <c r="KOM547" s="55"/>
      <c r="KON547" s="55"/>
      <c r="KOO547" s="55"/>
      <c r="KOP547" s="55"/>
      <c r="KOQ547" s="55"/>
      <c r="KOR547" s="55"/>
      <c r="KOS547" s="55"/>
      <c r="KOT547" s="59"/>
      <c r="KOU547" s="55"/>
      <c r="KOV547" s="55"/>
      <c r="KOW547" s="87"/>
      <c r="KOX547" s="88"/>
      <c r="KOY547" s="89"/>
      <c r="KOZ547" s="90"/>
      <c r="KPA547" s="57"/>
      <c r="KPB547" s="57"/>
      <c r="KPC547" s="91"/>
      <c r="KPD547" s="87"/>
      <c r="KPE547" s="87"/>
      <c r="KPF547" s="55"/>
      <c r="KPG547" s="55"/>
      <c r="KPH547" s="92"/>
      <c r="KPI547" s="61"/>
      <c r="KPJ547" s="55"/>
      <c r="KPK547" s="57"/>
      <c r="KPL547" s="55"/>
      <c r="KPM547" s="55"/>
      <c r="KPN547" s="55"/>
      <c r="KPO547" s="55"/>
      <c r="KPP547" s="55"/>
      <c r="KPQ547" s="55"/>
      <c r="KPR547" s="55"/>
      <c r="KPS547" s="59"/>
      <c r="KPT547" s="55"/>
      <c r="KPU547" s="55"/>
      <c r="KPV547" s="87"/>
      <c r="KPW547" s="88"/>
      <c r="KPX547" s="89"/>
      <c r="KPY547" s="90"/>
      <c r="KPZ547" s="57"/>
      <c r="KQA547" s="57"/>
      <c r="KQB547" s="91"/>
      <c r="KQC547" s="87"/>
      <c r="KQD547" s="87"/>
      <c r="KQE547" s="55"/>
      <c r="KQF547" s="55"/>
      <c r="KQG547" s="92"/>
      <c r="KQH547" s="61"/>
      <c r="KQI547" s="55"/>
      <c r="KQJ547" s="57"/>
      <c r="KQK547" s="55"/>
      <c r="KQL547" s="55"/>
      <c r="KQM547" s="55"/>
      <c r="KQN547" s="55"/>
      <c r="KQO547" s="55"/>
      <c r="KQP547" s="55"/>
      <c r="KQQ547" s="55"/>
      <c r="KQR547" s="59"/>
      <c r="KQS547" s="55"/>
      <c r="KQT547" s="55"/>
      <c r="KQU547" s="87"/>
      <c r="KQV547" s="88"/>
      <c r="KQW547" s="89"/>
      <c r="KQX547" s="90"/>
      <c r="KQY547" s="57"/>
      <c r="KQZ547" s="57"/>
      <c r="KRA547" s="91"/>
      <c r="KRB547" s="87"/>
      <c r="KRC547" s="87"/>
      <c r="KRD547" s="55"/>
      <c r="KRE547" s="55"/>
      <c r="KRF547" s="92"/>
      <c r="KRG547" s="61"/>
      <c r="KRH547" s="55"/>
      <c r="KRI547" s="57"/>
      <c r="KRJ547" s="55"/>
      <c r="KRK547" s="55"/>
      <c r="KRL547" s="55"/>
      <c r="KRM547" s="55"/>
      <c r="KRN547" s="55"/>
      <c r="KRO547" s="55"/>
      <c r="KRP547" s="55"/>
      <c r="KRQ547" s="59"/>
      <c r="KRR547" s="55"/>
      <c r="KRS547" s="55"/>
      <c r="KRT547" s="87"/>
      <c r="KRU547" s="88"/>
      <c r="KRV547" s="89"/>
      <c r="KRW547" s="90"/>
      <c r="KRX547" s="57"/>
      <c r="KRY547" s="57"/>
      <c r="KRZ547" s="91"/>
      <c r="KSA547" s="87"/>
      <c r="KSB547" s="87"/>
      <c r="KSC547" s="55"/>
      <c r="KSD547" s="55"/>
      <c r="KSE547" s="92"/>
      <c r="KSF547" s="61"/>
      <c r="KSG547" s="55"/>
      <c r="KSH547" s="57"/>
      <c r="KSI547" s="55"/>
      <c r="KSJ547" s="55"/>
      <c r="KSK547" s="55"/>
      <c r="KSL547" s="55"/>
      <c r="KSM547" s="55"/>
      <c r="KSN547" s="55"/>
      <c r="KSO547" s="55"/>
      <c r="KSP547" s="59"/>
      <c r="KSQ547" s="55"/>
      <c r="KSR547" s="55"/>
      <c r="KSS547" s="87"/>
      <c r="KST547" s="88"/>
      <c r="KSU547" s="89"/>
      <c r="KSV547" s="90"/>
      <c r="KSW547" s="57"/>
      <c r="KSX547" s="57"/>
      <c r="KSY547" s="91"/>
      <c r="KSZ547" s="87"/>
      <c r="KTA547" s="87"/>
      <c r="KTB547" s="55"/>
      <c r="KTC547" s="55"/>
      <c r="KTD547" s="92"/>
      <c r="KTE547" s="61"/>
      <c r="KTF547" s="55"/>
      <c r="KTG547" s="57"/>
      <c r="KTH547" s="55"/>
      <c r="KTI547" s="55"/>
      <c r="KTJ547" s="55"/>
      <c r="KTK547" s="55"/>
      <c r="KTL547" s="55"/>
      <c r="KTM547" s="55"/>
      <c r="KTN547" s="55"/>
      <c r="KTO547" s="59"/>
      <c r="KTP547" s="55"/>
      <c r="KTQ547" s="55"/>
      <c r="KTR547" s="87"/>
      <c r="KTS547" s="88"/>
      <c r="KTT547" s="89"/>
      <c r="KTU547" s="90"/>
      <c r="KTV547" s="57"/>
      <c r="KTW547" s="57"/>
      <c r="KTX547" s="91"/>
      <c r="KTY547" s="87"/>
      <c r="KTZ547" s="87"/>
      <c r="KUA547" s="55"/>
      <c r="KUB547" s="55"/>
      <c r="KUC547" s="92"/>
      <c r="KUD547" s="61"/>
      <c r="KUE547" s="55"/>
      <c r="KUF547" s="57"/>
      <c r="KUG547" s="55"/>
      <c r="KUH547" s="55"/>
      <c r="KUI547" s="55"/>
      <c r="KUJ547" s="55"/>
      <c r="KUK547" s="55"/>
      <c r="KUL547" s="55"/>
      <c r="KUM547" s="55"/>
      <c r="KUN547" s="59"/>
      <c r="KUO547" s="55"/>
      <c r="KUP547" s="55"/>
      <c r="KUQ547" s="87"/>
      <c r="KUR547" s="88"/>
      <c r="KUS547" s="89"/>
      <c r="KUT547" s="90"/>
      <c r="KUU547" s="57"/>
      <c r="KUV547" s="57"/>
      <c r="KUW547" s="91"/>
      <c r="KUX547" s="87"/>
      <c r="KUY547" s="87"/>
      <c r="KUZ547" s="55"/>
      <c r="KVA547" s="55"/>
      <c r="KVB547" s="92"/>
      <c r="KVC547" s="61"/>
      <c r="KVD547" s="55"/>
      <c r="KVE547" s="57"/>
      <c r="KVF547" s="55"/>
      <c r="KVG547" s="55"/>
      <c r="KVH547" s="55"/>
      <c r="KVI547" s="55"/>
      <c r="KVJ547" s="55"/>
      <c r="KVK547" s="55"/>
      <c r="KVL547" s="55"/>
      <c r="KVM547" s="59"/>
      <c r="KVN547" s="55"/>
      <c r="KVO547" s="55"/>
      <c r="KVP547" s="87"/>
      <c r="KVQ547" s="88"/>
      <c r="KVR547" s="89"/>
      <c r="KVS547" s="90"/>
      <c r="KVT547" s="57"/>
      <c r="KVU547" s="57"/>
      <c r="KVV547" s="91"/>
      <c r="KVW547" s="87"/>
      <c r="KVX547" s="87"/>
      <c r="KVY547" s="55"/>
      <c r="KVZ547" s="55"/>
      <c r="KWA547" s="92"/>
      <c r="KWB547" s="61"/>
      <c r="KWC547" s="55"/>
      <c r="KWD547" s="57"/>
      <c r="KWE547" s="55"/>
      <c r="KWF547" s="55"/>
      <c r="KWG547" s="55"/>
      <c r="KWH547" s="55"/>
      <c r="KWI547" s="55"/>
      <c r="KWJ547" s="55"/>
      <c r="KWK547" s="55"/>
      <c r="KWL547" s="59"/>
      <c r="KWM547" s="55"/>
      <c r="KWN547" s="55"/>
      <c r="KWO547" s="87"/>
      <c r="KWP547" s="88"/>
      <c r="KWQ547" s="89"/>
      <c r="KWR547" s="90"/>
      <c r="KWS547" s="57"/>
      <c r="KWT547" s="57"/>
      <c r="KWU547" s="91"/>
      <c r="KWV547" s="87"/>
      <c r="KWW547" s="87"/>
      <c r="KWX547" s="55"/>
      <c r="KWY547" s="55"/>
      <c r="KWZ547" s="92"/>
      <c r="KXA547" s="61"/>
      <c r="KXB547" s="55"/>
      <c r="KXC547" s="57"/>
      <c r="KXD547" s="55"/>
      <c r="KXE547" s="55"/>
      <c r="KXF547" s="55"/>
      <c r="KXG547" s="55"/>
      <c r="KXH547" s="55"/>
      <c r="KXI547" s="55"/>
      <c r="KXJ547" s="55"/>
      <c r="KXK547" s="59"/>
      <c r="KXL547" s="55"/>
      <c r="KXM547" s="55"/>
      <c r="KXN547" s="87"/>
      <c r="KXO547" s="88"/>
      <c r="KXP547" s="89"/>
      <c r="KXQ547" s="90"/>
      <c r="KXR547" s="57"/>
      <c r="KXS547" s="57"/>
      <c r="KXT547" s="91"/>
      <c r="KXU547" s="87"/>
      <c r="KXV547" s="87"/>
      <c r="KXW547" s="55"/>
      <c r="KXX547" s="55"/>
      <c r="KXY547" s="92"/>
      <c r="KXZ547" s="61"/>
      <c r="KYA547" s="55"/>
      <c r="KYB547" s="57"/>
      <c r="KYC547" s="55"/>
      <c r="KYD547" s="55"/>
      <c r="KYE547" s="55"/>
      <c r="KYF547" s="55"/>
      <c r="KYG547" s="55"/>
      <c r="KYH547" s="55"/>
      <c r="KYI547" s="55"/>
      <c r="KYJ547" s="59"/>
      <c r="KYK547" s="55"/>
      <c r="KYL547" s="55"/>
      <c r="KYM547" s="87"/>
      <c r="KYN547" s="88"/>
      <c r="KYO547" s="89"/>
      <c r="KYP547" s="90"/>
      <c r="KYQ547" s="57"/>
      <c r="KYR547" s="57"/>
      <c r="KYS547" s="91"/>
      <c r="KYT547" s="87"/>
      <c r="KYU547" s="87"/>
      <c r="KYV547" s="55"/>
      <c r="KYW547" s="55"/>
      <c r="KYX547" s="92"/>
      <c r="KYY547" s="61"/>
      <c r="KYZ547" s="55"/>
      <c r="KZA547" s="57"/>
      <c r="KZB547" s="55"/>
      <c r="KZC547" s="55"/>
      <c r="KZD547" s="55"/>
      <c r="KZE547" s="55"/>
      <c r="KZF547" s="55"/>
      <c r="KZG547" s="55"/>
      <c r="KZH547" s="55"/>
      <c r="KZI547" s="59"/>
      <c r="KZJ547" s="55"/>
      <c r="KZK547" s="55"/>
      <c r="KZL547" s="87"/>
      <c r="KZM547" s="88"/>
      <c r="KZN547" s="89"/>
      <c r="KZO547" s="90"/>
      <c r="KZP547" s="57"/>
      <c r="KZQ547" s="57"/>
      <c r="KZR547" s="91"/>
      <c r="KZS547" s="87"/>
      <c r="KZT547" s="87"/>
      <c r="KZU547" s="55"/>
      <c r="KZV547" s="55"/>
      <c r="KZW547" s="92"/>
      <c r="KZX547" s="61"/>
      <c r="KZY547" s="55"/>
      <c r="KZZ547" s="57"/>
      <c r="LAA547" s="55"/>
      <c r="LAB547" s="55"/>
      <c r="LAC547" s="55"/>
      <c r="LAD547" s="55"/>
      <c r="LAE547" s="55"/>
      <c r="LAF547" s="55"/>
      <c r="LAG547" s="55"/>
      <c r="LAH547" s="59"/>
      <c r="LAI547" s="55"/>
      <c r="LAJ547" s="55"/>
      <c r="LAK547" s="87"/>
      <c r="LAL547" s="88"/>
      <c r="LAM547" s="89"/>
      <c r="LAN547" s="90"/>
      <c r="LAO547" s="57"/>
      <c r="LAP547" s="57"/>
      <c r="LAQ547" s="91"/>
      <c r="LAR547" s="87"/>
      <c r="LAS547" s="87"/>
      <c r="LAT547" s="55"/>
      <c r="LAU547" s="55"/>
      <c r="LAV547" s="92"/>
      <c r="LAW547" s="61"/>
      <c r="LAX547" s="55"/>
      <c r="LAY547" s="57"/>
      <c r="LAZ547" s="55"/>
      <c r="LBA547" s="55"/>
      <c r="LBB547" s="55"/>
      <c r="LBC547" s="55"/>
      <c r="LBD547" s="55"/>
      <c r="LBE547" s="55"/>
      <c r="LBF547" s="55"/>
      <c r="LBG547" s="59"/>
      <c r="LBH547" s="55"/>
      <c r="LBI547" s="55"/>
      <c r="LBJ547" s="87"/>
      <c r="LBK547" s="88"/>
      <c r="LBL547" s="89"/>
      <c r="LBM547" s="90"/>
      <c r="LBN547" s="57"/>
      <c r="LBO547" s="57"/>
      <c r="LBP547" s="91"/>
      <c r="LBQ547" s="87"/>
      <c r="LBR547" s="87"/>
      <c r="LBS547" s="55"/>
      <c r="LBT547" s="55"/>
      <c r="LBU547" s="92"/>
      <c r="LBV547" s="61"/>
      <c r="LBW547" s="55"/>
      <c r="LBX547" s="57"/>
      <c r="LBY547" s="55"/>
      <c r="LBZ547" s="55"/>
      <c r="LCA547" s="55"/>
      <c r="LCB547" s="55"/>
      <c r="LCC547" s="55"/>
      <c r="LCD547" s="55"/>
      <c r="LCE547" s="55"/>
      <c r="LCF547" s="59"/>
      <c r="LCG547" s="55"/>
      <c r="LCH547" s="55"/>
      <c r="LCI547" s="87"/>
      <c r="LCJ547" s="88"/>
      <c r="LCK547" s="89"/>
      <c r="LCL547" s="90"/>
      <c r="LCM547" s="57"/>
      <c r="LCN547" s="57"/>
      <c r="LCO547" s="91"/>
      <c r="LCP547" s="87"/>
      <c r="LCQ547" s="87"/>
      <c r="LCR547" s="55"/>
      <c r="LCS547" s="55"/>
      <c r="LCT547" s="92"/>
      <c r="LCU547" s="61"/>
      <c r="LCV547" s="55"/>
      <c r="LCW547" s="57"/>
      <c r="LCX547" s="55"/>
      <c r="LCY547" s="55"/>
      <c r="LCZ547" s="55"/>
      <c r="LDA547" s="55"/>
      <c r="LDB547" s="55"/>
      <c r="LDC547" s="55"/>
      <c r="LDD547" s="55"/>
      <c r="LDE547" s="59"/>
      <c r="LDF547" s="55"/>
      <c r="LDG547" s="55"/>
      <c r="LDH547" s="87"/>
      <c r="LDI547" s="88"/>
      <c r="LDJ547" s="89"/>
      <c r="LDK547" s="90"/>
      <c r="LDL547" s="57"/>
      <c r="LDM547" s="57"/>
      <c r="LDN547" s="91"/>
      <c r="LDO547" s="87"/>
      <c r="LDP547" s="87"/>
      <c r="LDQ547" s="55"/>
      <c r="LDR547" s="55"/>
      <c r="LDS547" s="92"/>
      <c r="LDT547" s="61"/>
      <c r="LDU547" s="55"/>
      <c r="LDV547" s="57"/>
      <c r="LDW547" s="55"/>
      <c r="LDX547" s="55"/>
      <c r="LDY547" s="55"/>
      <c r="LDZ547" s="55"/>
      <c r="LEA547" s="55"/>
      <c r="LEB547" s="55"/>
      <c r="LEC547" s="55"/>
      <c r="LED547" s="59"/>
      <c r="LEE547" s="55"/>
      <c r="LEF547" s="55"/>
      <c r="LEG547" s="87"/>
      <c r="LEH547" s="88"/>
      <c r="LEI547" s="89"/>
      <c r="LEJ547" s="90"/>
      <c r="LEK547" s="57"/>
      <c r="LEL547" s="57"/>
      <c r="LEM547" s="91"/>
      <c r="LEN547" s="87"/>
      <c r="LEO547" s="87"/>
      <c r="LEP547" s="55"/>
      <c r="LEQ547" s="55"/>
      <c r="LER547" s="92"/>
      <c r="LES547" s="61"/>
      <c r="LET547" s="55"/>
      <c r="LEU547" s="57"/>
      <c r="LEV547" s="55"/>
      <c r="LEW547" s="55"/>
      <c r="LEX547" s="55"/>
      <c r="LEY547" s="55"/>
      <c r="LEZ547" s="55"/>
      <c r="LFA547" s="55"/>
      <c r="LFB547" s="55"/>
      <c r="LFC547" s="59"/>
      <c r="LFD547" s="55"/>
      <c r="LFE547" s="55"/>
      <c r="LFF547" s="87"/>
      <c r="LFG547" s="88"/>
      <c r="LFH547" s="89"/>
      <c r="LFI547" s="90"/>
      <c r="LFJ547" s="57"/>
      <c r="LFK547" s="57"/>
      <c r="LFL547" s="91"/>
      <c r="LFM547" s="87"/>
      <c r="LFN547" s="87"/>
      <c r="LFO547" s="55"/>
      <c r="LFP547" s="55"/>
      <c r="LFQ547" s="92"/>
      <c r="LFR547" s="61"/>
      <c r="LFS547" s="55"/>
      <c r="LFT547" s="57"/>
      <c r="LFU547" s="55"/>
      <c r="LFV547" s="55"/>
      <c r="LFW547" s="55"/>
      <c r="LFX547" s="55"/>
      <c r="LFY547" s="55"/>
      <c r="LFZ547" s="55"/>
      <c r="LGA547" s="55"/>
      <c r="LGB547" s="59"/>
      <c r="LGC547" s="55"/>
      <c r="LGD547" s="55"/>
      <c r="LGE547" s="87"/>
      <c r="LGF547" s="88"/>
      <c r="LGG547" s="89"/>
      <c r="LGH547" s="90"/>
      <c r="LGI547" s="57"/>
      <c r="LGJ547" s="57"/>
      <c r="LGK547" s="91"/>
      <c r="LGL547" s="87"/>
      <c r="LGM547" s="87"/>
      <c r="LGN547" s="55"/>
      <c r="LGO547" s="55"/>
      <c r="LGP547" s="92"/>
      <c r="LGQ547" s="61"/>
      <c r="LGR547" s="55"/>
      <c r="LGS547" s="57"/>
      <c r="LGT547" s="55"/>
      <c r="LGU547" s="55"/>
      <c r="LGV547" s="55"/>
      <c r="LGW547" s="55"/>
      <c r="LGX547" s="55"/>
      <c r="LGY547" s="55"/>
      <c r="LGZ547" s="55"/>
      <c r="LHA547" s="59"/>
      <c r="LHB547" s="55"/>
      <c r="LHC547" s="55"/>
      <c r="LHD547" s="87"/>
      <c r="LHE547" s="88"/>
      <c r="LHF547" s="89"/>
      <c r="LHG547" s="90"/>
      <c r="LHH547" s="57"/>
      <c r="LHI547" s="57"/>
      <c r="LHJ547" s="91"/>
      <c r="LHK547" s="87"/>
      <c r="LHL547" s="87"/>
      <c r="LHM547" s="55"/>
      <c r="LHN547" s="55"/>
      <c r="LHO547" s="92"/>
      <c r="LHP547" s="61"/>
      <c r="LHQ547" s="55"/>
      <c r="LHR547" s="57"/>
      <c r="LHS547" s="55"/>
      <c r="LHT547" s="55"/>
      <c r="LHU547" s="55"/>
      <c r="LHV547" s="55"/>
      <c r="LHW547" s="55"/>
      <c r="LHX547" s="55"/>
      <c r="LHY547" s="55"/>
      <c r="LHZ547" s="59"/>
      <c r="LIA547" s="55"/>
      <c r="LIB547" s="55"/>
      <c r="LIC547" s="87"/>
      <c r="LID547" s="88"/>
      <c r="LIE547" s="89"/>
      <c r="LIF547" s="90"/>
      <c r="LIG547" s="57"/>
      <c r="LIH547" s="57"/>
      <c r="LII547" s="91"/>
      <c r="LIJ547" s="87"/>
      <c r="LIK547" s="87"/>
      <c r="LIL547" s="55"/>
      <c r="LIM547" s="55"/>
      <c r="LIN547" s="92"/>
      <c r="LIO547" s="61"/>
      <c r="LIP547" s="55"/>
      <c r="LIQ547" s="57"/>
      <c r="LIR547" s="55"/>
      <c r="LIS547" s="55"/>
      <c r="LIT547" s="55"/>
      <c r="LIU547" s="55"/>
      <c r="LIV547" s="55"/>
      <c r="LIW547" s="55"/>
      <c r="LIX547" s="55"/>
      <c r="LIY547" s="59"/>
      <c r="LIZ547" s="55"/>
      <c r="LJA547" s="55"/>
      <c r="LJB547" s="87"/>
      <c r="LJC547" s="88"/>
      <c r="LJD547" s="89"/>
      <c r="LJE547" s="90"/>
      <c r="LJF547" s="57"/>
      <c r="LJG547" s="57"/>
      <c r="LJH547" s="91"/>
      <c r="LJI547" s="87"/>
      <c r="LJJ547" s="87"/>
      <c r="LJK547" s="55"/>
      <c r="LJL547" s="55"/>
      <c r="LJM547" s="92"/>
      <c r="LJN547" s="61"/>
      <c r="LJO547" s="55"/>
      <c r="LJP547" s="57"/>
      <c r="LJQ547" s="55"/>
      <c r="LJR547" s="55"/>
      <c r="LJS547" s="55"/>
      <c r="LJT547" s="55"/>
      <c r="LJU547" s="55"/>
      <c r="LJV547" s="55"/>
      <c r="LJW547" s="55"/>
      <c r="LJX547" s="59"/>
      <c r="LJY547" s="55"/>
      <c r="LJZ547" s="55"/>
      <c r="LKA547" s="87"/>
      <c r="LKB547" s="88"/>
      <c r="LKC547" s="89"/>
      <c r="LKD547" s="90"/>
      <c r="LKE547" s="57"/>
      <c r="LKF547" s="57"/>
      <c r="LKG547" s="91"/>
      <c r="LKH547" s="87"/>
      <c r="LKI547" s="87"/>
      <c r="LKJ547" s="55"/>
      <c r="LKK547" s="55"/>
      <c r="LKL547" s="92"/>
      <c r="LKM547" s="61"/>
      <c r="LKN547" s="55"/>
      <c r="LKO547" s="57"/>
      <c r="LKP547" s="55"/>
      <c r="LKQ547" s="55"/>
      <c r="LKR547" s="55"/>
      <c r="LKS547" s="55"/>
      <c r="LKT547" s="55"/>
      <c r="LKU547" s="55"/>
      <c r="LKV547" s="55"/>
      <c r="LKW547" s="59"/>
      <c r="LKX547" s="55"/>
      <c r="LKY547" s="55"/>
      <c r="LKZ547" s="87"/>
      <c r="LLA547" s="88"/>
      <c r="LLB547" s="89"/>
      <c r="LLC547" s="90"/>
      <c r="LLD547" s="57"/>
      <c r="LLE547" s="57"/>
      <c r="LLF547" s="91"/>
      <c r="LLG547" s="87"/>
      <c r="LLH547" s="87"/>
      <c r="LLI547" s="55"/>
      <c r="LLJ547" s="55"/>
      <c r="LLK547" s="92"/>
      <c r="LLL547" s="61"/>
      <c r="LLM547" s="55"/>
      <c r="LLN547" s="57"/>
      <c r="LLO547" s="55"/>
      <c r="LLP547" s="55"/>
      <c r="LLQ547" s="55"/>
      <c r="LLR547" s="55"/>
      <c r="LLS547" s="55"/>
      <c r="LLT547" s="55"/>
      <c r="LLU547" s="55"/>
      <c r="LLV547" s="59"/>
      <c r="LLW547" s="55"/>
      <c r="LLX547" s="55"/>
      <c r="LLY547" s="87"/>
      <c r="LLZ547" s="88"/>
      <c r="LMA547" s="89"/>
      <c r="LMB547" s="90"/>
      <c r="LMC547" s="57"/>
      <c r="LMD547" s="57"/>
      <c r="LME547" s="91"/>
      <c r="LMF547" s="87"/>
      <c r="LMG547" s="87"/>
      <c r="LMH547" s="55"/>
      <c r="LMI547" s="55"/>
      <c r="LMJ547" s="92"/>
      <c r="LMK547" s="61"/>
      <c r="LML547" s="55"/>
      <c r="LMM547" s="57"/>
      <c r="LMN547" s="55"/>
      <c r="LMO547" s="55"/>
      <c r="LMP547" s="55"/>
      <c r="LMQ547" s="55"/>
      <c r="LMR547" s="55"/>
      <c r="LMS547" s="55"/>
      <c r="LMT547" s="55"/>
      <c r="LMU547" s="59"/>
      <c r="LMV547" s="55"/>
      <c r="LMW547" s="55"/>
      <c r="LMX547" s="87"/>
      <c r="LMY547" s="88"/>
      <c r="LMZ547" s="89"/>
      <c r="LNA547" s="90"/>
      <c r="LNB547" s="57"/>
      <c r="LNC547" s="57"/>
      <c r="LND547" s="91"/>
      <c r="LNE547" s="87"/>
      <c r="LNF547" s="87"/>
      <c r="LNG547" s="55"/>
      <c r="LNH547" s="55"/>
      <c r="LNI547" s="92"/>
      <c r="LNJ547" s="61"/>
      <c r="LNK547" s="55"/>
      <c r="LNL547" s="57"/>
      <c r="LNM547" s="55"/>
      <c r="LNN547" s="55"/>
      <c r="LNO547" s="55"/>
      <c r="LNP547" s="55"/>
      <c r="LNQ547" s="55"/>
      <c r="LNR547" s="55"/>
      <c r="LNS547" s="55"/>
      <c r="LNT547" s="59"/>
      <c r="LNU547" s="55"/>
      <c r="LNV547" s="55"/>
      <c r="LNW547" s="87"/>
      <c r="LNX547" s="88"/>
      <c r="LNY547" s="89"/>
      <c r="LNZ547" s="90"/>
      <c r="LOA547" s="57"/>
      <c r="LOB547" s="57"/>
      <c r="LOC547" s="91"/>
      <c r="LOD547" s="87"/>
      <c r="LOE547" s="87"/>
      <c r="LOF547" s="55"/>
      <c r="LOG547" s="55"/>
      <c r="LOH547" s="92"/>
      <c r="LOI547" s="61"/>
      <c r="LOJ547" s="55"/>
      <c r="LOK547" s="57"/>
      <c r="LOL547" s="55"/>
      <c r="LOM547" s="55"/>
      <c r="LON547" s="55"/>
      <c r="LOO547" s="55"/>
      <c r="LOP547" s="55"/>
      <c r="LOQ547" s="55"/>
      <c r="LOR547" s="55"/>
      <c r="LOS547" s="59"/>
      <c r="LOT547" s="55"/>
      <c r="LOU547" s="55"/>
      <c r="LOV547" s="87"/>
      <c r="LOW547" s="88"/>
      <c r="LOX547" s="89"/>
      <c r="LOY547" s="90"/>
      <c r="LOZ547" s="57"/>
      <c r="LPA547" s="57"/>
      <c r="LPB547" s="91"/>
      <c r="LPC547" s="87"/>
      <c r="LPD547" s="87"/>
      <c r="LPE547" s="55"/>
      <c r="LPF547" s="55"/>
      <c r="LPG547" s="92"/>
      <c r="LPH547" s="61"/>
      <c r="LPI547" s="55"/>
      <c r="LPJ547" s="57"/>
      <c r="LPK547" s="55"/>
      <c r="LPL547" s="55"/>
      <c r="LPM547" s="55"/>
      <c r="LPN547" s="55"/>
      <c r="LPO547" s="55"/>
      <c r="LPP547" s="55"/>
      <c r="LPQ547" s="55"/>
      <c r="LPR547" s="59"/>
      <c r="LPS547" s="55"/>
      <c r="LPT547" s="55"/>
      <c r="LPU547" s="87"/>
      <c r="LPV547" s="88"/>
      <c r="LPW547" s="89"/>
      <c r="LPX547" s="90"/>
      <c r="LPY547" s="57"/>
      <c r="LPZ547" s="57"/>
      <c r="LQA547" s="91"/>
      <c r="LQB547" s="87"/>
      <c r="LQC547" s="87"/>
      <c r="LQD547" s="55"/>
      <c r="LQE547" s="55"/>
      <c r="LQF547" s="92"/>
      <c r="LQG547" s="61"/>
      <c r="LQH547" s="55"/>
      <c r="LQI547" s="57"/>
      <c r="LQJ547" s="55"/>
      <c r="LQK547" s="55"/>
      <c r="LQL547" s="55"/>
      <c r="LQM547" s="55"/>
      <c r="LQN547" s="55"/>
      <c r="LQO547" s="55"/>
      <c r="LQP547" s="55"/>
      <c r="LQQ547" s="59"/>
      <c r="LQR547" s="55"/>
      <c r="LQS547" s="55"/>
      <c r="LQT547" s="87"/>
      <c r="LQU547" s="88"/>
      <c r="LQV547" s="89"/>
      <c r="LQW547" s="90"/>
      <c r="LQX547" s="57"/>
      <c r="LQY547" s="57"/>
      <c r="LQZ547" s="91"/>
      <c r="LRA547" s="87"/>
      <c r="LRB547" s="87"/>
      <c r="LRC547" s="55"/>
      <c r="LRD547" s="55"/>
      <c r="LRE547" s="92"/>
      <c r="LRF547" s="61"/>
      <c r="LRG547" s="55"/>
      <c r="LRH547" s="57"/>
      <c r="LRI547" s="55"/>
      <c r="LRJ547" s="55"/>
      <c r="LRK547" s="55"/>
      <c r="LRL547" s="55"/>
      <c r="LRM547" s="55"/>
      <c r="LRN547" s="55"/>
      <c r="LRO547" s="55"/>
      <c r="LRP547" s="59"/>
      <c r="LRQ547" s="55"/>
      <c r="LRR547" s="55"/>
      <c r="LRS547" s="87"/>
      <c r="LRT547" s="88"/>
      <c r="LRU547" s="89"/>
      <c r="LRV547" s="90"/>
      <c r="LRW547" s="57"/>
      <c r="LRX547" s="57"/>
      <c r="LRY547" s="91"/>
      <c r="LRZ547" s="87"/>
      <c r="LSA547" s="87"/>
      <c r="LSB547" s="55"/>
      <c r="LSC547" s="55"/>
      <c r="LSD547" s="92"/>
      <c r="LSE547" s="61"/>
      <c r="LSF547" s="55"/>
      <c r="LSG547" s="57"/>
      <c r="LSH547" s="55"/>
      <c r="LSI547" s="55"/>
      <c r="LSJ547" s="55"/>
      <c r="LSK547" s="55"/>
      <c r="LSL547" s="55"/>
      <c r="LSM547" s="55"/>
      <c r="LSN547" s="55"/>
      <c r="LSO547" s="59"/>
      <c r="LSP547" s="55"/>
      <c r="LSQ547" s="55"/>
      <c r="LSR547" s="87"/>
      <c r="LSS547" s="88"/>
      <c r="LST547" s="89"/>
      <c r="LSU547" s="90"/>
      <c r="LSV547" s="57"/>
      <c r="LSW547" s="57"/>
      <c r="LSX547" s="91"/>
      <c r="LSY547" s="87"/>
      <c r="LSZ547" s="87"/>
      <c r="LTA547" s="55"/>
      <c r="LTB547" s="55"/>
      <c r="LTC547" s="92"/>
      <c r="LTD547" s="61"/>
      <c r="LTE547" s="55"/>
      <c r="LTF547" s="57"/>
      <c r="LTG547" s="55"/>
      <c r="LTH547" s="55"/>
      <c r="LTI547" s="55"/>
      <c r="LTJ547" s="55"/>
      <c r="LTK547" s="55"/>
      <c r="LTL547" s="55"/>
      <c r="LTM547" s="55"/>
      <c r="LTN547" s="59"/>
      <c r="LTO547" s="55"/>
      <c r="LTP547" s="55"/>
      <c r="LTQ547" s="87"/>
      <c r="LTR547" s="88"/>
      <c r="LTS547" s="89"/>
      <c r="LTT547" s="90"/>
      <c r="LTU547" s="57"/>
      <c r="LTV547" s="57"/>
      <c r="LTW547" s="91"/>
      <c r="LTX547" s="87"/>
      <c r="LTY547" s="87"/>
      <c r="LTZ547" s="55"/>
      <c r="LUA547" s="55"/>
      <c r="LUB547" s="92"/>
      <c r="LUC547" s="61"/>
      <c r="LUD547" s="55"/>
      <c r="LUE547" s="57"/>
      <c r="LUF547" s="55"/>
      <c r="LUG547" s="55"/>
      <c r="LUH547" s="55"/>
      <c r="LUI547" s="55"/>
      <c r="LUJ547" s="55"/>
      <c r="LUK547" s="55"/>
      <c r="LUL547" s="55"/>
      <c r="LUM547" s="59"/>
      <c r="LUN547" s="55"/>
      <c r="LUO547" s="55"/>
      <c r="LUP547" s="87"/>
      <c r="LUQ547" s="88"/>
      <c r="LUR547" s="89"/>
      <c r="LUS547" s="90"/>
      <c r="LUT547" s="57"/>
      <c r="LUU547" s="57"/>
      <c r="LUV547" s="91"/>
      <c r="LUW547" s="87"/>
      <c r="LUX547" s="87"/>
      <c r="LUY547" s="55"/>
      <c r="LUZ547" s="55"/>
      <c r="LVA547" s="92"/>
      <c r="LVB547" s="61"/>
      <c r="LVC547" s="55"/>
      <c r="LVD547" s="57"/>
      <c r="LVE547" s="55"/>
      <c r="LVF547" s="55"/>
      <c r="LVG547" s="55"/>
      <c r="LVH547" s="55"/>
      <c r="LVI547" s="55"/>
      <c r="LVJ547" s="55"/>
      <c r="LVK547" s="55"/>
      <c r="LVL547" s="59"/>
      <c r="LVM547" s="55"/>
      <c r="LVN547" s="55"/>
      <c r="LVO547" s="87"/>
      <c r="LVP547" s="88"/>
      <c r="LVQ547" s="89"/>
      <c r="LVR547" s="90"/>
      <c r="LVS547" s="57"/>
      <c r="LVT547" s="57"/>
      <c r="LVU547" s="91"/>
      <c r="LVV547" s="87"/>
      <c r="LVW547" s="87"/>
      <c r="LVX547" s="55"/>
      <c r="LVY547" s="55"/>
      <c r="LVZ547" s="92"/>
      <c r="LWA547" s="61"/>
      <c r="LWB547" s="55"/>
      <c r="LWC547" s="57"/>
      <c r="LWD547" s="55"/>
      <c r="LWE547" s="55"/>
      <c r="LWF547" s="55"/>
      <c r="LWG547" s="55"/>
      <c r="LWH547" s="55"/>
      <c r="LWI547" s="55"/>
      <c r="LWJ547" s="55"/>
      <c r="LWK547" s="59"/>
      <c r="LWL547" s="55"/>
      <c r="LWM547" s="55"/>
      <c r="LWN547" s="87"/>
      <c r="LWO547" s="88"/>
      <c r="LWP547" s="89"/>
      <c r="LWQ547" s="90"/>
      <c r="LWR547" s="57"/>
      <c r="LWS547" s="57"/>
      <c r="LWT547" s="91"/>
      <c r="LWU547" s="87"/>
      <c r="LWV547" s="87"/>
      <c r="LWW547" s="55"/>
      <c r="LWX547" s="55"/>
      <c r="LWY547" s="92"/>
      <c r="LWZ547" s="61"/>
      <c r="LXA547" s="55"/>
      <c r="LXB547" s="57"/>
      <c r="LXC547" s="55"/>
      <c r="LXD547" s="55"/>
      <c r="LXE547" s="55"/>
      <c r="LXF547" s="55"/>
      <c r="LXG547" s="55"/>
      <c r="LXH547" s="55"/>
      <c r="LXI547" s="55"/>
      <c r="LXJ547" s="59"/>
      <c r="LXK547" s="55"/>
      <c r="LXL547" s="55"/>
      <c r="LXM547" s="87"/>
      <c r="LXN547" s="88"/>
      <c r="LXO547" s="89"/>
      <c r="LXP547" s="90"/>
      <c r="LXQ547" s="57"/>
      <c r="LXR547" s="57"/>
      <c r="LXS547" s="91"/>
      <c r="LXT547" s="87"/>
      <c r="LXU547" s="87"/>
      <c r="LXV547" s="55"/>
      <c r="LXW547" s="55"/>
      <c r="LXX547" s="92"/>
      <c r="LXY547" s="61"/>
      <c r="LXZ547" s="55"/>
      <c r="LYA547" s="57"/>
      <c r="LYB547" s="55"/>
      <c r="LYC547" s="55"/>
      <c r="LYD547" s="55"/>
      <c r="LYE547" s="55"/>
      <c r="LYF547" s="55"/>
      <c r="LYG547" s="55"/>
      <c r="LYH547" s="55"/>
      <c r="LYI547" s="59"/>
      <c r="LYJ547" s="55"/>
      <c r="LYK547" s="55"/>
      <c r="LYL547" s="87"/>
      <c r="LYM547" s="88"/>
      <c r="LYN547" s="89"/>
      <c r="LYO547" s="90"/>
      <c r="LYP547" s="57"/>
      <c r="LYQ547" s="57"/>
      <c r="LYR547" s="91"/>
      <c r="LYS547" s="87"/>
      <c r="LYT547" s="87"/>
      <c r="LYU547" s="55"/>
      <c r="LYV547" s="55"/>
      <c r="LYW547" s="92"/>
      <c r="LYX547" s="61"/>
      <c r="LYY547" s="55"/>
      <c r="LYZ547" s="57"/>
      <c r="LZA547" s="55"/>
      <c r="LZB547" s="55"/>
      <c r="LZC547" s="55"/>
      <c r="LZD547" s="55"/>
      <c r="LZE547" s="55"/>
      <c r="LZF547" s="55"/>
      <c r="LZG547" s="55"/>
      <c r="LZH547" s="59"/>
      <c r="LZI547" s="55"/>
      <c r="LZJ547" s="55"/>
      <c r="LZK547" s="87"/>
      <c r="LZL547" s="88"/>
      <c r="LZM547" s="89"/>
      <c r="LZN547" s="90"/>
      <c r="LZO547" s="57"/>
      <c r="LZP547" s="57"/>
      <c r="LZQ547" s="91"/>
      <c r="LZR547" s="87"/>
      <c r="LZS547" s="87"/>
      <c r="LZT547" s="55"/>
      <c r="LZU547" s="55"/>
      <c r="LZV547" s="92"/>
      <c r="LZW547" s="61"/>
      <c r="LZX547" s="55"/>
      <c r="LZY547" s="57"/>
      <c r="LZZ547" s="55"/>
      <c r="MAA547" s="55"/>
      <c r="MAB547" s="55"/>
      <c r="MAC547" s="55"/>
      <c r="MAD547" s="55"/>
      <c r="MAE547" s="55"/>
      <c r="MAF547" s="55"/>
      <c r="MAG547" s="59"/>
      <c r="MAH547" s="55"/>
      <c r="MAI547" s="55"/>
      <c r="MAJ547" s="87"/>
      <c r="MAK547" s="88"/>
      <c r="MAL547" s="89"/>
      <c r="MAM547" s="90"/>
      <c r="MAN547" s="57"/>
      <c r="MAO547" s="57"/>
      <c r="MAP547" s="91"/>
      <c r="MAQ547" s="87"/>
      <c r="MAR547" s="87"/>
      <c r="MAS547" s="55"/>
      <c r="MAT547" s="55"/>
      <c r="MAU547" s="92"/>
      <c r="MAV547" s="61"/>
      <c r="MAW547" s="55"/>
      <c r="MAX547" s="57"/>
      <c r="MAY547" s="55"/>
      <c r="MAZ547" s="55"/>
      <c r="MBA547" s="55"/>
      <c r="MBB547" s="55"/>
      <c r="MBC547" s="55"/>
      <c r="MBD547" s="55"/>
      <c r="MBE547" s="55"/>
      <c r="MBF547" s="59"/>
      <c r="MBG547" s="55"/>
      <c r="MBH547" s="55"/>
      <c r="MBI547" s="87"/>
      <c r="MBJ547" s="88"/>
      <c r="MBK547" s="89"/>
      <c r="MBL547" s="90"/>
      <c r="MBM547" s="57"/>
      <c r="MBN547" s="57"/>
      <c r="MBO547" s="91"/>
      <c r="MBP547" s="87"/>
      <c r="MBQ547" s="87"/>
      <c r="MBR547" s="55"/>
      <c r="MBS547" s="55"/>
      <c r="MBT547" s="92"/>
      <c r="MBU547" s="61"/>
      <c r="MBV547" s="55"/>
      <c r="MBW547" s="57"/>
      <c r="MBX547" s="55"/>
      <c r="MBY547" s="55"/>
      <c r="MBZ547" s="55"/>
      <c r="MCA547" s="55"/>
      <c r="MCB547" s="55"/>
      <c r="MCC547" s="55"/>
      <c r="MCD547" s="55"/>
      <c r="MCE547" s="59"/>
      <c r="MCF547" s="55"/>
      <c r="MCG547" s="55"/>
      <c r="MCH547" s="87"/>
      <c r="MCI547" s="88"/>
      <c r="MCJ547" s="89"/>
      <c r="MCK547" s="90"/>
      <c r="MCL547" s="57"/>
      <c r="MCM547" s="57"/>
      <c r="MCN547" s="91"/>
      <c r="MCO547" s="87"/>
      <c r="MCP547" s="87"/>
      <c r="MCQ547" s="55"/>
      <c r="MCR547" s="55"/>
      <c r="MCS547" s="92"/>
      <c r="MCT547" s="61"/>
      <c r="MCU547" s="55"/>
      <c r="MCV547" s="57"/>
      <c r="MCW547" s="55"/>
      <c r="MCX547" s="55"/>
      <c r="MCY547" s="55"/>
      <c r="MCZ547" s="55"/>
      <c r="MDA547" s="55"/>
      <c r="MDB547" s="55"/>
      <c r="MDC547" s="55"/>
      <c r="MDD547" s="59"/>
      <c r="MDE547" s="55"/>
      <c r="MDF547" s="55"/>
      <c r="MDG547" s="87"/>
      <c r="MDH547" s="88"/>
      <c r="MDI547" s="89"/>
      <c r="MDJ547" s="90"/>
      <c r="MDK547" s="57"/>
      <c r="MDL547" s="57"/>
      <c r="MDM547" s="91"/>
      <c r="MDN547" s="87"/>
      <c r="MDO547" s="87"/>
      <c r="MDP547" s="55"/>
      <c r="MDQ547" s="55"/>
      <c r="MDR547" s="92"/>
      <c r="MDS547" s="61"/>
      <c r="MDT547" s="55"/>
      <c r="MDU547" s="57"/>
      <c r="MDV547" s="55"/>
      <c r="MDW547" s="55"/>
      <c r="MDX547" s="55"/>
      <c r="MDY547" s="55"/>
      <c r="MDZ547" s="55"/>
      <c r="MEA547" s="55"/>
      <c r="MEB547" s="55"/>
      <c r="MEC547" s="59"/>
      <c r="MED547" s="55"/>
      <c r="MEE547" s="55"/>
      <c r="MEF547" s="87"/>
      <c r="MEG547" s="88"/>
      <c r="MEH547" s="89"/>
      <c r="MEI547" s="90"/>
      <c r="MEJ547" s="57"/>
      <c r="MEK547" s="57"/>
      <c r="MEL547" s="91"/>
      <c r="MEM547" s="87"/>
      <c r="MEN547" s="87"/>
      <c r="MEO547" s="55"/>
      <c r="MEP547" s="55"/>
      <c r="MEQ547" s="92"/>
      <c r="MER547" s="61"/>
      <c r="MES547" s="55"/>
      <c r="MET547" s="57"/>
      <c r="MEU547" s="55"/>
      <c r="MEV547" s="55"/>
      <c r="MEW547" s="55"/>
      <c r="MEX547" s="55"/>
      <c r="MEY547" s="55"/>
      <c r="MEZ547" s="55"/>
      <c r="MFA547" s="55"/>
      <c r="MFB547" s="59"/>
      <c r="MFC547" s="55"/>
      <c r="MFD547" s="55"/>
      <c r="MFE547" s="87"/>
      <c r="MFF547" s="88"/>
      <c r="MFG547" s="89"/>
      <c r="MFH547" s="90"/>
      <c r="MFI547" s="57"/>
      <c r="MFJ547" s="57"/>
      <c r="MFK547" s="91"/>
      <c r="MFL547" s="87"/>
      <c r="MFM547" s="87"/>
      <c r="MFN547" s="55"/>
      <c r="MFO547" s="55"/>
      <c r="MFP547" s="92"/>
      <c r="MFQ547" s="61"/>
      <c r="MFR547" s="55"/>
      <c r="MFS547" s="57"/>
      <c r="MFT547" s="55"/>
      <c r="MFU547" s="55"/>
      <c r="MFV547" s="55"/>
      <c r="MFW547" s="55"/>
      <c r="MFX547" s="55"/>
      <c r="MFY547" s="55"/>
      <c r="MFZ547" s="55"/>
      <c r="MGA547" s="59"/>
      <c r="MGB547" s="55"/>
      <c r="MGC547" s="55"/>
      <c r="MGD547" s="87"/>
      <c r="MGE547" s="88"/>
      <c r="MGF547" s="89"/>
      <c r="MGG547" s="90"/>
      <c r="MGH547" s="57"/>
      <c r="MGI547" s="57"/>
      <c r="MGJ547" s="91"/>
      <c r="MGK547" s="87"/>
      <c r="MGL547" s="87"/>
      <c r="MGM547" s="55"/>
      <c r="MGN547" s="55"/>
      <c r="MGO547" s="92"/>
      <c r="MGP547" s="61"/>
      <c r="MGQ547" s="55"/>
      <c r="MGR547" s="57"/>
      <c r="MGS547" s="55"/>
      <c r="MGT547" s="55"/>
      <c r="MGU547" s="55"/>
      <c r="MGV547" s="55"/>
      <c r="MGW547" s="55"/>
      <c r="MGX547" s="55"/>
      <c r="MGY547" s="55"/>
      <c r="MGZ547" s="59"/>
      <c r="MHA547" s="55"/>
      <c r="MHB547" s="55"/>
      <c r="MHC547" s="87"/>
      <c r="MHD547" s="88"/>
      <c r="MHE547" s="89"/>
      <c r="MHF547" s="90"/>
      <c r="MHG547" s="57"/>
      <c r="MHH547" s="57"/>
      <c r="MHI547" s="91"/>
      <c r="MHJ547" s="87"/>
      <c r="MHK547" s="87"/>
      <c r="MHL547" s="55"/>
      <c r="MHM547" s="55"/>
      <c r="MHN547" s="92"/>
      <c r="MHO547" s="61"/>
      <c r="MHP547" s="55"/>
      <c r="MHQ547" s="57"/>
      <c r="MHR547" s="55"/>
      <c r="MHS547" s="55"/>
      <c r="MHT547" s="55"/>
      <c r="MHU547" s="55"/>
      <c r="MHV547" s="55"/>
      <c r="MHW547" s="55"/>
      <c r="MHX547" s="55"/>
      <c r="MHY547" s="59"/>
      <c r="MHZ547" s="55"/>
      <c r="MIA547" s="55"/>
      <c r="MIB547" s="87"/>
      <c r="MIC547" s="88"/>
      <c r="MID547" s="89"/>
      <c r="MIE547" s="90"/>
      <c r="MIF547" s="57"/>
      <c r="MIG547" s="57"/>
      <c r="MIH547" s="91"/>
      <c r="MII547" s="87"/>
      <c r="MIJ547" s="87"/>
      <c r="MIK547" s="55"/>
      <c r="MIL547" s="55"/>
      <c r="MIM547" s="92"/>
      <c r="MIN547" s="61"/>
      <c r="MIO547" s="55"/>
      <c r="MIP547" s="57"/>
      <c r="MIQ547" s="55"/>
      <c r="MIR547" s="55"/>
      <c r="MIS547" s="55"/>
      <c r="MIT547" s="55"/>
      <c r="MIU547" s="55"/>
      <c r="MIV547" s="55"/>
      <c r="MIW547" s="55"/>
      <c r="MIX547" s="59"/>
      <c r="MIY547" s="55"/>
      <c r="MIZ547" s="55"/>
      <c r="MJA547" s="87"/>
      <c r="MJB547" s="88"/>
      <c r="MJC547" s="89"/>
      <c r="MJD547" s="90"/>
      <c r="MJE547" s="57"/>
      <c r="MJF547" s="57"/>
      <c r="MJG547" s="91"/>
      <c r="MJH547" s="87"/>
      <c r="MJI547" s="87"/>
      <c r="MJJ547" s="55"/>
      <c r="MJK547" s="55"/>
      <c r="MJL547" s="92"/>
      <c r="MJM547" s="61"/>
      <c r="MJN547" s="55"/>
      <c r="MJO547" s="57"/>
      <c r="MJP547" s="55"/>
      <c r="MJQ547" s="55"/>
      <c r="MJR547" s="55"/>
      <c r="MJS547" s="55"/>
      <c r="MJT547" s="55"/>
      <c r="MJU547" s="55"/>
      <c r="MJV547" s="55"/>
      <c r="MJW547" s="59"/>
      <c r="MJX547" s="55"/>
      <c r="MJY547" s="55"/>
      <c r="MJZ547" s="87"/>
      <c r="MKA547" s="88"/>
      <c r="MKB547" s="89"/>
      <c r="MKC547" s="90"/>
      <c r="MKD547" s="57"/>
      <c r="MKE547" s="57"/>
      <c r="MKF547" s="91"/>
      <c r="MKG547" s="87"/>
      <c r="MKH547" s="87"/>
      <c r="MKI547" s="55"/>
      <c r="MKJ547" s="55"/>
      <c r="MKK547" s="92"/>
      <c r="MKL547" s="61"/>
      <c r="MKM547" s="55"/>
      <c r="MKN547" s="57"/>
      <c r="MKO547" s="55"/>
      <c r="MKP547" s="55"/>
      <c r="MKQ547" s="55"/>
      <c r="MKR547" s="55"/>
      <c r="MKS547" s="55"/>
      <c r="MKT547" s="55"/>
      <c r="MKU547" s="55"/>
      <c r="MKV547" s="59"/>
      <c r="MKW547" s="55"/>
      <c r="MKX547" s="55"/>
      <c r="MKY547" s="87"/>
      <c r="MKZ547" s="88"/>
      <c r="MLA547" s="89"/>
      <c r="MLB547" s="90"/>
      <c r="MLC547" s="57"/>
      <c r="MLD547" s="57"/>
      <c r="MLE547" s="91"/>
      <c r="MLF547" s="87"/>
      <c r="MLG547" s="87"/>
      <c r="MLH547" s="55"/>
      <c r="MLI547" s="55"/>
      <c r="MLJ547" s="92"/>
      <c r="MLK547" s="61"/>
      <c r="MLL547" s="55"/>
      <c r="MLM547" s="57"/>
      <c r="MLN547" s="55"/>
      <c r="MLO547" s="55"/>
      <c r="MLP547" s="55"/>
      <c r="MLQ547" s="55"/>
      <c r="MLR547" s="55"/>
      <c r="MLS547" s="55"/>
      <c r="MLT547" s="55"/>
      <c r="MLU547" s="59"/>
      <c r="MLV547" s="55"/>
      <c r="MLW547" s="55"/>
      <c r="MLX547" s="87"/>
      <c r="MLY547" s="88"/>
      <c r="MLZ547" s="89"/>
      <c r="MMA547" s="90"/>
      <c r="MMB547" s="57"/>
      <c r="MMC547" s="57"/>
      <c r="MMD547" s="91"/>
      <c r="MME547" s="87"/>
      <c r="MMF547" s="87"/>
      <c r="MMG547" s="55"/>
      <c r="MMH547" s="55"/>
      <c r="MMI547" s="92"/>
      <c r="MMJ547" s="61"/>
      <c r="MMK547" s="55"/>
      <c r="MML547" s="57"/>
      <c r="MMM547" s="55"/>
      <c r="MMN547" s="55"/>
      <c r="MMO547" s="55"/>
      <c r="MMP547" s="55"/>
      <c r="MMQ547" s="55"/>
      <c r="MMR547" s="55"/>
      <c r="MMS547" s="55"/>
      <c r="MMT547" s="59"/>
      <c r="MMU547" s="55"/>
      <c r="MMV547" s="55"/>
      <c r="MMW547" s="87"/>
      <c r="MMX547" s="88"/>
      <c r="MMY547" s="89"/>
      <c r="MMZ547" s="90"/>
      <c r="MNA547" s="57"/>
      <c r="MNB547" s="57"/>
      <c r="MNC547" s="91"/>
      <c r="MND547" s="87"/>
      <c r="MNE547" s="87"/>
      <c r="MNF547" s="55"/>
      <c r="MNG547" s="55"/>
      <c r="MNH547" s="92"/>
      <c r="MNI547" s="61"/>
      <c r="MNJ547" s="55"/>
      <c r="MNK547" s="57"/>
      <c r="MNL547" s="55"/>
      <c r="MNM547" s="55"/>
      <c r="MNN547" s="55"/>
      <c r="MNO547" s="55"/>
      <c r="MNP547" s="55"/>
      <c r="MNQ547" s="55"/>
      <c r="MNR547" s="55"/>
      <c r="MNS547" s="59"/>
      <c r="MNT547" s="55"/>
      <c r="MNU547" s="55"/>
      <c r="MNV547" s="87"/>
      <c r="MNW547" s="88"/>
      <c r="MNX547" s="89"/>
      <c r="MNY547" s="90"/>
      <c r="MNZ547" s="57"/>
      <c r="MOA547" s="57"/>
      <c r="MOB547" s="91"/>
      <c r="MOC547" s="87"/>
      <c r="MOD547" s="87"/>
      <c r="MOE547" s="55"/>
      <c r="MOF547" s="55"/>
      <c r="MOG547" s="92"/>
      <c r="MOH547" s="61"/>
      <c r="MOI547" s="55"/>
      <c r="MOJ547" s="57"/>
      <c r="MOK547" s="55"/>
      <c r="MOL547" s="55"/>
      <c r="MOM547" s="55"/>
      <c r="MON547" s="55"/>
      <c r="MOO547" s="55"/>
      <c r="MOP547" s="55"/>
      <c r="MOQ547" s="55"/>
      <c r="MOR547" s="59"/>
      <c r="MOS547" s="55"/>
      <c r="MOT547" s="55"/>
      <c r="MOU547" s="87"/>
      <c r="MOV547" s="88"/>
      <c r="MOW547" s="89"/>
      <c r="MOX547" s="90"/>
      <c r="MOY547" s="57"/>
      <c r="MOZ547" s="57"/>
      <c r="MPA547" s="91"/>
      <c r="MPB547" s="87"/>
      <c r="MPC547" s="87"/>
      <c r="MPD547" s="55"/>
      <c r="MPE547" s="55"/>
      <c r="MPF547" s="92"/>
      <c r="MPG547" s="61"/>
      <c r="MPH547" s="55"/>
      <c r="MPI547" s="57"/>
      <c r="MPJ547" s="55"/>
      <c r="MPK547" s="55"/>
      <c r="MPL547" s="55"/>
      <c r="MPM547" s="55"/>
      <c r="MPN547" s="55"/>
      <c r="MPO547" s="55"/>
      <c r="MPP547" s="55"/>
      <c r="MPQ547" s="59"/>
      <c r="MPR547" s="55"/>
      <c r="MPS547" s="55"/>
      <c r="MPT547" s="87"/>
      <c r="MPU547" s="88"/>
      <c r="MPV547" s="89"/>
      <c r="MPW547" s="90"/>
      <c r="MPX547" s="57"/>
      <c r="MPY547" s="57"/>
      <c r="MPZ547" s="91"/>
      <c r="MQA547" s="87"/>
      <c r="MQB547" s="87"/>
      <c r="MQC547" s="55"/>
      <c r="MQD547" s="55"/>
      <c r="MQE547" s="92"/>
      <c r="MQF547" s="61"/>
      <c r="MQG547" s="55"/>
      <c r="MQH547" s="57"/>
      <c r="MQI547" s="55"/>
      <c r="MQJ547" s="55"/>
      <c r="MQK547" s="55"/>
      <c r="MQL547" s="55"/>
      <c r="MQM547" s="55"/>
      <c r="MQN547" s="55"/>
      <c r="MQO547" s="55"/>
      <c r="MQP547" s="59"/>
      <c r="MQQ547" s="55"/>
      <c r="MQR547" s="55"/>
      <c r="MQS547" s="87"/>
      <c r="MQT547" s="88"/>
      <c r="MQU547" s="89"/>
      <c r="MQV547" s="90"/>
      <c r="MQW547" s="57"/>
      <c r="MQX547" s="57"/>
      <c r="MQY547" s="91"/>
      <c r="MQZ547" s="87"/>
      <c r="MRA547" s="87"/>
      <c r="MRB547" s="55"/>
      <c r="MRC547" s="55"/>
      <c r="MRD547" s="92"/>
      <c r="MRE547" s="61"/>
      <c r="MRF547" s="55"/>
      <c r="MRG547" s="57"/>
      <c r="MRH547" s="55"/>
      <c r="MRI547" s="55"/>
      <c r="MRJ547" s="55"/>
      <c r="MRK547" s="55"/>
      <c r="MRL547" s="55"/>
      <c r="MRM547" s="55"/>
      <c r="MRN547" s="55"/>
      <c r="MRO547" s="59"/>
      <c r="MRP547" s="55"/>
      <c r="MRQ547" s="55"/>
      <c r="MRR547" s="87"/>
      <c r="MRS547" s="88"/>
      <c r="MRT547" s="89"/>
      <c r="MRU547" s="90"/>
      <c r="MRV547" s="57"/>
      <c r="MRW547" s="57"/>
      <c r="MRX547" s="91"/>
      <c r="MRY547" s="87"/>
      <c r="MRZ547" s="87"/>
      <c r="MSA547" s="55"/>
      <c r="MSB547" s="55"/>
      <c r="MSC547" s="92"/>
      <c r="MSD547" s="61"/>
      <c r="MSE547" s="55"/>
      <c r="MSF547" s="57"/>
      <c r="MSG547" s="55"/>
      <c r="MSH547" s="55"/>
      <c r="MSI547" s="55"/>
      <c r="MSJ547" s="55"/>
      <c r="MSK547" s="55"/>
      <c r="MSL547" s="55"/>
      <c r="MSM547" s="55"/>
      <c r="MSN547" s="59"/>
      <c r="MSO547" s="55"/>
      <c r="MSP547" s="55"/>
      <c r="MSQ547" s="87"/>
      <c r="MSR547" s="88"/>
      <c r="MSS547" s="89"/>
      <c r="MST547" s="90"/>
      <c r="MSU547" s="57"/>
      <c r="MSV547" s="57"/>
      <c r="MSW547" s="91"/>
      <c r="MSX547" s="87"/>
      <c r="MSY547" s="87"/>
      <c r="MSZ547" s="55"/>
      <c r="MTA547" s="55"/>
      <c r="MTB547" s="92"/>
      <c r="MTC547" s="61"/>
      <c r="MTD547" s="55"/>
      <c r="MTE547" s="57"/>
      <c r="MTF547" s="55"/>
      <c r="MTG547" s="55"/>
      <c r="MTH547" s="55"/>
      <c r="MTI547" s="55"/>
      <c r="MTJ547" s="55"/>
      <c r="MTK547" s="55"/>
      <c r="MTL547" s="55"/>
      <c r="MTM547" s="59"/>
      <c r="MTN547" s="55"/>
      <c r="MTO547" s="55"/>
      <c r="MTP547" s="87"/>
      <c r="MTQ547" s="88"/>
      <c r="MTR547" s="89"/>
      <c r="MTS547" s="90"/>
      <c r="MTT547" s="57"/>
      <c r="MTU547" s="57"/>
      <c r="MTV547" s="91"/>
      <c r="MTW547" s="87"/>
      <c r="MTX547" s="87"/>
      <c r="MTY547" s="55"/>
      <c r="MTZ547" s="55"/>
      <c r="MUA547" s="92"/>
      <c r="MUB547" s="61"/>
      <c r="MUC547" s="55"/>
      <c r="MUD547" s="57"/>
      <c r="MUE547" s="55"/>
      <c r="MUF547" s="55"/>
      <c r="MUG547" s="55"/>
      <c r="MUH547" s="55"/>
      <c r="MUI547" s="55"/>
      <c r="MUJ547" s="55"/>
      <c r="MUK547" s="55"/>
      <c r="MUL547" s="59"/>
      <c r="MUM547" s="55"/>
      <c r="MUN547" s="55"/>
      <c r="MUO547" s="87"/>
      <c r="MUP547" s="88"/>
      <c r="MUQ547" s="89"/>
      <c r="MUR547" s="90"/>
      <c r="MUS547" s="57"/>
      <c r="MUT547" s="57"/>
      <c r="MUU547" s="91"/>
      <c r="MUV547" s="87"/>
      <c r="MUW547" s="87"/>
      <c r="MUX547" s="55"/>
      <c r="MUY547" s="55"/>
      <c r="MUZ547" s="92"/>
      <c r="MVA547" s="61"/>
      <c r="MVB547" s="55"/>
      <c r="MVC547" s="57"/>
      <c r="MVD547" s="55"/>
      <c r="MVE547" s="55"/>
      <c r="MVF547" s="55"/>
      <c r="MVG547" s="55"/>
      <c r="MVH547" s="55"/>
      <c r="MVI547" s="55"/>
      <c r="MVJ547" s="55"/>
      <c r="MVK547" s="59"/>
      <c r="MVL547" s="55"/>
      <c r="MVM547" s="55"/>
      <c r="MVN547" s="87"/>
      <c r="MVO547" s="88"/>
      <c r="MVP547" s="89"/>
      <c r="MVQ547" s="90"/>
      <c r="MVR547" s="57"/>
      <c r="MVS547" s="57"/>
      <c r="MVT547" s="91"/>
      <c r="MVU547" s="87"/>
      <c r="MVV547" s="87"/>
      <c r="MVW547" s="55"/>
      <c r="MVX547" s="55"/>
      <c r="MVY547" s="92"/>
      <c r="MVZ547" s="61"/>
      <c r="MWA547" s="55"/>
      <c r="MWB547" s="57"/>
      <c r="MWC547" s="55"/>
      <c r="MWD547" s="55"/>
      <c r="MWE547" s="55"/>
      <c r="MWF547" s="55"/>
      <c r="MWG547" s="55"/>
      <c r="MWH547" s="55"/>
      <c r="MWI547" s="55"/>
      <c r="MWJ547" s="59"/>
      <c r="MWK547" s="55"/>
      <c r="MWL547" s="55"/>
      <c r="MWM547" s="87"/>
      <c r="MWN547" s="88"/>
      <c r="MWO547" s="89"/>
      <c r="MWP547" s="90"/>
      <c r="MWQ547" s="57"/>
      <c r="MWR547" s="57"/>
      <c r="MWS547" s="91"/>
      <c r="MWT547" s="87"/>
      <c r="MWU547" s="87"/>
      <c r="MWV547" s="55"/>
      <c r="MWW547" s="55"/>
      <c r="MWX547" s="92"/>
      <c r="MWY547" s="61"/>
      <c r="MWZ547" s="55"/>
      <c r="MXA547" s="57"/>
      <c r="MXB547" s="55"/>
      <c r="MXC547" s="55"/>
      <c r="MXD547" s="55"/>
      <c r="MXE547" s="55"/>
      <c r="MXF547" s="55"/>
      <c r="MXG547" s="55"/>
      <c r="MXH547" s="55"/>
      <c r="MXI547" s="59"/>
      <c r="MXJ547" s="55"/>
      <c r="MXK547" s="55"/>
      <c r="MXL547" s="87"/>
      <c r="MXM547" s="88"/>
      <c r="MXN547" s="89"/>
      <c r="MXO547" s="90"/>
      <c r="MXP547" s="57"/>
      <c r="MXQ547" s="57"/>
      <c r="MXR547" s="91"/>
      <c r="MXS547" s="87"/>
      <c r="MXT547" s="87"/>
      <c r="MXU547" s="55"/>
      <c r="MXV547" s="55"/>
      <c r="MXW547" s="92"/>
      <c r="MXX547" s="61"/>
      <c r="MXY547" s="55"/>
      <c r="MXZ547" s="57"/>
      <c r="MYA547" s="55"/>
      <c r="MYB547" s="55"/>
      <c r="MYC547" s="55"/>
      <c r="MYD547" s="55"/>
      <c r="MYE547" s="55"/>
      <c r="MYF547" s="55"/>
      <c r="MYG547" s="55"/>
      <c r="MYH547" s="59"/>
      <c r="MYI547" s="55"/>
      <c r="MYJ547" s="55"/>
      <c r="MYK547" s="87"/>
      <c r="MYL547" s="88"/>
      <c r="MYM547" s="89"/>
      <c r="MYN547" s="90"/>
      <c r="MYO547" s="57"/>
      <c r="MYP547" s="57"/>
      <c r="MYQ547" s="91"/>
      <c r="MYR547" s="87"/>
      <c r="MYS547" s="87"/>
      <c r="MYT547" s="55"/>
      <c r="MYU547" s="55"/>
      <c r="MYV547" s="92"/>
      <c r="MYW547" s="61"/>
      <c r="MYX547" s="55"/>
      <c r="MYY547" s="57"/>
      <c r="MYZ547" s="55"/>
      <c r="MZA547" s="55"/>
      <c r="MZB547" s="55"/>
      <c r="MZC547" s="55"/>
      <c r="MZD547" s="55"/>
      <c r="MZE547" s="55"/>
      <c r="MZF547" s="55"/>
      <c r="MZG547" s="59"/>
      <c r="MZH547" s="55"/>
      <c r="MZI547" s="55"/>
      <c r="MZJ547" s="87"/>
      <c r="MZK547" s="88"/>
      <c r="MZL547" s="89"/>
      <c r="MZM547" s="90"/>
      <c r="MZN547" s="57"/>
      <c r="MZO547" s="57"/>
      <c r="MZP547" s="91"/>
      <c r="MZQ547" s="87"/>
      <c r="MZR547" s="87"/>
      <c r="MZS547" s="55"/>
      <c r="MZT547" s="55"/>
      <c r="MZU547" s="92"/>
      <c r="MZV547" s="61"/>
      <c r="MZW547" s="55"/>
      <c r="MZX547" s="57"/>
      <c r="MZY547" s="55"/>
      <c r="MZZ547" s="55"/>
      <c r="NAA547" s="55"/>
      <c r="NAB547" s="55"/>
      <c r="NAC547" s="55"/>
      <c r="NAD547" s="55"/>
      <c r="NAE547" s="55"/>
      <c r="NAF547" s="59"/>
      <c r="NAG547" s="55"/>
      <c r="NAH547" s="55"/>
      <c r="NAI547" s="87"/>
      <c r="NAJ547" s="88"/>
      <c r="NAK547" s="89"/>
      <c r="NAL547" s="90"/>
      <c r="NAM547" s="57"/>
      <c r="NAN547" s="57"/>
      <c r="NAO547" s="91"/>
      <c r="NAP547" s="87"/>
      <c r="NAQ547" s="87"/>
      <c r="NAR547" s="55"/>
      <c r="NAS547" s="55"/>
      <c r="NAT547" s="92"/>
      <c r="NAU547" s="61"/>
      <c r="NAV547" s="55"/>
      <c r="NAW547" s="57"/>
      <c r="NAX547" s="55"/>
      <c r="NAY547" s="55"/>
      <c r="NAZ547" s="55"/>
      <c r="NBA547" s="55"/>
      <c r="NBB547" s="55"/>
      <c r="NBC547" s="55"/>
      <c r="NBD547" s="55"/>
      <c r="NBE547" s="59"/>
      <c r="NBF547" s="55"/>
      <c r="NBG547" s="55"/>
      <c r="NBH547" s="87"/>
      <c r="NBI547" s="88"/>
      <c r="NBJ547" s="89"/>
      <c r="NBK547" s="90"/>
      <c r="NBL547" s="57"/>
      <c r="NBM547" s="57"/>
      <c r="NBN547" s="91"/>
      <c r="NBO547" s="87"/>
      <c r="NBP547" s="87"/>
      <c r="NBQ547" s="55"/>
      <c r="NBR547" s="55"/>
      <c r="NBS547" s="92"/>
      <c r="NBT547" s="61"/>
      <c r="NBU547" s="55"/>
      <c r="NBV547" s="57"/>
      <c r="NBW547" s="55"/>
      <c r="NBX547" s="55"/>
      <c r="NBY547" s="55"/>
      <c r="NBZ547" s="55"/>
      <c r="NCA547" s="55"/>
      <c r="NCB547" s="55"/>
      <c r="NCC547" s="55"/>
      <c r="NCD547" s="59"/>
      <c r="NCE547" s="55"/>
      <c r="NCF547" s="55"/>
      <c r="NCG547" s="87"/>
      <c r="NCH547" s="88"/>
      <c r="NCI547" s="89"/>
      <c r="NCJ547" s="90"/>
      <c r="NCK547" s="57"/>
      <c r="NCL547" s="57"/>
      <c r="NCM547" s="91"/>
      <c r="NCN547" s="87"/>
      <c r="NCO547" s="87"/>
      <c r="NCP547" s="55"/>
      <c r="NCQ547" s="55"/>
      <c r="NCR547" s="92"/>
      <c r="NCS547" s="61"/>
      <c r="NCT547" s="55"/>
      <c r="NCU547" s="57"/>
      <c r="NCV547" s="55"/>
      <c r="NCW547" s="55"/>
      <c r="NCX547" s="55"/>
      <c r="NCY547" s="55"/>
      <c r="NCZ547" s="55"/>
      <c r="NDA547" s="55"/>
      <c r="NDB547" s="55"/>
      <c r="NDC547" s="59"/>
      <c r="NDD547" s="55"/>
      <c r="NDE547" s="55"/>
      <c r="NDF547" s="87"/>
      <c r="NDG547" s="88"/>
      <c r="NDH547" s="89"/>
      <c r="NDI547" s="90"/>
      <c r="NDJ547" s="57"/>
      <c r="NDK547" s="57"/>
      <c r="NDL547" s="91"/>
      <c r="NDM547" s="87"/>
      <c r="NDN547" s="87"/>
      <c r="NDO547" s="55"/>
      <c r="NDP547" s="55"/>
      <c r="NDQ547" s="92"/>
      <c r="NDR547" s="61"/>
      <c r="NDS547" s="55"/>
      <c r="NDT547" s="57"/>
      <c r="NDU547" s="55"/>
      <c r="NDV547" s="55"/>
      <c r="NDW547" s="55"/>
      <c r="NDX547" s="55"/>
      <c r="NDY547" s="55"/>
      <c r="NDZ547" s="55"/>
      <c r="NEA547" s="55"/>
      <c r="NEB547" s="59"/>
      <c r="NEC547" s="55"/>
      <c r="NED547" s="55"/>
      <c r="NEE547" s="87"/>
      <c r="NEF547" s="88"/>
      <c r="NEG547" s="89"/>
      <c r="NEH547" s="90"/>
      <c r="NEI547" s="57"/>
      <c r="NEJ547" s="57"/>
      <c r="NEK547" s="91"/>
      <c r="NEL547" s="87"/>
      <c r="NEM547" s="87"/>
      <c r="NEN547" s="55"/>
      <c r="NEO547" s="55"/>
      <c r="NEP547" s="92"/>
      <c r="NEQ547" s="61"/>
      <c r="NER547" s="55"/>
      <c r="NES547" s="57"/>
      <c r="NET547" s="55"/>
      <c r="NEU547" s="55"/>
      <c r="NEV547" s="55"/>
      <c r="NEW547" s="55"/>
      <c r="NEX547" s="55"/>
      <c r="NEY547" s="55"/>
      <c r="NEZ547" s="55"/>
      <c r="NFA547" s="59"/>
      <c r="NFB547" s="55"/>
      <c r="NFC547" s="55"/>
      <c r="NFD547" s="87"/>
      <c r="NFE547" s="88"/>
      <c r="NFF547" s="89"/>
      <c r="NFG547" s="90"/>
      <c r="NFH547" s="57"/>
      <c r="NFI547" s="57"/>
      <c r="NFJ547" s="91"/>
      <c r="NFK547" s="87"/>
      <c r="NFL547" s="87"/>
      <c r="NFM547" s="55"/>
      <c r="NFN547" s="55"/>
      <c r="NFO547" s="92"/>
      <c r="NFP547" s="61"/>
      <c r="NFQ547" s="55"/>
      <c r="NFR547" s="57"/>
      <c r="NFS547" s="55"/>
      <c r="NFT547" s="55"/>
      <c r="NFU547" s="55"/>
      <c r="NFV547" s="55"/>
      <c r="NFW547" s="55"/>
      <c r="NFX547" s="55"/>
      <c r="NFY547" s="55"/>
      <c r="NFZ547" s="59"/>
      <c r="NGA547" s="55"/>
      <c r="NGB547" s="55"/>
      <c r="NGC547" s="87"/>
      <c r="NGD547" s="88"/>
      <c r="NGE547" s="89"/>
      <c r="NGF547" s="90"/>
      <c r="NGG547" s="57"/>
      <c r="NGH547" s="57"/>
      <c r="NGI547" s="91"/>
      <c r="NGJ547" s="87"/>
      <c r="NGK547" s="87"/>
      <c r="NGL547" s="55"/>
      <c r="NGM547" s="55"/>
      <c r="NGN547" s="92"/>
      <c r="NGO547" s="61"/>
      <c r="NGP547" s="55"/>
      <c r="NGQ547" s="57"/>
      <c r="NGR547" s="55"/>
      <c r="NGS547" s="55"/>
      <c r="NGT547" s="55"/>
      <c r="NGU547" s="55"/>
      <c r="NGV547" s="55"/>
      <c r="NGW547" s="55"/>
      <c r="NGX547" s="55"/>
      <c r="NGY547" s="59"/>
      <c r="NGZ547" s="55"/>
      <c r="NHA547" s="55"/>
      <c r="NHB547" s="87"/>
      <c r="NHC547" s="88"/>
      <c r="NHD547" s="89"/>
      <c r="NHE547" s="90"/>
      <c r="NHF547" s="57"/>
      <c r="NHG547" s="57"/>
      <c r="NHH547" s="91"/>
      <c r="NHI547" s="87"/>
      <c r="NHJ547" s="87"/>
      <c r="NHK547" s="55"/>
      <c r="NHL547" s="55"/>
      <c r="NHM547" s="92"/>
      <c r="NHN547" s="61"/>
      <c r="NHO547" s="55"/>
      <c r="NHP547" s="57"/>
      <c r="NHQ547" s="55"/>
      <c r="NHR547" s="55"/>
      <c r="NHS547" s="55"/>
      <c r="NHT547" s="55"/>
      <c r="NHU547" s="55"/>
      <c r="NHV547" s="55"/>
      <c r="NHW547" s="55"/>
      <c r="NHX547" s="59"/>
      <c r="NHY547" s="55"/>
      <c r="NHZ547" s="55"/>
      <c r="NIA547" s="87"/>
      <c r="NIB547" s="88"/>
      <c r="NIC547" s="89"/>
      <c r="NID547" s="90"/>
      <c r="NIE547" s="57"/>
      <c r="NIF547" s="57"/>
      <c r="NIG547" s="91"/>
      <c r="NIH547" s="87"/>
      <c r="NII547" s="87"/>
      <c r="NIJ547" s="55"/>
      <c r="NIK547" s="55"/>
      <c r="NIL547" s="92"/>
      <c r="NIM547" s="61"/>
      <c r="NIN547" s="55"/>
      <c r="NIO547" s="57"/>
      <c r="NIP547" s="55"/>
      <c r="NIQ547" s="55"/>
      <c r="NIR547" s="55"/>
      <c r="NIS547" s="55"/>
      <c r="NIT547" s="55"/>
      <c r="NIU547" s="55"/>
      <c r="NIV547" s="55"/>
      <c r="NIW547" s="59"/>
      <c r="NIX547" s="55"/>
      <c r="NIY547" s="55"/>
      <c r="NIZ547" s="87"/>
      <c r="NJA547" s="88"/>
      <c r="NJB547" s="89"/>
      <c r="NJC547" s="90"/>
      <c r="NJD547" s="57"/>
      <c r="NJE547" s="57"/>
      <c r="NJF547" s="91"/>
      <c r="NJG547" s="87"/>
      <c r="NJH547" s="87"/>
      <c r="NJI547" s="55"/>
      <c r="NJJ547" s="55"/>
      <c r="NJK547" s="92"/>
      <c r="NJL547" s="61"/>
      <c r="NJM547" s="55"/>
      <c r="NJN547" s="57"/>
      <c r="NJO547" s="55"/>
      <c r="NJP547" s="55"/>
      <c r="NJQ547" s="55"/>
      <c r="NJR547" s="55"/>
      <c r="NJS547" s="55"/>
      <c r="NJT547" s="55"/>
      <c r="NJU547" s="55"/>
      <c r="NJV547" s="59"/>
      <c r="NJW547" s="55"/>
      <c r="NJX547" s="55"/>
      <c r="NJY547" s="87"/>
      <c r="NJZ547" s="88"/>
      <c r="NKA547" s="89"/>
      <c r="NKB547" s="90"/>
      <c r="NKC547" s="57"/>
      <c r="NKD547" s="57"/>
      <c r="NKE547" s="91"/>
      <c r="NKF547" s="87"/>
      <c r="NKG547" s="87"/>
      <c r="NKH547" s="55"/>
      <c r="NKI547" s="55"/>
      <c r="NKJ547" s="92"/>
      <c r="NKK547" s="61"/>
      <c r="NKL547" s="55"/>
      <c r="NKM547" s="57"/>
      <c r="NKN547" s="55"/>
      <c r="NKO547" s="55"/>
      <c r="NKP547" s="55"/>
      <c r="NKQ547" s="55"/>
      <c r="NKR547" s="55"/>
      <c r="NKS547" s="55"/>
      <c r="NKT547" s="55"/>
      <c r="NKU547" s="59"/>
      <c r="NKV547" s="55"/>
      <c r="NKW547" s="55"/>
      <c r="NKX547" s="87"/>
      <c r="NKY547" s="88"/>
      <c r="NKZ547" s="89"/>
      <c r="NLA547" s="90"/>
      <c r="NLB547" s="57"/>
      <c r="NLC547" s="57"/>
      <c r="NLD547" s="91"/>
      <c r="NLE547" s="87"/>
      <c r="NLF547" s="87"/>
      <c r="NLG547" s="55"/>
      <c r="NLH547" s="55"/>
      <c r="NLI547" s="92"/>
      <c r="NLJ547" s="61"/>
      <c r="NLK547" s="55"/>
      <c r="NLL547" s="57"/>
      <c r="NLM547" s="55"/>
      <c r="NLN547" s="55"/>
      <c r="NLO547" s="55"/>
      <c r="NLP547" s="55"/>
      <c r="NLQ547" s="55"/>
      <c r="NLR547" s="55"/>
      <c r="NLS547" s="55"/>
      <c r="NLT547" s="59"/>
      <c r="NLU547" s="55"/>
      <c r="NLV547" s="55"/>
      <c r="NLW547" s="87"/>
      <c r="NLX547" s="88"/>
      <c r="NLY547" s="89"/>
      <c r="NLZ547" s="90"/>
      <c r="NMA547" s="57"/>
      <c r="NMB547" s="57"/>
      <c r="NMC547" s="91"/>
      <c r="NMD547" s="87"/>
      <c r="NME547" s="87"/>
      <c r="NMF547" s="55"/>
      <c r="NMG547" s="55"/>
      <c r="NMH547" s="92"/>
      <c r="NMI547" s="61"/>
      <c r="NMJ547" s="55"/>
      <c r="NMK547" s="57"/>
      <c r="NML547" s="55"/>
      <c r="NMM547" s="55"/>
      <c r="NMN547" s="55"/>
      <c r="NMO547" s="55"/>
      <c r="NMP547" s="55"/>
      <c r="NMQ547" s="55"/>
      <c r="NMR547" s="55"/>
      <c r="NMS547" s="59"/>
      <c r="NMT547" s="55"/>
      <c r="NMU547" s="55"/>
      <c r="NMV547" s="87"/>
      <c r="NMW547" s="88"/>
      <c r="NMX547" s="89"/>
      <c r="NMY547" s="90"/>
      <c r="NMZ547" s="57"/>
      <c r="NNA547" s="57"/>
      <c r="NNB547" s="91"/>
      <c r="NNC547" s="87"/>
      <c r="NND547" s="87"/>
      <c r="NNE547" s="55"/>
      <c r="NNF547" s="55"/>
      <c r="NNG547" s="92"/>
      <c r="NNH547" s="61"/>
      <c r="NNI547" s="55"/>
      <c r="NNJ547" s="57"/>
      <c r="NNK547" s="55"/>
      <c r="NNL547" s="55"/>
      <c r="NNM547" s="55"/>
      <c r="NNN547" s="55"/>
      <c r="NNO547" s="55"/>
      <c r="NNP547" s="55"/>
      <c r="NNQ547" s="55"/>
      <c r="NNR547" s="59"/>
      <c r="NNS547" s="55"/>
      <c r="NNT547" s="55"/>
      <c r="NNU547" s="87"/>
      <c r="NNV547" s="88"/>
      <c r="NNW547" s="89"/>
      <c r="NNX547" s="90"/>
      <c r="NNY547" s="57"/>
      <c r="NNZ547" s="57"/>
      <c r="NOA547" s="91"/>
      <c r="NOB547" s="87"/>
      <c r="NOC547" s="87"/>
      <c r="NOD547" s="55"/>
      <c r="NOE547" s="55"/>
      <c r="NOF547" s="92"/>
      <c r="NOG547" s="61"/>
      <c r="NOH547" s="55"/>
      <c r="NOI547" s="57"/>
      <c r="NOJ547" s="55"/>
      <c r="NOK547" s="55"/>
      <c r="NOL547" s="55"/>
      <c r="NOM547" s="55"/>
      <c r="NON547" s="55"/>
      <c r="NOO547" s="55"/>
      <c r="NOP547" s="55"/>
      <c r="NOQ547" s="59"/>
      <c r="NOR547" s="55"/>
      <c r="NOS547" s="55"/>
      <c r="NOT547" s="87"/>
      <c r="NOU547" s="88"/>
      <c r="NOV547" s="89"/>
      <c r="NOW547" s="90"/>
      <c r="NOX547" s="57"/>
      <c r="NOY547" s="57"/>
      <c r="NOZ547" s="91"/>
      <c r="NPA547" s="87"/>
      <c r="NPB547" s="87"/>
      <c r="NPC547" s="55"/>
      <c r="NPD547" s="55"/>
      <c r="NPE547" s="92"/>
      <c r="NPF547" s="61"/>
      <c r="NPG547" s="55"/>
      <c r="NPH547" s="57"/>
      <c r="NPI547" s="55"/>
      <c r="NPJ547" s="55"/>
      <c r="NPK547" s="55"/>
      <c r="NPL547" s="55"/>
      <c r="NPM547" s="55"/>
      <c r="NPN547" s="55"/>
      <c r="NPO547" s="55"/>
      <c r="NPP547" s="59"/>
      <c r="NPQ547" s="55"/>
      <c r="NPR547" s="55"/>
      <c r="NPS547" s="87"/>
      <c r="NPT547" s="88"/>
      <c r="NPU547" s="89"/>
      <c r="NPV547" s="90"/>
      <c r="NPW547" s="57"/>
      <c r="NPX547" s="57"/>
      <c r="NPY547" s="91"/>
      <c r="NPZ547" s="87"/>
      <c r="NQA547" s="87"/>
      <c r="NQB547" s="55"/>
      <c r="NQC547" s="55"/>
      <c r="NQD547" s="92"/>
      <c r="NQE547" s="61"/>
      <c r="NQF547" s="55"/>
      <c r="NQG547" s="57"/>
      <c r="NQH547" s="55"/>
      <c r="NQI547" s="55"/>
      <c r="NQJ547" s="55"/>
      <c r="NQK547" s="55"/>
      <c r="NQL547" s="55"/>
      <c r="NQM547" s="55"/>
      <c r="NQN547" s="55"/>
      <c r="NQO547" s="59"/>
      <c r="NQP547" s="55"/>
      <c r="NQQ547" s="55"/>
      <c r="NQR547" s="87"/>
      <c r="NQS547" s="88"/>
      <c r="NQT547" s="89"/>
      <c r="NQU547" s="90"/>
      <c r="NQV547" s="57"/>
      <c r="NQW547" s="57"/>
      <c r="NQX547" s="91"/>
      <c r="NQY547" s="87"/>
      <c r="NQZ547" s="87"/>
      <c r="NRA547" s="55"/>
      <c r="NRB547" s="55"/>
      <c r="NRC547" s="92"/>
      <c r="NRD547" s="61"/>
      <c r="NRE547" s="55"/>
      <c r="NRF547" s="57"/>
      <c r="NRG547" s="55"/>
      <c r="NRH547" s="55"/>
      <c r="NRI547" s="55"/>
      <c r="NRJ547" s="55"/>
      <c r="NRK547" s="55"/>
      <c r="NRL547" s="55"/>
      <c r="NRM547" s="55"/>
      <c r="NRN547" s="59"/>
      <c r="NRO547" s="55"/>
      <c r="NRP547" s="55"/>
      <c r="NRQ547" s="87"/>
      <c r="NRR547" s="88"/>
      <c r="NRS547" s="89"/>
      <c r="NRT547" s="90"/>
      <c r="NRU547" s="57"/>
      <c r="NRV547" s="57"/>
      <c r="NRW547" s="91"/>
      <c r="NRX547" s="87"/>
      <c r="NRY547" s="87"/>
      <c r="NRZ547" s="55"/>
      <c r="NSA547" s="55"/>
      <c r="NSB547" s="92"/>
      <c r="NSC547" s="61"/>
      <c r="NSD547" s="55"/>
      <c r="NSE547" s="57"/>
      <c r="NSF547" s="55"/>
      <c r="NSG547" s="55"/>
      <c r="NSH547" s="55"/>
      <c r="NSI547" s="55"/>
      <c r="NSJ547" s="55"/>
      <c r="NSK547" s="55"/>
      <c r="NSL547" s="55"/>
      <c r="NSM547" s="59"/>
      <c r="NSN547" s="55"/>
      <c r="NSO547" s="55"/>
      <c r="NSP547" s="87"/>
      <c r="NSQ547" s="88"/>
      <c r="NSR547" s="89"/>
      <c r="NSS547" s="90"/>
      <c r="NST547" s="57"/>
      <c r="NSU547" s="57"/>
      <c r="NSV547" s="91"/>
      <c r="NSW547" s="87"/>
      <c r="NSX547" s="87"/>
      <c r="NSY547" s="55"/>
      <c r="NSZ547" s="55"/>
      <c r="NTA547" s="92"/>
      <c r="NTB547" s="61"/>
      <c r="NTC547" s="55"/>
      <c r="NTD547" s="57"/>
      <c r="NTE547" s="55"/>
      <c r="NTF547" s="55"/>
      <c r="NTG547" s="55"/>
      <c r="NTH547" s="55"/>
      <c r="NTI547" s="55"/>
      <c r="NTJ547" s="55"/>
      <c r="NTK547" s="55"/>
      <c r="NTL547" s="59"/>
      <c r="NTM547" s="55"/>
      <c r="NTN547" s="55"/>
      <c r="NTO547" s="87"/>
      <c r="NTP547" s="88"/>
      <c r="NTQ547" s="89"/>
      <c r="NTR547" s="90"/>
      <c r="NTS547" s="57"/>
      <c r="NTT547" s="57"/>
      <c r="NTU547" s="91"/>
      <c r="NTV547" s="87"/>
      <c r="NTW547" s="87"/>
      <c r="NTX547" s="55"/>
      <c r="NTY547" s="55"/>
      <c r="NTZ547" s="92"/>
      <c r="NUA547" s="61"/>
      <c r="NUB547" s="55"/>
      <c r="NUC547" s="57"/>
      <c r="NUD547" s="55"/>
      <c r="NUE547" s="55"/>
      <c r="NUF547" s="55"/>
      <c r="NUG547" s="55"/>
      <c r="NUH547" s="55"/>
      <c r="NUI547" s="55"/>
      <c r="NUJ547" s="55"/>
      <c r="NUK547" s="59"/>
      <c r="NUL547" s="55"/>
      <c r="NUM547" s="55"/>
      <c r="NUN547" s="87"/>
      <c r="NUO547" s="88"/>
      <c r="NUP547" s="89"/>
      <c r="NUQ547" s="90"/>
      <c r="NUR547" s="57"/>
      <c r="NUS547" s="57"/>
      <c r="NUT547" s="91"/>
      <c r="NUU547" s="87"/>
      <c r="NUV547" s="87"/>
      <c r="NUW547" s="55"/>
      <c r="NUX547" s="55"/>
      <c r="NUY547" s="92"/>
      <c r="NUZ547" s="61"/>
      <c r="NVA547" s="55"/>
      <c r="NVB547" s="57"/>
      <c r="NVC547" s="55"/>
      <c r="NVD547" s="55"/>
      <c r="NVE547" s="55"/>
      <c r="NVF547" s="55"/>
      <c r="NVG547" s="55"/>
      <c r="NVH547" s="55"/>
      <c r="NVI547" s="55"/>
      <c r="NVJ547" s="59"/>
      <c r="NVK547" s="55"/>
      <c r="NVL547" s="55"/>
      <c r="NVM547" s="87"/>
      <c r="NVN547" s="88"/>
      <c r="NVO547" s="89"/>
      <c r="NVP547" s="90"/>
      <c r="NVQ547" s="57"/>
      <c r="NVR547" s="57"/>
      <c r="NVS547" s="91"/>
      <c r="NVT547" s="87"/>
      <c r="NVU547" s="87"/>
      <c r="NVV547" s="55"/>
      <c r="NVW547" s="55"/>
      <c r="NVX547" s="92"/>
      <c r="NVY547" s="61"/>
      <c r="NVZ547" s="55"/>
      <c r="NWA547" s="57"/>
      <c r="NWB547" s="55"/>
      <c r="NWC547" s="55"/>
      <c r="NWD547" s="55"/>
      <c r="NWE547" s="55"/>
      <c r="NWF547" s="55"/>
      <c r="NWG547" s="55"/>
      <c r="NWH547" s="55"/>
      <c r="NWI547" s="59"/>
      <c r="NWJ547" s="55"/>
      <c r="NWK547" s="55"/>
      <c r="NWL547" s="87"/>
      <c r="NWM547" s="88"/>
      <c r="NWN547" s="89"/>
      <c r="NWO547" s="90"/>
      <c r="NWP547" s="57"/>
      <c r="NWQ547" s="57"/>
      <c r="NWR547" s="91"/>
      <c r="NWS547" s="87"/>
      <c r="NWT547" s="87"/>
      <c r="NWU547" s="55"/>
      <c r="NWV547" s="55"/>
      <c r="NWW547" s="92"/>
      <c r="NWX547" s="61"/>
      <c r="NWY547" s="55"/>
      <c r="NWZ547" s="57"/>
      <c r="NXA547" s="55"/>
      <c r="NXB547" s="55"/>
      <c r="NXC547" s="55"/>
      <c r="NXD547" s="55"/>
      <c r="NXE547" s="55"/>
      <c r="NXF547" s="55"/>
      <c r="NXG547" s="55"/>
      <c r="NXH547" s="59"/>
      <c r="NXI547" s="55"/>
      <c r="NXJ547" s="55"/>
      <c r="NXK547" s="87"/>
      <c r="NXL547" s="88"/>
      <c r="NXM547" s="89"/>
      <c r="NXN547" s="90"/>
      <c r="NXO547" s="57"/>
      <c r="NXP547" s="57"/>
      <c r="NXQ547" s="91"/>
      <c r="NXR547" s="87"/>
      <c r="NXS547" s="87"/>
      <c r="NXT547" s="55"/>
      <c r="NXU547" s="55"/>
      <c r="NXV547" s="92"/>
      <c r="NXW547" s="61"/>
      <c r="NXX547" s="55"/>
      <c r="NXY547" s="57"/>
      <c r="NXZ547" s="55"/>
      <c r="NYA547" s="55"/>
      <c r="NYB547" s="55"/>
      <c r="NYC547" s="55"/>
      <c r="NYD547" s="55"/>
      <c r="NYE547" s="55"/>
      <c r="NYF547" s="55"/>
      <c r="NYG547" s="59"/>
      <c r="NYH547" s="55"/>
      <c r="NYI547" s="55"/>
      <c r="NYJ547" s="87"/>
      <c r="NYK547" s="88"/>
      <c r="NYL547" s="89"/>
      <c r="NYM547" s="90"/>
      <c r="NYN547" s="57"/>
      <c r="NYO547" s="57"/>
      <c r="NYP547" s="91"/>
      <c r="NYQ547" s="87"/>
      <c r="NYR547" s="87"/>
      <c r="NYS547" s="55"/>
      <c r="NYT547" s="55"/>
      <c r="NYU547" s="92"/>
      <c r="NYV547" s="61"/>
      <c r="NYW547" s="55"/>
      <c r="NYX547" s="57"/>
      <c r="NYY547" s="55"/>
      <c r="NYZ547" s="55"/>
      <c r="NZA547" s="55"/>
      <c r="NZB547" s="55"/>
      <c r="NZC547" s="55"/>
      <c r="NZD547" s="55"/>
      <c r="NZE547" s="55"/>
      <c r="NZF547" s="59"/>
      <c r="NZG547" s="55"/>
      <c r="NZH547" s="55"/>
      <c r="NZI547" s="87"/>
      <c r="NZJ547" s="88"/>
      <c r="NZK547" s="89"/>
      <c r="NZL547" s="90"/>
      <c r="NZM547" s="57"/>
      <c r="NZN547" s="57"/>
      <c r="NZO547" s="91"/>
      <c r="NZP547" s="87"/>
      <c r="NZQ547" s="87"/>
      <c r="NZR547" s="55"/>
      <c r="NZS547" s="55"/>
      <c r="NZT547" s="92"/>
      <c r="NZU547" s="61"/>
      <c r="NZV547" s="55"/>
      <c r="NZW547" s="57"/>
      <c r="NZX547" s="55"/>
      <c r="NZY547" s="55"/>
      <c r="NZZ547" s="55"/>
      <c r="OAA547" s="55"/>
      <c r="OAB547" s="55"/>
      <c r="OAC547" s="55"/>
      <c r="OAD547" s="55"/>
      <c r="OAE547" s="59"/>
      <c r="OAF547" s="55"/>
      <c r="OAG547" s="55"/>
      <c r="OAH547" s="87"/>
      <c r="OAI547" s="88"/>
      <c r="OAJ547" s="89"/>
      <c r="OAK547" s="90"/>
      <c r="OAL547" s="57"/>
      <c r="OAM547" s="57"/>
      <c r="OAN547" s="91"/>
      <c r="OAO547" s="87"/>
      <c r="OAP547" s="87"/>
      <c r="OAQ547" s="55"/>
      <c r="OAR547" s="55"/>
      <c r="OAS547" s="92"/>
      <c r="OAT547" s="61"/>
      <c r="OAU547" s="55"/>
      <c r="OAV547" s="57"/>
      <c r="OAW547" s="55"/>
      <c r="OAX547" s="55"/>
      <c r="OAY547" s="55"/>
      <c r="OAZ547" s="55"/>
      <c r="OBA547" s="55"/>
      <c r="OBB547" s="55"/>
      <c r="OBC547" s="55"/>
      <c r="OBD547" s="59"/>
      <c r="OBE547" s="55"/>
      <c r="OBF547" s="55"/>
      <c r="OBG547" s="87"/>
      <c r="OBH547" s="88"/>
      <c r="OBI547" s="89"/>
      <c r="OBJ547" s="90"/>
      <c r="OBK547" s="57"/>
      <c r="OBL547" s="57"/>
      <c r="OBM547" s="91"/>
      <c r="OBN547" s="87"/>
      <c r="OBO547" s="87"/>
      <c r="OBP547" s="55"/>
      <c r="OBQ547" s="55"/>
      <c r="OBR547" s="92"/>
      <c r="OBS547" s="61"/>
      <c r="OBT547" s="55"/>
      <c r="OBU547" s="57"/>
      <c r="OBV547" s="55"/>
      <c r="OBW547" s="55"/>
      <c r="OBX547" s="55"/>
      <c r="OBY547" s="55"/>
      <c r="OBZ547" s="55"/>
      <c r="OCA547" s="55"/>
      <c r="OCB547" s="55"/>
      <c r="OCC547" s="59"/>
      <c r="OCD547" s="55"/>
      <c r="OCE547" s="55"/>
      <c r="OCF547" s="87"/>
      <c r="OCG547" s="88"/>
      <c r="OCH547" s="89"/>
      <c r="OCI547" s="90"/>
      <c r="OCJ547" s="57"/>
      <c r="OCK547" s="57"/>
      <c r="OCL547" s="91"/>
      <c r="OCM547" s="87"/>
      <c r="OCN547" s="87"/>
      <c r="OCO547" s="55"/>
      <c r="OCP547" s="55"/>
      <c r="OCQ547" s="92"/>
      <c r="OCR547" s="61"/>
      <c r="OCS547" s="55"/>
      <c r="OCT547" s="57"/>
      <c r="OCU547" s="55"/>
      <c r="OCV547" s="55"/>
      <c r="OCW547" s="55"/>
      <c r="OCX547" s="55"/>
      <c r="OCY547" s="55"/>
      <c r="OCZ547" s="55"/>
      <c r="ODA547" s="55"/>
      <c r="ODB547" s="59"/>
      <c r="ODC547" s="55"/>
      <c r="ODD547" s="55"/>
      <c r="ODE547" s="87"/>
      <c r="ODF547" s="88"/>
      <c r="ODG547" s="89"/>
      <c r="ODH547" s="90"/>
      <c r="ODI547" s="57"/>
      <c r="ODJ547" s="57"/>
      <c r="ODK547" s="91"/>
      <c r="ODL547" s="87"/>
      <c r="ODM547" s="87"/>
      <c r="ODN547" s="55"/>
      <c r="ODO547" s="55"/>
      <c r="ODP547" s="92"/>
      <c r="ODQ547" s="61"/>
      <c r="ODR547" s="55"/>
      <c r="ODS547" s="57"/>
      <c r="ODT547" s="55"/>
      <c r="ODU547" s="55"/>
      <c r="ODV547" s="55"/>
      <c r="ODW547" s="55"/>
      <c r="ODX547" s="55"/>
      <c r="ODY547" s="55"/>
      <c r="ODZ547" s="55"/>
      <c r="OEA547" s="59"/>
      <c r="OEB547" s="55"/>
      <c r="OEC547" s="55"/>
      <c r="OED547" s="87"/>
      <c r="OEE547" s="88"/>
      <c r="OEF547" s="89"/>
      <c r="OEG547" s="90"/>
      <c r="OEH547" s="57"/>
      <c r="OEI547" s="57"/>
      <c r="OEJ547" s="91"/>
      <c r="OEK547" s="87"/>
      <c r="OEL547" s="87"/>
      <c r="OEM547" s="55"/>
      <c r="OEN547" s="55"/>
      <c r="OEO547" s="92"/>
      <c r="OEP547" s="61"/>
      <c r="OEQ547" s="55"/>
      <c r="OER547" s="57"/>
      <c r="OES547" s="55"/>
      <c r="OET547" s="55"/>
      <c r="OEU547" s="55"/>
      <c r="OEV547" s="55"/>
      <c r="OEW547" s="55"/>
      <c r="OEX547" s="55"/>
      <c r="OEY547" s="55"/>
      <c r="OEZ547" s="59"/>
      <c r="OFA547" s="55"/>
      <c r="OFB547" s="55"/>
      <c r="OFC547" s="87"/>
      <c r="OFD547" s="88"/>
      <c r="OFE547" s="89"/>
      <c r="OFF547" s="90"/>
      <c r="OFG547" s="57"/>
      <c r="OFH547" s="57"/>
      <c r="OFI547" s="91"/>
      <c r="OFJ547" s="87"/>
      <c r="OFK547" s="87"/>
      <c r="OFL547" s="55"/>
      <c r="OFM547" s="55"/>
      <c r="OFN547" s="92"/>
      <c r="OFO547" s="61"/>
      <c r="OFP547" s="55"/>
      <c r="OFQ547" s="57"/>
      <c r="OFR547" s="55"/>
      <c r="OFS547" s="55"/>
      <c r="OFT547" s="55"/>
      <c r="OFU547" s="55"/>
      <c r="OFV547" s="55"/>
      <c r="OFW547" s="55"/>
      <c r="OFX547" s="55"/>
      <c r="OFY547" s="59"/>
      <c r="OFZ547" s="55"/>
      <c r="OGA547" s="55"/>
      <c r="OGB547" s="87"/>
      <c r="OGC547" s="88"/>
      <c r="OGD547" s="89"/>
      <c r="OGE547" s="90"/>
      <c r="OGF547" s="57"/>
      <c r="OGG547" s="57"/>
      <c r="OGH547" s="91"/>
      <c r="OGI547" s="87"/>
      <c r="OGJ547" s="87"/>
      <c r="OGK547" s="55"/>
      <c r="OGL547" s="55"/>
      <c r="OGM547" s="92"/>
      <c r="OGN547" s="61"/>
      <c r="OGO547" s="55"/>
      <c r="OGP547" s="57"/>
      <c r="OGQ547" s="55"/>
      <c r="OGR547" s="55"/>
      <c r="OGS547" s="55"/>
      <c r="OGT547" s="55"/>
      <c r="OGU547" s="55"/>
      <c r="OGV547" s="55"/>
      <c r="OGW547" s="55"/>
      <c r="OGX547" s="59"/>
      <c r="OGY547" s="55"/>
      <c r="OGZ547" s="55"/>
      <c r="OHA547" s="87"/>
      <c r="OHB547" s="88"/>
      <c r="OHC547" s="89"/>
      <c r="OHD547" s="90"/>
      <c r="OHE547" s="57"/>
      <c r="OHF547" s="57"/>
      <c r="OHG547" s="91"/>
      <c r="OHH547" s="87"/>
      <c r="OHI547" s="87"/>
      <c r="OHJ547" s="55"/>
      <c r="OHK547" s="55"/>
      <c r="OHL547" s="92"/>
      <c r="OHM547" s="61"/>
      <c r="OHN547" s="55"/>
      <c r="OHO547" s="57"/>
      <c r="OHP547" s="55"/>
      <c r="OHQ547" s="55"/>
      <c r="OHR547" s="55"/>
      <c r="OHS547" s="55"/>
      <c r="OHT547" s="55"/>
      <c r="OHU547" s="55"/>
      <c r="OHV547" s="55"/>
      <c r="OHW547" s="59"/>
      <c r="OHX547" s="55"/>
      <c r="OHY547" s="55"/>
      <c r="OHZ547" s="87"/>
      <c r="OIA547" s="88"/>
      <c r="OIB547" s="89"/>
      <c r="OIC547" s="90"/>
      <c r="OID547" s="57"/>
      <c r="OIE547" s="57"/>
      <c r="OIF547" s="91"/>
      <c r="OIG547" s="87"/>
      <c r="OIH547" s="87"/>
      <c r="OII547" s="55"/>
      <c r="OIJ547" s="55"/>
      <c r="OIK547" s="92"/>
      <c r="OIL547" s="61"/>
      <c r="OIM547" s="55"/>
      <c r="OIN547" s="57"/>
      <c r="OIO547" s="55"/>
      <c r="OIP547" s="55"/>
      <c r="OIQ547" s="55"/>
      <c r="OIR547" s="55"/>
      <c r="OIS547" s="55"/>
      <c r="OIT547" s="55"/>
      <c r="OIU547" s="55"/>
      <c r="OIV547" s="59"/>
      <c r="OIW547" s="55"/>
      <c r="OIX547" s="55"/>
      <c r="OIY547" s="87"/>
      <c r="OIZ547" s="88"/>
      <c r="OJA547" s="89"/>
      <c r="OJB547" s="90"/>
      <c r="OJC547" s="57"/>
      <c r="OJD547" s="57"/>
      <c r="OJE547" s="91"/>
      <c r="OJF547" s="87"/>
      <c r="OJG547" s="87"/>
      <c r="OJH547" s="55"/>
      <c r="OJI547" s="55"/>
      <c r="OJJ547" s="92"/>
      <c r="OJK547" s="61"/>
      <c r="OJL547" s="55"/>
      <c r="OJM547" s="57"/>
      <c r="OJN547" s="55"/>
      <c r="OJO547" s="55"/>
      <c r="OJP547" s="55"/>
      <c r="OJQ547" s="55"/>
      <c r="OJR547" s="55"/>
      <c r="OJS547" s="55"/>
      <c r="OJT547" s="55"/>
      <c r="OJU547" s="59"/>
      <c r="OJV547" s="55"/>
      <c r="OJW547" s="55"/>
      <c r="OJX547" s="87"/>
      <c r="OJY547" s="88"/>
      <c r="OJZ547" s="89"/>
      <c r="OKA547" s="90"/>
      <c r="OKB547" s="57"/>
      <c r="OKC547" s="57"/>
      <c r="OKD547" s="91"/>
      <c r="OKE547" s="87"/>
      <c r="OKF547" s="87"/>
      <c r="OKG547" s="55"/>
      <c r="OKH547" s="55"/>
      <c r="OKI547" s="92"/>
      <c r="OKJ547" s="61"/>
      <c r="OKK547" s="55"/>
      <c r="OKL547" s="57"/>
      <c r="OKM547" s="55"/>
      <c r="OKN547" s="55"/>
      <c r="OKO547" s="55"/>
      <c r="OKP547" s="55"/>
      <c r="OKQ547" s="55"/>
      <c r="OKR547" s="55"/>
      <c r="OKS547" s="55"/>
      <c r="OKT547" s="59"/>
      <c r="OKU547" s="55"/>
      <c r="OKV547" s="55"/>
      <c r="OKW547" s="87"/>
      <c r="OKX547" s="88"/>
      <c r="OKY547" s="89"/>
      <c r="OKZ547" s="90"/>
      <c r="OLA547" s="57"/>
      <c r="OLB547" s="57"/>
      <c r="OLC547" s="91"/>
      <c r="OLD547" s="87"/>
      <c r="OLE547" s="87"/>
      <c r="OLF547" s="55"/>
      <c r="OLG547" s="55"/>
      <c r="OLH547" s="92"/>
      <c r="OLI547" s="61"/>
      <c r="OLJ547" s="55"/>
      <c r="OLK547" s="57"/>
      <c r="OLL547" s="55"/>
      <c r="OLM547" s="55"/>
      <c r="OLN547" s="55"/>
      <c r="OLO547" s="55"/>
      <c r="OLP547" s="55"/>
      <c r="OLQ547" s="55"/>
      <c r="OLR547" s="55"/>
      <c r="OLS547" s="59"/>
      <c r="OLT547" s="55"/>
      <c r="OLU547" s="55"/>
      <c r="OLV547" s="87"/>
      <c r="OLW547" s="88"/>
      <c r="OLX547" s="89"/>
      <c r="OLY547" s="90"/>
      <c r="OLZ547" s="57"/>
      <c r="OMA547" s="57"/>
      <c r="OMB547" s="91"/>
      <c r="OMC547" s="87"/>
      <c r="OMD547" s="87"/>
      <c r="OME547" s="55"/>
      <c r="OMF547" s="55"/>
      <c r="OMG547" s="92"/>
      <c r="OMH547" s="61"/>
      <c r="OMI547" s="55"/>
      <c r="OMJ547" s="57"/>
      <c r="OMK547" s="55"/>
      <c r="OML547" s="55"/>
      <c r="OMM547" s="55"/>
      <c r="OMN547" s="55"/>
      <c r="OMO547" s="55"/>
      <c r="OMP547" s="55"/>
      <c r="OMQ547" s="55"/>
      <c r="OMR547" s="59"/>
      <c r="OMS547" s="55"/>
      <c r="OMT547" s="55"/>
      <c r="OMU547" s="87"/>
      <c r="OMV547" s="88"/>
      <c r="OMW547" s="89"/>
      <c r="OMX547" s="90"/>
      <c r="OMY547" s="57"/>
      <c r="OMZ547" s="57"/>
      <c r="ONA547" s="91"/>
      <c r="ONB547" s="87"/>
      <c r="ONC547" s="87"/>
      <c r="OND547" s="55"/>
      <c r="ONE547" s="55"/>
      <c r="ONF547" s="92"/>
      <c r="ONG547" s="61"/>
      <c r="ONH547" s="55"/>
      <c r="ONI547" s="57"/>
      <c r="ONJ547" s="55"/>
      <c r="ONK547" s="55"/>
      <c r="ONL547" s="55"/>
      <c r="ONM547" s="55"/>
      <c r="ONN547" s="55"/>
      <c r="ONO547" s="55"/>
      <c r="ONP547" s="55"/>
      <c r="ONQ547" s="59"/>
      <c r="ONR547" s="55"/>
      <c r="ONS547" s="55"/>
      <c r="ONT547" s="87"/>
      <c r="ONU547" s="88"/>
      <c r="ONV547" s="89"/>
      <c r="ONW547" s="90"/>
      <c r="ONX547" s="57"/>
      <c r="ONY547" s="57"/>
      <c r="ONZ547" s="91"/>
      <c r="OOA547" s="87"/>
      <c r="OOB547" s="87"/>
      <c r="OOC547" s="55"/>
      <c r="OOD547" s="55"/>
      <c r="OOE547" s="92"/>
      <c r="OOF547" s="61"/>
      <c r="OOG547" s="55"/>
      <c r="OOH547" s="57"/>
      <c r="OOI547" s="55"/>
      <c r="OOJ547" s="55"/>
      <c r="OOK547" s="55"/>
      <c r="OOL547" s="55"/>
      <c r="OOM547" s="55"/>
      <c r="OON547" s="55"/>
      <c r="OOO547" s="55"/>
      <c r="OOP547" s="59"/>
      <c r="OOQ547" s="55"/>
      <c r="OOR547" s="55"/>
      <c r="OOS547" s="87"/>
      <c r="OOT547" s="88"/>
      <c r="OOU547" s="89"/>
      <c r="OOV547" s="90"/>
      <c r="OOW547" s="57"/>
      <c r="OOX547" s="57"/>
      <c r="OOY547" s="91"/>
      <c r="OOZ547" s="87"/>
      <c r="OPA547" s="87"/>
      <c r="OPB547" s="55"/>
      <c r="OPC547" s="55"/>
      <c r="OPD547" s="92"/>
      <c r="OPE547" s="61"/>
      <c r="OPF547" s="55"/>
      <c r="OPG547" s="57"/>
      <c r="OPH547" s="55"/>
      <c r="OPI547" s="55"/>
      <c r="OPJ547" s="55"/>
      <c r="OPK547" s="55"/>
      <c r="OPL547" s="55"/>
      <c r="OPM547" s="55"/>
      <c r="OPN547" s="55"/>
      <c r="OPO547" s="59"/>
      <c r="OPP547" s="55"/>
      <c r="OPQ547" s="55"/>
      <c r="OPR547" s="87"/>
      <c r="OPS547" s="88"/>
      <c r="OPT547" s="89"/>
      <c r="OPU547" s="90"/>
      <c r="OPV547" s="57"/>
      <c r="OPW547" s="57"/>
      <c r="OPX547" s="91"/>
      <c r="OPY547" s="87"/>
      <c r="OPZ547" s="87"/>
      <c r="OQA547" s="55"/>
      <c r="OQB547" s="55"/>
      <c r="OQC547" s="92"/>
      <c r="OQD547" s="61"/>
      <c r="OQE547" s="55"/>
      <c r="OQF547" s="57"/>
      <c r="OQG547" s="55"/>
      <c r="OQH547" s="55"/>
      <c r="OQI547" s="55"/>
      <c r="OQJ547" s="55"/>
      <c r="OQK547" s="55"/>
      <c r="OQL547" s="55"/>
      <c r="OQM547" s="55"/>
      <c r="OQN547" s="59"/>
      <c r="OQO547" s="55"/>
      <c r="OQP547" s="55"/>
      <c r="OQQ547" s="87"/>
      <c r="OQR547" s="88"/>
      <c r="OQS547" s="89"/>
      <c r="OQT547" s="90"/>
      <c r="OQU547" s="57"/>
      <c r="OQV547" s="57"/>
      <c r="OQW547" s="91"/>
      <c r="OQX547" s="87"/>
      <c r="OQY547" s="87"/>
      <c r="OQZ547" s="55"/>
      <c r="ORA547" s="55"/>
      <c r="ORB547" s="92"/>
      <c r="ORC547" s="61"/>
      <c r="ORD547" s="55"/>
      <c r="ORE547" s="57"/>
      <c r="ORF547" s="55"/>
      <c r="ORG547" s="55"/>
      <c r="ORH547" s="55"/>
      <c r="ORI547" s="55"/>
      <c r="ORJ547" s="55"/>
      <c r="ORK547" s="55"/>
      <c r="ORL547" s="55"/>
      <c r="ORM547" s="59"/>
      <c r="ORN547" s="55"/>
      <c r="ORO547" s="55"/>
      <c r="ORP547" s="87"/>
      <c r="ORQ547" s="88"/>
      <c r="ORR547" s="89"/>
      <c r="ORS547" s="90"/>
      <c r="ORT547" s="57"/>
      <c r="ORU547" s="57"/>
      <c r="ORV547" s="91"/>
      <c r="ORW547" s="87"/>
      <c r="ORX547" s="87"/>
      <c r="ORY547" s="55"/>
      <c r="ORZ547" s="55"/>
      <c r="OSA547" s="92"/>
      <c r="OSB547" s="61"/>
      <c r="OSC547" s="55"/>
      <c r="OSD547" s="57"/>
      <c r="OSE547" s="55"/>
      <c r="OSF547" s="55"/>
      <c r="OSG547" s="55"/>
      <c r="OSH547" s="55"/>
      <c r="OSI547" s="55"/>
      <c r="OSJ547" s="55"/>
      <c r="OSK547" s="55"/>
      <c r="OSL547" s="59"/>
      <c r="OSM547" s="55"/>
      <c r="OSN547" s="55"/>
      <c r="OSO547" s="87"/>
      <c r="OSP547" s="88"/>
      <c r="OSQ547" s="89"/>
      <c r="OSR547" s="90"/>
      <c r="OSS547" s="57"/>
      <c r="OST547" s="57"/>
      <c r="OSU547" s="91"/>
      <c r="OSV547" s="87"/>
      <c r="OSW547" s="87"/>
      <c r="OSX547" s="55"/>
      <c r="OSY547" s="55"/>
      <c r="OSZ547" s="92"/>
      <c r="OTA547" s="61"/>
      <c r="OTB547" s="55"/>
      <c r="OTC547" s="57"/>
      <c r="OTD547" s="55"/>
      <c r="OTE547" s="55"/>
      <c r="OTF547" s="55"/>
      <c r="OTG547" s="55"/>
      <c r="OTH547" s="55"/>
      <c r="OTI547" s="55"/>
      <c r="OTJ547" s="55"/>
      <c r="OTK547" s="59"/>
      <c r="OTL547" s="55"/>
      <c r="OTM547" s="55"/>
      <c r="OTN547" s="87"/>
      <c r="OTO547" s="88"/>
      <c r="OTP547" s="89"/>
      <c r="OTQ547" s="90"/>
      <c r="OTR547" s="57"/>
      <c r="OTS547" s="57"/>
      <c r="OTT547" s="91"/>
      <c r="OTU547" s="87"/>
      <c r="OTV547" s="87"/>
      <c r="OTW547" s="55"/>
      <c r="OTX547" s="55"/>
      <c r="OTY547" s="92"/>
      <c r="OTZ547" s="61"/>
      <c r="OUA547" s="55"/>
      <c r="OUB547" s="57"/>
      <c r="OUC547" s="55"/>
      <c r="OUD547" s="55"/>
      <c r="OUE547" s="55"/>
      <c r="OUF547" s="55"/>
      <c r="OUG547" s="55"/>
      <c r="OUH547" s="55"/>
      <c r="OUI547" s="55"/>
      <c r="OUJ547" s="59"/>
      <c r="OUK547" s="55"/>
      <c r="OUL547" s="55"/>
      <c r="OUM547" s="87"/>
      <c r="OUN547" s="88"/>
      <c r="OUO547" s="89"/>
      <c r="OUP547" s="90"/>
      <c r="OUQ547" s="57"/>
      <c r="OUR547" s="57"/>
      <c r="OUS547" s="91"/>
      <c r="OUT547" s="87"/>
      <c r="OUU547" s="87"/>
      <c r="OUV547" s="55"/>
      <c r="OUW547" s="55"/>
      <c r="OUX547" s="92"/>
      <c r="OUY547" s="61"/>
      <c r="OUZ547" s="55"/>
      <c r="OVA547" s="57"/>
      <c r="OVB547" s="55"/>
      <c r="OVC547" s="55"/>
      <c r="OVD547" s="55"/>
      <c r="OVE547" s="55"/>
      <c r="OVF547" s="55"/>
      <c r="OVG547" s="55"/>
      <c r="OVH547" s="55"/>
      <c r="OVI547" s="59"/>
      <c r="OVJ547" s="55"/>
      <c r="OVK547" s="55"/>
      <c r="OVL547" s="87"/>
      <c r="OVM547" s="88"/>
      <c r="OVN547" s="89"/>
      <c r="OVO547" s="90"/>
      <c r="OVP547" s="57"/>
      <c r="OVQ547" s="57"/>
      <c r="OVR547" s="91"/>
      <c r="OVS547" s="87"/>
      <c r="OVT547" s="87"/>
      <c r="OVU547" s="55"/>
      <c r="OVV547" s="55"/>
      <c r="OVW547" s="92"/>
      <c r="OVX547" s="61"/>
      <c r="OVY547" s="55"/>
      <c r="OVZ547" s="57"/>
      <c r="OWA547" s="55"/>
      <c r="OWB547" s="55"/>
      <c r="OWC547" s="55"/>
      <c r="OWD547" s="55"/>
      <c r="OWE547" s="55"/>
      <c r="OWF547" s="55"/>
      <c r="OWG547" s="55"/>
      <c r="OWH547" s="59"/>
      <c r="OWI547" s="55"/>
      <c r="OWJ547" s="55"/>
      <c r="OWK547" s="87"/>
      <c r="OWL547" s="88"/>
      <c r="OWM547" s="89"/>
      <c r="OWN547" s="90"/>
      <c r="OWO547" s="57"/>
      <c r="OWP547" s="57"/>
      <c r="OWQ547" s="91"/>
      <c r="OWR547" s="87"/>
      <c r="OWS547" s="87"/>
      <c r="OWT547" s="55"/>
      <c r="OWU547" s="55"/>
      <c r="OWV547" s="92"/>
      <c r="OWW547" s="61"/>
      <c r="OWX547" s="55"/>
      <c r="OWY547" s="57"/>
      <c r="OWZ547" s="55"/>
      <c r="OXA547" s="55"/>
      <c r="OXB547" s="55"/>
      <c r="OXC547" s="55"/>
      <c r="OXD547" s="55"/>
      <c r="OXE547" s="55"/>
      <c r="OXF547" s="55"/>
      <c r="OXG547" s="59"/>
      <c r="OXH547" s="55"/>
      <c r="OXI547" s="55"/>
      <c r="OXJ547" s="87"/>
      <c r="OXK547" s="88"/>
      <c r="OXL547" s="89"/>
      <c r="OXM547" s="90"/>
      <c r="OXN547" s="57"/>
      <c r="OXO547" s="57"/>
      <c r="OXP547" s="91"/>
      <c r="OXQ547" s="87"/>
      <c r="OXR547" s="87"/>
      <c r="OXS547" s="55"/>
      <c r="OXT547" s="55"/>
      <c r="OXU547" s="92"/>
      <c r="OXV547" s="61"/>
      <c r="OXW547" s="55"/>
      <c r="OXX547" s="57"/>
      <c r="OXY547" s="55"/>
      <c r="OXZ547" s="55"/>
      <c r="OYA547" s="55"/>
      <c r="OYB547" s="55"/>
      <c r="OYC547" s="55"/>
      <c r="OYD547" s="55"/>
      <c r="OYE547" s="55"/>
      <c r="OYF547" s="59"/>
      <c r="OYG547" s="55"/>
      <c r="OYH547" s="55"/>
      <c r="OYI547" s="87"/>
      <c r="OYJ547" s="88"/>
      <c r="OYK547" s="89"/>
      <c r="OYL547" s="90"/>
      <c r="OYM547" s="57"/>
      <c r="OYN547" s="57"/>
      <c r="OYO547" s="91"/>
      <c r="OYP547" s="87"/>
      <c r="OYQ547" s="87"/>
      <c r="OYR547" s="55"/>
      <c r="OYS547" s="55"/>
      <c r="OYT547" s="92"/>
      <c r="OYU547" s="61"/>
      <c r="OYV547" s="55"/>
      <c r="OYW547" s="57"/>
      <c r="OYX547" s="55"/>
      <c r="OYY547" s="55"/>
      <c r="OYZ547" s="55"/>
      <c r="OZA547" s="55"/>
      <c r="OZB547" s="55"/>
      <c r="OZC547" s="55"/>
      <c r="OZD547" s="55"/>
      <c r="OZE547" s="59"/>
      <c r="OZF547" s="55"/>
      <c r="OZG547" s="55"/>
      <c r="OZH547" s="87"/>
      <c r="OZI547" s="88"/>
      <c r="OZJ547" s="89"/>
      <c r="OZK547" s="90"/>
      <c r="OZL547" s="57"/>
      <c r="OZM547" s="57"/>
      <c r="OZN547" s="91"/>
      <c r="OZO547" s="87"/>
      <c r="OZP547" s="87"/>
      <c r="OZQ547" s="55"/>
      <c r="OZR547" s="55"/>
      <c r="OZS547" s="92"/>
      <c r="OZT547" s="61"/>
      <c r="OZU547" s="55"/>
      <c r="OZV547" s="57"/>
      <c r="OZW547" s="55"/>
      <c r="OZX547" s="55"/>
      <c r="OZY547" s="55"/>
      <c r="OZZ547" s="55"/>
      <c r="PAA547" s="55"/>
      <c r="PAB547" s="55"/>
      <c r="PAC547" s="55"/>
      <c r="PAD547" s="59"/>
      <c r="PAE547" s="55"/>
      <c r="PAF547" s="55"/>
      <c r="PAG547" s="87"/>
      <c r="PAH547" s="88"/>
      <c r="PAI547" s="89"/>
      <c r="PAJ547" s="90"/>
      <c r="PAK547" s="57"/>
      <c r="PAL547" s="57"/>
      <c r="PAM547" s="91"/>
      <c r="PAN547" s="87"/>
      <c r="PAO547" s="87"/>
      <c r="PAP547" s="55"/>
      <c r="PAQ547" s="55"/>
      <c r="PAR547" s="92"/>
      <c r="PAS547" s="61"/>
      <c r="PAT547" s="55"/>
      <c r="PAU547" s="57"/>
      <c r="PAV547" s="55"/>
      <c r="PAW547" s="55"/>
      <c r="PAX547" s="55"/>
      <c r="PAY547" s="55"/>
      <c r="PAZ547" s="55"/>
      <c r="PBA547" s="55"/>
      <c r="PBB547" s="55"/>
      <c r="PBC547" s="59"/>
      <c r="PBD547" s="55"/>
      <c r="PBE547" s="55"/>
      <c r="PBF547" s="87"/>
      <c r="PBG547" s="88"/>
      <c r="PBH547" s="89"/>
      <c r="PBI547" s="90"/>
      <c r="PBJ547" s="57"/>
      <c r="PBK547" s="57"/>
      <c r="PBL547" s="91"/>
      <c r="PBM547" s="87"/>
      <c r="PBN547" s="87"/>
      <c r="PBO547" s="55"/>
      <c r="PBP547" s="55"/>
      <c r="PBQ547" s="92"/>
      <c r="PBR547" s="61"/>
      <c r="PBS547" s="55"/>
      <c r="PBT547" s="57"/>
      <c r="PBU547" s="55"/>
      <c r="PBV547" s="55"/>
      <c r="PBW547" s="55"/>
      <c r="PBX547" s="55"/>
      <c r="PBY547" s="55"/>
      <c r="PBZ547" s="55"/>
      <c r="PCA547" s="55"/>
      <c r="PCB547" s="59"/>
      <c r="PCC547" s="55"/>
      <c r="PCD547" s="55"/>
      <c r="PCE547" s="87"/>
      <c r="PCF547" s="88"/>
      <c r="PCG547" s="89"/>
      <c r="PCH547" s="90"/>
      <c r="PCI547" s="57"/>
      <c r="PCJ547" s="57"/>
      <c r="PCK547" s="91"/>
      <c r="PCL547" s="87"/>
      <c r="PCM547" s="87"/>
      <c r="PCN547" s="55"/>
      <c r="PCO547" s="55"/>
      <c r="PCP547" s="92"/>
      <c r="PCQ547" s="61"/>
      <c r="PCR547" s="55"/>
      <c r="PCS547" s="57"/>
      <c r="PCT547" s="55"/>
      <c r="PCU547" s="55"/>
      <c r="PCV547" s="55"/>
      <c r="PCW547" s="55"/>
      <c r="PCX547" s="55"/>
      <c r="PCY547" s="55"/>
      <c r="PCZ547" s="55"/>
      <c r="PDA547" s="59"/>
      <c r="PDB547" s="55"/>
      <c r="PDC547" s="55"/>
      <c r="PDD547" s="87"/>
      <c r="PDE547" s="88"/>
      <c r="PDF547" s="89"/>
      <c r="PDG547" s="90"/>
      <c r="PDH547" s="57"/>
      <c r="PDI547" s="57"/>
      <c r="PDJ547" s="91"/>
      <c r="PDK547" s="87"/>
      <c r="PDL547" s="87"/>
      <c r="PDM547" s="55"/>
      <c r="PDN547" s="55"/>
      <c r="PDO547" s="92"/>
      <c r="PDP547" s="61"/>
      <c r="PDQ547" s="55"/>
      <c r="PDR547" s="57"/>
      <c r="PDS547" s="55"/>
      <c r="PDT547" s="55"/>
      <c r="PDU547" s="55"/>
      <c r="PDV547" s="55"/>
      <c r="PDW547" s="55"/>
      <c r="PDX547" s="55"/>
      <c r="PDY547" s="55"/>
      <c r="PDZ547" s="59"/>
      <c r="PEA547" s="55"/>
      <c r="PEB547" s="55"/>
      <c r="PEC547" s="87"/>
      <c r="PED547" s="88"/>
      <c r="PEE547" s="89"/>
      <c r="PEF547" s="90"/>
      <c r="PEG547" s="57"/>
      <c r="PEH547" s="57"/>
      <c r="PEI547" s="91"/>
      <c r="PEJ547" s="87"/>
      <c r="PEK547" s="87"/>
      <c r="PEL547" s="55"/>
      <c r="PEM547" s="55"/>
      <c r="PEN547" s="92"/>
      <c r="PEO547" s="61"/>
      <c r="PEP547" s="55"/>
      <c r="PEQ547" s="57"/>
      <c r="PER547" s="55"/>
      <c r="PES547" s="55"/>
      <c r="PET547" s="55"/>
      <c r="PEU547" s="55"/>
      <c r="PEV547" s="55"/>
      <c r="PEW547" s="55"/>
      <c r="PEX547" s="55"/>
      <c r="PEY547" s="59"/>
      <c r="PEZ547" s="55"/>
      <c r="PFA547" s="55"/>
      <c r="PFB547" s="87"/>
      <c r="PFC547" s="88"/>
      <c r="PFD547" s="89"/>
      <c r="PFE547" s="90"/>
      <c r="PFF547" s="57"/>
      <c r="PFG547" s="57"/>
      <c r="PFH547" s="91"/>
      <c r="PFI547" s="87"/>
      <c r="PFJ547" s="87"/>
      <c r="PFK547" s="55"/>
      <c r="PFL547" s="55"/>
      <c r="PFM547" s="92"/>
      <c r="PFN547" s="61"/>
      <c r="PFO547" s="55"/>
      <c r="PFP547" s="57"/>
      <c r="PFQ547" s="55"/>
      <c r="PFR547" s="55"/>
      <c r="PFS547" s="55"/>
      <c r="PFT547" s="55"/>
      <c r="PFU547" s="55"/>
      <c r="PFV547" s="55"/>
      <c r="PFW547" s="55"/>
      <c r="PFX547" s="59"/>
      <c r="PFY547" s="55"/>
      <c r="PFZ547" s="55"/>
      <c r="PGA547" s="87"/>
      <c r="PGB547" s="88"/>
      <c r="PGC547" s="89"/>
      <c r="PGD547" s="90"/>
      <c r="PGE547" s="57"/>
      <c r="PGF547" s="57"/>
      <c r="PGG547" s="91"/>
      <c r="PGH547" s="87"/>
      <c r="PGI547" s="87"/>
      <c r="PGJ547" s="55"/>
      <c r="PGK547" s="55"/>
      <c r="PGL547" s="92"/>
      <c r="PGM547" s="61"/>
      <c r="PGN547" s="55"/>
      <c r="PGO547" s="57"/>
      <c r="PGP547" s="55"/>
      <c r="PGQ547" s="55"/>
      <c r="PGR547" s="55"/>
      <c r="PGS547" s="55"/>
      <c r="PGT547" s="55"/>
      <c r="PGU547" s="55"/>
      <c r="PGV547" s="55"/>
      <c r="PGW547" s="59"/>
      <c r="PGX547" s="55"/>
      <c r="PGY547" s="55"/>
      <c r="PGZ547" s="87"/>
      <c r="PHA547" s="88"/>
      <c r="PHB547" s="89"/>
      <c r="PHC547" s="90"/>
      <c r="PHD547" s="57"/>
      <c r="PHE547" s="57"/>
      <c r="PHF547" s="91"/>
      <c r="PHG547" s="87"/>
      <c r="PHH547" s="87"/>
      <c r="PHI547" s="55"/>
      <c r="PHJ547" s="55"/>
      <c r="PHK547" s="92"/>
      <c r="PHL547" s="61"/>
      <c r="PHM547" s="55"/>
      <c r="PHN547" s="57"/>
      <c r="PHO547" s="55"/>
      <c r="PHP547" s="55"/>
      <c r="PHQ547" s="55"/>
      <c r="PHR547" s="55"/>
      <c r="PHS547" s="55"/>
      <c r="PHT547" s="55"/>
      <c r="PHU547" s="55"/>
      <c r="PHV547" s="59"/>
      <c r="PHW547" s="55"/>
      <c r="PHX547" s="55"/>
      <c r="PHY547" s="87"/>
      <c r="PHZ547" s="88"/>
      <c r="PIA547" s="89"/>
      <c r="PIB547" s="90"/>
      <c r="PIC547" s="57"/>
      <c r="PID547" s="57"/>
      <c r="PIE547" s="91"/>
      <c r="PIF547" s="87"/>
      <c r="PIG547" s="87"/>
      <c r="PIH547" s="55"/>
      <c r="PII547" s="55"/>
      <c r="PIJ547" s="92"/>
      <c r="PIK547" s="61"/>
      <c r="PIL547" s="55"/>
      <c r="PIM547" s="57"/>
      <c r="PIN547" s="55"/>
      <c r="PIO547" s="55"/>
      <c r="PIP547" s="55"/>
      <c r="PIQ547" s="55"/>
      <c r="PIR547" s="55"/>
      <c r="PIS547" s="55"/>
      <c r="PIT547" s="55"/>
      <c r="PIU547" s="59"/>
      <c r="PIV547" s="55"/>
      <c r="PIW547" s="55"/>
      <c r="PIX547" s="87"/>
      <c r="PIY547" s="88"/>
      <c r="PIZ547" s="89"/>
      <c r="PJA547" s="90"/>
      <c r="PJB547" s="57"/>
      <c r="PJC547" s="57"/>
      <c r="PJD547" s="91"/>
      <c r="PJE547" s="87"/>
      <c r="PJF547" s="87"/>
      <c r="PJG547" s="55"/>
      <c r="PJH547" s="55"/>
      <c r="PJI547" s="92"/>
      <c r="PJJ547" s="61"/>
      <c r="PJK547" s="55"/>
      <c r="PJL547" s="57"/>
      <c r="PJM547" s="55"/>
      <c r="PJN547" s="55"/>
      <c r="PJO547" s="55"/>
      <c r="PJP547" s="55"/>
      <c r="PJQ547" s="55"/>
      <c r="PJR547" s="55"/>
      <c r="PJS547" s="55"/>
      <c r="PJT547" s="59"/>
      <c r="PJU547" s="55"/>
      <c r="PJV547" s="55"/>
      <c r="PJW547" s="87"/>
      <c r="PJX547" s="88"/>
      <c r="PJY547" s="89"/>
      <c r="PJZ547" s="90"/>
      <c r="PKA547" s="57"/>
      <c r="PKB547" s="57"/>
      <c r="PKC547" s="91"/>
      <c r="PKD547" s="87"/>
      <c r="PKE547" s="87"/>
      <c r="PKF547" s="55"/>
      <c r="PKG547" s="55"/>
      <c r="PKH547" s="92"/>
      <c r="PKI547" s="61"/>
      <c r="PKJ547" s="55"/>
      <c r="PKK547" s="57"/>
      <c r="PKL547" s="55"/>
      <c r="PKM547" s="55"/>
      <c r="PKN547" s="55"/>
      <c r="PKO547" s="55"/>
      <c r="PKP547" s="55"/>
      <c r="PKQ547" s="55"/>
      <c r="PKR547" s="55"/>
      <c r="PKS547" s="59"/>
      <c r="PKT547" s="55"/>
      <c r="PKU547" s="55"/>
      <c r="PKV547" s="87"/>
      <c r="PKW547" s="88"/>
      <c r="PKX547" s="89"/>
      <c r="PKY547" s="90"/>
      <c r="PKZ547" s="57"/>
      <c r="PLA547" s="57"/>
      <c r="PLB547" s="91"/>
      <c r="PLC547" s="87"/>
      <c r="PLD547" s="87"/>
      <c r="PLE547" s="55"/>
      <c r="PLF547" s="55"/>
      <c r="PLG547" s="92"/>
      <c r="PLH547" s="61"/>
      <c r="PLI547" s="55"/>
      <c r="PLJ547" s="57"/>
      <c r="PLK547" s="55"/>
      <c r="PLL547" s="55"/>
      <c r="PLM547" s="55"/>
      <c r="PLN547" s="55"/>
      <c r="PLO547" s="55"/>
      <c r="PLP547" s="55"/>
      <c r="PLQ547" s="55"/>
      <c r="PLR547" s="59"/>
      <c r="PLS547" s="55"/>
      <c r="PLT547" s="55"/>
      <c r="PLU547" s="87"/>
      <c r="PLV547" s="88"/>
      <c r="PLW547" s="89"/>
      <c r="PLX547" s="90"/>
      <c r="PLY547" s="57"/>
      <c r="PLZ547" s="57"/>
      <c r="PMA547" s="91"/>
      <c r="PMB547" s="87"/>
      <c r="PMC547" s="87"/>
      <c r="PMD547" s="55"/>
      <c r="PME547" s="55"/>
      <c r="PMF547" s="92"/>
      <c r="PMG547" s="61"/>
      <c r="PMH547" s="55"/>
      <c r="PMI547" s="57"/>
      <c r="PMJ547" s="55"/>
      <c r="PMK547" s="55"/>
      <c r="PML547" s="55"/>
      <c r="PMM547" s="55"/>
      <c r="PMN547" s="55"/>
      <c r="PMO547" s="55"/>
      <c r="PMP547" s="55"/>
      <c r="PMQ547" s="59"/>
      <c r="PMR547" s="55"/>
      <c r="PMS547" s="55"/>
      <c r="PMT547" s="87"/>
      <c r="PMU547" s="88"/>
      <c r="PMV547" s="89"/>
      <c r="PMW547" s="90"/>
      <c r="PMX547" s="57"/>
      <c r="PMY547" s="57"/>
      <c r="PMZ547" s="91"/>
      <c r="PNA547" s="87"/>
      <c r="PNB547" s="87"/>
      <c r="PNC547" s="55"/>
      <c r="PND547" s="55"/>
      <c r="PNE547" s="92"/>
      <c r="PNF547" s="61"/>
      <c r="PNG547" s="55"/>
      <c r="PNH547" s="57"/>
      <c r="PNI547" s="55"/>
      <c r="PNJ547" s="55"/>
      <c r="PNK547" s="55"/>
      <c r="PNL547" s="55"/>
      <c r="PNM547" s="55"/>
      <c r="PNN547" s="55"/>
      <c r="PNO547" s="55"/>
      <c r="PNP547" s="59"/>
      <c r="PNQ547" s="55"/>
      <c r="PNR547" s="55"/>
      <c r="PNS547" s="87"/>
      <c r="PNT547" s="88"/>
      <c r="PNU547" s="89"/>
      <c r="PNV547" s="90"/>
      <c r="PNW547" s="57"/>
      <c r="PNX547" s="57"/>
      <c r="PNY547" s="91"/>
      <c r="PNZ547" s="87"/>
      <c r="POA547" s="87"/>
      <c r="POB547" s="55"/>
      <c r="POC547" s="55"/>
      <c r="POD547" s="92"/>
      <c r="POE547" s="61"/>
      <c r="POF547" s="55"/>
      <c r="POG547" s="57"/>
      <c r="POH547" s="55"/>
      <c r="POI547" s="55"/>
      <c r="POJ547" s="55"/>
      <c r="POK547" s="55"/>
      <c r="POL547" s="55"/>
      <c r="POM547" s="55"/>
      <c r="PON547" s="55"/>
      <c r="POO547" s="59"/>
      <c r="POP547" s="55"/>
      <c r="POQ547" s="55"/>
      <c r="POR547" s="87"/>
      <c r="POS547" s="88"/>
      <c r="POT547" s="89"/>
      <c r="POU547" s="90"/>
      <c r="POV547" s="57"/>
      <c r="POW547" s="57"/>
      <c r="POX547" s="91"/>
      <c r="POY547" s="87"/>
      <c r="POZ547" s="87"/>
      <c r="PPA547" s="55"/>
      <c r="PPB547" s="55"/>
      <c r="PPC547" s="92"/>
      <c r="PPD547" s="61"/>
      <c r="PPE547" s="55"/>
      <c r="PPF547" s="57"/>
      <c r="PPG547" s="55"/>
      <c r="PPH547" s="55"/>
      <c r="PPI547" s="55"/>
      <c r="PPJ547" s="55"/>
      <c r="PPK547" s="55"/>
      <c r="PPL547" s="55"/>
      <c r="PPM547" s="55"/>
      <c r="PPN547" s="59"/>
      <c r="PPO547" s="55"/>
      <c r="PPP547" s="55"/>
      <c r="PPQ547" s="87"/>
      <c r="PPR547" s="88"/>
      <c r="PPS547" s="89"/>
      <c r="PPT547" s="90"/>
      <c r="PPU547" s="57"/>
      <c r="PPV547" s="57"/>
      <c r="PPW547" s="91"/>
      <c r="PPX547" s="87"/>
      <c r="PPY547" s="87"/>
      <c r="PPZ547" s="55"/>
      <c r="PQA547" s="55"/>
      <c r="PQB547" s="92"/>
      <c r="PQC547" s="61"/>
      <c r="PQD547" s="55"/>
      <c r="PQE547" s="57"/>
      <c r="PQF547" s="55"/>
      <c r="PQG547" s="55"/>
      <c r="PQH547" s="55"/>
      <c r="PQI547" s="55"/>
      <c r="PQJ547" s="55"/>
      <c r="PQK547" s="55"/>
      <c r="PQL547" s="55"/>
      <c r="PQM547" s="59"/>
      <c r="PQN547" s="55"/>
      <c r="PQO547" s="55"/>
      <c r="PQP547" s="87"/>
      <c r="PQQ547" s="88"/>
      <c r="PQR547" s="89"/>
      <c r="PQS547" s="90"/>
      <c r="PQT547" s="57"/>
      <c r="PQU547" s="57"/>
      <c r="PQV547" s="91"/>
      <c r="PQW547" s="87"/>
      <c r="PQX547" s="87"/>
      <c r="PQY547" s="55"/>
      <c r="PQZ547" s="55"/>
      <c r="PRA547" s="92"/>
      <c r="PRB547" s="61"/>
      <c r="PRC547" s="55"/>
      <c r="PRD547" s="57"/>
      <c r="PRE547" s="55"/>
      <c r="PRF547" s="55"/>
      <c r="PRG547" s="55"/>
      <c r="PRH547" s="55"/>
      <c r="PRI547" s="55"/>
      <c r="PRJ547" s="55"/>
      <c r="PRK547" s="55"/>
      <c r="PRL547" s="59"/>
      <c r="PRM547" s="55"/>
      <c r="PRN547" s="55"/>
      <c r="PRO547" s="87"/>
      <c r="PRP547" s="88"/>
      <c r="PRQ547" s="89"/>
      <c r="PRR547" s="90"/>
      <c r="PRS547" s="57"/>
      <c r="PRT547" s="57"/>
      <c r="PRU547" s="91"/>
      <c r="PRV547" s="87"/>
      <c r="PRW547" s="87"/>
      <c r="PRX547" s="55"/>
      <c r="PRY547" s="55"/>
      <c r="PRZ547" s="92"/>
      <c r="PSA547" s="61"/>
      <c r="PSB547" s="55"/>
      <c r="PSC547" s="57"/>
      <c r="PSD547" s="55"/>
      <c r="PSE547" s="55"/>
      <c r="PSF547" s="55"/>
      <c r="PSG547" s="55"/>
      <c r="PSH547" s="55"/>
      <c r="PSI547" s="55"/>
      <c r="PSJ547" s="55"/>
      <c r="PSK547" s="59"/>
      <c r="PSL547" s="55"/>
      <c r="PSM547" s="55"/>
      <c r="PSN547" s="87"/>
      <c r="PSO547" s="88"/>
      <c r="PSP547" s="89"/>
      <c r="PSQ547" s="90"/>
      <c r="PSR547" s="57"/>
      <c r="PSS547" s="57"/>
      <c r="PST547" s="91"/>
      <c r="PSU547" s="87"/>
      <c r="PSV547" s="87"/>
      <c r="PSW547" s="55"/>
      <c r="PSX547" s="55"/>
      <c r="PSY547" s="92"/>
      <c r="PSZ547" s="61"/>
      <c r="PTA547" s="55"/>
      <c r="PTB547" s="57"/>
      <c r="PTC547" s="55"/>
      <c r="PTD547" s="55"/>
      <c r="PTE547" s="55"/>
      <c r="PTF547" s="55"/>
      <c r="PTG547" s="55"/>
      <c r="PTH547" s="55"/>
      <c r="PTI547" s="55"/>
      <c r="PTJ547" s="59"/>
      <c r="PTK547" s="55"/>
      <c r="PTL547" s="55"/>
      <c r="PTM547" s="87"/>
      <c r="PTN547" s="88"/>
      <c r="PTO547" s="89"/>
      <c r="PTP547" s="90"/>
      <c r="PTQ547" s="57"/>
      <c r="PTR547" s="57"/>
      <c r="PTS547" s="91"/>
      <c r="PTT547" s="87"/>
      <c r="PTU547" s="87"/>
      <c r="PTV547" s="55"/>
      <c r="PTW547" s="55"/>
      <c r="PTX547" s="92"/>
      <c r="PTY547" s="61"/>
      <c r="PTZ547" s="55"/>
      <c r="PUA547" s="57"/>
      <c r="PUB547" s="55"/>
      <c r="PUC547" s="55"/>
      <c r="PUD547" s="55"/>
      <c r="PUE547" s="55"/>
      <c r="PUF547" s="55"/>
      <c r="PUG547" s="55"/>
      <c r="PUH547" s="55"/>
      <c r="PUI547" s="59"/>
      <c r="PUJ547" s="55"/>
      <c r="PUK547" s="55"/>
      <c r="PUL547" s="87"/>
      <c r="PUM547" s="88"/>
      <c r="PUN547" s="89"/>
      <c r="PUO547" s="90"/>
      <c r="PUP547" s="57"/>
      <c r="PUQ547" s="57"/>
      <c r="PUR547" s="91"/>
      <c r="PUS547" s="87"/>
      <c r="PUT547" s="87"/>
      <c r="PUU547" s="55"/>
      <c r="PUV547" s="55"/>
      <c r="PUW547" s="92"/>
      <c r="PUX547" s="61"/>
      <c r="PUY547" s="55"/>
      <c r="PUZ547" s="57"/>
      <c r="PVA547" s="55"/>
      <c r="PVB547" s="55"/>
      <c r="PVC547" s="55"/>
      <c r="PVD547" s="55"/>
      <c r="PVE547" s="55"/>
      <c r="PVF547" s="55"/>
      <c r="PVG547" s="55"/>
      <c r="PVH547" s="59"/>
      <c r="PVI547" s="55"/>
      <c r="PVJ547" s="55"/>
      <c r="PVK547" s="87"/>
      <c r="PVL547" s="88"/>
      <c r="PVM547" s="89"/>
      <c r="PVN547" s="90"/>
      <c r="PVO547" s="57"/>
      <c r="PVP547" s="57"/>
      <c r="PVQ547" s="91"/>
      <c r="PVR547" s="87"/>
      <c r="PVS547" s="87"/>
      <c r="PVT547" s="55"/>
      <c r="PVU547" s="55"/>
      <c r="PVV547" s="92"/>
      <c r="PVW547" s="61"/>
      <c r="PVX547" s="55"/>
      <c r="PVY547" s="57"/>
      <c r="PVZ547" s="55"/>
      <c r="PWA547" s="55"/>
      <c r="PWB547" s="55"/>
      <c r="PWC547" s="55"/>
      <c r="PWD547" s="55"/>
      <c r="PWE547" s="55"/>
      <c r="PWF547" s="55"/>
      <c r="PWG547" s="59"/>
      <c r="PWH547" s="55"/>
      <c r="PWI547" s="55"/>
      <c r="PWJ547" s="87"/>
      <c r="PWK547" s="88"/>
      <c r="PWL547" s="89"/>
      <c r="PWM547" s="90"/>
      <c r="PWN547" s="57"/>
      <c r="PWO547" s="57"/>
      <c r="PWP547" s="91"/>
      <c r="PWQ547" s="87"/>
      <c r="PWR547" s="87"/>
      <c r="PWS547" s="55"/>
      <c r="PWT547" s="55"/>
      <c r="PWU547" s="92"/>
      <c r="PWV547" s="61"/>
      <c r="PWW547" s="55"/>
      <c r="PWX547" s="57"/>
      <c r="PWY547" s="55"/>
      <c r="PWZ547" s="55"/>
      <c r="PXA547" s="55"/>
      <c r="PXB547" s="55"/>
      <c r="PXC547" s="55"/>
      <c r="PXD547" s="55"/>
      <c r="PXE547" s="55"/>
      <c r="PXF547" s="59"/>
      <c r="PXG547" s="55"/>
      <c r="PXH547" s="55"/>
      <c r="PXI547" s="87"/>
      <c r="PXJ547" s="88"/>
      <c r="PXK547" s="89"/>
      <c r="PXL547" s="90"/>
      <c r="PXM547" s="57"/>
      <c r="PXN547" s="57"/>
      <c r="PXO547" s="91"/>
      <c r="PXP547" s="87"/>
      <c r="PXQ547" s="87"/>
      <c r="PXR547" s="55"/>
      <c r="PXS547" s="55"/>
      <c r="PXT547" s="92"/>
      <c r="PXU547" s="61"/>
      <c r="PXV547" s="55"/>
      <c r="PXW547" s="57"/>
      <c r="PXX547" s="55"/>
      <c r="PXY547" s="55"/>
      <c r="PXZ547" s="55"/>
      <c r="PYA547" s="55"/>
      <c r="PYB547" s="55"/>
      <c r="PYC547" s="55"/>
      <c r="PYD547" s="55"/>
      <c r="PYE547" s="59"/>
      <c r="PYF547" s="55"/>
      <c r="PYG547" s="55"/>
      <c r="PYH547" s="87"/>
      <c r="PYI547" s="88"/>
      <c r="PYJ547" s="89"/>
      <c r="PYK547" s="90"/>
      <c r="PYL547" s="57"/>
      <c r="PYM547" s="57"/>
      <c r="PYN547" s="91"/>
      <c r="PYO547" s="87"/>
      <c r="PYP547" s="87"/>
      <c r="PYQ547" s="55"/>
      <c r="PYR547" s="55"/>
      <c r="PYS547" s="92"/>
      <c r="PYT547" s="61"/>
      <c r="PYU547" s="55"/>
      <c r="PYV547" s="57"/>
      <c r="PYW547" s="55"/>
      <c r="PYX547" s="55"/>
      <c r="PYY547" s="55"/>
      <c r="PYZ547" s="55"/>
      <c r="PZA547" s="55"/>
      <c r="PZB547" s="55"/>
      <c r="PZC547" s="55"/>
      <c r="PZD547" s="59"/>
      <c r="PZE547" s="55"/>
      <c r="PZF547" s="55"/>
      <c r="PZG547" s="87"/>
      <c r="PZH547" s="88"/>
      <c r="PZI547" s="89"/>
      <c r="PZJ547" s="90"/>
      <c r="PZK547" s="57"/>
      <c r="PZL547" s="57"/>
      <c r="PZM547" s="91"/>
      <c r="PZN547" s="87"/>
      <c r="PZO547" s="87"/>
      <c r="PZP547" s="55"/>
      <c r="PZQ547" s="55"/>
      <c r="PZR547" s="92"/>
      <c r="PZS547" s="61"/>
      <c r="PZT547" s="55"/>
      <c r="PZU547" s="57"/>
      <c r="PZV547" s="55"/>
      <c r="PZW547" s="55"/>
      <c r="PZX547" s="55"/>
      <c r="PZY547" s="55"/>
      <c r="PZZ547" s="55"/>
      <c r="QAA547" s="55"/>
      <c r="QAB547" s="55"/>
      <c r="QAC547" s="59"/>
      <c r="QAD547" s="55"/>
      <c r="QAE547" s="55"/>
      <c r="QAF547" s="87"/>
      <c r="QAG547" s="88"/>
      <c r="QAH547" s="89"/>
      <c r="QAI547" s="90"/>
      <c r="QAJ547" s="57"/>
      <c r="QAK547" s="57"/>
      <c r="QAL547" s="91"/>
      <c r="QAM547" s="87"/>
      <c r="QAN547" s="87"/>
      <c r="QAO547" s="55"/>
      <c r="QAP547" s="55"/>
      <c r="QAQ547" s="92"/>
      <c r="QAR547" s="61"/>
      <c r="QAS547" s="55"/>
      <c r="QAT547" s="57"/>
      <c r="QAU547" s="55"/>
      <c r="QAV547" s="55"/>
      <c r="QAW547" s="55"/>
      <c r="QAX547" s="55"/>
      <c r="QAY547" s="55"/>
      <c r="QAZ547" s="55"/>
      <c r="QBA547" s="55"/>
      <c r="QBB547" s="59"/>
      <c r="QBC547" s="55"/>
      <c r="QBD547" s="55"/>
      <c r="QBE547" s="87"/>
      <c r="QBF547" s="88"/>
      <c r="QBG547" s="89"/>
      <c r="QBH547" s="90"/>
      <c r="QBI547" s="57"/>
      <c r="QBJ547" s="57"/>
      <c r="QBK547" s="91"/>
      <c r="QBL547" s="87"/>
      <c r="QBM547" s="87"/>
      <c r="QBN547" s="55"/>
      <c r="QBO547" s="55"/>
      <c r="QBP547" s="92"/>
      <c r="QBQ547" s="61"/>
      <c r="QBR547" s="55"/>
      <c r="QBS547" s="57"/>
      <c r="QBT547" s="55"/>
      <c r="QBU547" s="55"/>
      <c r="QBV547" s="55"/>
      <c r="QBW547" s="55"/>
      <c r="QBX547" s="55"/>
      <c r="QBY547" s="55"/>
      <c r="QBZ547" s="55"/>
      <c r="QCA547" s="59"/>
      <c r="QCB547" s="55"/>
      <c r="QCC547" s="55"/>
      <c r="QCD547" s="87"/>
      <c r="QCE547" s="88"/>
      <c r="QCF547" s="89"/>
      <c r="QCG547" s="90"/>
      <c r="QCH547" s="57"/>
      <c r="QCI547" s="57"/>
      <c r="QCJ547" s="91"/>
      <c r="QCK547" s="87"/>
      <c r="QCL547" s="87"/>
      <c r="QCM547" s="55"/>
      <c r="QCN547" s="55"/>
      <c r="QCO547" s="92"/>
      <c r="QCP547" s="61"/>
      <c r="QCQ547" s="55"/>
      <c r="QCR547" s="57"/>
      <c r="QCS547" s="55"/>
      <c r="QCT547" s="55"/>
      <c r="QCU547" s="55"/>
      <c r="QCV547" s="55"/>
      <c r="QCW547" s="55"/>
      <c r="QCX547" s="55"/>
      <c r="QCY547" s="55"/>
      <c r="QCZ547" s="59"/>
      <c r="QDA547" s="55"/>
      <c r="QDB547" s="55"/>
      <c r="QDC547" s="87"/>
      <c r="QDD547" s="88"/>
      <c r="QDE547" s="89"/>
      <c r="QDF547" s="90"/>
      <c r="QDG547" s="57"/>
      <c r="QDH547" s="57"/>
      <c r="QDI547" s="91"/>
      <c r="QDJ547" s="87"/>
      <c r="QDK547" s="87"/>
      <c r="QDL547" s="55"/>
      <c r="QDM547" s="55"/>
      <c r="QDN547" s="92"/>
      <c r="QDO547" s="61"/>
      <c r="QDP547" s="55"/>
      <c r="QDQ547" s="57"/>
      <c r="QDR547" s="55"/>
      <c r="QDS547" s="55"/>
      <c r="QDT547" s="55"/>
      <c r="QDU547" s="55"/>
      <c r="QDV547" s="55"/>
      <c r="QDW547" s="55"/>
      <c r="QDX547" s="55"/>
      <c r="QDY547" s="59"/>
      <c r="QDZ547" s="55"/>
      <c r="QEA547" s="55"/>
      <c r="QEB547" s="87"/>
      <c r="QEC547" s="88"/>
      <c r="QED547" s="89"/>
      <c r="QEE547" s="90"/>
      <c r="QEF547" s="57"/>
      <c r="QEG547" s="57"/>
      <c r="QEH547" s="91"/>
      <c r="QEI547" s="87"/>
      <c r="QEJ547" s="87"/>
      <c r="QEK547" s="55"/>
      <c r="QEL547" s="55"/>
      <c r="QEM547" s="92"/>
      <c r="QEN547" s="61"/>
      <c r="QEO547" s="55"/>
      <c r="QEP547" s="57"/>
      <c r="QEQ547" s="55"/>
      <c r="QER547" s="55"/>
      <c r="QES547" s="55"/>
      <c r="QET547" s="55"/>
      <c r="QEU547" s="55"/>
      <c r="QEV547" s="55"/>
      <c r="QEW547" s="55"/>
      <c r="QEX547" s="59"/>
      <c r="QEY547" s="55"/>
      <c r="QEZ547" s="55"/>
      <c r="QFA547" s="87"/>
      <c r="QFB547" s="88"/>
      <c r="QFC547" s="89"/>
      <c r="QFD547" s="90"/>
      <c r="QFE547" s="57"/>
      <c r="QFF547" s="57"/>
      <c r="QFG547" s="91"/>
      <c r="QFH547" s="87"/>
      <c r="QFI547" s="87"/>
      <c r="QFJ547" s="55"/>
      <c r="QFK547" s="55"/>
      <c r="QFL547" s="92"/>
      <c r="QFM547" s="61"/>
      <c r="QFN547" s="55"/>
      <c r="QFO547" s="57"/>
      <c r="QFP547" s="55"/>
      <c r="QFQ547" s="55"/>
      <c r="QFR547" s="55"/>
      <c r="QFS547" s="55"/>
      <c r="QFT547" s="55"/>
      <c r="QFU547" s="55"/>
      <c r="QFV547" s="55"/>
      <c r="QFW547" s="59"/>
      <c r="QFX547" s="55"/>
      <c r="QFY547" s="55"/>
      <c r="QFZ547" s="87"/>
      <c r="QGA547" s="88"/>
      <c r="QGB547" s="89"/>
      <c r="QGC547" s="90"/>
      <c r="QGD547" s="57"/>
      <c r="QGE547" s="57"/>
      <c r="QGF547" s="91"/>
      <c r="QGG547" s="87"/>
      <c r="QGH547" s="87"/>
      <c r="QGI547" s="55"/>
      <c r="QGJ547" s="55"/>
      <c r="QGK547" s="92"/>
      <c r="QGL547" s="61"/>
      <c r="QGM547" s="55"/>
      <c r="QGN547" s="57"/>
      <c r="QGO547" s="55"/>
      <c r="QGP547" s="55"/>
      <c r="QGQ547" s="55"/>
      <c r="QGR547" s="55"/>
      <c r="QGS547" s="55"/>
      <c r="QGT547" s="55"/>
      <c r="QGU547" s="55"/>
      <c r="QGV547" s="59"/>
      <c r="QGW547" s="55"/>
      <c r="QGX547" s="55"/>
      <c r="QGY547" s="87"/>
      <c r="QGZ547" s="88"/>
      <c r="QHA547" s="89"/>
      <c r="QHB547" s="90"/>
      <c r="QHC547" s="57"/>
      <c r="QHD547" s="57"/>
      <c r="QHE547" s="91"/>
      <c r="QHF547" s="87"/>
      <c r="QHG547" s="87"/>
      <c r="QHH547" s="55"/>
      <c r="QHI547" s="55"/>
      <c r="QHJ547" s="92"/>
      <c r="QHK547" s="61"/>
      <c r="QHL547" s="55"/>
      <c r="QHM547" s="57"/>
      <c r="QHN547" s="55"/>
      <c r="QHO547" s="55"/>
      <c r="QHP547" s="55"/>
      <c r="QHQ547" s="55"/>
      <c r="QHR547" s="55"/>
      <c r="QHS547" s="55"/>
      <c r="QHT547" s="55"/>
      <c r="QHU547" s="59"/>
      <c r="QHV547" s="55"/>
      <c r="QHW547" s="55"/>
      <c r="QHX547" s="87"/>
      <c r="QHY547" s="88"/>
      <c r="QHZ547" s="89"/>
      <c r="QIA547" s="90"/>
      <c r="QIB547" s="57"/>
      <c r="QIC547" s="57"/>
      <c r="QID547" s="91"/>
      <c r="QIE547" s="87"/>
      <c r="QIF547" s="87"/>
      <c r="QIG547" s="55"/>
      <c r="QIH547" s="55"/>
      <c r="QII547" s="92"/>
      <c r="QIJ547" s="61"/>
      <c r="QIK547" s="55"/>
      <c r="QIL547" s="57"/>
      <c r="QIM547" s="55"/>
      <c r="QIN547" s="55"/>
      <c r="QIO547" s="55"/>
      <c r="QIP547" s="55"/>
      <c r="QIQ547" s="55"/>
      <c r="QIR547" s="55"/>
      <c r="QIS547" s="55"/>
      <c r="QIT547" s="59"/>
      <c r="QIU547" s="55"/>
      <c r="QIV547" s="55"/>
      <c r="QIW547" s="87"/>
      <c r="QIX547" s="88"/>
      <c r="QIY547" s="89"/>
      <c r="QIZ547" s="90"/>
      <c r="QJA547" s="57"/>
      <c r="QJB547" s="57"/>
      <c r="QJC547" s="91"/>
      <c r="QJD547" s="87"/>
      <c r="QJE547" s="87"/>
      <c r="QJF547" s="55"/>
      <c r="QJG547" s="55"/>
      <c r="QJH547" s="92"/>
      <c r="QJI547" s="61"/>
      <c r="QJJ547" s="55"/>
      <c r="QJK547" s="57"/>
      <c r="QJL547" s="55"/>
      <c r="QJM547" s="55"/>
      <c r="QJN547" s="55"/>
      <c r="QJO547" s="55"/>
      <c r="QJP547" s="55"/>
      <c r="QJQ547" s="55"/>
      <c r="QJR547" s="55"/>
      <c r="QJS547" s="59"/>
      <c r="QJT547" s="55"/>
      <c r="QJU547" s="55"/>
      <c r="QJV547" s="87"/>
      <c r="QJW547" s="88"/>
      <c r="QJX547" s="89"/>
      <c r="QJY547" s="90"/>
      <c r="QJZ547" s="57"/>
      <c r="QKA547" s="57"/>
      <c r="QKB547" s="91"/>
      <c r="QKC547" s="87"/>
      <c r="QKD547" s="87"/>
      <c r="QKE547" s="55"/>
      <c r="QKF547" s="55"/>
      <c r="QKG547" s="92"/>
      <c r="QKH547" s="61"/>
      <c r="QKI547" s="55"/>
      <c r="QKJ547" s="57"/>
      <c r="QKK547" s="55"/>
      <c r="QKL547" s="55"/>
      <c r="QKM547" s="55"/>
      <c r="QKN547" s="55"/>
      <c r="QKO547" s="55"/>
      <c r="QKP547" s="55"/>
      <c r="QKQ547" s="55"/>
      <c r="QKR547" s="59"/>
      <c r="QKS547" s="55"/>
      <c r="QKT547" s="55"/>
      <c r="QKU547" s="87"/>
      <c r="QKV547" s="88"/>
      <c r="QKW547" s="89"/>
      <c r="QKX547" s="90"/>
      <c r="QKY547" s="57"/>
      <c r="QKZ547" s="57"/>
      <c r="QLA547" s="91"/>
      <c r="QLB547" s="87"/>
      <c r="QLC547" s="87"/>
      <c r="QLD547" s="55"/>
      <c r="QLE547" s="55"/>
      <c r="QLF547" s="92"/>
      <c r="QLG547" s="61"/>
      <c r="QLH547" s="55"/>
      <c r="QLI547" s="57"/>
      <c r="QLJ547" s="55"/>
      <c r="QLK547" s="55"/>
      <c r="QLL547" s="55"/>
      <c r="QLM547" s="55"/>
      <c r="QLN547" s="55"/>
      <c r="QLO547" s="55"/>
      <c r="QLP547" s="55"/>
      <c r="QLQ547" s="59"/>
      <c r="QLR547" s="55"/>
      <c r="QLS547" s="55"/>
      <c r="QLT547" s="87"/>
      <c r="QLU547" s="88"/>
      <c r="QLV547" s="89"/>
      <c r="QLW547" s="90"/>
      <c r="QLX547" s="57"/>
      <c r="QLY547" s="57"/>
      <c r="QLZ547" s="91"/>
      <c r="QMA547" s="87"/>
      <c r="QMB547" s="87"/>
      <c r="QMC547" s="55"/>
      <c r="QMD547" s="55"/>
      <c r="QME547" s="92"/>
      <c r="QMF547" s="61"/>
      <c r="QMG547" s="55"/>
      <c r="QMH547" s="57"/>
      <c r="QMI547" s="55"/>
      <c r="QMJ547" s="55"/>
      <c r="QMK547" s="55"/>
      <c r="QML547" s="55"/>
      <c r="QMM547" s="55"/>
      <c r="QMN547" s="55"/>
      <c r="QMO547" s="55"/>
      <c r="QMP547" s="59"/>
      <c r="QMQ547" s="55"/>
      <c r="QMR547" s="55"/>
      <c r="QMS547" s="87"/>
      <c r="QMT547" s="88"/>
      <c r="QMU547" s="89"/>
      <c r="QMV547" s="90"/>
      <c r="QMW547" s="57"/>
      <c r="QMX547" s="57"/>
      <c r="QMY547" s="91"/>
      <c r="QMZ547" s="87"/>
      <c r="QNA547" s="87"/>
      <c r="QNB547" s="55"/>
      <c r="QNC547" s="55"/>
      <c r="QND547" s="92"/>
      <c r="QNE547" s="61"/>
      <c r="QNF547" s="55"/>
      <c r="QNG547" s="57"/>
      <c r="QNH547" s="55"/>
      <c r="QNI547" s="55"/>
      <c r="QNJ547" s="55"/>
      <c r="QNK547" s="55"/>
      <c r="QNL547" s="55"/>
      <c r="QNM547" s="55"/>
      <c r="QNN547" s="55"/>
      <c r="QNO547" s="59"/>
      <c r="QNP547" s="55"/>
      <c r="QNQ547" s="55"/>
      <c r="QNR547" s="87"/>
      <c r="QNS547" s="88"/>
      <c r="QNT547" s="89"/>
      <c r="QNU547" s="90"/>
      <c r="QNV547" s="57"/>
      <c r="QNW547" s="57"/>
      <c r="QNX547" s="91"/>
      <c r="QNY547" s="87"/>
      <c r="QNZ547" s="87"/>
      <c r="QOA547" s="55"/>
      <c r="QOB547" s="55"/>
      <c r="QOC547" s="92"/>
      <c r="QOD547" s="61"/>
      <c r="QOE547" s="55"/>
      <c r="QOF547" s="57"/>
      <c r="QOG547" s="55"/>
      <c r="QOH547" s="55"/>
      <c r="QOI547" s="55"/>
      <c r="QOJ547" s="55"/>
      <c r="QOK547" s="55"/>
      <c r="QOL547" s="55"/>
      <c r="QOM547" s="55"/>
      <c r="QON547" s="59"/>
      <c r="QOO547" s="55"/>
      <c r="QOP547" s="55"/>
      <c r="QOQ547" s="87"/>
      <c r="QOR547" s="88"/>
      <c r="QOS547" s="89"/>
      <c r="QOT547" s="90"/>
      <c r="QOU547" s="57"/>
      <c r="QOV547" s="57"/>
      <c r="QOW547" s="91"/>
      <c r="QOX547" s="87"/>
      <c r="QOY547" s="87"/>
      <c r="QOZ547" s="55"/>
      <c r="QPA547" s="55"/>
      <c r="QPB547" s="92"/>
      <c r="QPC547" s="61"/>
      <c r="QPD547" s="55"/>
      <c r="QPE547" s="57"/>
      <c r="QPF547" s="55"/>
      <c r="QPG547" s="55"/>
      <c r="QPH547" s="55"/>
      <c r="QPI547" s="55"/>
      <c r="QPJ547" s="55"/>
      <c r="QPK547" s="55"/>
      <c r="QPL547" s="55"/>
      <c r="QPM547" s="59"/>
      <c r="QPN547" s="55"/>
      <c r="QPO547" s="55"/>
      <c r="QPP547" s="87"/>
      <c r="QPQ547" s="88"/>
      <c r="QPR547" s="89"/>
      <c r="QPS547" s="90"/>
      <c r="QPT547" s="57"/>
      <c r="QPU547" s="57"/>
      <c r="QPV547" s="91"/>
      <c r="QPW547" s="87"/>
      <c r="QPX547" s="87"/>
      <c r="QPY547" s="55"/>
      <c r="QPZ547" s="55"/>
      <c r="QQA547" s="92"/>
      <c r="QQB547" s="61"/>
      <c r="QQC547" s="55"/>
      <c r="QQD547" s="57"/>
      <c r="QQE547" s="55"/>
      <c r="QQF547" s="55"/>
      <c r="QQG547" s="55"/>
      <c r="QQH547" s="55"/>
      <c r="QQI547" s="55"/>
      <c r="QQJ547" s="55"/>
      <c r="QQK547" s="55"/>
      <c r="QQL547" s="59"/>
      <c r="QQM547" s="55"/>
      <c r="QQN547" s="55"/>
      <c r="QQO547" s="87"/>
      <c r="QQP547" s="88"/>
      <c r="QQQ547" s="89"/>
      <c r="QQR547" s="90"/>
      <c r="QQS547" s="57"/>
      <c r="QQT547" s="57"/>
      <c r="QQU547" s="91"/>
      <c r="QQV547" s="87"/>
      <c r="QQW547" s="87"/>
      <c r="QQX547" s="55"/>
      <c r="QQY547" s="55"/>
      <c r="QQZ547" s="92"/>
      <c r="QRA547" s="61"/>
      <c r="QRB547" s="55"/>
      <c r="QRC547" s="57"/>
      <c r="QRD547" s="55"/>
      <c r="QRE547" s="55"/>
      <c r="QRF547" s="55"/>
      <c r="QRG547" s="55"/>
      <c r="QRH547" s="55"/>
      <c r="QRI547" s="55"/>
      <c r="QRJ547" s="55"/>
      <c r="QRK547" s="59"/>
      <c r="QRL547" s="55"/>
      <c r="QRM547" s="55"/>
      <c r="QRN547" s="87"/>
      <c r="QRO547" s="88"/>
      <c r="QRP547" s="89"/>
      <c r="QRQ547" s="90"/>
      <c r="QRR547" s="57"/>
      <c r="QRS547" s="57"/>
      <c r="QRT547" s="91"/>
      <c r="QRU547" s="87"/>
      <c r="QRV547" s="87"/>
      <c r="QRW547" s="55"/>
      <c r="QRX547" s="55"/>
      <c r="QRY547" s="92"/>
      <c r="QRZ547" s="61"/>
      <c r="QSA547" s="55"/>
      <c r="QSB547" s="57"/>
      <c r="QSC547" s="55"/>
      <c r="QSD547" s="55"/>
      <c r="QSE547" s="55"/>
      <c r="QSF547" s="55"/>
      <c r="QSG547" s="55"/>
      <c r="QSH547" s="55"/>
      <c r="QSI547" s="55"/>
      <c r="QSJ547" s="59"/>
      <c r="QSK547" s="55"/>
      <c r="QSL547" s="55"/>
      <c r="QSM547" s="87"/>
      <c r="QSN547" s="88"/>
      <c r="QSO547" s="89"/>
      <c r="QSP547" s="90"/>
      <c r="QSQ547" s="57"/>
      <c r="QSR547" s="57"/>
      <c r="QSS547" s="91"/>
      <c r="QST547" s="87"/>
      <c r="QSU547" s="87"/>
      <c r="QSV547" s="55"/>
      <c r="QSW547" s="55"/>
      <c r="QSX547" s="92"/>
      <c r="QSY547" s="61"/>
      <c r="QSZ547" s="55"/>
      <c r="QTA547" s="57"/>
      <c r="QTB547" s="55"/>
      <c r="QTC547" s="55"/>
      <c r="QTD547" s="55"/>
      <c r="QTE547" s="55"/>
      <c r="QTF547" s="55"/>
      <c r="QTG547" s="55"/>
      <c r="QTH547" s="55"/>
      <c r="QTI547" s="59"/>
      <c r="QTJ547" s="55"/>
      <c r="QTK547" s="55"/>
      <c r="QTL547" s="87"/>
      <c r="QTM547" s="88"/>
      <c r="QTN547" s="89"/>
      <c r="QTO547" s="90"/>
      <c r="QTP547" s="57"/>
      <c r="QTQ547" s="57"/>
      <c r="QTR547" s="91"/>
      <c r="QTS547" s="87"/>
      <c r="QTT547" s="87"/>
      <c r="QTU547" s="55"/>
      <c r="QTV547" s="55"/>
      <c r="QTW547" s="92"/>
      <c r="QTX547" s="61"/>
      <c r="QTY547" s="55"/>
      <c r="QTZ547" s="57"/>
      <c r="QUA547" s="55"/>
      <c r="QUB547" s="55"/>
      <c r="QUC547" s="55"/>
      <c r="QUD547" s="55"/>
      <c r="QUE547" s="55"/>
      <c r="QUF547" s="55"/>
      <c r="QUG547" s="55"/>
      <c r="QUH547" s="59"/>
      <c r="QUI547" s="55"/>
      <c r="QUJ547" s="55"/>
      <c r="QUK547" s="87"/>
      <c r="QUL547" s="88"/>
      <c r="QUM547" s="89"/>
      <c r="QUN547" s="90"/>
      <c r="QUO547" s="57"/>
      <c r="QUP547" s="57"/>
      <c r="QUQ547" s="91"/>
      <c r="QUR547" s="87"/>
      <c r="QUS547" s="87"/>
      <c r="QUT547" s="55"/>
      <c r="QUU547" s="55"/>
      <c r="QUV547" s="92"/>
      <c r="QUW547" s="61"/>
      <c r="QUX547" s="55"/>
      <c r="QUY547" s="57"/>
      <c r="QUZ547" s="55"/>
      <c r="QVA547" s="55"/>
      <c r="QVB547" s="55"/>
      <c r="QVC547" s="55"/>
      <c r="QVD547" s="55"/>
      <c r="QVE547" s="55"/>
      <c r="QVF547" s="55"/>
      <c r="QVG547" s="59"/>
      <c r="QVH547" s="55"/>
      <c r="QVI547" s="55"/>
      <c r="QVJ547" s="87"/>
      <c r="QVK547" s="88"/>
      <c r="QVL547" s="89"/>
      <c r="QVM547" s="90"/>
      <c r="QVN547" s="57"/>
      <c r="QVO547" s="57"/>
      <c r="QVP547" s="91"/>
      <c r="QVQ547" s="87"/>
      <c r="QVR547" s="87"/>
      <c r="QVS547" s="55"/>
      <c r="QVT547" s="55"/>
      <c r="QVU547" s="92"/>
      <c r="QVV547" s="61"/>
      <c r="QVW547" s="55"/>
      <c r="QVX547" s="57"/>
      <c r="QVY547" s="55"/>
      <c r="QVZ547" s="55"/>
      <c r="QWA547" s="55"/>
      <c r="QWB547" s="55"/>
      <c r="QWC547" s="55"/>
      <c r="QWD547" s="55"/>
      <c r="QWE547" s="55"/>
      <c r="QWF547" s="59"/>
      <c r="QWG547" s="55"/>
      <c r="QWH547" s="55"/>
      <c r="QWI547" s="87"/>
      <c r="QWJ547" s="88"/>
      <c r="QWK547" s="89"/>
      <c r="QWL547" s="90"/>
      <c r="QWM547" s="57"/>
      <c r="QWN547" s="57"/>
      <c r="QWO547" s="91"/>
      <c r="QWP547" s="87"/>
      <c r="QWQ547" s="87"/>
      <c r="QWR547" s="55"/>
      <c r="QWS547" s="55"/>
      <c r="QWT547" s="92"/>
      <c r="QWU547" s="61"/>
      <c r="QWV547" s="55"/>
      <c r="QWW547" s="57"/>
      <c r="QWX547" s="55"/>
      <c r="QWY547" s="55"/>
      <c r="QWZ547" s="55"/>
      <c r="QXA547" s="55"/>
      <c r="QXB547" s="55"/>
      <c r="QXC547" s="55"/>
      <c r="QXD547" s="55"/>
      <c r="QXE547" s="59"/>
      <c r="QXF547" s="55"/>
      <c r="QXG547" s="55"/>
      <c r="QXH547" s="87"/>
      <c r="QXI547" s="88"/>
      <c r="QXJ547" s="89"/>
      <c r="QXK547" s="90"/>
      <c r="QXL547" s="57"/>
      <c r="QXM547" s="57"/>
      <c r="QXN547" s="91"/>
      <c r="QXO547" s="87"/>
      <c r="QXP547" s="87"/>
      <c r="QXQ547" s="55"/>
      <c r="QXR547" s="55"/>
      <c r="QXS547" s="92"/>
      <c r="QXT547" s="61"/>
      <c r="QXU547" s="55"/>
      <c r="QXV547" s="57"/>
      <c r="QXW547" s="55"/>
      <c r="QXX547" s="55"/>
      <c r="QXY547" s="55"/>
      <c r="QXZ547" s="55"/>
      <c r="QYA547" s="55"/>
      <c r="QYB547" s="55"/>
      <c r="QYC547" s="55"/>
      <c r="QYD547" s="59"/>
      <c r="QYE547" s="55"/>
      <c r="QYF547" s="55"/>
      <c r="QYG547" s="87"/>
      <c r="QYH547" s="88"/>
      <c r="QYI547" s="89"/>
      <c r="QYJ547" s="90"/>
      <c r="QYK547" s="57"/>
      <c r="QYL547" s="57"/>
      <c r="QYM547" s="91"/>
      <c r="QYN547" s="87"/>
      <c r="QYO547" s="87"/>
      <c r="QYP547" s="55"/>
      <c r="QYQ547" s="55"/>
      <c r="QYR547" s="92"/>
      <c r="QYS547" s="61"/>
      <c r="QYT547" s="55"/>
      <c r="QYU547" s="57"/>
      <c r="QYV547" s="55"/>
      <c r="QYW547" s="55"/>
      <c r="QYX547" s="55"/>
      <c r="QYY547" s="55"/>
      <c r="QYZ547" s="55"/>
      <c r="QZA547" s="55"/>
      <c r="QZB547" s="55"/>
      <c r="QZC547" s="59"/>
      <c r="QZD547" s="55"/>
      <c r="QZE547" s="55"/>
      <c r="QZF547" s="87"/>
      <c r="QZG547" s="88"/>
      <c r="QZH547" s="89"/>
      <c r="QZI547" s="90"/>
      <c r="QZJ547" s="57"/>
      <c r="QZK547" s="57"/>
      <c r="QZL547" s="91"/>
      <c r="QZM547" s="87"/>
      <c r="QZN547" s="87"/>
      <c r="QZO547" s="55"/>
      <c r="QZP547" s="55"/>
      <c r="QZQ547" s="92"/>
      <c r="QZR547" s="61"/>
      <c r="QZS547" s="55"/>
      <c r="QZT547" s="57"/>
      <c r="QZU547" s="55"/>
      <c r="QZV547" s="55"/>
      <c r="QZW547" s="55"/>
      <c r="QZX547" s="55"/>
      <c r="QZY547" s="55"/>
      <c r="QZZ547" s="55"/>
      <c r="RAA547" s="55"/>
      <c r="RAB547" s="59"/>
      <c r="RAC547" s="55"/>
      <c r="RAD547" s="55"/>
      <c r="RAE547" s="87"/>
      <c r="RAF547" s="88"/>
      <c r="RAG547" s="89"/>
      <c r="RAH547" s="90"/>
      <c r="RAI547" s="57"/>
      <c r="RAJ547" s="57"/>
      <c r="RAK547" s="91"/>
      <c r="RAL547" s="87"/>
      <c r="RAM547" s="87"/>
      <c r="RAN547" s="55"/>
      <c r="RAO547" s="55"/>
      <c r="RAP547" s="92"/>
      <c r="RAQ547" s="61"/>
      <c r="RAR547" s="55"/>
      <c r="RAS547" s="57"/>
      <c r="RAT547" s="55"/>
      <c r="RAU547" s="55"/>
      <c r="RAV547" s="55"/>
      <c r="RAW547" s="55"/>
      <c r="RAX547" s="55"/>
      <c r="RAY547" s="55"/>
      <c r="RAZ547" s="55"/>
      <c r="RBA547" s="59"/>
      <c r="RBB547" s="55"/>
      <c r="RBC547" s="55"/>
      <c r="RBD547" s="87"/>
      <c r="RBE547" s="88"/>
      <c r="RBF547" s="89"/>
      <c r="RBG547" s="90"/>
      <c r="RBH547" s="57"/>
      <c r="RBI547" s="57"/>
      <c r="RBJ547" s="91"/>
      <c r="RBK547" s="87"/>
      <c r="RBL547" s="87"/>
      <c r="RBM547" s="55"/>
      <c r="RBN547" s="55"/>
      <c r="RBO547" s="92"/>
      <c r="RBP547" s="61"/>
      <c r="RBQ547" s="55"/>
      <c r="RBR547" s="57"/>
      <c r="RBS547" s="55"/>
      <c r="RBT547" s="55"/>
      <c r="RBU547" s="55"/>
      <c r="RBV547" s="55"/>
      <c r="RBW547" s="55"/>
      <c r="RBX547" s="55"/>
      <c r="RBY547" s="55"/>
      <c r="RBZ547" s="59"/>
      <c r="RCA547" s="55"/>
      <c r="RCB547" s="55"/>
      <c r="RCC547" s="87"/>
      <c r="RCD547" s="88"/>
      <c r="RCE547" s="89"/>
      <c r="RCF547" s="90"/>
      <c r="RCG547" s="57"/>
      <c r="RCH547" s="57"/>
      <c r="RCI547" s="91"/>
      <c r="RCJ547" s="87"/>
      <c r="RCK547" s="87"/>
      <c r="RCL547" s="55"/>
      <c r="RCM547" s="55"/>
      <c r="RCN547" s="92"/>
      <c r="RCO547" s="61"/>
      <c r="RCP547" s="55"/>
      <c r="RCQ547" s="57"/>
      <c r="RCR547" s="55"/>
      <c r="RCS547" s="55"/>
      <c r="RCT547" s="55"/>
      <c r="RCU547" s="55"/>
      <c r="RCV547" s="55"/>
      <c r="RCW547" s="55"/>
      <c r="RCX547" s="55"/>
      <c r="RCY547" s="59"/>
      <c r="RCZ547" s="55"/>
      <c r="RDA547" s="55"/>
      <c r="RDB547" s="87"/>
      <c r="RDC547" s="88"/>
      <c r="RDD547" s="89"/>
      <c r="RDE547" s="90"/>
      <c r="RDF547" s="57"/>
      <c r="RDG547" s="57"/>
      <c r="RDH547" s="91"/>
      <c r="RDI547" s="87"/>
      <c r="RDJ547" s="87"/>
      <c r="RDK547" s="55"/>
      <c r="RDL547" s="55"/>
      <c r="RDM547" s="92"/>
      <c r="RDN547" s="61"/>
      <c r="RDO547" s="55"/>
      <c r="RDP547" s="57"/>
      <c r="RDQ547" s="55"/>
      <c r="RDR547" s="55"/>
      <c r="RDS547" s="55"/>
      <c r="RDT547" s="55"/>
      <c r="RDU547" s="55"/>
      <c r="RDV547" s="55"/>
      <c r="RDW547" s="55"/>
      <c r="RDX547" s="59"/>
      <c r="RDY547" s="55"/>
      <c r="RDZ547" s="55"/>
      <c r="REA547" s="87"/>
      <c r="REB547" s="88"/>
      <c r="REC547" s="89"/>
      <c r="RED547" s="90"/>
      <c r="REE547" s="57"/>
      <c r="REF547" s="57"/>
      <c r="REG547" s="91"/>
      <c r="REH547" s="87"/>
      <c r="REI547" s="87"/>
      <c r="REJ547" s="55"/>
      <c r="REK547" s="55"/>
      <c r="REL547" s="92"/>
      <c r="REM547" s="61"/>
      <c r="REN547" s="55"/>
      <c r="REO547" s="57"/>
      <c r="REP547" s="55"/>
      <c r="REQ547" s="55"/>
      <c r="RER547" s="55"/>
      <c r="RES547" s="55"/>
      <c r="RET547" s="55"/>
      <c r="REU547" s="55"/>
      <c r="REV547" s="55"/>
      <c r="REW547" s="59"/>
      <c r="REX547" s="55"/>
      <c r="REY547" s="55"/>
      <c r="REZ547" s="87"/>
      <c r="RFA547" s="88"/>
      <c r="RFB547" s="89"/>
      <c r="RFC547" s="90"/>
      <c r="RFD547" s="57"/>
      <c r="RFE547" s="57"/>
      <c r="RFF547" s="91"/>
      <c r="RFG547" s="87"/>
      <c r="RFH547" s="87"/>
      <c r="RFI547" s="55"/>
      <c r="RFJ547" s="55"/>
      <c r="RFK547" s="92"/>
      <c r="RFL547" s="61"/>
      <c r="RFM547" s="55"/>
      <c r="RFN547" s="57"/>
      <c r="RFO547" s="55"/>
      <c r="RFP547" s="55"/>
      <c r="RFQ547" s="55"/>
      <c r="RFR547" s="55"/>
      <c r="RFS547" s="55"/>
      <c r="RFT547" s="55"/>
      <c r="RFU547" s="55"/>
      <c r="RFV547" s="59"/>
      <c r="RFW547" s="55"/>
      <c r="RFX547" s="55"/>
      <c r="RFY547" s="87"/>
      <c r="RFZ547" s="88"/>
      <c r="RGA547" s="89"/>
      <c r="RGB547" s="90"/>
      <c r="RGC547" s="57"/>
      <c r="RGD547" s="57"/>
      <c r="RGE547" s="91"/>
      <c r="RGF547" s="87"/>
      <c r="RGG547" s="87"/>
      <c r="RGH547" s="55"/>
      <c r="RGI547" s="55"/>
      <c r="RGJ547" s="92"/>
      <c r="RGK547" s="61"/>
      <c r="RGL547" s="55"/>
      <c r="RGM547" s="57"/>
      <c r="RGN547" s="55"/>
      <c r="RGO547" s="55"/>
      <c r="RGP547" s="55"/>
      <c r="RGQ547" s="55"/>
      <c r="RGR547" s="55"/>
      <c r="RGS547" s="55"/>
      <c r="RGT547" s="55"/>
      <c r="RGU547" s="59"/>
      <c r="RGV547" s="55"/>
      <c r="RGW547" s="55"/>
      <c r="RGX547" s="87"/>
      <c r="RGY547" s="88"/>
      <c r="RGZ547" s="89"/>
      <c r="RHA547" s="90"/>
      <c r="RHB547" s="57"/>
      <c r="RHC547" s="57"/>
      <c r="RHD547" s="91"/>
      <c r="RHE547" s="87"/>
      <c r="RHF547" s="87"/>
      <c r="RHG547" s="55"/>
      <c r="RHH547" s="55"/>
      <c r="RHI547" s="92"/>
      <c r="RHJ547" s="61"/>
      <c r="RHK547" s="55"/>
      <c r="RHL547" s="57"/>
      <c r="RHM547" s="55"/>
      <c r="RHN547" s="55"/>
      <c r="RHO547" s="55"/>
      <c r="RHP547" s="55"/>
      <c r="RHQ547" s="55"/>
      <c r="RHR547" s="55"/>
      <c r="RHS547" s="55"/>
      <c r="RHT547" s="59"/>
      <c r="RHU547" s="55"/>
      <c r="RHV547" s="55"/>
      <c r="RHW547" s="87"/>
      <c r="RHX547" s="88"/>
      <c r="RHY547" s="89"/>
      <c r="RHZ547" s="90"/>
      <c r="RIA547" s="57"/>
      <c r="RIB547" s="57"/>
      <c r="RIC547" s="91"/>
      <c r="RID547" s="87"/>
      <c r="RIE547" s="87"/>
      <c r="RIF547" s="55"/>
      <c r="RIG547" s="55"/>
      <c r="RIH547" s="92"/>
      <c r="RII547" s="61"/>
      <c r="RIJ547" s="55"/>
      <c r="RIK547" s="57"/>
      <c r="RIL547" s="55"/>
      <c r="RIM547" s="55"/>
      <c r="RIN547" s="55"/>
      <c r="RIO547" s="55"/>
      <c r="RIP547" s="55"/>
      <c r="RIQ547" s="55"/>
      <c r="RIR547" s="55"/>
      <c r="RIS547" s="59"/>
      <c r="RIT547" s="55"/>
      <c r="RIU547" s="55"/>
      <c r="RIV547" s="87"/>
      <c r="RIW547" s="88"/>
      <c r="RIX547" s="89"/>
      <c r="RIY547" s="90"/>
      <c r="RIZ547" s="57"/>
      <c r="RJA547" s="57"/>
      <c r="RJB547" s="91"/>
      <c r="RJC547" s="87"/>
      <c r="RJD547" s="87"/>
      <c r="RJE547" s="55"/>
      <c r="RJF547" s="55"/>
      <c r="RJG547" s="92"/>
      <c r="RJH547" s="61"/>
      <c r="RJI547" s="55"/>
      <c r="RJJ547" s="57"/>
      <c r="RJK547" s="55"/>
      <c r="RJL547" s="55"/>
      <c r="RJM547" s="55"/>
      <c r="RJN547" s="55"/>
      <c r="RJO547" s="55"/>
      <c r="RJP547" s="55"/>
      <c r="RJQ547" s="55"/>
      <c r="RJR547" s="59"/>
      <c r="RJS547" s="55"/>
      <c r="RJT547" s="55"/>
      <c r="RJU547" s="87"/>
      <c r="RJV547" s="88"/>
      <c r="RJW547" s="89"/>
      <c r="RJX547" s="90"/>
      <c r="RJY547" s="57"/>
      <c r="RJZ547" s="57"/>
      <c r="RKA547" s="91"/>
      <c r="RKB547" s="87"/>
      <c r="RKC547" s="87"/>
      <c r="RKD547" s="55"/>
      <c r="RKE547" s="55"/>
      <c r="RKF547" s="92"/>
      <c r="RKG547" s="61"/>
      <c r="RKH547" s="55"/>
      <c r="RKI547" s="57"/>
      <c r="RKJ547" s="55"/>
      <c r="RKK547" s="55"/>
      <c r="RKL547" s="55"/>
      <c r="RKM547" s="55"/>
      <c r="RKN547" s="55"/>
      <c r="RKO547" s="55"/>
      <c r="RKP547" s="55"/>
      <c r="RKQ547" s="59"/>
      <c r="RKR547" s="55"/>
      <c r="RKS547" s="55"/>
      <c r="RKT547" s="87"/>
      <c r="RKU547" s="88"/>
      <c r="RKV547" s="89"/>
      <c r="RKW547" s="90"/>
      <c r="RKX547" s="57"/>
      <c r="RKY547" s="57"/>
      <c r="RKZ547" s="91"/>
      <c r="RLA547" s="87"/>
      <c r="RLB547" s="87"/>
      <c r="RLC547" s="55"/>
      <c r="RLD547" s="55"/>
      <c r="RLE547" s="92"/>
      <c r="RLF547" s="61"/>
      <c r="RLG547" s="55"/>
      <c r="RLH547" s="57"/>
      <c r="RLI547" s="55"/>
      <c r="RLJ547" s="55"/>
      <c r="RLK547" s="55"/>
      <c r="RLL547" s="55"/>
      <c r="RLM547" s="55"/>
      <c r="RLN547" s="55"/>
      <c r="RLO547" s="55"/>
      <c r="RLP547" s="59"/>
      <c r="RLQ547" s="55"/>
      <c r="RLR547" s="55"/>
      <c r="RLS547" s="87"/>
      <c r="RLT547" s="88"/>
      <c r="RLU547" s="89"/>
      <c r="RLV547" s="90"/>
      <c r="RLW547" s="57"/>
      <c r="RLX547" s="57"/>
      <c r="RLY547" s="91"/>
      <c r="RLZ547" s="87"/>
      <c r="RMA547" s="87"/>
      <c r="RMB547" s="55"/>
      <c r="RMC547" s="55"/>
      <c r="RMD547" s="92"/>
      <c r="RME547" s="61"/>
      <c r="RMF547" s="55"/>
      <c r="RMG547" s="57"/>
      <c r="RMH547" s="55"/>
      <c r="RMI547" s="55"/>
      <c r="RMJ547" s="55"/>
      <c r="RMK547" s="55"/>
      <c r="RML547" s="55"/>
      <c r="RMM547" s="55"/>
      <c r="RMN547" s="55"/>
      <c r="RMO547" s="59"/>
      <c r="RMP547" s="55"/>
      <c r="RMQ547" s="55"/>
      <c r="RMR547" s="87"/>
      <c r="RMS547" s="88"/>
      <c r="RMT547" s="89"/>
      <c r="RMU547" s="90"/>
      <c r="RMV547" s="57"/>
      <c r="RMW547" s="57"/>
      <c r="RMX547" s="91"/>
      <c r="RMY547" s="87"/>
      <c r="RMZ547" s="87"/>
      <c r="RNA547" s="55"/>
      <c r="RNB547" s="55"/>
      <c r="RNC547" s="92"/>
      <c r="RND547" s="61"/>
      <c r="RNE547" s="55"/>
      <c r="RNF547" s="57"/>
      <c r="RNG547" s="55"/>
      <c r="RNH547" s="55"/>
      <c r="RNI547" s="55"/>
      <c r="RNJ547" s="55"/>
      <c r="RNK547" s="55"/>
      <c r="RNL547" s="55"/>
      <c r="RNM547" s="55"/>
      <c r="RNN547" s="59"/>
      <c r="RNO547" s="55"/>
      <c r="RNP547" s="55"/>
      <c r="RNQ547" s="87"/>
      <c r="RNR547" s="88"/>
      <c r="RNS547" s="89"/>
      <c r="RNT547" s="90"/>
      <c r="RNU547" s="57"/>
      <c r="RNV547" s="57"/>
      <c r="RNW547" s="91"/>
      <c r="RNX547" s="87"/>
      <c r="RNY547" s="87"/>
      <c r="RNZ547" s="55"/>
      <c r="ROA547" s="55"/>
      <c r="ROB547" s="92"/>
      <c r="ROC547" s="61"/>
      <c r="ROD547" s="55"/>
      <c r="ROE547" s="57"/>
      <c r="ROF547" s="55"/>
      <c r="ROG547" s="55"/>
      <c r="ROH547" s="55"/>
      <c r="ROI547" s="55"/>
      <c r="ROJ547" s="55"/>
      <c r="ROK547" s="55"/>
      <c r="ROL547" s="55"/>
      <c r="ROM547" s="59"/>
      <c r="RON547" s="55"/>
      <c r="ROO547" s="55"/>
      <c r="ROP547" s="87"/>
      <c r="ROQ547" s="88"/>
      <c r="ROR547" s="89"/>
      <c r="ROS547" s="90"/>
      <c r="ROT547" s="57"/>
      <c r="ROU547" s="57"/>
      <c r="ROV547" s="91"/>
      <c r="ROW547" s="87"/>
      <c r="ROX547" s="87"/>
      <c r="ROY547" s="55"/>
      <c r="ROZ547" s="55"/>
      <c r="RPA547" s="92"/>
      <c r="RPB547" s="61"/>
      <c r="RPC547" s="55"/>
      <c r="RPD547" s="57"/>
      <c r="RPE547" s="55"/>
      <c r="RPF547" s="55"/>
      <c r="RPG547" s="55"/>
      <c r="RPH547" s="55"/>
      <c r="RPI547" s="55"/>
      <c r="RPJ547" s="55"/>
      <c r="RPK547" s="55"/>
      <c r="RPL547" s="59"/>
      <c r="RPM547" s="55"/>
      <c r="RPN547" s="55"/>
      <c r="RPO547" s="87"/>
      <c r="RPP547" s="88"/>
      <c r="RPQ547" s="89"/>
      <c r="RPR547" s="90"/>
      <c r="RPS547" s="57"/>
      <c r="RPT547" s="57"/>
      <c r="RPU547" s="91"/>
      <c r="RPV547" s="87"/>
      <c r="RPW547" s="87"/>
      <c r="RPX547" s="55"/>
      <c r="RPY547" s="55"/>
      <c r="RPZ547" s="92"/>
      <c r="RQA547" s="61"/>
      <c r="RQB547" s="55"/>
      <c r="RQC547" s="57"/>
      <c r="RQD547" s="55"/>
      <c r="RQE547" s="55"/>
      <c r="RQF547" s="55"/>
      <c r="RQG547" s="55"/>
      <c r="RQH547" s="55"/>
      <c r="RQI547" s="55"/>
      <c r="RQJ547" s="55"/>
      <c r="RQK547" s="59"/>
      <c r="RQL547" s="55"/>
      <c r="RQM547" s="55"/>
      <c r="RQN547" s="87"/>
      <c r="RQO547" s="88"/>
      <c r="RQP547" s="89"/>
      <c r="RQQ547" s="90"/>
      <c r="RQR547" s="57"/>
      <c r="RQS547" s="57"/>
      <c r="RQT547" s="91"/>
      <c r="RQU547" s="87"/>
      <c r="RQV547" s="87"/>
      <c r="RQW547" s="55"/>
      <c r="RQX547" s="55"/>
      <c r="RQY547" s="92"/>
      <c r="RQZ547" s="61"/>
      <c r="RRA547" s="55"/>
      <c r="RRB547" s="57"/>
      <c r="RRC547" s="55"/>
      <c r="RRD547" s="55"/>
      <c r="RRE547" s="55"/>
      <c r="RRF547" s="55"/>
      <c r="RRG547" s="55"/>
      <c r="RRH547" s="55"/>
      <c r="RRI547" s="55"/>
      <c r="RRJ547" s="59"/>
      <c r="RRK547" s="55"/>
      <c r="RRL547" s="55"/>
      <c r="RRM547" s="87"/>
      <c r="RRN547" s="88"/>
      <c r="RRO547" s="89"/>
      <c r="RRP547" s="90"/>
      <c r="RRQ547" s="57"/>
      <c r="RRR547" s="57"/>
      <c r="RRS547" s="91"/>
      <c r="RRT547" s="87"/>
      <c r="RRU547" s="87"/>
      <c r="RRV547" s="55"/>
      <c r="RRW547" s="55"/>
      <c r="RRX547" s="92"/>
      <c r="RRY547" s="61"/>
      <c r="RRZ547" s="55"/>
      <c r="RSA547" s="57"/>
      <c r="RSB547" s="55"/>
      <c r="RSC547" s="55"/>
      <c r="RSD547" s="55"/>
      <c r="RSE547" s="55"/>
      <c r="RSF547" s="55"/>
      <c r="RSG547" s="55"/>
      <c r="RSH547" s="55"/>
      <c r="RSI547" s="59"/>
      <c r="RSJ547" s="55"/>
      <c r="RSK547" s="55"/>
      <c r="RSL547" s="87"/>
      <c r="RSM547" s="88"/>
      <c r="RSN547" s="89"/>
      <c r="RSO547" s="90"/>
      <c r="RSP547" s="57"/>
      <c r="RSQ547" s="57"/>
      <c r="RSR547" s="91"/>
      <c r="RSS547" s="87"/>
      <c r="RST547" s="87"/>
      <c r="RSU547" s="55"/>
      <c r="RSV547" s="55"/>
      <c r="RSW547" s="92"/>
      <c r="RSX547" s="61"/>
      <c r="RSY547" s="55"/>
      <c r="RSZ547" s="57"/>
      <c r="RTA547" s="55"/>
      <c r="RTB547" s="55"/>
      <c r="RTC547" s="55"/>
      <c r="RTD547" s="55"/>
      <c r="RTE547" s="55"/>
      <c r="RTF547" s="55"/>
      <c r="RTG547" s="55"/>
      <c r="RTH547" s="59"/>
      <c r="RTI547" s="55"/>
      <c r="RTJ547" s="55"/>
      <c r="RTK547" s="87"/>
      <c r="RTL547" s="88"/>
      <c r="RTM547" s="89"/>
      <c r="RTN547" s="90"/>
      <c r="RTO547" s="57"/>
      <c r="RTP547" s="57"/>
      <c r="RTQ547" s="91"/>
      <c r="RTR547" s="87"/>
      <c r="RTS547" s="87"/>
      <c r="RTT547" s="55"/>
      <c r="RTU547" s="55"/>
      <c r="RTV547" s="92"/>
      <c r="RTW547" s="61"/>
      <c r="RTX547" s="55"/>
      <c r="RTY547" s="57"/>
      <c r="RTZ547" s="55"/>
      <c r="RUA547" s="55"/>
      <c r="RUB547" s="55"/>
      <c r="RUC547" s="55"/>
      <c r="RUD547" s="55"/>
      <c r="RUE547" s="55"/>
      <c r="RUF547" s="55"/>
      <c r="RUG547" s="59"/>
      <c r="RUH547" s="55"/>
      <c r="RUI547" s="55"/>
      <c r="RUJ547" s="87"/>
      <c r="RUK547" s="88"/>
      <c r="RUL547" s="89"/>
      <c r="RUM547" s="90"/>
      <c r="RUN547" s="57"/>
      <c r="RUO547" s="57"/>
      <c r="RUP547" s="91"/>
      <c r="RUQ547" s="87"/>
      <c r="RUR547" s="87"/>
      <c r="RUS547" s="55"/>
      <c r="RUT547" s="55"/>
      <c r="RUU547" s="92"/>
      <c r="RUV547" s="61"/>
      <c r="RUW547" s="55"/>
      <c r="RUX547" s="57"/>
      <c r="RUY547" s="55"/>
      <c r="RUZ547" s="55"/>
      <c r="RVA547" s="55"/>
      <c r="RVB547" s="55"/>
      <c r="RVC547" s="55"/>
      <c r="RVD547" s="55"/>
      <c r="RVE547" s="55"/>
      <c r="RVF547" s="59"/>
      <c r="RVG547" s="55"/>
      <c r="RVH547" s="55"/>
      <c r="RVI547" s="87"/>
      <c r="RVJ547" s="88"/>
      <c r="RVK547" s="89"/>
      <c r="RVL547" s="90"/>
      <c r="RVM547" s="57"/>
      <c r="RVN547" s="57"/>
      <c r="RVO547" s="91"/>
      <c r="RVP547" s="87"/>
      <c r="RVQ547" s="87"/>
      <c r="RVR547" s="55"/>
      <c r="RVS547" s="55"/>
      <c r="RVT547" s="92"/>
      <c r="RVU547" s="61"/>
      <c r="RVV547" s="55"/>
      <c r="RVW547" s="57"/>
      <c r="RVX547" s="55"/>
      <c r="RVY547" s="55"/>
      <c r="RVZ547" s="55"/>
      <c r="RWA547" s="55"/>
      <c r="RWB547" s="55"/>
      <c r="RWC547" s="55"/>
      <c r="RWD547" s="55"/>
      <c r="RWE547" s="59"/>
      <c r="RWF547" s="55"/>
      <c r="RWG547" s="55"/>
      <c r="RWH547" s="87"/>
      <c r="RWI547" s="88"/>
      <c r="RWJ547" s="89"/>
      <c r="RWK547" s="90"/>
      <c r="RWL547" s="57"/>
      <c r="RWM547" s="57"/>
      <c r="RWN547" s="91"/>
      <c r="RWO547" s="87"/>
      <c r="RWP547" s="87"/>
      <c r="RWQ547" s="55"/>
      <c r="RWR547" s="55"/>
      <c r="RWS547" s="92"/>
      <c r="RWT547" s="61"/>
      <c r="RWU547" s="55"/>
      <c r="RWV547" s="57"/>
      <c r="RWW547" s="55"/>
      <c r="RWX547" s="55"/>
      <c r="RWY547" s="55"/>
      <c r="RWZ547" s="55"/>
      <c r="RXA547" s="55"/>
      <c r="RXB547" s="55"/>
      <c r="RXC547" s="55"/>
      <c r="RXD547" s="59"/>
      <c r="RXE547" s="55"/>
      <c r="RXF547" s="55"/>
      <c r="RXG547" s="87"/>
      <c r="RXH547" s="88"/>
      <c r="RXI547" s="89"/>
      <c r="RXJ547" s="90"/>
      <c r="RXK547" s="57"/>
      <c r="RXL547" s="57"/>
      <c r="RXM547" s="91"/>
      <c r="RXN547" s="87"/>
      <c r="RXO547" s="87"/>
      <c r="RXP547" s="55"/>
      <c r="RXQ547" s="55"/>
      <c r="RXR547" s="92"/>
      <c r="RXS547" s="61"/>
      <c r="RXT547" s="55"/>
      <c r="RXU547" s="57"/>
      <c r="RXV547" s="55"/>
      <c r="RXW547" s="55"/>
      <c r="RXX547" s="55"/>
      <c r="RXY547" s="55"/>
      <c r="RXZ547" s="55"/>
      <c r="RYA547" s="55"/>
      <c r="RYB547" s="55"/>
      <c r="RYC547" s="59"/>
      <c r="RYD547" s="55"/>
      <c r="RYE547" s="55"/>
      <c r="RYF547" s="87"/>
      <c r="RYG547" s="88"/>
      <c r="RYH547" s="89"/>
      <c r="RYI547" s="90"/>
      <c r="RYJ547" s="57"/>
      <c r="RYK547" s="57"/>
      <c r="RYL547" s="91"/>
      <c r="RYM547" s="87"/>
      <c r="RYN547" s="87"/>
      <c r="RYO547" s="55"/>
      <c r="RYP547" s="55"/>
      <c r="RYQ547" s="92"/>
      <c r="RYR547" s="61"/>
      <c r="RYS547" s="55"/>
      <c r="RYT547" s="57"/>
      <c r="RYU547" s="55"/>
      <c r="RYV547" s="55"/>
      <c r="RYW547" s="55"/>
      <c r="RYX547" s="55"/>
      <c r="RYY547" s="55"/>
      <c r="RYZ547" s="55"/>
      <c r="RZA547" s="55"/>
      <c r="RZB547" s="59"/>
      <c r="RZC547" s="55"/>
      <c r="RZD547" s="55"/>
      <c r="RZE547" s="87"/>
      <c r="RZF547" s="88"/>
      <c r="RZG547" s="89"/>
      <c r="RZH547" s="90"/>
      <c r="RZI547" s="57"/>
      <c r="RZJ547" s="57"/>
      <c r="RZK547" s="91"/>
      <c r="RZL547" s="87"/>
      <c r="RZM547" s="87"/>
      <c r="RZN547" s="55"/>
      <c r="RZO547" s="55"/>
      <c r="RZP547" s="92"/>
      <c r="RZQ547" s="61"/>
      <c r="RZR547" s="55"/>
      <c r="RZS547" s="57"/>
      <c r="RZT547" s="55"/>
      <c r="RZU547" s="55"/>
      <c r="RZV547" s="55"/>
      <c r="RZW547" s="55"/>
      <c r="RZX547" s="55"/>
      <c r="RZY547" s="55"/>
      <c r="RZZ547" s="55"/>
      <c r="SAA547" s="59"/>
      <c r="SAB547" s="55"/>
      <c r="SAC547" s="55"/>
      <c r="SAD547" s="87"/>
      <c r="SAE547" s="88"/>
      <c r="SAF547" s="89"/>
      <c r="SAG547" s="90"/>
      <c r="SAH547" s="57"/>
      <c r="SAI547" s="57"/>
      <c r="SAJ547" s="91"/>
      <c r="SAK547" s="87"/>
      <c r="SAL547" s="87"/>
      <c r="SAM547" s="55"/>
      <c r="SAN547" s="55"/>
      <c r="SAO547" s="92"/>
      <c r="SAP547" s="61"/>
      <c r="SAQ547" s="55"/>
      <c r="SAR547" s="57"/>
      <c r="SAS547" s="55"/>
      <c r="SAT547" s="55"/>
      <c r="SAU547" s="55"/>
      <c r="SAV547" s="55"/>
      <c r="SAW547" s="55"/>
      <c r="SAX547" s="55"/>
      <c r="SAY547" s="55"/>
      <c r="SAZ547" s="59"/>
      <c r="SBA547" s="55"/>
      <c r="SBB547" s="55"/>
      <c r="SBC547" s="87"/>
      <c r="SBD547" s="88"/>
      <c r="SBE547" s="89"/>
      <c r="SBF547" s="90"/>
      <c r="SBG547" s="57"/>
      <c r="SBH547" s="57"/>
      <c r="SBI547" s="91"/>
      <c r="SBJ547" s="87"/>
      <c r="SBK547" s="87"/>
      <c r="SBL547" s="55"/>
      <c r="SBM547" s="55"/>
      <c r="SBN547" s="92"/>
      <c r="SBO547" s="61"/>
      <c r="SBP547" s="55"/>
      <c r="SBQ547" s="57"/>
      <c r="SBR547" s="55"/>
      <c r="SBS547" s="55"/>
      <c r="SBT547" s="55"/>
      <c r="SBU547" s="55"/>
      <c r="SBV547" s="55"/>
      <c r="SBW547" s="55"/>
      <c r="SBX547" s="55"/>
      <c r="SBY547" s="59"/>
      <c r="SBZ547" s="55"/>
      <c r="SCA547" s="55"/>
      <c r="SCB547" s="87"/>
      <c r="SCC547" s="88"/>
      <c r="SCD547" s="89"/>
      <c r="SCE547" s="90"/>
      <c r="SCF547" s="57"/>
      <c r="SCG547" s="57"/>
      <c r="SCH547" s="91"/>
      <c r="SCI547" s="87"/>
      <c r="SCJ547" s="87"/>
      <c r="SCK547" s="55"/>
      <c r="SCL547" s="55"/>
      <c r="SCM547" s="92"/>
      <c r="SCN547" s="61"/>
      <c r="SCO547" s="55"/>
      <c r="SCP547" s="57"/>
      <c r="SCQ547" s="55"/>
      <c r="SCR547" s="55"/>
      <c r="SCS547" s="55"/>
      <c r="SCT547" s="55"/>
      <c r="SCU547" s="55"/>
      <c r="SCV547" s="55"/>
      <c r="SCW547" s="55"/>
      <c r="SCX547" s="59"/>
      <c r="SCY547" s="55"/>
      <c r="SCZ547" s="55"/>
      <c r="SDA547" s="87"/>
      <c r="SDB547" s="88"/>
      <c r="SDC547" s="89"/>
      <c r="SDD547" s="90"/>
      <c r="SDE547" s="57"/>
      <c r="SDF547" s="57"/>
      <c r="SDG547" s="91"/>
      <c r="SDH547" s="87"/>
      <c r="SDI547" s="87"/>
      <c r="SDJ547" s="55"/>
      <c r="SDK547" s="55"/>
      <c r="SDL547" s="92"/>
      <c r="SDM547" s="61"/>
      <c r="SDN547" s="55"/>
      <c r="SDO547" s="57"/>
      <c r="SDP547" s="55"/>
      <c r="SDQ547" s="55"/>
      <c r="SDR547" s="55"/>
      <c r="SDS547" s="55"/>
      <c r="SDT547" s="55"/>
      <c r="SDU547" s="55"/>
      <c r="SDV547" s="55"/>
      <c r="SDW547" s="59"/>
      <c r="SDX547" s="55"/>
      <c r="SDY547" s="55"/>
      <c r="SDZ547" s="87"/>
      <c r="SEA547" s="88"/>
      <c r="SEB547" s="89"/>
      <c r="SEC547" s="90"/>
      <c r="SED547" s="57"/>
      <c r="SEE547" s="57"/>
      <c r="SEF547" s="91"/>
      <c r="SEG547" s="87"/>
      <c r="SEH547" s="87"/>
      <c r="SEI547" s="55"/>
      <c r="SEJ547" s="55"/>
      <c r="SEK547" s="92"/>
      <c r="SEL547" s="61"/>
      <c r="SEM547" s="55"/>
      <c r="SEN547" s="57"/>
      <c r="SEO547" s="55"/>
      <c r="SEP547" s="55"/>
      <c r="SEQ547" s="55"/>
      <c r="SER547" s="55"/>
      <c r="SES547" s="55"/>
      <c r="SET547" s="55"/>
      <c r="SEU547" s="55"/>
      <c r="SEV547" s="59"/>
      <c r="SEW547" s="55"/>
      <c r="SEX547" s="55"/>
      <c r="SEY547" s="87"/>
      <c r="SEZ547" s="88"/>
      <c r="SFA547" s="89"/>
      <c r="SFB547" s="90"/>
      <c r="SFC547" s="57"/>
      <c r="SFD547" s="57"/>
      <c r="SFE547" s="91"/>
      <c r="SFF547" s="87"/>
      <c r="SFG547" s="87"/>
      <c r="SFH547" s="55"/>
      <c r="SFI547" s="55"/>
      <c r="SFJ547" s="92"/>
      <c r="SFK547" s="61"/>
      <c r="SFL547" s="55"/>
      <c r="SFM547" s="57"/>
      <c r="SFN547" s="55"/>
      <c r="SFO547" s="55"/>
      <c r="SFP547" s="55"/>
      <c r="SFQ547" s="55"/>
      <c r="SFR547" s="55"/>
      <c r="SFS547" s="55"/>
      <c r="SFT547" s="55"/>
      <c r="SFU547" s="59"/>
      <c r="SFV547" s="55"/>
      <c r="SFW547" s="55"/>
      <c r="SFX547" s="87"/>
      <c r="SFY547" s="88"/>
      <c r="SFZ547" s="89"/>
      <c r="SGA547" s="90"/>
      <c r="SGB547" s="57"/>
      <c r="SGC547" s="57"/>
      <c r="SGD547" s="91"/>
      <c r="SGE547" s="87"/>
      <c r="SGF547" s="87"/>
      <c r="SGG547" s="55"/>
      <c r="SGH547" s="55"/>
      <c r="SGI547" s="92"/>
      <c r="SGJ547" s="61"/>
      <c r="SGK547" s="55"/>
      <c r="SGL547" s="57"/>
      <c r="SGM547" s="55"/>
      <c r="SGN547" s="55"/>
      <c r="SGO547" s="55"/>
      <c r="SGP547" s="55"/>
      <c r="SGQ547" s="55"/>
      <c r="SGR547" s="55"/>
      <c r="SGS547" s="55"/>
      <c r="SGT547" s="59"/>
      <c r="SGU547" s="55"/>
      <c r="SGV547" s="55"/>
      <c r="SGW547" s="87"/>
      <c r="SGX547" s="88"/>
      <c r="SGY547" s="89"/>
      <c r="SGZ547" s="90"/>
      <c r="SHA547" s="57"/>
      <c r="SHB547" s="57"/>
      <c r="SHC547" s="91"/>
      <c r="SHD547" s="87"/>
      <c r="SHE547" s="87"/>
      <c r="SHF547" s="55"/>
      <c r="SHG547" s="55"/>
      <c r="SHH547" s="92"/>
      <c r="SHI547" s="61"/>
      <c r="SHJ547" s="55"/>
      <c r="SHK547" s="57"/>
      <c r="SHL547" s="55"/>
      <c r="SHM547" s="55"/>
      <c r="SHN547" s="55"/>
      <c r="SHO547" s="55"/>
      <c r="SHP547" s="55"/>
      <c r="SHQ547" s="55"/>
      <c r="SHR547" s="55"/>
      <c r="SHS547" s="59"/>
      <c r="SHT547" s="55"/>
      <c r="SHU547" s="55"/>
      <c r="SHV547" s="87"/>
      <c r="SHW547" s="88"/>
      <c r="SHX547" s="89"/>
      <c r="SHY547" s="90"/>
      <c r="SHZ547" s="57"/>
      <c r="SIA547" s="57"/>
      <c r="SIB547" s="91"/>
      <c r="SIC547" s="87"/>
      <c r="SID547" s="87"/>
      <c r="SIE547" s="55"/>
      <c r="SIF547" s="55"/>
      <c r="SIG547" s="92"/>
      <c r="SIH547" s="61"/>
      <c r="SII547" s="55"/>
      <c r="SIJ547" s="57"/>
      <c r="SIK547" s="55"/>
      <c r="SIL547" s="55"/>
      <c r="SIM547" s="55"/>
      <c r="SIN547" s="55"/>
      <c r="SIO547" s="55"/>
      <c r="SIP547" s="55"/>
      <c r="SIQ547" s="55"/>
      <c r="SIR547" s="59"/>
      <c r="SIS547" s="55"/>
      <c r="SIT547" s="55"/>
      <c r="SIU547" s="87"/>
      <c r="SIV547" s="88"/>
      <c r="SIW547" s="89"/>
      <c r="SIX547" s="90"/>
      <c r="SIY547" s="57"/>
      <c r="SIZ547" s="57"/>
      <c r="SJA547" s="91"/>
      <c r="SJB547" s="87"/>
      <c r="SJC547" s="87"/>
      <c r="SJD547" s="55"/>
      <c r="SJE547" s="55"/>
      <c r="SJF547" s="92"/>
      <c r="SJG547" s="61"/>
      <c r="SJH547" s="55"/>
      <c r="SJI547" s="57"/>
      <c r="SJJ547" s="55"/>
      <c r="SJK547" s="55"/>
      <c r="SJL547" s="55"/>
      <c r="SJM547" s="55"/>
      <c r="SJN547" s="55"/>
      <c r="SJO547" s="55"/>
      <c r="SJP547" s="55"/>
      <c r="SJQ547" s="59"/>
      <c r="SJR547" s="55"/>
      <c r="SJS547" s="55"/>
      <c r="SJT547" s="87"/>
      <c r="SJU547" s="88"/>
      <c r="SJV547" s="89"/>
      <c r="SJW547" s="90"/>
      <c r="SJX547" s="57"/>
      <c r="SJY547" s="57"/>
      <c r="SJZ547" s="91"/>
      <c r="SKA547" s="87"/>
      <c r="SKB547" s="87"/>
      <c r="SKC547" s="55"/>
      <c r="SKD547" s="55"/>
      <c r="SKE547" s="92"/>
      <c r="SKF547" s="61"/>
      <c r="SKG547" s="55"/>
      <c r="SKH547" s="57"/>
      <c r="SKI547" s="55"/>
      <c r="SKJ547" s="55"/>
      <c r="SKK547" s="55"/>
      <c r="SKL547" s="55"/>
      <c r="SKM547" s="55"/>
      <c r="SKN547" s="55"/>
      <c r="SKO547" s="55"/>
      <c r="SKP547" s="59"/>
      <c r="SKQ547" s="55"/>
      <c r="SKR547" s="55"/>
      <c r="SKS547" s="87"/>
      <c r="SKT547" s="88"/>
      <c r="SKU547" s="89"/>
      <c r="SKV547" s="90"/>
      <c r="SKW547" s="57"/>
      <c r="SKX547" s="57"/>
      <c r="SKY547" s="91"/>
      <c r="SKZ547" s="87"/>
      <c r="SLA547" s="87"/>
      <c r="SLB547" s="55"/>
      <c r="SLC547" s="55"/>
      <c r="SLD547" s="92"/>
      <c r="SLE547" s="61"/>
      <c r="SLF547" s="55"/>
      <c r="SLG547" s="57"/>
      <c r="SLH547" s="55"/>
      <c r="SLI547" s="55"/>
      <c r="SLJ547" s="55"/>
      <c r="SLK547" s="55"/>
      <c r="SLL547" s="55"/>
      <c r="SLM547" s="55"/>
      <c r="SLN547" s="55"/>
      <c r="SLO547" s="59"/>
      <c r="SLP547" s="55"/>
      <c r="SLQ547" s="55"/>
      <c r="SLR547" s="87"/>
      <c r="SLS547" s="88"/>
      <c r="SLT547" s="89"/>
      <c r="SLU547" s="90"/>
      <c r="SLV547" s="57"/>
      <c r="SLW547" s="57"/>
      <c r="SLX547" s="91"/>
      <c r="SLY547" s="87"/>
      <c r="SLZ547" s="87"/>
      <c r="SMA547" s="55"/>
      <c r="SMB547" s="55"/>
      <c r="SMC547" s="92"/>
      <c r="SMD547" s="61"/>
      <c r="SME547" s="55"/>
      <c r="SMF547" s="57"/>
      <c r="SMG547" s="55"/>
      <c r="SMH547" s="55"/>
      <c r="SMI547" s="55"/>
      <c r="SMJ547" s="55"/>
      <c r="SMK547" s="55"/>
      <c r="SML547" s="55"/>
      <c r="SMM547" s="55"/>
      <c r="SMN547" s="59"/>
      <c r="SMO547" s="55"/>
      <c r="SMP547" s="55"/>
      <c r="SMQ547" s="87"/>
      <c r="SMR547" s="88"/>
      <c r="SMS547" s="89"/>
      <c r="SMT547" s="90"/>
      <c r="SMU547" s="57"/>
      <c r="SMV547" s="57"/>
      <c r="SMW547" s="91"/>
      <c r="SMX547" s="87"/>
      <c r="SMY547" s="87"/>
      <c r="SMZ547" s="55"/>
      <c r="SNA547" s="55"/>
      <c r="SNB547" s="92"/>
      <c r="SNC547" s="61"/>
      <c r="SND547" s="55"/>
      <c r="SNE547" s="57"/>
      <c r="SNF547" s="55"/>
      <c r="SNG547" s="55"/>
      <c r="SNH547" s="55"/>
      <c r="SNI547" s="55"/>
      <c r="SNJ547" s="55"/>
      <c r="SNK547" s="55"/>
      <c r="SNL547" s="55"/>
      <c r="SNM547" s="59"/>
      <c r="SNN547" s="55"/>
      <c r="SNO547" s="55"/>
      <c r="SNP547" s="87"/>
      <c r="SNQ547" s="88"/>
      <c r="SNR547" s="89"/>
      <c r="SNS547" s="90"/>
      <c r="SNT547" s="57"/>
      <c r="SNU547" s="57"/>
      <c r="SNV547" s="91"/>
      <c r="SNW547" s="87"/>
      <c r="SNX547" s="87"/>
      <c r="SNY547" s="55"/>
      <c r="SNZ547" s="55"/>
      <c r="SOA547" s="92"/>
      <c r="SOB547" s="61"/>
      <c r="SOC547" s="55"/>
      <c r="SOD547" s="57"/>
      <c r="SOE547" s="55"/>
      <c r="SOF547" s="55"/>
      <c r="SOG547" s="55"/>
      <c r="SOH547" s="55"/>
      <c r="SOI547" s="55"/>
      <c r="SOJ547" s="55"/>
      <c r="SOK547" s="55"/>
      <c r="SOL547" s="59"/>
      <c r="SOM547" s="55"/>
      <c r="SON547" s="55"/>
      <c r="SOO547" s="87"/>
      <c r="SOP547" s="88"/>
      <c r="SOQ547" s="89"/>
      <c r="SOR547" s="90"/>
      <c r="SOS547" s="57"/>
      <c r="SOT547" s="57"/>
      <c r="SOU547" s="91"/>
      <c r="SOV547" s="87"/>
      <c r="SOW547" s="87"/>
      <c r="SOX547" s="55"/>
      <c r="SOY547" s="55"/>
      <c r="SOZ547" s="92"/>
      <c r="SPA547" s="61"/>
      <c r="SPB547" s="55"/>
      <c r="SPC547" s="57"/>
      <c r="SPD547" s="55"/>
      <c r="SPE547" s="55"/>
      <c r="SPF547" s="55"/>
      <c r="SPG547" s="55"/>
      <c r="SPH547" s="55"/>
      <c r="SPI547" s="55"/>
      <c r="SPJ547" s="55"/>
      <c r="SPK547" s="59"/>
      <c r="SPL547" s="55"/>
      <c r="SPM547" s="55"/>
      <c r="SPN547" s="87"/>
      <c r="SPO547" s="88"/>
      <c r="SPP547" s="89"/>
      <c r="SPQ547" s="90"/>
      <c r="SPR547" s="57"/>
      <c r="SPS547" s="57"/>
      <c r="SPT547" s="91"/>
      <c r="SPU547" s="87"/>
      <c r="SPV547" s="87"/>
      <c r="SPW547" s="55"/>
      <c r="SPX547" s="55"/>
      <c r="SPY547" s="92"/>
      <c r="SPZ547" s="61"/>
      <c r="SQA547" s="55"/>
      <c r="SQB547" s="57"/>
      <c r="SQC547" s="55"/>
      <c r="SQD547" s="55"/>
      <c r="SQE547" s="55"/>
      <c r="SQF547" s="55"/>
      <c r="SQG547" s="55"/>
      <c r="SQH547" s="55"/>
      <c r="SQI547" s="55"/>
      <c r="SQJ547" s="59"/>
      <c r="SQK547" s="55"/>
      <c r="SQL547" s="55"/>
      <c r="SQM547" s="87"/>
      <c r="SQN547" s="88"/>
      <c r="SQO547" s="89"/>
      <c r="SQP547" s="90"/>
      <c r="SQQ547" s="57"/>
      <c r="SQR547" s="57"/>
      <c r="SQS547" s="91"/>
      <c r="SQT547" s="87"/>
      <c r="SQU547" s="87"/>
      <c r="SQV547" s="55"/>
      <c r="SQW547" s="55"/>
      <c r="SQX547" s="92"/>
      <c r="SQY547" s="61"/>
      <c r="SQZ547" s="55"/>
      <c r="SRA547" s="57"/>
      <c r="SRB547" s="55"/>
      <c r="SRC547" s="55"/>
      <c r="SRD547" s="55"/>
      <c r="SRE547" s="55"/>
      <c r="SRF547" s="55"/>
      <c r="SRG547" s="55"/>
      <c r="SRH547" s="55"/>
      <c r="SRI547" s="59"/>
      <c r="SRJ547" s="55"/>
      <c r="SRK547" s="55"/>
      <c r="SRL547" s="87"/>
      <c r="SRM547" s="88"/>
      <c r="SRN547" s="89"/>
      <c r="SRO547" s="90"/>
      <c r="SRP547" s="57"/>
      <c r="SRQ547" s="57"/>
      <c r="SRR547" s="91"/>
      <c r="SRS547" s="87"/>
      <c r="SRT547" s="87"/>
      <c r="SRU547" s="55"/>
      <c r="SRV547" s="55"/>
      <c r="SRW547" s="92"/>
      <c r="SRX547" s="61"/>
      <c r="SRY547" s="55"/>
      <c r="SRZ547" s="57"/>
      <c r="SSA547" s="55"/>
      <c r="SSB547" s="55"/>
      <c r="SSC547" s="55"/>
      <c r="SSD547" s="55"/>
      <c r="SSE547" s="55"/>
      <c r="SSF547" s="55"/>
      <c r="SSG547" s="55"/>
      <c r="SSH547" s="59"/>
      <c r="SSI547" s="55"/>
      <c r="SSJ547" s="55"/>
      <c r="SSK547" s="87"/>
      <c r="SSL547" s="88"/>
      <c r="SSM547" s="89"/>
      <c r="SSN547" s="90"/>
      <c r="SSO547" s="57"/>
      <c r="SSP547" s="57"/>
      <c r="SSQ547" s="91"/>
      <c r="SSR547" s="87"/>
      <c r="SSS547" s="87"/>
      <c r="SST547" s="55"/>
      <c r="SSU547" s="55"/>
      <c r="SSV547" s="92"/>
      <c r="SSW547" s="61"/>
      <c r="SSX547" s="55"/>
      <c r="SSY547" s="57"/>
      <c r="SSZ547" s="55"/>
      <c r="STA547" s="55"/>
      <c r="STB547" s="55"/>
      <c r="STC547" s="55"/>
      <c r="STD547" s="55"/>
      <c r="STE547" s="55"/>
      <c r="STF547" s="55"/>
      <c r="STG547" s="59"/>
      <c r="STH547" s="55"/>
      <c r="STI547" s="55"/>
      <c r="STJ547" s="87"/>
      <c r="STK547" s="88"/>
      <c r="STL547" s="89"/>
      <c r="STM547" s="90"/>
      <c r="STN547" s="57"/>
      <c r="STO547" s="57"/>
      <c r="STP547" s="91"/>
      <c r="STQ547" s="87"/>
      <c r="STR547" s="87"/>
      <c r="STS547" s="55"/>
      <c r="STT547" s="55"/>
      <c r="STU547" s="92"/>
      <c r="STV547" s="61"/>
      <c r="STW547" s="55"/>
      <c r="STX547" s="57"/>
      <c r="STY547" s="55"/>
      <c r="STZ547" s="55"/>
      <c r="SUA547" s="55"/>
      <c r="SUB547" s="55"/>
      <c r="SUC547" s="55"/>
      <c r="SUD547" s="55"/>
      <c r="SUE547" s="55"/>
      <c r="SUF547" s="59"/>
      <c r="SUG547" s="55"/>
      <c r="SUH547" s="55"/>
      <c r="SUI547" s="87"/>
      <c r="SUJ547" s="88"/>
      <c r="SUK547" s="89"/>
      <c r="SUL547" s="90"/>
      <c r="SUM547" s="57"/>
      <c r="SUN547" s="57"/>
      <c r="SUO547" s="91"/>
      <c r="SUP547" s="87"/>
      <c r="SUQ547" s="87"/>
      <c r="SUR547" s="55"/>
      <c r="SUS547" s="55"/>
      <c r="SUT547" s="92"/>
      <c r="SUU547" s="61"/>
      <c r="SUV547" s="55"/>
      <c r="SUW547" s="57"/>
      <c r="SUX547" s="55"/>
      <c r="SUY547" s="55"/>
      <c r="SUZ547" s="55"/>
      <c r="SVA547" s="55"/>
      <c r="SVB547" s="55"/>
      <c r="SVC547" s="55"/>
      <c r="SVD547" s="55"/>
      <c r="SVE547" s="59"/>
      <c r="SVF547" s="55"/>
      <c r="SVG547" s="55"/>
      <c r="SVH547" s="87"/>
      <c r="SVI547" s="88"/>
      <c r="SVJ547" s="89"/>
      <c r="SVK547" s="90"/>
      <c r="SVL547" s="57"/>
      <c r="SVM547" s="57"/>
      <c r="SVN547" s="91"/>
      <c r="SVO547" s="87"/>
      <c r="SVP547" s="87"/>
      <c r="SVQ547" s="55"/>
      <c r="SVR547" s="55"/>
      <c r="SVS547" s="92"/>
      <c r="SVT547" s="61"/>
      <c r="SVU547" s="55"/>
      <c r="SVV547" s="57"/>
      <c r="SVW547" s="55"/>
      <c r="SVX547" s="55"/>
      <c r="SVY547" s="55"/>
      <c r="SVZ547" s="55"/>
      <c r="SWA547" s="55"/>
      <c r="SWB547" s="55"/>
      <c r="SWC547" s="55"/>
      <c r="SWD547" s="59"/>
      <c r="SWE547" s="55"/>
      <c r="SWF547" s="55"/>
      <c r="SWG547" s="87"/>
      <c r="SWH547" s="88"/>
      <c r="SWI547" s="89"/>
      <c r="SWJ547" s="90"/>
      <c r="SWK547" s="57"/>
      <c r="SWL547" s="57"/>
      <c r="SWM547" s="91"/>
      <c r="SWN547" s="87"/>
      <c r="SWO547" s="87"/>
      <c r="SWP547" s="55"/>
      <c r="SWQ547" s="55"/>
      <c r="SWR547" s="92"/>
      <c r="SWS547" s="61"/>
      <c r="SWT547" s="55"/>
      <c r="SWU547" s="57"/>
      <c r="SWV547" s="55"/>
      <c r="SWW547" s="55"/>
      <c r="SWX547" s="55"/>
      <c r="SWY547" s="55"/>
      <c r="SWZ547" s="55"/>
      <c r="SXA547" s="55"/>
      <c r="SXB547" s="55"/>
      <c r="SXC547" s="59"/>
      <c r="SXD547" s="55"/>
      <c r="SXE547" s="55"/>
      <c r="SXF547" s="87"/>
      <c r="SXG547" s="88"/>
      <c r="SXH547" s="89"/>
      <c r="SXI547" s="90"/>
      <c r="SXJ547" s="57"/>
      <c r="SXK547" s="57"/>
      <c r="SXL547" s="91"/>
      <c r="SXM547" s="87"/>
      <c r="SXN547" s="87"/>
      <c r="SXO547" s="55"/>
      <c r="SXP547" s="55"/>
      <c r="SXQ547" s="92"/>
      <c r="SXR547" s="61"/>
      <c r="SXS547" s="55"/>
      <c r="SXT547" s="57"/>
      <c r="SXU547" s="55"/>
      <c r="SXV547" s="55"/>
      <c r="SXW547" s="55"/>
      <c r="SXX547" s="55"/>
      <c r="SXY547" s="55"/>
      <c r="SXZ547" s="55"/>
      <c r="SYA547" s="55"/>
      <c r="SYB547" s="59"/>
      <c r="SYC547" s="55"/>
      <c r="SYD547" s="55"/>
      <c r="SYE547" s="87"/>
      <c r="SYF547" s="88"/>
      <c r="SYG547" s="89"/>
      <c r="SYH547" s="90"/>
      <c r="SYI547" s="57"/>
      <c r="SYJ547" s="57"/>
      <c r="SYK547" s="91"/>
      <c r="SYL547" s="87"/>
      <c r="SYM547" s="87"/>
      <c r="SYN547" s="55"/>
      <c r="SYO547" s="55"/>
      <c r="SYP547" s="92"/>
      <c r="SYQ547" s="61"/>
      <c r="SYR547" s="55"/>
      <c r="SYS547" s="57"/>
      <c r="SYT547" s="55"/>
      <c r="SYU547" s="55"/>
      <c r="SYV547" s="55"/>
      <c r="SYW547" s="55"/>
      <c r="SYX547" s="55"/>
      <c r="SYY547" s="55"/>
      <c r="SYZ547" s="55"/>
      <c r="SZA547" s="59"/>
      <c r="SZB547" s="55"/>
      <c r="SZC547" s="55"/>
      <c r="SZD547" s="87"/>
      <c r="SZE547" s="88"/>
      <c r="SZF547" s="89"/>
      <c r="SZG547" s="90"/>
      <c r="SZH547" s="57"/>
      <c r="SZI547" s="57"/>
      <c r="SZJ547" s="91"/>
      <c r="SZK547" s="87"/>
      <c r="SZL547" s="87"/>
      <c r="SZM547" s="55"/>
      <c r="SZN547" s="55"/>
      <c r="SZO547" s="92"/>
      <c r="SZP547" s="61"/>
      <c r="SZQ547" s="55"/>
      <c r="SZR547" s="57"/>
      <c r="SZS547" s="55"/>
      <c r="SZT547" s="55"/>
      <c r="SZU547" s="55"/>
      <c r="SZV547" s="55"/>
      <c r="SZW547" s="55"/>
      <c r="SZX547" s="55"/>
      <c r="SZY547" s="55"/>
      <c r="SZZ547" s="59"/>
      <c r="TAA547" s="55"/>
      <c r="TAB547" s="55"/>
      <c r="TAC547" s="87"/>
      <c r="TAD547" s="88"/>
      <c r="TAE547" s="89"/>
      <c r="TAF547" s="90"/>
      <c r="TAG547" s="57"/>
      <c r="TAH547" s="57"/>
      <c r="TAI547" s="91"/>
      <c r="TAJ547" s="87"/>
      <c r="TAK547" s="87"/>
      <c r="TAL547" s="55"/>
      <c r="TAM547" s="55"/>
      <c r="TAN547" s="92"/>
      <c r="TAO547" s="61"/>
      <c r="TAP547" s="55"/>
      <c r="TAQ547" s="57"/>
      <c r="TAR547" s="55"/>
      <c r="TAS547" s="55"/>
      <c r="TAT547" s="55"/>
      <c r="TAU547" s="55"/>
      <c r="TAV547" s="55"/>
      <c r="TAW547" s="55"/>
      <c r="TAX547" s="55"/>
      <c r="TAY547" s="59"/>
      <c r="TAZ547" s="55"/>
      <c r="TBA547" s="55"/>
      <c r="TBB547" s="87"/>
      <c r="TBC547" s="88"/>
      <c r="TBD547" s="89"/>
      <c r="TBE547" s="90"/>
      <c r="TBF547" s="57"/>
      <c r="TBG547" s="57"/>
      <c r="TBH547" s="91"/>
      <c r="TBI547" s="87"/>
      <c r="TBJ547" s="87"/>
      <c r="TBK547" s="55"/>
      <c r="TBL547" s="55"/>
      <c r="TBM547" s="92"/>
      <c r="TBN547" s="61"/>
      <c r="TBO547" s="55"/>
      <c r="TBP547" s="57"/>
      <c r="TBQ547" s="55"/>
      <c r="TBR547" s="55"/>
      <c r="TBS547" s="55"/>
      <c r="TBT547" s="55"/>
      <c r="TBU547" s="55"/>
      <c r="TBV547" s="55"/>
      <c r="TBW547" s="55"/>
      <c r="TBX547" s="59"/>
      <c r="TBY547" s="55"/>
      <c r="TBZ547" s="55"/>
      <c r="TCA547" s="87"/>
      <c r="TCB547" s="88"/>
      <c r="TCC547" s="89"/>
      <c r="TCD547" s="90"/>
      <c r="TCE547" s="57"/>
      <c r="TCF547" s="57"/>
      <c r="TCG547" s="91"/>
      <c r="TCH547" s="87"/>
      <c r="TCI547" s="87"/>
      <c r="TCJ547" s="55"/>
      <c r="TCK547" s="55"/>
      <c r="TCL547" s="92"/>
      <c r="TCM547" s="61"/>
      <c r="TCN547" s="55"/>
      <c r="TCO547" s="57"/>
      <c r="TCP547" s="55"/>
      <c r="TCQ547" s="55"/>
      <c r="TCR547" s="55"/>
      <c r="TCS547" s="55"/>
      <c r="TCT547" s="55"/>
      <c r="TCU547" s="55"/>
      <c r="TCV547" s="55"/>
      <c r="TCW547" s="59"/>
      <c r="TCX547" s="55"/>
      <c r="TCY547" s="55"/>
      <c r="TCZ547" s="87"/>
      <c r="TDA547" s="88"/>
      <c r="TDB547" s="89"/>
      <c r="TDC547" s="90"/>
      <c r="TDD547" s="57"/>
      <c r="TDE547" s="57"/>
      <c r="TDF547" s="91"/>
      <c r="TDG547" s="87"/>
      <c r="TDH547" s="87"/>
      <c r="TDI547" s="55"/>
      <c r="TDJ547" s="55"/>
      <c r="TDK547" s="92"/>
      <c r="TDL547" s="61"/>
      <c r="TDM547" s="55"/>
      <c r="TDN547" s="57"/>
      <c r="TDO547" s="55"/>
      <c r="TDP547" s="55"/>
      <c r="TDQ547" s="55"/>
      <c r="TDR547" s="55"/>
      <c r="TDS547" s="55"/>
      <c r="TDT547" s="55"/>
      <c r="TDU547" s="55"/>
      <c r="TDV547" s="59"/>
      <c r="TDW547" s="55"/>
      <c r="TDX547" s="55"/>
      <c r="TDY547" s="87"/>
      <c r="TDZ547" s="88"/>
      <c r="TEA547" s="89"/>
      <c r="TEB547" s="90"/>
      <c r="TEC547" s="57"/>
      <c r="TED547" s="57"/>
      <c r="TEE547" s="91"/>
      <c r="TEF547" s="87"/>
      <c r="TEG547" s="87"/>
      <c r="TEH547" s="55"/>
      <c r="TEI547" s="55"/>
      <c r="TEJ547" s="92"/>
      <c r="TEK547" s="61"/>
      <c r="TEL547" s="55"/>
      <c r="TEM547" s="57"/>
      <c r="TEN547" s="55"/>
      <c r="TEO547" s="55"/>
      <c r="TEP547" s="55"/>
      <c r="TEQ547" s="55"/>
      <c r="TER547" s="55"/>
      <c r="TES547" s="55"/>
      <c r="TET547" s="55"/>
      <c r="TEU547" s="59"/>
      <c r="TEV547" s="55"/>
      <c r="TEW547" s="55"/>
      <c r="TEX547" s="87"/>
      <c r="TEY547" s="88"/>
      <c r="TEZ547" s="89"/>
      <c r="TFA547" s="90"/>
      <c r="TFB547" s="57"/>
      <c r="TFC547" s="57"/>
      <c r="TFD547" s="91"/>
      <c r="TFE547" s="87"/>
      <c r="TFF547" s="87"/>
      <c r="TFG547" s="55"/>
      <c r="TFH547" s="55"/>
      <c r="TFI547" s="92"/>
      <c r="TFJ547" s="61"/>
      <c r="TFK547" s="55"/>
      <c r="TFL547" s="57"/>
      <c r="TFM547" s="55"/>
      <c r="TFN547" s="55"/>
      <c r="TFO547" s="55"/>
      <c r="TFP547" s="55"/>
      <c r="TFQ547" s="55"/>
      <c r="TFR547" s="55"/>
      <c r="TFS547" s="55"/>
      <c r="TFT547" s="59"/>
      <c r="TFU547" s="55"/>
      <c r="TFV547" s="55"/>
      <c r="TFW547" s="87"/>
      <c r="TFX547" s="88"/>
      <c r="TFY547" s="89"/>
      <c r="TFZ547" s="90"/>
      <c r="TGA547" s="57"/>
      <c r="TGB547" s="57"/>
      <c r="TGC547" s="91"/>
      <c r="TGD547" s="87"/>
      <c r="TGE547" s="87"/>
      <c r="TGF547" s="55"/>
      <c r="TGG547" s="55"/>
      <c r="TGH547" s="92"/>
      <c r="TGI547" s="61"/>
      <c r="TGJ547" s="55"/>
      <c r="TGK547" s="57"/>
      <c r="TGL547" s="55"/>
      <c r="TGM547" s="55"/>
      <c r="TGN547" s="55"/>
      <c r="TGO547" s="55"/>
      <c r="TGP547" s="55"/>
      <c r="TGQ547" s="55"/>
      <c r="TGR547" s="55"/>
      <c r="TGS547" s="59"/>
      <c r="TGT547" s="55"/>
      <c r="TGU547" s="55"/>
      <c r="TGV547" s="87"/>
      <c r="TGW547" s="88"/>
      <c r="TGX547" s="89"/>
      <c r="TGY547" s="90"/>
      <c r="TGZ547" s="57"/>
      <c r="THA547" s="57"/>
      <c r="THB547" s="91"/>
      <c r="THC547" s="87"/>
      <c r="THD547" s="87"/>
      <c r="THE547" s="55"/>
      <c r="THF547" s="55"/>
      <c r="THG547" s="92"/>
      <c r="THH547" s="61"/>
      <c r="THI547" s="55"/>
      <c r="THJ547" s="57"/>
      <c r="THK547" s="55"/>
      <c r="THL547" s="55"/>
      <c r="THM547" s="55"/>
      <c r="THN547" s="55"/>
      <c r="THO547" s="55"/>
      <c r="THP547" s="55"/>
      <c r="THQ547" s="55"/>
      <c r="THR547" s="59"/>
      <c r="THS547" s="55"/>
      <c r="THT547" s="55"/>
      <c r="THU547" s="87"/>
      <c r="THV547" s="88"/>
      <c r="THW547" s="89"/>
      <c r="THX547" s="90"/>
      <c r="THY547" s="57"/>
      <c r="THZ547" s="57"/>
      <c r="TIA547" s="91"/>
      <c r="TIB547" s="87"/>
      <c r="TIC547" s="87"/>
      <c r="TID547" s="55"/>
      <c r="TIE547" s="55"/>
      <c r="TIF547" s="92"/>
      <c r="TIG547" s="61"/>
      <c r="TIH547" s="55"/>
      <c r="TII547" s="57"/>
      <c r="TIJ547" s="55"/>
      <c r="TIK547" s="55"/>
      <c r="TIL547" s="55"/>
      <c r="TIM547" s="55"/>
      <c r="TIN547" s="55"/>
      <c r="TIO547" s="55"/>
      <c r="TIP547" s="55"/>
      <c r="TIQ547" s="59"/>
      <c r="TIR547" s="55"/>
      <c r="TIS547" s="55"/>
      <c r="TIT547" s="87"/>
      <c r="TIU547" s="88"/>
      <c r="TIV547" s="89"/>
      <c r="TIW547" s="90"/>
      <c r="TIX547" s="57"/>
      <c r="TIY547" s="57"/>
      <c r="TIZ547" s="91"/>
      <c r="TJA547" s="87"/>
      <c r="TJB547" s="87"/>
      <c r="TJC547" s="55"/>
      <c r="TJD547" s="55"/>
      <c r="TJE547" s="92"/>
      <c r="TJF547" s="61"/>
      <c r="TJG547" s="55"/>
      <c r="TJH547" s="57"/>
      <c r="TJI547" s="55"/>
      <c r="TJJ547" s="55"/>
      <c r="TJK547" s="55"/>
      <c r="TJL547" s="55"/>
      <c r="TJM547" s="55"/>
      <c r="TJN547" s="55"/>
      <c r="TJO547" s="55"/>
      <c r="TJP547" s="59"/>
      <c r="TJQ547" s="55"/>
      <c r="TJR547" s="55"/>
      <c r="TJS547" s="87"/>
      <c r="TJT547" s="88"/>
      <c r="TJU547" s="89"/>
      <c r="TJV547" s="90"/>
      <c r="TJW547" s="57"/>
      <c r="TJX547" s="57"/>
      <c r="TJY547" s="91"/>
      <c r="TJZ547" s="87"/>
      <c r="TKA547" s="87"/>
      <c r="TKB547" s="55"/>
      <c r="TKC547" s="55"/>
      <c r="TKD547" s="92"/>
      <c r="TKE547" s="61"/>
      <c r="TKF547" s="55"/>
      <c r="TKG547" s="57"/>
      <c r="TKH547" s="55"/>
      <c r="TKI547" s="55"/>
      <c r="TKJ547" s="55"/>
      <c r="TKK547" s="55"/>
      <c r="TKL547" s="55"/>
      <c r="TKM547" s="55"/>
      <c r="TKN547" s="55"/>
      <c r="TKO547" s="59"/>
      <c r="TKP547" s="55"/>
      <c r="TKQ547" s="55"/>
      <c r="TKR547" s="87"/>
      <c r="TKS547" s="88"/>
      <c r="TKT547" s="89"/>
      <c r="TKU547" s="90"/>
      <c r="TKV547" s="57"/>
      <c r="TKW547" s="57"/>
      <c r="TKX547" s="91"/>
      <c r="TKY547" s="87"/>
      <c r="TKZ547" s="87"/>
      <c r="TLA547" s="55"/>
      <c r="TLB547" s="55"/>
      <c r="TLC547" s="92"/>
      <c r="TLD547" s="61"/>
      <c r="TLE547" s="55"/>
      <c r="TLF547" s="57"/>
      <c r="TLG547" s="55"/>
      <c r="TLH547" s="55"/>
      <c r="TLI547" s="55"/>
      <c r="TLJ547" s="55"/>
      <c r="TLK547" s="55"/>
      <c r="TLL547" s="55"/>
      <c r="TLM547" s="55"/>
      <c r="TLN547" s="59"/>
      <c r="TLO547" s="55"/>
      <c r="TLP547" s="55"/>
      <c r="TLQ547" s="87"/>
      <c r="TLR547" s="88"/>
      <c r="TLS547" s="89"/>
      <c r="TLT547" s="90"/>
      <c r="TLU547" s="57"/>
      <c r="TLV547" s="57"/>
      <c r="TLW547" s="91"/>
      <c r="TLX547" s="87"/>
      <c r="TLY547" s="87"/>
      <c r="TLZ547" s="55"/>
      <c r="TMA547" s="55"/>
      <c r="TMB547" s="92"/>
      <c r="TMC547" s="61"/>
      <c r="TMD547" s="55"/>
      <c r="TME547" s="57"/>
      <c r="TMF547" s="55"/>
      <c r="TMG547" s="55"/>
      <c r="TMH547" s="55"/>
      <c r="TMI547" s="55"/>
      <c r="TMJ547" s="55"/>
      <c r="TMK547" s="55"/>
      <c r="TML547" s="55"/>
      <c r="TMM547" s="59"/>
      <c r="TMN547" s="55"/>
      <c r="TMO547" s="55"/>
      <c r="TMP547" s="87"/>
      <c r="TMQ547" s="88"/>
      <c r="TMR547" s="89"/>
      <c r="TMS547" s="90"/>
      <c r="TMT547" s="57"/>
      <c r="TMU547" s="57"/>
      <c r="TMV547" s="91"/>
      <c r="TMW547" s="87"/>
      <c r="TMX547" s="87"/>
      <c r="TMY547" s="55"/>
      <c r="TMZ547" s="55"/>
      <c r="TNA547" s="92"/>
      <c r="TNB547" s="61"/>
      <c r="TNC547" s="55"/>
      <c r="TND547" s="57"/>
      <c r="TNE547" s="55"/>
      <c r="TNF547" s="55"/>
      <c r="TNG547" s="55"/>
      <c r="TNH547" s="55"/>
      <c r="TNI547" s="55"/>
      <c r="TNJ547" s="55"/>
      <c r="TNK547" s="55"/>
      <c r="TNL547" s="59"/>
      <c r="TNM547" s="55"/>
      <c r="TNN547" s="55"/>
      <c r="TNO547" s="87"/>
      <c r="TNP547" s="88"/>
      <c r="TNQ547" s="89"/>
      <c r="TNR547" s="90"/>
      <c r="TNS547" s="57"/>
      <c r="TNT547" s="57"/>
      <c r="TNU547" s="91"/>
      <c r="TNV547" s="87"/>
      <c r="TNW547" s="87"/>
      <c r="TNX547" s="55"/>
      <c r="TNY547" s="55"/>
      <c r="TNZ547" s="92"/>
      <c r="TOA547" s="61"/>
      <c r="TOB547" s="55"/>
      <c r="TOC547" s="57"/>
      <c r="TOD547" s="55"/>
      <c r="TOE547" s="55"/>
      <c r="TOF547" s="55"/>
      <c r="TOG547" s="55"/>
      <c r="TOH547" s="55"/>
      <c r="TOI547" s="55"/>
      <c r="TOJ547" s="55"/>
      <c r="TOK547" s="59"/>
      <c r="TOL547" s="55"/>
      <c r="TOM547" s="55"/>
      <c r="TON547" s="87"/>
      <c r="TOO547" s="88"/>
      <c r="TOP547" s="89"/>
      <c r="TOQ547" s="90"/>
      <c r="TOR547" s="57"/>
      <c r="TOS547" s="57"/>
      <c r="TOT547" s="91"/>
      <c r="TOU547" s="87"/>
      <c r="TOV547" s="87"/>
      <c r="TOW547" s="55"/>
      <c r="TOX547" s="55"/>
      <c r="TOY547" s="92"/>
      <c r="TOZ547" s="61"/>
      <c r="TPA547" s="55"/>
      <c r="TPB547" s="57"/>
      <c r="TPC547" s="55"/>
      <c r="TPD547" s="55"/>
      <c r="TPE547" s="55"/>
      <c r="TPF547" s="55"/>
      <c r="TPG547" s="55"/>
      <c r="TPH547" s="55"/>
      <c r="TPI547" s="55"/>
      <c r="TPJ547" s="59"/>
      <c r="TPK547" s="55"/>
      <c r="TPL547" s="55"/>
      <c r="TPM547" s="87"/>
      <c r="TPN547" s="88"/>
      <c r="TPO547" s="89"/>
      <c r="TPP547" s="90"/>
      <c r="TPQ547" s="57"/>
      <c r="TPR547" s="57"/>
      <c r="TPS547" s="91"/>
      <c r="TPT547" s="87"/>
      <c r="TPU547" s="87"/>
      <c r="TPV547" s="55"/>
      <c r="TPW547" s="55"/>
      <c r="TPX547" s="92"/>
      <c r="TPY547" s="61"/>
      <c r="TPZ547" s="55"/>
      <c r="TQA547" s="57"/>
      <c r="TQB547" s="55"/>
      <c r="TQC547" s="55"/>
      <c r="TQD547" s="55"/>
      <c r="TQE547" s="55"/>
      <c r="TQF547" s="55"/>
      <c r="TQG547" s="55"/>
      <c r="TQH547" s="55"/>
      <c r="TQI547" s="59"/>
      <c r="TQJ547" s="55"/>
      <c r="TQK547" s="55"/>
      <c r="TQL547" s="87"/>
      <c r="TQM547" s="88"/>
      <c r="TQN547" s="89"/>
      <c r="TQO547" s="90"/>
      <c r="TQP547" s="57"/>
      <c r="TQQ547" s="57"/>
      <c r="TQR547" s="91"/>
      <c r="TQS547" s="87"/>
      <c r="TQT547" s="87"/>
      <c r="TQU547" s="55"/>
      <c r="TQV547" s="55"/>
      <c r="TQW547" s="92"/>
      <c r="TQX547" s="61"/>
      <c r="TQY547" s="55"/>
      <c r="TQZ547" s="57"/>
      <c r="TRA547" s="55"/>
      <c r="TRB547" s="55"/>
      <c r="TRC547" s="55"/>
      <c r="TRD547" s="55"/>
      <c r="TRE547" s="55"/>
      <c r="TRF547" s="55"/>
      <c r="TRG547" s="55"/>
      <c r="TRH547" s="59"/>
      <c r="TRI547" s="55"/>
      <c r="TRJ547" s="55"/>
      <c r="TRK547" s="87"/>
      <c r="TRL547" s="88"/>
      <c r="TRM547" s="89"/>
      <c r="TRN547" s="90"/>
      <c r="TRO547" s="57"/>
      <c r="TRP547" s="57"/>
      <c r="TRQ547" s="91"/>
      <c r="TRR547" s="87"/>
      <c r="TRS547" s="87"/>
      <c r="TRT547" s="55"/>
      <c r="TRU547" s="55"/>
      <c r="TRV547" s="92"/>
      <c r="TRW547" s="61"/>
      <c r="TRX547" s="55"/>
      <c r="TRY547" s="57"/>
      <c r="TRZ547" s="55"/>
      <c r="TSA547" s="55"/>
      <c r="TSB547" s="55"/>
      <c r="TSC547" s="55"/>
      <c r="TSD547" s="55"/>
      <c r="TSE547" s="55"/>
      <c r="TSF547" s="55"/>
      <c r="TSG547" s="59"/>
      <c r="TSH547" s="55"/>
      <c r="TSI547" s="55"/>
      <c r="TSJ547" s="87"/>
      <c r="TSK547" s="88"/>
      <c r="TSL547" s="89"/>
      <c r="TSM547" s="90"/>
      <c r="TSN547" s="57"/>
      <c r="TSO547" s="57"/>
      <c r="TSP547" s="91"/>
      <c r="TSQ547" s="87"/>
      <c r="TSR547" s="87"/>
      <c r="TSS547" s="55"/>
      <c r="TST547" s="55"/>
      <c r="TSU547" s="92"/>
      <c r="TSV547" s="61"/>
      <c r="TSW547" s="55"/>
      <c r="TSX547" s="57"/>
      <c r="TSY547" s="55"/>
      <c r="TSZ547" s="55"/>
      <c r="TTA547" s="55"/>
      <c r="TTB547" s="55"/>
      <c r="TTC547" s="55"/>
      <c r="TTD547" s="55"/>
      <c r="TTE547" s="55"/>
      <c r="TTF547" s="59"/>
      <c r="TTG547" s="55"/>
      <c r="TTH547" s="55"/>
      <c r="TTI547" s="87"/>
      <c r="TTJ547" s="88"/>
      <c r="TTK547" s="89"/>
      <c r="TTL547" s="90"/>
      <c r="TTM547" s="57"/>
      <c r="TTN547" s="57"/>
      <c r="TTO547" s="91"/>
      <c r="TTP547" s="87"/>
      <c r="TTQ547" s="87"/>
      <c r="TTR547" s="55"/>
      <c r="TTS547" s="55"/>
      <c r="TTT547" s="92"/>
      <c r="TTU547" s="61"/>
      <c r="TTV547" s="55"/>
      <c r="TTW547" s="57"/>
      <c r="TTX547" s="55"/>
      <c r="TTY547" s="55"/>
      <c r="TTZ547" s="55"/>
      <c r="TUA547" s="55"/>
      <c r="TUB547" s="55"/>
      <c r="TUC547" s="55"/>
      <c r="TUD547" s="55"/>
      <c r="TUE547" s="59"/>
      <c r="TUF547" s="55"/>
      <c r="TUG547" s="55"/>
      <c r="TUH547" s="87"/>
      <c r="TUI547" s="88"/>
      <c r="TUJ547" s="89"/>
      <c r="TUK547" s="90"/>
      <c r="TUL547" s="57"/>
      <c r="TUM547" s="57"/>
      <c r="TUN547" s="91"/>
      <c r="TUO547" s="87"/>
      <c r="TUP547" s="87"/>
      <c r="TUQ547" s="55"/>
      <c r="TUR547" s="55"/>
      <c r="TUS547" s="92"/>
      <c r="TUT547" s="61"/>
      <c r="TUU547" s="55"/>
      <c r="TUV547" s="57"/>
      <c r="TUW547" s="55"/>
      <c r="TUX547" s="55"/>
      <c r="TUY547" s="55"/>
      <c r="TUZ547" s="55"/>
      <c r="TVA547" s="55"/>
      <c r="TVB547" s="55"/>
      <c r="TVC547" s="55"/>
      <c r="TVD547" s="59"/>
      <c r="TVE547" s="55"/>
      <c r="TVF547" s="55"/>
      <c r="TVG547" s="87"/>
      <c r="TVH547" s="88"/>
      <c r="TVI547" s="89"/>
      <c r="TVJ547" s="90"/>
      <c r="TVK547" s="57"/>
      <c r="TVL547" s="57"/>
      <c r="TVM547" s="91"/>
      <c r="TVN547" s="87"/>
      <c r="TVO547" s="87"/>
      <c r="TVP547" s="55"/>
      <c r="TVQ547" s="55"/>
      <c r="TVR547" s="92"/>
      <c r="TVS547" s="61"/>
      <c r="TVT547" s="55"/>
      <c r="TVU547" s="57"/>
      <c r="TVV547" s="55"/>
      <c r="TVW547" s="55"/>
      <c r="TVX547" s="55"/>
      <c r="TVY547" s="55"/>
      <c r="TVZ547" s="55"/>
      <c r="TWA547" s="55"/>
      <c r="TWB547" s="55"/>
      <c r="TWC547" s="59"/>
      <c r="TWD547" s="55"/>
      <c r="TWE547" s="55"/>
      <c r="TWF547" s="87"/>
      <c r="TWG547" s="88"/>
      <c r="TWH547" s="89"/>
      <c r="TWI547" s="90"/>
      <c r="TWJ547" s="57"/>
      <c r="TWK547" s="57"/>
      <c r="TWL547" s="91"/>
      <c r="TWM547" s="87"/>
      <c r="TWN547" s="87"/>
      <c r="TWO547" s="55"/>
      <c r="TWP547" s="55"/>
      <c r="TWQ547" s="92"/>
      <c r="TWR547" s="61"/>
      <c r="TWS547" s="55"/>
      <c r="TWT547" s="57"/>
      <c r="TWU547" s="55"/>
      <c r="TWV547" s="55"/>
      <c r="TWW547" s="55"/>
      <c r="TWX547" s="55"/>
      <c r="TWY547" s="55"/>
      <c r="TWZ547" s="55"/>
      <c r="TXA547" s="55"/>
      <c r="TXB547" s="59"/>
      <c r="TXC547" s="55"/>
      <c r="TXD547" s="55"/>
      <c r="TXE547" s="87"/>
      <c r="TXF547" s="88"/>
      <c r="TXG547" s="89"/>
      <c r="TXH547" s="90"/>
      <c r="TXI547" s="57"/>
      <c r="TXJ547" s="57"/>
      <c r="TXK547" s="91"/>
      <c r="TXL547" s="87"/>
      <c r="TXM547" s="87"/>
      <c r="TXN547" s="55"/>
      <c r="TXO547" s="55"/>
      <c r="TXP547" s="92"/>
      <c r="TXQ547" s="61"/>
      <c r="TXR547" s="55"/>
      <c r="TXS547" s="57"/>
      <c r="TXT547" s="55"/>
      <c r="TXU547" s="55"/>
      <c r="TXV547" s="55"/>
      <c r="TXW547" s="55"/>
      <c r="TXX547" s="55"/>
      <c r="TXY547" s="55"/>
      <c r="TXZ547" s="55"/>
      <c r="TYA547" s="59"/>
      <c r="TYB547" s="55"/>
      <c r="TYC547" s="55"/>
      <c r="TYD547" s="87"/>
      <c r="TYE547" s="88"/>
      <c r="TYF547" s="89"/>
      <c r="TYG547" s="90"/>
      <c r="TYH547" s="57"/>
      <c r="TYI547" s="57"/>
      <c r="TYJ547" s="91"/>
      <c r="TYK547" s="87"/>
      <c r="TYL547" s="87"/>
      <c r="TYM547" s="55"/>
      <c r="TYN547" s="55"/>
      <c r="TYO547" s="92"/>
      <c r="TYP547" s="61"/>
      <c r="TYQ547" s="55"/>
      <c r="TYR547" s="57"/>
      <c r="TYS547" s="55"/>
      <c r="TYT547" s="55"/>
      <c r="TYU547" s="55"/>
      <c r="TYV547" s="55"/>
      <c r="TYW547" s="55"/>
      <c r="TYX547" s="55"/>
      <c r="TYY547" s="55"/>
      <c r="TYZ547" s="59"/>
      <c r="TZA547" s="55"/>
      <c r="TZB547" s="55"/>
      <c r="TZC547" s="87"/>
      <c r="TZD547" s="88"/>
      <c r="TZE547" s="89"/>
      <c r="TZF547" s="90"/>
      <c r="TZG547" s="57"/>
      <c r="TZH547" s="57"/>
      <c r="TZI547" s="91"/>
      <c r="TZJ547" s="87"/>
      <c r="TZK547" s="87"/>
      <c r="TZL547" s="55"/>
      <c r="TZM547" s="55"/>
      <c r="TZN547" s="92"/>
      <c r="TZO547" s="61"/>
      <c r="TZP547" s="55"/>
      <c r="TZQ547" s="57"/>
      <c r="TZR547" s="55"/>
      <c r="TZS547" s="55"/>
      <c r="TZT547" s="55"/>
      <c r="TZU547" s="55"/>
      <c r="TZV547" s="55"/>
      <c r="TZW547" s="55"/>
      <c r="TZX547" s="55"/>
      <c r="TZY547" s="59"/>
      <c r="TZZ547" s="55"/>
      <c r="UAA547" s="55"/>
      <c r="UAB547" s="87"/>
      <c r="UAC547" s="88"/>
      <c r="UAD547" s="89"/>
      <c r="UAE547" s="90"/>
      <c r="UAF547" s="57"/>
      <c r="UAG547" s="57"/>
      <c r="UAH547" s="91"/>
      <c r="UAI547" s="87"/>
      <c r="UAJ547" s="87"/>
      <c r="UAK547" s="55"/>
      <c r="UAL547" s="55"/>
      <c r="UAM547" s="92"/>
      <c r="UAN547" s="61"/>
      <c r="UAO547" s="55"/>
      <c r="UAP547" s="57"/>
      <c r="UAQ547" s="55"/>
      <c r="UAR547" s="55"/>
      <c r="UAS547" s="55"/>
      <c r="UAT547" s="55"/>
      <c r="UAU547" s="55"/>
      <c r="UAV547" s="55"/>
      <c r="UAW547" s="55"/>
      <c r="UAX547" s="59"/>
      <c r="UAY547" s="55"/>
      <c r="UAZ547" s="55"/>
      <c r="UBA547" s="87"/>
      <c r="UBB547" s="88"/>
      <c r="UBC547" s="89"/>
      <c r="UBD547" s="90"/>
      <c r="UBE547" s="57"/>
      <c r="UBF547" s="57"/>
      <c r="UBG547" s="91"/>
      <c r="UBH547" s="87"/>
      <c r="UBI547" s="87"/>
      <c r="UBJ547" s="55"/>
      <c r="UBK547" s="55"/>
      <c r="UBL547" s="92"/>
      <c r="UBM547" s="61"/>
      <c r="UBN547" s="55"/>
      <c r="UBO547" s="57"/>
      <c r="UBP547" s="55"/>
      <c r="UBQ547" s="55"/>
      <c r="UBR547" s="55"/>
      <c r="UBS547" s="55"/>
      <c r="UBT547" s="55"/>
      <c r="UBU547" s="55"/>
      <c r="UBV547" s="55"/>
      <c r="UBW547" s="59"/>
      <c r="UBX547" s="55"/>
      <c r="UBY547" s="55"/>
      <c r="UBZ547" s="87"/>
      <c r="UCA547" s="88"/>
      <c r="UCB547" s="89"/>
      <c r="UCC547" s="90"/>
      <c r="UCD547" s="57"/>
      <c r="UCE547" s="57"/>
      <c r="UCF547" s="91"/>
      <c r="UCG547" s="87"/>
      <c r="UCH547" s="87"/>
      <c r="UCI547" s="55"/>
      <c r="UCJ547" s="55"/>
      <c r="UCK547" s="92"/>
      <c r="UCL547" s="61"/>
      <c r="UCM547" s="55"/>
      <c r="UCN547" s="57"/>
      <c r="UCO547" s="55"/>
      <c r="UCP547" s="55"/>
      <c r="UCQ547" s="55"/>
      <c r="UCR547" s="55"/>
      <c r="UCS547" s="55"/>
      <c r="UCT547" s="55"/>
      <c r="UCU547" s="55"/>
      <c r="UCV547" s="59"/>
      <c r="UCW547" s="55"/>
      <c r="UCX547" s="55"/>
      <c r="UCY547" s="87"/>
      <c r="UCZ547" s="88"/>
      <c r="UDA547" s="89"/>
      <c r="UDB547" s="90"/>
      <c r="UDC547" s="57"/>
      <c r="UDD547" s="57"/>
      <c r="UDE547" s="91"/>
      <c r="UDF547" s="87"/>
      <c r="UDG547" s="87"/>
      <c r="UDH547" s="55"/>
      <c r="UDI547" s="55"/>
      <c r="UDJ547" s="92"/>
      <c r="UDK547" s="61"/>
      <c r="UDL547" s="55"/>
      <c r="UDM547" s="57"/>
      <c r="UDN547" s="55"/>
      <c r="UDO547" s="55"/>
      <c r="UDP547" s="55"/>
      <c r="UDQ547" s="55"/>
      <c r="UDR547" s="55"/>
      <c r="UDS547" s="55"/>
      <c r="UDT547" s="55"/>
      <c r="UDU547" s="59"/>
      <c r="UDV547" s="55"/>
      <c r="UDW547" s="55"/>
      <c r="UDX547" s="87"/>
      <c r="UDY547" s="88"/>
      <c r="UDZ547" s="89"/>
      <c r="UEA547" s="90"/>
      <c r="UEB547" s="57"/>
      <c r="UEC547" s="57"/>
      <c r="UED547" s="91"/>
      <c r="UEE547" s="87"/>
      <c r="UEF547" s="87"/>
      <c r="UEG547" s="55"/>
      <c r="UEH547" s="55"/>
      <c r="UEI547" s="92"/>
      <c r="UEJ547" s="61"/>
      <c r="UEK547" s="55"/>
      <c r="UEL547" s="57"/>
      <c r="UEM547" s="55"/>
      <c r="UEN547" s="55"/>
      <c r="UEO547" s="55"/>
      <c r="UEP547" s="55"/>
      <c r="UEQ547" s="55"/>
      <c r="UER547" s="55"/>
      <c r="UES547" s="55"/>
      <c r="UET547" s="59"/>
      <c r="UEU547" s="55"/>
      <c r="UEV547" s="55"/>
      <c r="UEW547" s="87"/>
      <c r="UEX547" s="88"/>
      <c r="UEY547" s="89"/>
      <c r="UEZ547" s="90"/>
      <c r="UFA547" s="57"/>
      <c r="UFB547" s="57"/>
      <c r="UFC547" s="91"/>
      <c r="UFD547" s="87"/>
      <c r="UFE547" s="87"/>
      <c r="UFF547" s="55"/>
      <c r="UFG547" s="55"/>
      <c r="UFH547" s="92"/>
      <c r="UFI547" s="61"/>
      <c r="UFJ547" s="55"/>
      <c r="UFK547" s="57"/>
      <c r="UFL547" s="55"/>
      <c r="UFM547" s="55"/>
      <c r="UFN547" s="55"/>
      <c r="UFO547" s="55"/>
      <c r="UFP547" s="55"/>
      <c r="UFQ547" s="55"/>
      <c r="UFR547" s="55"/>
      <c r="UFS547" s="59"/>
      <c r="UFT547" s="55"/>
      <c r="UFU547" s="55"/>
      <c r="UFV547" s="87"/>
      <c r="UFW547" s="88"/>
      <c r="UFX547" s="89"/>
      <c r="UFY547" s="90"/>
      <c r="UFZ547" s="57"/>
      <c r="UGA547" s="57"/>
      <c r="UGB547" s="91"/>
      <c r="UGC547" s="87"/>
      <c r="UGD547" s="87"/>
      <c r="UGE547" s="55"/>
      <c r="UGF547" s="55"/>
      <c r="UGG547" s="92"/>
      <c r="UGH547" s="61"/>
      <c r="UGI547" s="55"/>
      <c r="UGJ547" s="57"/>
      <c r="UGK547" s="55"/>
      <c r="UGL547" s="55"/>
      <c r="UGM547" s="55"/>
      <c r="UGN547" s="55"/>
      <c r="UGO547" s="55"/>
      <c r="UGP547" s="55"/>
      <c r="UGQ547" s="55"/>
      <c r="UGR547" s="59"/>
      <c r="UGS547" s="55"/>
      <c r="UGT547" s="55"/>
      <c r="UGU547" s="87"/>
      <c r="UGV547" s="88"/>
      <c r="UGW547" s="89"/>
      <c r="UGX547" s="90"/>
      <c r="UGY547" s="57"/>
      <c r="UGZ547" s="57"/>
      <c r="UHA547" s="91"/>
      <c r="UHB547" s="87"/>
      <c r="UHC547" s="87"/>
      <c r="UHD547" s="55"/>
      <c r="UHE547" s="55"/>
      <c r="UHF547" s="92"/>
      <c r="UHG547" s="61"/>
      <c r="UHH547" s="55"/>
      <c r="UHI547" s="57"/>
      <c r="UHJ547" s="55"/>
      <c r="UHK547" s="55"/>
      <c r="UHL547" s="55"/>
      <c r="UHM547" s="55"/>
      <c r="UHN547" s="55"/>
      <c r="UHO547" s="55"/>
      <c r="UHP547" s="55"/>
      <c r="UHQ547" s="59"/>
      <c r="UHR547" s="55"/>
      <c r="UHS547" s="55"/>
      <c r="UHT547" s="87"/>
      <c r="UHU547" s="88"/>
      <c r="UHV547" s="89"/>
      <c r="UHW547" s="90"/>
      <c r="UHX547" s="57"/>
      <c r="UHY547" s="57"/>
      <c r="UHZ547" s="91"/>
      <c r="UIA547" s="87"/>
      <c r="UIB547" s="87"/>
      <c r="UIC547" s="55"/>
      <c r="UID547" s="55"/>
      <c r="UIE547" s="92"/>
      <c r="UIF547" s="61"/>
      <c r="UIG547" s="55"/>
      <c r="UIH547" s="57"/>
      <c r="UII547" s="55"/>
      <c r="UIJ547" s="55"/>
      <c r="UIK547" s="55"/>
      <c r="UIL547" s="55"/>
      <c r="UIM547" s="55"/>
      <c r="UIN547" s="55"/>
      <c r="UIO547" s="55"/>
      <c r="UIP547" s="59"/>
      <c r="UIQ547" s="55"/>
      <c r="UIR547" s="55"/>
      <c r="UIS547" s="87"/>
      <c r="UIT547" s="88"/>
      <c r="UIU547" s="89"/>
      <c r="UIV547" s="90"/>
      <c r="UIW547" s="57"/>
      <c r="UIX547" s="57"/>
      <c r="UIY547" s="91"/>
      <c r="UIZ547" s="87"/>
      <c r="UJA547" s="87"/>
      <c r="UJB547" s="55"/>
      <c r="UJC547" s="55"/>
      <c r="UJD547" s="92"/>
      <c r="UJE547" s="61"/>
      <c r="UJF547" s="55"/>
      <c r="UJG547" s="57"/>
      <c r="UJH547" s="55"/>
      <c r="UJI547" s="55"/>
      <c r="UJJ547" s="55"/>
      <c r="UJK547" s="55"/>
      <c r="UJL547" s="55"/>
      <c r="UJM547" s="55"/>
      <c r="UJN547" s="55"/>
      <c r="UJO547" s="59"/>
      <c r="UJP547" s="55"/>
      <c r="UJQ547" s="55"/>
      <c r="UJR547" s="87"/>
      <c r="UJS547" s="88"/>
      <c r="UJT547" s="89"/>
      <c r="UJU547" s="90"/>
      <c r="UJV547" s="57"/>
      <c r="UJW547" s="57"/>
      <c r="UJX547" s="91"/>
      <c r="UJY547" s="87"/>
      <c r="UJZ547" s="87"/>
      <c r="UKA547" s="55"/>
      <c r="UKB547" s="55"/>
      <c r="UKC547" s="92"/>
      <c r="UKD547" s="61"/>
      <c r="UKE547" s="55"/>
      <c r="UKF547" s="57"/>
      <c r="UKG547" s="55"/>
      <c r="UKH547" s="55"/>
      <c r="UKI547" s="55"/>
      <c r="UKJ547" s="55"/>
      <c r="UKK547" s="55"/>
      <c r="UKL547" s="55"/>
      <c r="UKM547" s="55"/>
      <c r="UKN547" s="59"/>
      <c r="UKO547" s="55"/>
      <c r="UKP547" s="55"/>
      <c r="UKQ547" s="87"/>
      <c r="UKR547" s="88"/>
      <c r="UKS547" s="89"/>
      <c r="UKT547" s="90"/>
      <c r="UKU547" s="57"/>
      <c r="UKV547" s="57"/>
      <c r="UKW547" s="91"/>
      <c r="UKX547" s="87"/>
      <c r="UKY547" s="87"/>
      <c r="UKZ547" s="55"/>
      <c r="ULA547" s="55"/>
      <c r="ULB547" s="92"/>
      <c r="ULC547" s="61"/>
      <c r="ULD547" s="55"/>
      <c r="ULE547" s="57"/>
      <c r="ULF547" s="55"/>
      <c r="ULG547" s="55"/>
      <c r="ULH547" s="55"/>
      <c r="ULI547" s="55"/>
      <c r="ULJ547" s="55"/>
      <c r="ULK547" s="55"/>
      <c r="ULL547" s="55"/>
      <c r="ULM547" s="59"/>
      <c r="ULN547" s="55"/>
      <c r="ULO547" s="55"/>
      <c r="ULP547" s="87"/>
      <c r="ULQ547" s="88"/>
      <c r="ULR547" s="89"/>
      <c r="ULS547" s="90"/>
      <c r="ULT547" s="57"/>
      <c r="ULU547" s="57"/>
      <c r="ULV547" s="91"/>
      <c r="ULW547" s="87"/>
      <c r="ULX547" s="87"/>
      <c r="ULY547" s="55"/>
      <c r="ULZ547" s="55"/>
      <c r="UMA547" s="92"/>
      <c r="UMB547" s="61"/>
      <c r="UMC547" s="55"/>
      <c r="UMD547" s="57"/>
      <c r="UME547" s="55"/>
      <c r="UMF547" s="55"/>
      <c r="UMG547" s="55"/>
      <c r="UMH547" s="55"/>
      <c r="UMI547" s="55"/>
      <c r="UMJ547" s="55"/>
      <c r="UMK547" s="55"/>
      <c r="UML547" s="59"/>
      <c r="UMM547" s="55"/>
      <c r="UMN547" s="55"/>
      <c r="UMO547" s="87"/>
      <c r="UMP547" s="88"/>
      <c r="UMQ547" s="89"/>
      <c r="UMR547" s="90"/>
      <c r="UMS547" s="57"/>
      <c r="UMT547" s="57"/>
      <c r="UMU547" s="91"/>
      <c r="UMV547" s="87"/>
      <c r="UMW547" s="87"/>
      <c r="UMX547" s="55"/>
      <c r="UMY547" s="55"/>
      <c r="UMZ547" s="92"/>
      <c r="UNA547" s="61"/>
      <c r="UNB547" s="55"/>
      <c r="UNC547" s="57"/>
      <c r="UND547" s="55"/>
      <c r="UNE547" s="55"/>
      <c r="UNF547" s="55"/>
      <c r="UNG547" s="55"/>
      <c r="UNH547" s="55"/>
      <c r="UNI547" s="55"/>
      <c r="UNJ547" s="55"/>
      <c r="UNK547" s="59"/>
      <c r="UNL547" s="55"/>
      <c r="UNM547" s="55"/>
      <c r="UNN547" s="87"/>
      <c r="UNO547" s="88"/>
      <c r="UNP547" s="89"/>
      <c r="UNQ547" s="90"/>
      <c r="UNR547" s="57"/>
      <c r="UNS547" s="57"/>
      <c r="UNT547" s="91"/>
      <c r="UNU547" s="87"/>
      <c r="UNV547" s="87"/>
      <c r="UNW547" s="55"/>
      <c r="UNX547" s="55"/>
      <c r="UNY547" s="92"/>
      <c r="UNZ547" s="61"/>
      <c r="UOA547" s="55"/>
      <c r="UOB547" s="57"/>
      <c r="UOC547" s="55"/>
      <c r="UOD547" s="55"/>
      <c r="UOE547" s="55"/>
      <c r="UOF547" s="55"/>
      <c r="UOG547" s="55"/>
      <c r="UOH547" s="55"/>
      <c r="UOI547" s="55"/>
      <c r="UOJ547" s="59"/>
      <c r="UOK547" s="55"/>
      <c r="UOL547" s="55"/>
      <c r="UOM547" s="87"/>
      <c r="UON547" s="88"/>
      <c r="UOO547" s="89"/>
      <c r="UOP547" s="90"/>
      <c r="UOQ547" s="57"/>
      <c r="UOR547" s="57"/>
      <c r="UOS547" s="91"/>
      <c r="UOT547" s="87"/>
      <c r="UOU547" s="87"/>
      <c r="UOV547" s="55"/>
      <c r="UOW547" s="55"/>
      <c r="UOX547" s="92"/>
      <c r="UOY547" s="61"/>
      <c r="UOZ547" s="55"/>
      <c r="UPA547" s="57"/>
      <c r="UPB547" s="55"/>
      <c r="UPC547" s="55"/>
      <c r="UPD547" s="55"/>
      <c r="UPE547" s="55"/>
      <c r="UPF547" s="55"/>
      <c r="UPG547" s="55"/>
      <c r="UPH547" s="55"/>
      <c r="UPI547" s="59"/>
      <c r="UPJ547" s="55"/>
      <c r="UPK547" s="55"/>
      <c r="UPL547" s="87"/>
      <c r="UPM547" s="88"/>
      <c r="UPN547" s="89"/>
      <c r="UPO547" s="90"/>
      <c r="UPP547" s="57"/>
      <c r="UPQ547" s="57"/>
      <c r="UPR547" s="91"/>
      <c r="UPS547" s="87"/>
      <c r="UPT547" s="87"/>
      <c r="UPU547" s="55"/>
      <c r="UPV547" s="55"/>
      <c r="UPW547" s="92"/>
      <c r="UPX547" s="61"/>
      <c r="UPY547" s="55"/>
      <c r="UPZ547" s="57"/>
      <c r="UQA547" s="55"/>
      <c r="UQB547" s="55"/>
      <c r="UQC547" s="55"/>
      <c r="UQD547" s="55"/>
      <c r="UQE547" s="55"/>
      <c r="UQF547" s="55"/>
      <c r="UQG547" s="55"/>
      <c r="UQH547" s="59"/>
      <c r="UQI547" s="55"/>
      <c r="UQJ547" s="55"/>
      <c r="UQK547" s="87"/>
      <c r="UQL547" s="88"/>
      <c r="UQM547" s="89"/>
      <c r="UQN547" s="90"/>
      <c r="UQO547" s="57"/>
      <c r="UQP547" s="57"/>
      <c r="UQQ547" s="91"/>
      <c r="UQR547" s="87"/>
      <c r="UQS547" s="87"/>
      <c r="UQT547" s="55"/>
      <c r="UQU547" s="55"/>
      <c r="UQV547" s="92"/>
      <c r="UQW547" s="61"/>
      <c r="UQX547" s="55"/>
      <c r="UQY547" s="57"/>
      <c r="UQZ547" s="55"/>
      <c r="URA547" s="55"/>
      <c r="URB547" s="55"/>
      <c r="URC547" s="55"/>
      <c r="URD547" s="55"/>
      <c r="URE547" s="55"/>
      <c r="URF547" s="55"/>
      <c r="URG547" s="59"/>
      <c r="URH547" s="55"/>
      <c r="URI547" s="55"/>
      <c r="URJ547" s="87"/>
      <c r="URK547" s="88"/>
      <c r="URL547" s="89"/>
      <c r="URM547" s="90"/>
      <c r="URN547" s="57"/>
      <c r="URO547" s="57"/>
      <c r="URP547" s="91"/>
      <c r="URQ547" s="87"/>
      <c r="URR547" s="87"/>
      <c r="URS547" s="55"/>
      <c r="URT547" s="55"/>
      <c r="URU547" s="92"/>
      <c r="URV547" s="61"/>
      <c r="URW547" s="55"/>
      <c r="URX547" s="57"/>
      <c r="URY547" s="55"/>
      <c r="URZ547" s="55"/>
      <c r="USA547" s="55"/>
      <c r="USB547" s="55"/>
      <c r="USC547" s="55"/>
      <c r="USD547" s="55"/>
      <c r="USE547" s="55"/>
      <c r="USF547" s="59"/>
      <c r="USG547" s="55"/>
      <c r="USH547" s="55"/>
      <c r="USI547" s="87"/>
      <c r="USJ547" s="88"/>
      <c r="USK547" s="89"/>
      <c r="USL547" s="90"/>
      <c r="USM547" s="57"/>
      <c r="USN547" s="57"/>
      <c r="USO547" s="91"/>
      <c r="USP547" s="87"/>
      <c r="USQ547" s="87"/>
      <c r="USR547" s="55"/>
      <c r="USS547" s="55"/>
      <c r="UST547" s="92"/>
      <c r="USU547" s="61"/>
      <c r="USV547" s="55"/>
      <c r="USW547" s="57"/>
      <c r="USX547" s="55"/>
      <c r="USY547" s="55"/>
      <c r="USZ547" s="55"/>
      <c r="UTA547" s="55"/>
      <c r="UTB547" s="55"/>
      <c r="UTC547" s="55"/>
      <c r="UTD547" s="55"/>
      <c r="UTE547" s="59"/>
      <c r="UTF547" s="55"/>
      <c r="UTG547" s="55"/>
      <c r="UTH547" s="87"/>
      <c r="UTI547" s="88"/>
      <c r="UTJ547" s="89"/>
      <c r="UTK547" s="90"/>
      <c r="UTL547" s="57"/>
      <c r="UTM547" s="57"/>
      <c r="UTN547" s="91"/>
      <c r="UTO547" s="87"/>
      <c r="UTP547" s="87"/>
      <c r="UTQ547" s="55"/>
      <c r="UTR547" s="55"/>
      <c r="UTS547" s="92"/>
      <c r="UTT547" s="61"/>
      <c r="UTU547" s="55"/>
      <c r="UTV547" s="57"/>
      <c r="UTW547" s="55"/>
      <c r="UTX547" s="55"/>
      <c r="UTY547" s="55"/>
      <c r="UTZ547" s="55"/>
      <c r="UUA547" s="55"/>
      <c r="UUB547" s="55"/>
      <c r="UUC547" s="55"/>
      <c r="UUD547" s="59"/>
      <c r="UUE547" s="55"/>
      <c r="UUF547" s="55"/>
      <c r="UUG547" s="87"/>
      <c r="UUH547" s="88"/>
      <c r="UUI547" s="89"/>
      <c r="UUJ547" s="90"/>
      <c r="UUK547" s="57"/>
      <c r="UUL547" s="57"/>
      <c r="UUM547" s="91"/>
      <c r="UUN547" s="87"/>
      <c r="UUO547" s="87"/>
      <c r="UUP547" s="55"/>
      <c r="UUQ547" s="55"/>
      <c r="UUR547" s="92"/>
      <c r="UUS547" s="61"/>
      <c r="UUT547" s="55"/>
      <c r="UUU547" s="57"/>
      <c r="UUV547" s="55"/>
      <c r="UUW547" s="55"/>
      <c r="UUX547" s="55"/>
      <c r="UUY547" s="55"/>
      <c r="UUZ547" s="55"/>
      <c r="UVA547" s="55"/>
      <c r="UVB547" s="55"/>
      <c r="UVC547" s="59"/>
      <c r="UVD547" s="55"/>
      <c r="UVE547" s="55"/>
      <c r="UVF547" s="87"/>
      <c r="UVG547" s="88"/>
      <c r="UVH547" s="89"/>
      <c r="UVI547" s="90"/>
      <c r="UVJ547" s="57"/>
      <c r="UVK547" s="57"/>
      <c r="UVL547" s="91"/>
      <c r="UVM547" s="87"/>
      <c r="UVN547" s="87"/>
      <c r="UVO547" s="55"/>
      <c r="UVP547" s="55"/>
      <c r="UVQ547" s="92"/>
      <c r="UVR547" s="61"/>
      <c r="UVS547" s="55"/>
      <c r="UVT547" s="57"/>
      <c r="UVU547" s="55"/>
      <c r="UVV547" s="55"/>
      <c r="UVW547" s="55"/>
      <c r="UVX547" s="55"/>
      <c r="UVY547" s="55"/>
      <c r="UVZ547" s="55"/>
      <c r="UWA547" s="55"/>
      <c r="UWB547" s="59"/>
      <c r="UWC547" s="55"/>
      <c r="UWD547" s="55"/>
      <c r="UWE547" s="87"/>
      <c r="UWF547" s="88"/>
      <c r="UWG547" s="89"/>
      <c r="UWH547" s="90"/>
      <c r="UWI547" s="57"/>
      <c r="UWJ547" s="57"/>
      <c r="UWK547" s="91"/>
      <c r="UWL547" s="87"/>
      <c r="UWM547" s="87"/>
      <c r="UWN547" s="55"/>
      <c r="UWO547" s="55"/>
      <c r="UWP547" s="92"/>
      <c r="UWQ547" s="61"/>
      <c r="UWR547" s="55"/>
      <c r="UWS547" s="57"/>
      <c r="UWT547" s="55"/>
      <c r="UWU547" s="55"/>
      <c r="UWV547" s="55"/>
      <c r="UWW547" s="55"/>
      <c r="UWX547" s="55"/>
      <c r="UWY547" s="55"/>
      <c r="UWZ547" s="55"/>
      <c r="UXA547" s="59"/>
      <c r="UXB547" s="55"/>
      <c r="UXC547" s="55"/>
      <c r="UXD547" s="87"/>
      <c r="UXE547" s="88"/>
      <c r="UXF547" s="89"/>
      <c r="UXG547" s="90"/>
      <c r="UXH547" s="57"/>
      <c r="UXI547" s="57"/>
      <c r="UXJ547" s="91"/>
      <c r="UXK547" s="87"/>
      <c r="UXL547" s="87"/>
      <c r="UXM547" s="55"/>
      <c r="UXN547" s="55"/>
      <c r="UXO547" s="92"/>
      <c r="UXP547" s="61"/>
      <c r="UXQ547" s="55"/>
      <c r="UXR547" s="57"/>
      <c r="UXS547" s="55"/>
      <c r="UXT547" s="55"/>
      <c r="UXU547" s="55"/>
      <c r="UXV547" s="55"/>
      <c r="UXW547" s="55"/>
      <c r="UXX547" s="55"/>
      <c r="UXY547" s="55"/>
      <c r="UXZ547" s="59"/>
      <c r="UYA547" s="55"/>
      <c r="UYB547" s="55"/>
      <c r="UYC547" s="87"/>
      <c r="UYD547" s="88"/>
      <c r="UYE547" s="89"/>
      <c r="UYF547" s="90"/>
      <c r="UYG547" s="57"/>
      <c r="UYH547" s="57"/>
      <c r="UYI547" s="91"/>
      <c r="UYJ547" s="87"/>
      <c r="UYK547" s="87"/>
      <c r="UYL547" s="55"/>
      <c r="UYM547" s="55"/>
      <c r="UYN547" s="92"/>
      <c r="UYO547" s="61"/>
      <c r="UYP547" s="55"/>
      <c r="UYQ547" s="57"/>
      <c r="UYR547" s="55"/>
      <c r="UYS547" s="55"/>
      <c r="UYT547" s="55"/>
      <c r="UYU547" s="55"/>
      <c r="UYV547" s="55"/>
      <c r="UYW547" s="55"/>
      <c r="UYX547" s="55"/>
      <c r="UYY547" s="59"/>
      <c r="UYZ547" s="55"/>
      <c r="UZA547" s="55"/>
      <c r="UZB547" s="87"/>
      <c r="UZC547" s="88"/>
      <c r="UZD547" s="89"/>
      <c r="UZE547" s="90"/>
      <c r="UZF547" s="57"/>
      <c r="UZG547" s="57"/>
      <c r="UZH547" s="91"/>
      <c r="UZI547" s="87"/>
      <c r="UZJ547" s="87"/>
      <c r="UZK547" s="55"/>
      <c r="UZL547" s="55"/>
      <c r="UZM547" s="92"/>
      <c r="UZN547" s="61"/>
      <c r="UZO547" s="55"/>
      <c r="UZP547" s="57"/>
      <c r="UZQ547" s="55"/>
      <c r="UZR547" s="55"/>
      <c r="UZS547" s="55"/>
      <c r="UZT547" s="55"/>
      <c r="UZU547" s="55"/>
      <c r="UZV547" s="55"/>
      <c r="UZW547" s="55"/>
      <c r="UZX547" s="59"/>
      <c r="UZY547" s="55"/>
      <c r="UZZ547" s="55"/>
      <c r="VAA547" s="87"/>
      <c r="VAB547" s="88"/>
      <c r="VAC547" s="89"/>
      <c r="VAD547" s="90"/>
      <c r="VAE547" s="57"/>
      <c r="VAF547" s="57"/>
      <c r="VAG547" s="91"/>
      <c r="VAH547" s="87"/>
      <c r="VAI547" s="87"/>
      <c r="VAJ547" s="55"/>
      <c r="VAK547" s="55"/>
      <c r="VAL547" s="92"/>
      <c r="VAM547" s="61"/>
      <c r="VAN547" s="55"/>
      <c r="VAO547" s="57"/>
      <c r="VAP547" s="55"/>
      <c r="VAQ547" s="55"/>
      <c r="VAR547" s="55"/>
      <c r="VAS547" s="55"/>
      <c r="VAT547" s="55"/>
      <c r="VAU547" s="55"/>
      <c r="VAV547" s="55"/>
      <c r="VAW547" s="59"/>
      <c r="VAX547" s="55"/>
      <c r="VAY547" s="55"/>
      <c r="VAZ547" s="87"/>
      <c r="VBA547" s="88"/>
      <c r="VBB547" s="89"/>
      <c r="VBC547" s="90"/>
      <c r="VBD547" s="57"/>
      <c r="VBE547" s="57"/>
      <c r="VBF547" s="91"/>
      <c r="VBG547" s="87"/>
      <c r="VBH547" s="87"/>
      <c r="VBI547" s="55"/>
      <c r="VBJ547" s="55"/>
      <c r="VBK547" s="92"/>
      <c r="VBL547" s="61"/>
      <c r="VBM547" s="55"/>
      <c r="VBN547" s="57"/>
      <c r="VBO547" s="55"/>
      <c r="VBP547" s="55"/>
      <c r="VBQ547" s="55"/>
      <c r="VBR547" s="55"/>
      <c r="VBS547" s="55"/>
      <c r="VBT547" s="55"/>
      <c r="VBU547" s="55"/>
      <c r="VBV547" s="59"/>
      <c r="VBW547" s="55"/>
      <c r="VBX547" s="55"/>
      <c r="VBY547" s="87"/>
      <c r="VBZ547" s="88"/>
      <c r="VCA547" s="89"/>
      <c r="VCB547" s="90"/>
      <c r="VCC547" s="57"/>
      <c r="VCD547" s="57"/>
      <c r="VCE547" s="91"/>
      <c r="VCF547" s="87"/>
      <c r="VCG547" s="87"/>
      <c r="VCH547" s="55"/>
      <c r="VCI547" s="55"/>
      <c r="VCJ547" s="92"/>
      <c r="VCK547" s="61"/>
      <c r="VCL547" s="55"/>
      <c r="VCM547" s="57"/>
      <c r="VCN547" s="55"/>
      <c r="VCO547" s="55"/>
      <c r="VCP547" s="55"/>
      <c r="VCQ547" s="55"/>
      <c r="VCR547" s="55"/>
      <c r="VCS547" s="55"/>
      <c r="VCT547" s="55"/>
      <c r="VCU547" s="59"/>
      <c r="VCV547" s="55"/>
      <c r="VCW547" s="55"/>
      <c r="VCX547" s="87"/>
      <c r="VCY547" s="88"/>
      <c r="VCZ547" s="89"/>
      <c r="VDA547" s="90"/>
      <c r="VDB547" s="57"/>
      <c r="VDC547" s="57"/>
      <c r="VDD547" s="91"/>
      <c r="VDE547" s="87"/>
      <c r="VDF547" s="87"/>
      <c r="VDG547" s="55"/>
      <c r="VDH547" s="55"/>
      <c r="VDI547" s="92"/>
      <c r="VDJ547" s="61"/>
      <c r="VDK547" s="55"/>
      <c r="VDL547" s="57"/>
      <c r="VDM547" s="55"/>
      <c r="VDN547" s="55"/>
      <c r="VDO547" s="55"/>
      <c r="VDP547" s="55"/>
      <c r="VDQ547" s="55"/>
      <c r="VDR547" s="55"/>
      <c r="VDS547" s="55"/>
      <c r="VDT547" s="59"/>
      <c r="VDU547" s="55"/>
      <c r="VDV547" s="55"/>
      <c r="VDW547" s="87"/>
      <c r="VDX547" s="88"/>
      <c r="VDY547" s="89"/>
      <c r="VDZ547" s="90"/>
      <c r="VEA547" s="57"/>
      <c r="VEB547" s="57"/>
      <c r="VEC547" s="91"/>
      <c r="VED547" s="87"/>
      <c r="VEE547" s="87"/>
      <c r="VEF547" s="55"/>
      <c r="VEG547" s="55"/>
      <c r="VEH547" s="92"/>
      <c r="VEI547" s="61"/>
      <c r="VEJ547" s="55"/>
      <c r="VEK547" s="57"/>
      <c r="VEL547" s="55"/>
      <c r="VEM547" s="55"/>
      <c r="VEN547" s="55"/>
      <c r="VEO547" s="55"/>
      <c r="VEP547" s="55"/>
      <c r="VEQ547" s="55"/>
      <c r="VER547" s="55"/>
      <c r="VES547" s="59"/>
      <c r="VET547" s="55"/>
      <c r="VEU547" s="55"/>
      <c r="VEV547" s="87"/>
      <c r="VEW547" s="88"/>
      <c r="VEX547" s="89"/>
      <c r="VEY547" s="90"/>
      <c r="VEZ547" s="57"/>
      <c r="VFA547" s="57"/>
      <c r="VFB547" s="91"/>
      <c r="VFC547" s="87"/>
      <c r="VFD547" s="87"/>
      <c r="VFE547" s="55"/>
      <c r="VFF547" s="55"/>
      <c r="VFG547" s="92"/>
      <c r="VFH547" s="61"/>
      <c r="VFI547" s="55"/>
      <c r="VFJ547" s="57"/>
      <c r="VFK547" s="55"/>
      <c r="VFL547" s="55"/>
      <c r="VFM547" s="55"/>
      <c r="VFN547" s="55"/>
      <c r="VFO547" s="55"/>
      <c r="VFP547" s="55"/>
      <c r="VFQ547" s="55"/>
      <c r="VFR547" s="59"/>
      <c r="VFS547" s="55"/>
      <c r="VFT547" s="55"/>
      <c r="VFU547" s="87"/>
      <c r="VFV547" s="88"/>
      <c r="VFW547" s="89"/>
      <c r="VFX547" s="90"/>
      <c r="VFY547" s="57"/>
      <c r="VFZ547" s="57"/>
      <c r="VGA547" s="91"/>
      <c r="VGB547" s="87"/>
      <c r="VGC547" s="87"/>
      <c r="VGD547" s="55"/>
      <c r="VGE547" s="55"/>
      <c r="VGF547" s="92"/>
      <c r="VGG547" s="61"/>
      <c r="VGH547" s="55"/>
      <c r="VGI547" s="57"/>
      <c r="VGJ547" s="55"/>
      <c r="VGK547" s="55"/>
      <c r="VGL547" s="55"/>
      <c r="VGM547" s="55"/>
      <c r="VGN547" s="55"/>
      <c r="VGO547" s="55"/>
      <c r="VGP547" s="55"/>
      <c r="VGQ547" s="59"/>
      <c r="VGR547" s="55"/>
      <c r="VGS547" s="55"/>
      <c r="VGT547" s="87"/>
      <c r="VGU547" s="88"/>
      <c r="VGV547" s="89"/>
      <c r="VGW547" s="90"/>
      <c r="VGX547" s="57"/>
      <c r="VGY547" s="57"/>
      <c r="VGZ547" s="91"/>
      <c r="VHA547" s="87"/>
      <c r="VHB547" s="87"/>
      <c r="VHC547" s="55"/>
      <c r="VHD547" s="55"/>
      <c r="VHE547" s="92"/>
      <c r="VHF547" s="61"/>
      <c r="VHG547" s="55"/>
      <c r="VHH547" s="57"/>
      <c r="VHI547" s="55"/>
      <c r="VHJ547" s="55"/>
      <c r="VHK547" s="55"/>
      <c r="VHL547" s="55"/>
      <c r="VHM547" s="55"/>
      <c r="VHN547" s="55"/>
      <c r="VHO547" s="55"/>
      <c r="VHP547" s="59"/>
      <c r="VHQ547" s="55"/>
      <c r="VHR547" s="55"/>
      <c r="VHS547" s="87"/>
      <c r="VHT547" s="88"/>
      <c r="VHU547" s="89"/>
      <c r="VHV547" s="90"/>
      <c r="VHW547" s="57"/>
      <c r="VHX547" s="57"/>
      <c r="VHY547" s="91"/>
      <c r="VHZ547" s="87"/>
      <c r="VIA547" s="87"/>
      <c r="VIB547" s="55"/>
      <c r="VIC547" s="55"/>
      <c r="VID547" s="92"/>
      <c r="VIE547" s="61"/>
      <c r="VIF547" s="55"/>
      <c r="VIG547" s="57"/>
      <c r="VIH547" s="55"/>
      <c r="VII547" s="55"/>
      <c r="VIJ547" s="55"/>
      <c r="VIK547" s="55"/>
      <c r="VIL547" s="55"/>
      <c r="VIM547" s="55"/>
      <c r="VIN547" s="55"/>
      <c r="VIO547" s="59"/>
      <c r="VIP547" s="55"/>
      <c r="VIQ547" s="55"/>
      <c r="VIR547" s="87"/>
      <c r="VIS547" s="88"/>
      <c r="VIT547" s="89"/>
      <c r="VIU547" s="90"/>
      <c r="VIV547" s="57"/>
      <c r="VIW547" s="57"/>
      <c r="VIX547" s="91"/>
      <c r="VIY547" s="87"/>
      <c r="VIZ547" s="87"/>
      <c r="VJA547" s="55"/>
      <c r="VJB547" s="55"/>
      <c r="VJC547" s="92"/>
      <c r="VJD547" s="61"/>
      <c r="VJE547" s="55"/>
      <c r="VJF547" s="57"/>
      <c r="VJG547" s="55"/>
      <c r="VJH547" s="55"/>
      <c r="VJI547" s="55"/>
      <c r="VJJ547" s="55"/>
      <c r="VJK547" s="55"/>
      <c r="VJL547" s="55"/>
      <c r="VJM547" s="55"/>
      <c r="VJN547" s="59"/>
      <c r="VJO547" s="55"/>
      <c r="VJP547" s="55"/>
      <c r="VJQ547" s="87"/>
      <c r="VJR547" s="88"/>
      <c r="VJS547" s="89"/>
      <c r="VJT547" s="90"/>
      <c r="VJU547" s="57"/>
      <c r="VJV547" s="57"/>
      <c r="VJW547" s="91"/>
      <c r="VJX547" s="87"/>
      <c r="VJY547" s="87"/>
      <c r="VJZ547" s="55"/>
      <c r="VKA547" s="55"/>
      <c r="VKB547" s="92"/>
      <c r="VKC547" s="61"/>
      <c r="VKD547" s="55"/>
      <c r="VKE547" s="57"/>
      <c r="VKF547" s="55"/>
      <c r="VKG547" s="55"/>
      <c r="VKH547" s="55"/>
      <c r="VKI547" s="55"/>
      <c r="VKJ547" s="55"/>
      <c r="VKK547" s="55"/>
      <c r="VKL547" s="55"/>
      <c r="VKM547" s="59"/>
      <c r="VKN547" s="55"/>
      <c r="VKO547" s="55"/>
      <c r="VKP547" s="87"/>
      <c r="VKQ547" s="88"/>
      <c r="VKR547" s="89"/>
      <c r="VKS547" s="90"/>
      <c r="VKT547" s="57"/>
      <c r="VKU547" s="57"/>
      <c r="VKV547" s="91"/>
      <c r="VKW547" s="87"/>
      <c r="VKX547" s="87"/>
      <c r="VKY547" s="55"/>
      <c r="VKZ547" s="55"/>
      <c r="VLA547" s="92"/>
      <c r="VLB547" s="61"/>
      <c r="VLC547" s="55"/>
      <c r="VLD547" s="57"/>
      <c r="VLE547" s="55"/>
      <c r="VLF547" s="55"/>
      <c r="VLG547" s="55"/>
      <c r="VLH547" s="55"/>
      <c r="VLI547" s="55"/>
      <c r="VLJ547" s="55"/>
      <c r="VLK547" s="55"/>
      <c r="VLL547" s="59"/>
      <c r="VLM547" s="55"/>
      <c r="VLN547" s="55"/>
      <c r="VLO547" s="87"/>
      <c r="VLP547" s="88"/>
      <c r="VLQ547" s="89"/>
      <c r="VLR547" s="90"/>
      <c r="VLS547" s="57"/>
      <c r="VLT547" s="57"/>
      <c r="VLU547" s="91"/>
      <c r="VLV547" s="87"/>
      <c r="VLW547" s="87"/>
      <c r="VLX547" s="55"/>
      <c r="VLY547" s="55"/>
      <c r="VLZ547" s="92"/>
      <c r="VMA547" s="61"/>
      <c r="VMB547" s="55"/>
      <c r="VMC547" s="57"/>
      <c r="VMD547" s="55"/>
      <c r="VME547" s="55"/>
      <c r="VMF547" s="55"/>
      <c r="VMG547" s="55"/>
      <c r="VMH547" s="55"/>
      <c r="VMI547" s="55"/>
      <c r="VMJ547" s="55"/>
      <c r="VMK547" s="59"/>
      <c r="VML547" s="55"/>
      <c r="VMM547" s="55"/>
      <c r="VMN547" s="87"/>
      <c r="VMO547" s="88"/>
      <c r="VMP547" s="89"/>
      <c r="VMQ547" s="90"/>
      <c r="VMR547" s="57"/>
      <c r="VMS547" s="57"/>
      <c r="VMT547" s="91"/>
      <c r="VMU547" s="87"/>
      <c r="VMV547" s="87"/>
      <c r="VMW547" s="55"/>
      <c r="VMX547" s="55"/>
      <c r="VMY547" s="92"/>
      <c r="VMZ547" s="61"/>
      <c r="VNA547" s="55"/>
      <c r="VNB547" s="57"/>
      <c r="VNC547" s="55"/>
      <c r="VND547" s="55"/>
      <c r="VNE547" s="55"/>
      <c r="VNF547" s="55"/>
      <c r="VNG547" s="55"/>
      <c r="VNH547" s="55"/>
      <c r="VNI547" s="55"/>
      <c r="VNJ547" s="59"/>
      <c r="VNK547" s="55"/>
      <c r="VNL547" s="55"/>
      <c r="VNM547" s="87"/>
      <c r="VNN547" s="88"/>
      <c r="VNO547" s="89"/>
      <c r="VNP547" s="90"/>
      <c r="VNQ547" s="57"/>
      <c r="VNR547" s="57"/>
      <c r="VNS547" s="91"/>
      <c r="VNT547" s="87"/>
      <c r="VNU547" s="87"/>
      <c r="VNV547" s="55"/>
      <c r="VNW547" s="55"/>
      <c r="VNX547" s="92"/>
      <c r="VNY547" s="61"/>
      <c r="VNZ547" s="55"/>
      <c r="VOA547" s="57"/>
      <c r="VOB547" s="55"/>
      <c r="VOC547" s="55"/>
      <c r="VOD547" s="55"/>
      <c r="VOE547" s="55"/>
      <c r="VOF547" s="55"/>
      <c r="VOG547" s="55"/>
      <c r="VOH547" s="55"/>
      <c r="VOI547" s="59"/>
      <c r="VOJ547" s="55"/>
      <c r="VOK547" s="55"/>
      <c r="VOL547" s="87"/>
      <c r="VOM547" s="88"/>
      <c r="VON547" s="89"/>
      <c r="VOO547" s="90"/>
      <c r="VOP547" s="57"/>
      <c r="VOQ547" s="57"/>
      <c r="VOR547" s="91"/>
      <c r="VOS547" s="87"/>
      <c r="VOT547" s="87"/>
      <c r="VOU547" s="55"/>
      <c r="VOV547" s="55"/>
      <c r="VOW547" s="92"/>
      <c r="VOX547" s="61"/>
      <c r="VOY547" s="55"/>
      <c r="VOZ547" s="57"/>
      <c r="VPA547" s="55"/>
      <c r="VPB547" s="55"/>
      <c r="VPC547" s="55"/>
      <c r="VPD547" s="55"/>
      <c r="VPE547" s="55"/>
      <c r="VPF547" s="55"/>
      <c r="VPG547" s="55"/>
      <c r="VPH547" s="59"/>
      <c r="VPI547" s="55"/>
      <c r="VPJ547" s="55"/>
      <c r="VPK547" s="87"/>
      <c r="VPL547" s="88"/>
      <c r="VPM547" s="89"/>
      <c r="VPN547" s="90"/>
      <c r="VPO547" s="57"/>
      <c r="VPP547" s="57"/>
      <c r="VPQ547" s="91"/>
      <c r="VPR547" s="87"/>
      <c r="VPS547" s="87"/>
      <c r="VPT547" s="55"/>
      <c r="VPU547" s="55"/>
      <c r="VPV547" s="92"/>
      <c r="VPW547" s="61"/>
      <c r="VPX547" s="55"/>
      <c r="VPY547" s="57"/>
      <c r="VPZ547" s="55"/>
      <c r="VQA547" s="55"/>
      <c r="VQB547" s="55"/>
      <c r="VQC547" s="55"/>
      <c r="VQD547" s="55"/>
      <c r="VQE547" s="55"/>
      <c r="VQF547" s="55"/>
      <c r="VQG547" s="59"/>
      <c r="VQH547" s="55"/>
      <c r="VQI547" s="55"/>
      <c r="VQJ547" s="87"/>
      <c r="VQK547" s="88"/>
      <c r="VQL547" s="89"/>
      <c r="VQM547" s="90"/>
      <c r="VQN547" s="57"/>
      <c r="VQO547" s="57"/>
      <c r="VQP547" s="91"/>
      <c r="VQQ547" s="87"/>
      <c r="VQR547" s="87"/>
      <c r="VQS547" s="55"/>
      <c r="VQT547" s="55"/>
      <c r="VQU547" s="92"/>
      <c r="VQV547" s="61"/>
      <c r="VQW547" s="55"/>
      <c r="VQX547" s="57"/>
      <c r="VQY547" s="55"/>
      <c r="VQZ547" s="55"/>
      <c r="VRA547" s="55"/>
      <c r="VRB547" s="55"/>
      <c r="VRC547" s="55"/>
      <c r="VRD547" s="55"/>
      <c r="VRE547" s="55"/>
      <c r="VRF547" s="59"/>
      <c r="VRG547" s="55"/>
      <c r="VRH547" s="55"/>
      <c r="VRI547" s="87"/>
      <c r="VRJ547" s="88"/>
      <c r="VRK547" s="89"/>
      <c r="VRL547" s="90"/>
      <c r="VRM547" s="57"/>
      <c r="VRN547" s="57"/>
      <c r="VRO547" s="91"/>
      <c r="VRP547" s="87"/>
      <c r="VRQ547" s="87"/>
      <c r="VRR547" s="55"/>
      <c r="VRS547" s="55"/>
      <c r="VRT547" s="92"/>
      <c r="VRU547" s="61"/>
      <c r="VRV547" s="55"/>
      <c r="VRW547" s="57"/>
      <c r="VRX547" s="55"/>
      <c r="VRY547" s="55"/>
      <c r="VRZ547" s="55"/>
      <c r="VSA547" s="55"/>
      <c r="VSB547" s="55"/>
      <c r="VSC547" s="55"/>
      <c r="VSD547" s="55"/>
      <c r="VSE547" s="59"/>
      <c r="VSF547" s="55"/>
      <c r="VSG547" s="55"/>
      <c r="VSH547" s="87"/>
      <c r="VSI547" s="88"/>
      <c r="VSJ547" s="89"/>
      <c r="VSK547" s="90"/>
      <c r="VSL547" s="57"/>
      <c r="VSM547" s="57"/>
      <c r="VSN547" s="91"/>
      <c r="VSO547" s="87"/>
      <c r="VSP547" s="87"/>
      <c r="VSQ547" s="55"/>
      <c r="VSR547" s="55"/>
      <c r="VSS547" s="92"/>
      <c r="VST547" s="61"/>
      <c r="VSU547" s="55"/>
      <c r="VSV547" s="57"/>
      <c r="VSW547" s="55"/>
      <c r="VSX547" s="55"/>
      <c r="VSY547" s="55"/>
      <c r="VSZ547" s="55"/>
      <c r="VTA547" s="55"/>
      <c r="VTB547" s="55"/>
      <c r="VTC547" s="55"/>
      <c r="VTD547" s="59"/>
      <c r="VTE547" s="55"/>
      <c r="VTF547" s="55"/>
      <c r="VTG547" s="87"/>
      <c r="VTH547" s="88"/>
      <c r="VTI547" s="89"/>
      <c r="VTJ547" s="90"/>
      <c r="VTK547" s="57"/>
      <c r="VTL547" s="57"/>
      <c r="VTM547" s="91"/>
      <c r="VTN547" s="87"/>
      <c r="VTO547" s="87"/>
      <c r="VTP547" s="55"/>
      <c r="VTQ547" s="55"/>
      <c r="VTR547" s="92"/>
      <c r="VTS547" s="61"/>
      <c r="VTT547" s="55"/>
      <c r="VTU547" s="57"/>
      <c r="VTV547" s="55"/>
      <c r="VTW547" s="55"/>
      <c r="VTX547" s="55"/>
      <c r="VTY547" s="55"/>
      <c r="VTZ547" s="55"/>
      <c r="VUA547" s="55"/>
      <c r="VUB547" s="55"/>
      <c r="VUC547" s="59"/>
      <c r="VUD547" s="55"/>
      <c r="VUE547" s="55"/>
      <c r="VUF547" s="87"/>
      <c r="VUG547" s="88"/>
      <c r="VUH547" s="89"/>
      <c r="VUI547" s="90"/>
      <c r="VUJ547" s="57"/>
      <c r="VUK547" s="57"/>
      <c r="VUL547" s="91"/>
      <c r="VUM547" s="87"/>
      <c r="VUN547" s="87"/>
      <c r="VUO547" s="55"/>
      <c r="VUP547" s="55"/>
      <c r="VUQ547" s="92"/>
      <c r="VUR547" s="61"/>
      <c r="VUS547" s="55"/>
      <c r="VUT547" s="57"/>
      <c r="VUU547" s="55"/>
      <c r="VUV547" s="55"/>
      <c r="VUW547" s="55"/>
      <c r="VUX547" s="55"/>
      <c r="VUY547" s="55"/>
      <c r="VUZ547" s="55"/>
      <c r="VVA547" s="55"/>
      <c r="VVB547" s="59"/>
      <c r="VVC547" s="55"/>
      <c r="VVD547" s="55"/>
      <c r="VVE547" s="87"/>
      <c r="VVF547" s="88"/>
      <c r="VVG547" s="89"/>
      <c r="VVH547" s="90"/>
      <c r="VVI547" s="57"/>
      <c r="VVJ547" s="57"/>
      <c r="VVK547" s="91"/>
      <c r="VVL547" s="87"/>
      <c r="VVM547" s="87"/>
      <c r="VVN547" s="55"/>
      <c r="VVO547" s="55"/>
      <c r="VVP547" s="92"/>
      <c r="VVQ547" s="61"/>
      <c r="VVR547" s="55"/>
      <c r="VVS547" s="57"/>
      <c r="VVT547" s="55"/>
      <c r="VVU547" s="55"/>
      <c r="VVV547" s="55"/>
      <c r="VVW547" s="55"/>
      <c r="VVX547" s="55"/>
      <c r="VVY547" s="55"/>
      <c r="VVZ547" s="55"/>
      <c r="VWA547" s="59"/>
      <c r="VWB547" s="55"/>
      <c r="VWC547" s="55"/>
      <c r="VWD547" s="87"/>
      <c r="VWE547" s="88"/>
      <c r="VWF547" s="89"/>
      <c r="VWG547" s="90"/>
      <c r="VWH547" s="57"/>
      <c r="VWI547" s="57"/>
      <c r="VWJ547" s="91"/>
      <c r="VWK547" s="87"/>
      <c r="VWL547" s="87"/>
      <c r="VWM547" s="55"/>
      <c r="VWN547" s="55"/>
      <c r="VWO547" s="92"/>
      <c r="VWP547" s="61"/>
      <c r="VWQ547" s="55"/>
      <c r="VWR547" s="57"/>
      <c r="VWS547" s="55"/>
      <c r="VWT547" s="55"/>
      <c r="VWU547" s="55"/>
      <c r="VWV547" s="55"/>
      <c r="VWW547" s="55"/>
      <c r="VWX547" s="55"/>
      <c r="VWY547" s="55"/>
      <c r="VWZ547" s="59"/>
      <c r="VXA547" s="55"/>
      <c r="VXB547" s="55"/>
      <c r="VXC547" s="87"/>
      <c r="VXD547" s="88"/>
      <c r="VXE547" s="89"/>
      <c r="VXF547" s="90"/>
      <c r="VXG547" s="57"/>
      <c r="VXH547" s="57"/>
      <c r="VXI547" s="91"/>
      <c r="VXJ547" s="87"/>
      <c r="VXK547" s="87"/>
      <c r="VXL547" s="55"/>
      <c r="VXM547" s="55"/>
      <c r="VXN547" s="92"/>
      <c r="VXO547" s="61"/>
      <c r="VXP547" s="55"/>
      <c r="VXQ547" s="57"/>
      <c r="VXR547" s="55"/>
      <c r="VXS547" s="55"/>
      <c r="VXT547" s="55"/>
      <c r="VXU547" s="55"/>
      <c r="VXV547" s="55"/>
      <c r="VXW547" s="55"/>
      <c r="VXX547" s="55"/>
      <c r="VXY547" s="59"/>
      <c r="VXZ547" s="55"/>
      <c r="VYA547" s="55"/>
      <c r="VYB547" s="87"/>
      <c r="VYC547" s="88"/>
      <c r="VYD547" s="89"/>
      <c r="VYE547" s="90"/>
      <c r="VYF547" s="57"/>
      <c r="VYG547" s="57"/>
      <c r="VYH547" s="91"/>
      <c r="VYI547" s="87"/>
      <c r="VYJ547" s="87"/>
      <c r="VYK547" s="55"/>
      <c r="VYL547" s="55"/>
      <c r="VYM547" s="92"/>
      <c r="VYN547" s="61"/>
      <c r="VYO547" s="55"/>
      <c r="VYP547" s="57"/>
      <c r="VYQ547" s="55"/>
      <c r="VYR547" s="55"/>
      <c r="VYS547" s="55"/>
      <c r="VYT547" s="55"/>
      <c r="VYU547" s="55"/>
      <c r="VYV547" s="55"/>
      <c r="VYW547" s="55"/>
      <c r="VYX547" s="59"/>
      <c r="VYY547" s="55"/>
      <c r="VYZ547" s="55"/>
      <c r="VZA547" s="87"/>
      <c r="VZB547" s="88"/>
      <c r="VZC547" s="89"/>
      <c r="VZD547" s="90"/>
      <c r="VZE547" s="57"/>
      <c r="VZF547" s="57"/>
      <c r="VZG547" s="91"/>
      <c r="VZH547" s="87"/>
      <c r="VZI547" s="87"/>
      <c r="VZJ547" s="55"/>
      <c r="VZK547" s="55"/>
      <c r="VZL547" s="92"/>
      <c r="VZM547" s="61"/>
      <c r="VZN547" s="55"/>
      <c r="VZO547" s="57"/>
      <c r="VZP547" s="55"/>
      <c r="VZQ547" s="55"/>
      <c r="VZR547" s="55"/>
      <c r="VZS547" s="55"/>
      <c r="VZT547" s="55"/>
      <c r="VZU547" s="55"/>
      <c r="VZV547" s="55"/>
      <c r="VZW547" s="59"/>
      <c r="VZX547" s="55"/>
      <c r="VZY547" s="55"/>
      <c r="VZZ547" s="87"/>
      <c r="WAA547" s="88"/>
      <c r="WAB547" s="89"/>
      <c r="WAC547" s="90"/>
      <c r="WAD547" s="57"/>
      <c r="WAE547" s="57"/>
      <c r="WAF547" s="91"/>
      <c r="WAG547" s="87"/>
      <c r="WAH547" s="87"/>
      <c r="WAI547" s="55"/>
      <c r="WAJ547" s="55"/>
      <c r="WAK547" s="92"/>
      <c r="WAL547" s="61"/>
      <c r="WAM547" s="55"/>
      <c r="WAN547" s="57"/>
      <c r="WAO547" s="55"/>
      <c r="WAP547" s="55"/>
      <c r="WAQ547" s="55"/>
      <c r="WAR547" s="55"/>
      <c r="WAS547" s="55"/>
      <c r="WAT547" s="55"/>
      <c r="WAU547" s="55"/>
      <c r="WAV547" s="59"/>
      <c r="WAW547" s="55"/>
      <c r="WAX547" s="55"/>
      <c r="WAY547" s="87"/>
      <c r="WAZ547" s="88"/>
      <c r="WBA547" s="89"/>
      <c r="WBB547" s="90"/>
      <c r="WBC547" s="57"/>
      <c r="WBD547" s="57"/>
      <c r="WBE547" s="91"/>
      <c r="WBF547" s="87"/>
      <c r="WBG547" s="87"/>
      <c r="WBH547" s="55"/>
      <c r="WBI547" s="55"/>
      <c r="WBJ547" s="92"/>
      <c r="WBK547" s="61"/>
      <c r="WBL547" s="55"/>
      <c r="WBM547" s="57"/>
      <c r="WBN547" s="55"/>
      <c r="WBO547" s="55"/>
      <c r="WBP547" s="55"/>
      <c r="WBQ547" s="55"/>
      <c r="WBR547" s="55"/>
      <c r="WBS547" s="55"/>
      <c r="WBT547" s="55"/>
      <c r="WBU547" s="59"/>
      <c r="WBV547" s="55"/>
      <c r="WBW547" s="55"/>
      <c r="WBX547" s="87"/>
      <c r="WBY547" s="88"/>
      <c r="WBZ547" s="89"/>
      <c r="WCA547" s="90"/>
      <c r="WCB547" s="57"/>
      <c r="WCC547" s="57"/>
      <c r="WCD547" s="91"/>
      <c r="WCE547" s="87"/>
      <c r="WCF547" s="87"/>
      <c r="WCG547" s="55"/>
      <c r="WCH547" s="55"/>
      <c r="WCI547" s="92"/>
      <c r="WCJ547" s="61"/>
      <c r="WCK547" s="55"/>
      <c r="WCL547" s="57"/>
      <c r="WCM547" s="55"/>
      <c r="WCN547" s="55"/>
      <c r="WCO547" s="55"/>
      <c r="WCP547" s="55"/>
      <c r="WCQ547" s="55"/>
      <c r="WCR547" s="55"/>
      <c r="WCS547" s="55"/>
      <c r="WCT547" s="59"/>
      <c r="WCU547" s="55"/>
      <c r="WCV547" s="55"/>
      <c r="WCW547" s="87"/>
      <c r="WCX547" s="88"/>
      <c r="WCY547" s="89"/>
      <c r="WCZ547" s="90"/>
      <c r="WDA547" s="57"/>
      <c r="WDB547" s="57"/>
      <c r="WDC547" s="91"/>
      <c r="WDD547" s="87"/>
      <c r="WDE547" s="87"/>
      <c r="WDF547" s="55"/>
      <c r="WDG547" s="55"/>
      <c r="WDH547" s="92"/>
      <c r="WDI547" s="61"/>
      <c r="WDJ547" s="55"/>
      <c r="WDK547" s="57"/>
      <c r="WDL547" s="55"/>
      <c r="WDM547" s="55"/>
      <c r="WDN547" s="55"/>
      <c r="WDO547" s="55"/>
      <c r="WDP547" s="55"/>
      <c r="WDQ547" s="55"/>
      <c r="WDR547" s="55"/>
      <c r="WDS547" s="59"/>
      <c r="WDT547" s="55"/>
      <c r="WDU547" s="55"/>
      <c r="WDV547" s="87"/>
      <c r="WDW547" s="88"/>
      <c r="WDX547" s="89"/>
      <c r="WDY547" s="90"/>
      <c r="WDZ547" s="57"/>
      <c r="WEA547" s="57"/>
      <c r="WEB547" s="91"/>
      <c r="WEC547" s="87"/>
      <c r="WED547" s="87"/>
      <c r="WEE547" s="55"/>
      <c r="WEF547" s="55"/>
      <c r="WEG547" s="92"/>
      <c r="WEH547" s="61"/>
      <c r="WEI547" s="55"/>
      <c r="WEJ547" s="57"/>
      <c r="WEK547" s="55"/>
      <c r="WEL547" s="55"/>
      <c r="WEM547" s="55"/>
      <c r="WEN547" s="55"/>
      <c r="WEO547" s="55"/>
      <c r="WEP547" s="55"/>
      <c r="WEQ547" s="55"/>
      <c r="WER547" s="59"/>
      <c r="WES547" s="55"/>
      <c r="WET547" s="55"/>
      <c r="WEU547" s="87"/>
      <c r="WEV547" s="88"/>
      <c r="WEW547" s="89"/>
      <c r="WEX547" s="90"/>
      <c r="WEY547" s="57"/>
      <c r="WEZ547" s="57"/>
      <c r="WFA547" s="91"/>
      <c r="WFB547" s="87"/>
      <c r="WFC547" s="87"/>
      <c r="WFD547" s="55"/>
      <c r="WFE547" s="55"/>
      <c r="WFF547" s="92"/>
      <c r="WFG547" s="61"/>
      <c r="WFH547" s="55"/>
      <c r="WFI547" s="57"/>
      <c r="WFJ547" s="55"/>
      <c r="WFK547" s="55"/>
      <c r="WFL547" s="55"/>
      <c r="WFM547" s="55"/>
      <c r="WFN547" s="55"/>
      <c r="WFO547" s="55"/>
      <c r="WFP547" s="55"/>
      <c r="WFQ547" s="59"/>
      <c r="WFR547" s="55"/>
      <c r="WFS547" s="55"/>
      <c r="WFT547" s="87"/>
      <c r="WFU547" s="88"/>
      <c r="WFV547" s="89"/>
      <c r="WFW547" s="90"/>
      <c r="WFX547" s="57"/>
      <c r="WFY547" s="57"/>
      <c r="WFZ547" s="91"/>
      <c r="WGA547" s="87"/>
      <c r="WGB547" s="87"/>
      <c r="WGC547" s="55"/>
      <c r="WGD547" s="55"/>
      <c r="WGE547" s="92"/>
      <c r="WGF547" s="61"/>
      <c r="WGG547" s="55"/>
      <c r="WGH547" s="57"/>
      <c r="WGI547" s="55"/>
      <c r="WGJ547" s="55"/>
      <c r="WGK547" s="55"/>
      <c r="WGL547" s="55"/>
      <c r="WGM547" s="55"/>
      <c r="WGN547" s="55"/>
      <c r="WGO547" s="55"/>
      <c r="WGP547" s="59"/>
      <c r="WGQ547" s="55"/>
      <c r="WGR547" s="55"/>
      <c r="WGS547" s="87"/>
      <c r="WGT547" s="88"/>
      <c r="WGU547" s="89"/>
      <c r="WGV547" s="90"/>
      <c r="WGW547" s="57"/>
      <c r="WGX547" s="57"/>
      <c r="WGY547" s="91"/>
      <c r="WGZ547" s="87"/>
      <c r="WHA547" s="87"/>
      <c r="WHB547" s="55"/>
      <c r="WHC547" s="55"/>
      <c r="WHD547" s="92"/>
      <c r="WHE547" s="61"/>
      <c r="WHF547" s="55"/>
      <c r="WHG547" s="57"/>
      <c r="WHH547" s="55"/>
      <c r="WHI547" s="55"/>
      <c r="WHJ547" s="55"/>
      <c r="WHK547" s="55"/>
      <c r="WHL547" s="55"/>
      <c r="WHM547" s="55"/>
      <c r="WHN547" s="55"/>
      <c r="WHO547" s="59"/>
      <c r="WHP547" s="55"/>
      <c r="WHQ547" s="55"/>
      <c r="WHR547" s="87"/>
      <c r="WHS547" s="88"/>
      <c r="WHT547" s="89"/>
      <c r="WHU547" s="90"/>
      <c r="WHV547" s="57"/>
      <c r="WHW547" s="57"/>
      <c r="WHX547" s="91"/>
      <c r="WHY547" s="87"/>
      <c r="WHZ547" s="87"/>
      <c r="WIA547" s="55"/>
      <c r="WIB547" s="55"/>
      <c r="WIC547" s="92"/>
      <c r="WID547" s="61"/>
      <c r="WIE547" s="55"/>
      <c r="WIF547" s="57"/>
      <c r="WIG547" s="55"/>
      <c r="WIH547" s="55"/>
      <c r="WII547" s="55"/>
      <c r="WIJ547" s="55"/>
      <c r="WIK547" s="55"/>
      <c r="WIL547" s="55"/>
      <c r="WIM547" s="55"/>
      <c r="WIN547" s="59"/>
      <c r="WIO547" s="55"/>
      <c r="WIP547" s="55"/>
      <c r="WIQ547" s="87"/>
      <c r="WIR547" s="88"/>
      <c r="WIS547" s="89"/>
      <c r="WIT547" s="90"/>
      <c r="WIU547" s="57"/>
      <c r="WIV547" s="57"/>
      <c r="WIW547" s="91"/>
      <c r="WIX547" s="87"/>
      <c r="WIY547" s="87"/>
      <c r="WIZ547" s="55"/>
      <c r="WJA547" s="55"/>
      <c r="WJB547" s="92"/>
      <c r="WJC547" s="61"/>
      <c r="WJD547" s="55"/>
      <c r="WJE547" s="57"/>
      <c r="WJF547" s="55"/>
      <c r="WJG547" s="55"/>
      <c r="WJH547" s="55"/>
      <c r="WJI547" s="55"/>
      <c r="WJJ547" s="55"/>
      <c r="WJK547" s="55"/>
      <c r="WJL547" s="55"/>
      <c r="WJM547" s="59"/>
      <c r="WJN547" s="55"/>
      <c r="WJO547" s="55"/>
      <c r="WJP547" s="87"/>
      <c r="WJQ547" s="88"/>
      <c r="WJR547" s="89"/>
      <c r="WJS547" s="90"/>
      <c r="WJT547" s="57"/>
      <c r="WJU547" s="57"/>
      <c r="WJV547" s="91"/>
      <c r="WJW547" s="87"/>
      <c r="WJX547" s="87"/>
      <c r="WJY547" s="55"/>
      <c r="WJZ547" s="55"/>
      <c r="WKA547" s="92"/>
      <c r="WKB547" s="61"/>
      <c r="WKC547" s="55"/>
      <c r="WKD547" s="57"/>
      <c r="WKE547" s="55"/>
      <c r="WKF547" s="55"/>
      <c r="WKG547" s="55"/>
      <c r="WKH547" s="55"/>
      <c r="WKI547" s="55"/>
      <c r="WKJ547" s="55"/>
      <c r="WKK547" s="55"/>
      <c r="WKL547" s="59"/>
      <c r="WKM547" s="55"/>
      <c r="WKN547" s="55"/>
      <c r="WKO547" s="87"/>
      <c r="WKP547" s="88"/>
      <c r="WKQ547" s="89"/>
      <c r="WKR547" s="90"/>
      <c r="WKS547" s="57"/>
      <c r="WKT547" s="57"/>
      <c r="WKU547" s="91"/>
      <c r="WKV547" s="87"/>
      <c r="WKW547" s="87"/>
      <c r="WKX547" s="55"/>
      <c r="WKY547" s="55"/>
      <c r="WKZ547" s="92"/>
      <c r="WLA547" s="61"/>
      <c r="WLB547" s="55"/>
      <c r="WLC547" s="57"/>
      <c r="WLD547" s="55"/>
      <c r="WLE547" s="55"/>
      <c r="WLF547" s="55"/>
      <c r="WLG547" s="55"/>
      <c r="WLH547" s="55"/>
      <c r="WLI547" s="55"/>
      <c r="WLJ547" s="55"/>
      <c r="WLK547" s="59"/>
      <c r="WLL547" s="55"/>
      <c r="WLM547" s="55"/>
      <c r="WLN547" s="87"/>
      <c r="WLO547" s="88"/>
      <c r="WLP547" s="89"/>
      <c r="WLQ547" s="90"/>
      <c r="WLR547" s="57"/>
      <c r="WLS547" s="57"/>
      <c r="WLT547" s="91"/>
      <c r="WLU547" s="87"/>
      <c r="WLV547" s="87"/>
      <c r="WLW547" s="55"/>
      <c r="WLX547" s="55"/>
      <c r="WLY547" s="92"/>
      <c r="WLZ547" s="61"/>
      <c r="WMA547" s="55"/>
      <c r="WMB547" s="57"/>
      <c r="WMC547" s="55"/>
      <c r="WMD547" s="55"/>
      <c r="WME547" s="55"/>
      <c r="WMF547" s="55"/>
      <c r="WMG547" s="55"/>
      <c r="WMH547" s="55"/>
      <c r="WMI547" s="55"/>
      <c r="WMJ547" s="59"/>
      <c r="WMK547" s="55"/>
      <c r="WML547" s="55"/>
      <c r="WMM547" s="87"/>
      <c r="WMN547" s="88"/>
      <c r="WMO547" s="89"/>
      <c r="WMP547" s="90"/>
      <c r="WMQ547" s="57"/>
      <c r="WMR547" s="57"/>
      <c r="WMS547" s="91"/>
      <c r="WMT547" s="87"/>
      <c r="WMU547" s="87"/>
      <c r="WMV547" s="55"/>
      <c r="WMW547" s="55"/>
      <c r="WMX547" s="92"/>
      <c r="WMY547" s="61"/>
      <c r="WMZ547" s="55"/>
      <c r="WNA547" s="57"/>
      <c r="WNB547" s="55"/>
      <c r="WNC547" s="55"/>
      <c r="WND547" s="55"/>
      <c r="WNE547" s="55"/>
      <c r="WNF547" s="55"/>
      <c r="WNG547" s="55"/>
      <c r="WNH547" s="55"/>
      <c r="WNI547" s="59"/>
      <c r="WNJ547" s="55"/>
      <c r="WNK547" s="55"/>
      <c r="WNL547" s="87"/>
      <c r="WNM547" s="88"/>
      <c r="WNN547" s="89"/>
      <c r="WNO547" s="90"/>
      <c r="WNP547" s="57"/>
      <c r="WNQ547" s="57"/>
      <c r="WNR547" s="91"/>
      <c r="WNS547" s="87"/>
      <c r="WNT547" s="87"/>
      <c r="WNU547" s="55"/>
      <c r="WNV547" s="55"/>
      <c r="WNW547" s="92"/>
      <c r="WNX547" s="61"/>
      <c r="WNY547" s="55"/>
      <c r="WNZ547" s="57"/>
      <c r="WOA547" s="55"/>
      <c r="WOB547" s="55"/>
      <c r="WOC547" s="55"/>
      <c r="WOD547" s="55"/>
      <c r="WOE547" s="55"/>
      <c r="WOF547" s="55"/>
      <c r="WOG547" s="55"/>
      <c r="WOH547" s="59"/>
      <c r="WOI547" s="55"/>
      <c r="WOJ547" s="55"/>
      <c r="WOK547" s="87"/>
      <c r="WOL547" s="88"/>
      <c r="WOM547" s="89"/>
      <c r="WON547" s="90"/>
      <c r="WOO547" s="57"/>
      <c r="WOP547" s="57"/>
      <c r="WOQ547" s="91"/>
      <c r="WOR547" s="87"/>
      <c r="WOS547" s="87"/>
      <c r="WOT547" s="55"/>
      <c r="WOU547" s="55"/>
      <c r="WOV547" s="92"/>
      <c r="WOW547" s="61"/>
      <c r="WOX547" s="55"/>
      <c r="WOY547" s="57"/>
      <c r="WOZ547" s="55"/>
      <c r="WPA547" s="55"/>
      <c r="WPB547" s="55"/>
      <c r="WPC547" s="55"/>
      <c r="WPD547" s="55"/>
      <c r="WPE547" s="55"/>
      <c r="WPF547" s="55"/>
      <c r="WPG547" s="59"/>
      <c r="WPH547" s="55"/>
      <c r="WPI547" s="55"/>
      <c r="WPJ547" s="87"/>
      <c r="WPK547" s="88"/>
      <c r="WPL547" s="89"/>
      <c r="WPM547" s="90"/>
      <c r="WPN547" s="57"/>
      <c r="WPO547" s="57"/>
      <c r="WPP547" s="91"/>
      <c r="WPQ547" s="87"/>
      <c r="WPR547" s="87"/>
      <c r="WPS547" s="55"/>
      <c r="WPT547" s="55"/>
      <c r="WPU547" s="92"/>
      <c r="WPV547" s="61"/>
      <c r="WPW547" s="55"/>
      <c r="WPX547" s="57"/>
      <c r="WPY547" s="55"/>
      <c r="WPZ547" s="55"/>
      <c r="WQA547" s="55"/>
      <c r="WQB547" s="55"/>
      <c r="WQC547" s="55"/>
      <c r="WQD547" s="55"/>
      <c r="WQE547" s="55"/>
      <c r="WQF547" s="59"/>
      <c r="WQG547" s="55"/>
      <c r="WQH547" s="55"/>
      <c r="WQI547" s="87"/>
      <c r="WQJ547" s="88"/>
      <c r="WQK547" s="89"/>
      <c r="WQL547" s="90"/>
      <c r="WQM547" s="57"/>
      <c r="WQN547" s="57"/>
      <c r="WQO547" s="91"/>
      <c r="WQP547" s="87"/>
      <c r="WQQ547" s="87"/>
      <c r="WQR547" s="55"/>
      <c r="WQS547" s="55"/>
      <c r="WQT547" s="92"/>
      <c r="WQU547" s="61"/>
      <c r="WQV547" s="55"/>
      <c r="WQW547" s="57"/>
      <c r="WQX547" s="55"/>
      <c r="WQY547" s="55"/>
      <c r="WQZ547" s="55"/>
      <c r="WRA547" s="55"/>
      <c r="WRB547" s="55"/>
      <c r="WRC547" s="55"/>
      <c r="WRD547" s="55"/>
      <c r="WRE547" s="59"/>
      <c r="WRF547" s="55"/>
      <c r="WRG547" s="55"/>
      <c r="WRH547" s="87"/>
      <c r="WRI547" s="88"/>
      <c r="WRJ547" s="89"/>
      <c r="WRK547" s="90"/>
      <c r="WRL547" s="57"/>
      <c r="WRM547" s="57"/>
      <c r="WRN547" s="91"/>
      <c r="WRO547" s="87"/>
      <c r="WRP547" s="87"/>
      <c r="WRQ547" s="55"/>
      <c r="WRR547" s="55"/>
      <c r="WRS547" s="92"/>
      <c r="WRT547" s="61"/>
      <c r="WRU547" s="55"/>
      <c r="WRV547" s="57"/>
      <c r="WRW547" s="55"/>
      <c r="WRX547" s="55"/>
      <c r="WRY547" s="55"/>
      <c r="WRZ547" s="55"/>
      <c r="WSA547" s="55"/>
      <c r="WSB547" s="55"/>
      <c r="WSC547" s="55"/>
      <c r="WSD547" s="59"/>
      <c r="WSE547" s="55"/>
      <c r="WSF547" s="55"/>
      <c r="WSG547" s="87"/>
      <c r="WSH547" s="88"/>
      <c r="WSI547" s="89"/>
      <c r="WSJ547" s="90"/>
      <c r="WSK547" s="57"/>
      <c r="WSL547" s="57"/>
      <c r="WSM547" s="91"/>
      <c r="WSN547" s="87"/>
      <c r="WSO547" s="87"/>
      <c r="WSP547" s="55"/>
      <c r="WSQ547" s="55"/>
      <c r="WSR547" s="92"/>
      <c r="WSS547" s="61"/>
      <c r="WST547" s="55"/>
      <c r="WSU547" s="57"/>
      <c r="WSV547" s="55"/>
      <c r="WSW547" s="55"/>
      <c r="WSX547" s="55"/>
      <c r="WSY547" s="55"/>
      <c r="WSZ547" s="55"/>
      <c r="WTA547" s="55"/>
      <c r="WTB547" s="55"/>
      <c r="WTC547" s="59"/>
      <c r="WTD547" s="55"/>
      <c r="WTE547" s="55"/>
      <c r="WTF547" s="87"/>
      <c r="WTG547" s="88"/>
      <c r="WTH547" s="89"/>
      <c r="WTI547" s="90"/>
      <c r="WTJ547" s="57"/>
      <c r="WTK547" s="57"/>
      <c r="WTL547" s="91"/>
      <c r="WTM547" s="87"/>
      <c r="WTN547" s="87"/>
      <c r="WTO547" s="55"/>
      <c r="WTP547" s="55"/>
      <c r="WTQ547" s="92"/>
      <c r="WTR547" s="61"/>
      <c r="WTS547" s="55"/>
      <c r="WTT547" s="57"/>
      <c r="WTU547" s="55"/>
      <c r="WTV547" s="55"/>
      <c r="WTW547" s="55"/>
      <c r="WTX547" s="55"/>
      <c r="WTY547" s="55"/>
      <c r="WTZ547" s="55"/>
      <c r="WUA547" s="55"/>
      <c r="WUB547" s="59"/>
      <c r="WUC547" s="55"/>
      <c r="WUD547" s="55"/>
      <c r="WUE547" s="87"/>
      <c r="WUF547" s="88"/>
      <c r="WUG547" s="89"/>
      <c r="WUH547" s="90"/>
      <c r="WUI547" s="57"/>
      <c r="WUJ547" s="57"/>
      <c r="WUK547" s="91"/>
      <c r="WUL547" s="87"/>
      <c r="WUM547" s="87"/>
      <c r="WUN547" s="55"/>
      <c r="WUO547" s="55"/>
      <c r="WUP547" s="92"/>
      <c r="WUQ547" s="61"/>
      <c r="WUR547" s="55"/>
      <c r="WUS547" s="57"/>
      <c r="WUT547" s="55"/>
      <c r="WUU547" s="55"/>
      <c r="WUV547" s="55"/>
      <c r="WUW547" s="55"/>
      <c r="WUX547" s="55"/>
      <c r="WUY547" s="55"/>
      <c r="WUZ547" s="55"/>
      <c r="WVA547" s="59"/>
      <c r="WVB547" s="55"/>
      <c r="WVC547" s="55"/>
      <c r="WVD547" s="87"/>
      <c r="WVE547" s="88"/>
      <c r="WVF547" s="89"/>
      <c r="WVG547" s="90"/>
      <c r="WVH547" s="57"/>
      <c r="WVI547" s="57"/>
      <c r="WVJ547" s="91"/>
      <c r="WVK547" s="87"/>
      <c r="WVL547" s="87"/>
      <c r="WVM547" s="55"/>
      <c r="WVN547" s="55"/>
      <c r="WVO547" s="92"/>
      <c r="WVP547" s="61"/>
      <c r="WVQ547" s="55"/>
      <c r="WVR547" s="57"/>
      <c r="WVS547" s="55"/>
      <c r="WVT547" s="55"/>
      <c r="WVU547" s="55"/>
      <c r="WVV547" s="55"/>
      <c r="WVW547" s="55"/>
      <c r="WVX547" s="55"/>
      <c r="WVY547" s="55"/>
      <c r="WVZ547" s="59"/>
      <c r="WWA547" s="55"/>
      <c r="WWB547" s="55"/>
      <c r="WWC547" s="87"/>
      <c r="WWD547" s="88"/>
      <c r="WWE547" s="89"/>
      <c r="WWF547" s="90"/>
      <c r="WWG547" s="57"/>
      <c r="WWH547" s="57"/>
      <c r="WWI547" s="91"/>
      <c r="WWJ547" s="87"/>
      <c r="WWK547" s="87"/>
      <c r="WWL547" s="55"/>
      <c r="WWM547" s="55"/>
      <c r="WWN547" s="92"/>
      <c r="WWO547" s="61"/>
      <c r="WWP547" s="55"/>
      <c r="WWQ547" s="57"/>
      <c r="WWR547" s="55"/>
      <c r="WWS547" s="55"/>
      <c r="WWT547" s="55"/>
      <c r="WWU547" s="55"/>
      <c r="WWV547" s="55"/>
      <c r="WWW547" s="55"/>
      <c r="WWX547" s="55"/>
      <c r="WWY547" s="59"/>
      <c r="WWZ547" s="55"/>
      <c r="WXA547" s="55"/>
      <c r="WXB547" s="87"/>
      <c r="WXC547" s="88"/>
      <c r="WXD547" s="89"/>
      <c r="WXE547" s="90"/>
      <c r="WXF547" s="57"/>
      <c r="WXG547" s="57"/>
      <c r="WXH547" s="91"/>
      <c r="WXI547" s="87"/>
      <c r="WXJ547" s="87"/>
      <c r="WXK547" s="55"/>
      <c r="WXL547" s="55"/>
      <c r="WXM547" s="92"/>
      <c r="WXN547" s="61"/>
      <c r="WXO547" s="55"/>
      <c r="WXP547" s="57"/>
      <c r="WXQ547" s="55"/>
      <c r="WXR547" s="55"/>
      <c r="WXS547" s="55"/>
      <c r="WXT547" s="55"/>
      <c r="WXU547" s="55"/>
      <c r="WXV547" s="55"/>
      <c r="WXW547" s="55"/>
      <c r="WXX547" s="59"/>
      <c r="WXY547" s="55"/>
      <c r="WXZ547" s="55"/>
      <c r="WYA547" s="87"/>
      <c r="WYB547" s="88"/>
      <c r="WYC547" s="89"/>
      <c r="WYD547" s="90"/>
      <c r="WYE547" s="57"/>
      <c r="WYF547" s="57"/>
      <c r="WYG547" s="91"/>
      <c r="WYH547" s="87"/>
      <c r="WYI547" s="87"/>
      <c r="WYJ547" s="55"/>
      <c r="WYK547" s="55"/>
      <c r="WYL547" s="92"/>
      <c r="WYM547" s="61"/>
      <c r="WYN547" s="55"/>
      <c r="WYO547" s="57"/>
      <c r="WYP547" s="55"/>
      <c r="WYQ547" s="55"/>
      <c r="WYR547" s="55"/>
      <c r="WYS547" s="55"/>
      <c r="WYT547" s="55"/>
      <c r="WYU547" s="55"/>
      <c r="WYV547" s="55"/>
      <c r="WYW547" s="59"/>
      <c r="WYX547" s="55"/>
      <c r="WYY547" s="55"/>
      <c r="WYZ547" s="87"/>
      <c r="WZA547" s="88"/>
      <c r="WZB547" s="89"/>
      <c r="WZC547" s="90"/>
      <c r="WZD547" s="57"/>
      <c r="WZE547" s="57"/>
      <c r="WZF547" s="91"/>
      <c r="WZG547" s="87"/>
      <c r="WZH547" s="87"/>
      <c r="WZI547" s="55"/>
      <c r="WZJ547" s="55"/>
      <c r="WZK547" s="92"/>
      <c r="WZL547" s="61"/>
      <c r="WZM547" s="55"/>
      <c r="WZN547" s="57"/>
      <c r="WZO547" s="55"/>
      <c r="WZP547" s="55"/>
      <c r="WZQ547" s="55"/>
      <c r="WZR547" s="55"/>
      <c r="WZS547" s="55"/>
      <c r="WZT547" s="55"/>
      <c r="WZU547" s="55"/>
      <c r="WZV547" s="59"/>
      <c r="WZW547" s="55"/>
      <c r="WZX547" s="55"/>
      <c r="WZY547" s="87"/>
      <c r="WZZ547" s="88"/>
      <c r="XAA547" s="89"/>
      <c r="XAB547" s="90"/>
      <c r="XAC547" s="57"/>
      <c r="XAD547" s="57"/>
      <c r="XAE547" s="91"/>
      <c r="XAF547" s="87"/>
      <c r="XAG547" s="87"/>
      <c r="XAH547" s="55"/>
      <c r="XAI547" s="55"/>
      <c r="XAJ547" s="92"/>
      <c r="XAK547" s="61"/>
      <c r="XAL547" s="55"/>
      <c r="XAM547" s="57"/>
      <c r="XAN547" s="55"/>
      <c r="XAO547" s="55"/>
      <c r="XAP547" s="55"/>
      <c r="XAQ547" s="55"/>
      <c r="XAR547" s="55"/>
      <c r="XAS547" s="55"/>
      <c r="XAT547" s="55"/>
      <c r="XAU547" s="59"/>
      <c r="XAV547" s="55"/>
      <c r="XAW547" s="55"/>
      <c r="XAX547" s="87"/>
      <c r="XAY547" s="88"/>
      <c r="XAZ547" s="89"/>
      <c r="XBA547" s="90"/>
      <c r="XBB547" s="57"/>
      <c r="XBC547" s="57"/>
      <c r="XBD547" s="91"/>
      <c r="XBE547" s="87"/>
      <c r="XBF547" s="87"/>
      <c r="XBG547" s="55"/>
      <c r="XBH547" s="55"/>
      <c r="XBI547" s="92"/>
      <c r="XBJ547" s="61"/>
      <c r="XBK547" s="55"/>
      <c r="XBL547" s="57"/>
      <c r="XBM547" s="55"/>
      <c r="XBN547" s="55"/>
      <c r="XBO547" s="55"/>
      <c r="XBP547" s="55"/>
      <c r="XBQ547" s="55"/>
      <c r="XBR547" s="55"/>
      <c r="XBS547" s="55"/>
      <c r="XBT547" s="59"/>
      <c r="XBU547" s="55"/>
      <c r="XBV547" s="55"/>
      <c r="XBW547" s="87"/>
      <c r="XBX547" s="88"/>
      <c r="XBY547" s="89"/>
      <c r="XBZ547" s="90"/>
      <c r="XCA547" s="57"/>
      <c r="XCB547" s="57"/>
      <c r="XCC547" s="91"/>
      <c r="XCD547" s="87"/>
      <c r="XCE547" s="87"/>
      <c r="XCF547" s="55"/>
      <c r="XCG547" s="55"/>
      <c r="XCH547" s="92"/>
      <c r="XCI547" s="61"/>
      <c r="XCJ547" s="55"/>
      <c r="XCK547" s="57"/>
      <c r="XCL547" s="55"/>
      <c r="XCM547" s="55"/>
      <c r="XCN547" s="55"/>
      <c r="XCO547" s="55"/>
      <c r="XCP547" s="55"/>
      <c r="XCQ547" s="55"/>
      <c r="XCR547" s="55"/>
      <c r="XCS547" s="59"/>
      <c r="XCT547" s="55"/>
      <c r="XCU547" s="55"/>
      <c r="XCV547" s="87"/>
      <c r="XCW547" s="88"/>
      <c r="XCX547" s="89"/>
      <c r="XCY547" s="90"/>
      <c r="XCZ547" s="57"/>
      <c r="XDA547" s="57"/>
      <c r="XDB547" s="91"/>
      <c r="XDC547" s="87"/>
      <c r="XDD547" s="87"/>
      <c r="XDE547" s="55"/>
      <c r="XDF547" s="55"/>
      <c r="XDG547" s="92"/>
      <c r="XDH547" s="61"/>
      <c r="XDI547" s="55"/>
      <c r="XDJ547" s="57"/>
      <c r="XDK547" s="55"/>
      <c r="XDL547" s="55"/>
      <c r="XDM547" s="55"/>
      <c r="XDN547" s="55"/>
      <c r="XDO547" s="55"/>
      <c r="XDP547" s="55"/>
      <c r="XDQ547" s="55"/>
      <c r="XDR547" s="59"/>
      <c r="XDS547" s="55"/>
      <c r="XDT547" s="55"/>
      <c r="XDU547" s="87"/>
      <c r="XDV547" s="88"/>
      <c r="XDW547" s="89"/>
      <c r="XDX547" s="90"/>
      <c r="XDY547" s="57"/>
      <c r="XDZ547" s="57"/>
      <c r="XEA547" s="91"/>
      <c r="XEB547" s="87"/>
      <c r="XEC547" s="87"/>
      <c r="XED547" s="55"/>
      <c r="XEE547" s="55"/>
      <c r="XEF547" s="92"/>
      <c r="XEG547" s="61"/>
      <c r="XEH547" s="55"/>
      <c r="XEI547" s="57"/>
      <c r="XEJ547" s="55"/>
      <c r="XEK547" s="55"/>
      <c r="XEL547" s="55"/>
      <c r="XEM547" s="55"/>
      <c r="XEN547" s="55"/>
      <c r="XEO547" s="55"/>
    </row>
    <row r="548" spans="1:16369" ht="135" hidden="1" customHeight="1" x14ac:dyDescent="0.2">
      <c r="A548" s="61" t="s">
        <v>6017</v>
      </c>
      <c r="B548" s="55" t="s">
        <v>97</v>
      </c>
      <c r="C548" s="56" t="s">
        <v>96</v>
      </c>
      <c r="D548" s="57" t="s">
        <v>6016</v>
      </c>
      <c r="E548" s="55" t="s">
        <v>2180</v>
      </c>
      <c r="F548" s="55" t="s">
        <v>2179</v>
      </c>
      <c r="G548" s="55" t="s">
        <v>218</v>
      </c>
      <c r="H548" s="55" t="s">
        <v>86</v>
      </c>
      <c r="I548" s="55" t="s">
        <v>86</v>
      </c>
      <c r="J548" s="55" t="s">
        <v>6015</v>
      </c>
      <c r="K548" s="58">
        <v>51.88</v>
      </c>
      <c r="L548" s="59">
        <v>43774</v>
      </c>
      <c r="M548" s="55" t="s">
        <v>86</v>
      </c>
      <c r="N548" s="55" t="s">
        <v>224</v>
      </c>
      <c r="O548" s="57" t="s">
        <v>6009</v>
      </c>
      <c r="P548" s="57" t="s">
        <v>6014</v>
      </c>
      <c r="Q548" s="57" t="s">
        <v>6013</v>
      </c>
      <c r="R548" s="60" t="s">
        <v>86</v>
      </c>
      <c r="S548" s="60"/>
      <c r="T548" s="55"/>
      <c r="U548" s="59"/>
      <c r="V548" s="55"/>
      <c r="W548" s="55"/>
      <c r="X548" s="87"/>
      <c r="Y548" s="88"/>
      <c r="Z548" s="89"/>
      <c r="AA548" s="90"/>
      <c r="AB548" s="57"/>
      <c r="AC548" s="57"/>
      <c r="AD548" s="91"/>
      <c r="AE548" s="87"/>
      <c r="AF548" s="87"/>
      <c r="AG548" s="55"/>
      <c r="AH548" s="55"/>
      <c r="AI548" s="92"/>
      <c r="AJ548" s="61"/>
      <c r="AK548" s="55"/>
      <c r="AL548" s="57"/>
      <c r="AM548" s="55"/>
      <c r="AN548" s="55"/>
      <c r="AO548" s="55"/>
      <c r="AP548" s="55"/>
      <c r="AQ548" s="55"/>
      <c r="AR548" s="55"/>
      <c r="AS548" s="55"/>
      <c r="AT548" s="59"/>
      <c r="AU548" s="55"/>
      <c r="AV548" s="55"/>
      <c r="AW548" s="87"/>
      <c r="AX548" s="88"/>
      <c r="AY548" s="89"/>
      <c r="AZ548" s="90"/>
      <c r="BA548" s="57"/>
      <c r="BB548" s="57"/>
      <c r="BC548" s="91"/>
      <c r="BD548" s="87"/>
      <c r="BE548" s="87"/>
      <c r="BF548" s="55"/>
      <c r="BG548" s="55"/>
      <c r="BH548" s="92"/>
      <c r="BI548" s="61"/>
      <c r="BJ548" s="55"/>
      <c r="BK548" s="57"/>
      <c r="BL548" s="55"/>
      <c r="BM548" s="55"/>
      <c r="BN548" s="55"/>
      <c r="BO548" s="55"/>
      <c r="BP548" s="55"/>
      <c r="BQ548" s="55"/>
      <c r="BR548" s="55"/>
      <c r="BS548" s="59"/>
      <c r="BT548" s="55"/>
      <c r="BU548" s="55"/>
      <c r="BV548" s="87"/>
      <c r="BW548" s="88"/>
      <c r="BX548" s="89"/>
      <c r="BY548" s="90"/>
      <c r="BZ548" s="57"/>
      <c r="CA548" s="57"/>
      <c r="CB548" s="91"/>
      <c r="CC548" s="87"/>
      <c r="CD548" s="87"/>
      <c r="CE548" s="55"/>
      <c r="CF548" s="55"/>
      <c r="CG548" s="92"/>
      <c r="CH548" s="61"/>
      <c r="CI548" s="55"/>
      <c r="CJ548" s="57"/>
      <c r="CK548" s="55"/>
      <c r="CL548" s="55"/>
      <c r="CM548" s="55"/>
      <c r="CN548" s="55"/>
      <c r="CO548" s="55"/>
      <c r="CP548" s="55"/>
      <c r="CQ548" s="55"/>
      <c r="CR548" s="59"/>
      <c r="CS548" s="55"/>
      <c r="CT548" s="55"/>
      <c r="CU548" s="87"/>
      <c r="CV548" s="88"/>
      <c r="CW548" s="89"/>
      <c r="CX548" s="90"/>
      <c r="CY548" s="57"/>
      <c r="CZ548" s="57"/>
      <c r="DA548" s="91"/>
      <c r="DB548" s="87"/>
      <c r="DC548" s="87"/>
      <c r="DD548" s="55"/>
      <c r="DE548" s="55"/>
      <c r="DF548" s="92"/>
      <c r="DG548" s="61"/>
      <c r="DH548" s="55"/>
      <c r="DI548" s="57"/>
      <c r="DJ548" s="55"/>
      <c r="DK548" s="55"/>
      <c r="DL548" s="55"/>
      <c r="DM548" s="55"/>
      <c r="DN548" s="55"/>
      <c r="DO548" s="55"/>
      <c r="DP548" s="55"/>
      <c r="DQ548" s="59"/>
      <c r="DR548" s="55"/>
      <c r="DS548" s="55"/>
      <c r="DT548" s="87"/>
      <c r="DU548" s="88"/>
      <c r="DV548" s="89"/>
      <c r="DW548" s="90"/>
      <c r="DX548" s="57"/>
      <c r="DY548" s="57"/>
      <c r="DZ548" s="91"/>
      <c r="EA548" s="87"/>
      <c r="EB548" s="87"/>
      <c r="EC548" s="55"/>
      <c r="ED548" s="55"/>
      <c r="EE548" s="92"/>
      <c r="EF548" s="61"/>
      <c r="EG548" s="55"/>
      <c r="EH548" s="57"/>
      <c r="EI548" s="55"/>
      <c r="EJ548" s="55"/>
      <c r="EK548" s="55"/>
      <c r="EL548" s="55"/>
      <c r="EM548" s="55"/>
      <c r="EN548" s="55"/>
      <c r="EO548" s="55"/>
      <c r="EP548" s="59"/>
      <c r="EQ548" s="55"/>
      <c r="ER548" s="55"/>
      <c r="ES548" s="87"/>
      <c r="ET548" s="88"/>
      <c r="EU548" s="89"/>
      <c r="EV548" s="90"/>
      <c r="EW548" s="57"/>
      <c r="EX548" s="57"/>
      <c r="EY548" s="91"/>
      <c r="EZ548" s="87"/>
      <c r="FA548" s="87"/>
      <c r="FB548" s="55"/>
      <c r="FC548" s="55"/>
      <c r="FD548" s="92"/>
      <c r="FE548" s="61"/>
      <c r="FF548" s="55"/>
      <c r="FG548" s="57"/>
      <c r="FH548" s="55"/>
      <c r="FI548" s="55"/>
      <c r="FJ548" s="55"/>
      <c r="FK548" s="55"/>
      <c r="FL548" s="55"/>
      <c r="FM548" s="55"/>
      <c r="FN548" s="55"/>
      <c r="FO548" s="59"/>
      <c r="FP548" s="55"/>
      <c r="FQ548" s="55"/>
      <c r="FR548" s="87"/>
      <c r="FS548" s="88"/>
      <c r="FT548" s="89"/>
      <c r="FU548" s="90"/>
      <c r="FV548" s="57"/>
      <c r="FW548" s="57"/>
      <c r="FX548" s="91"/>
      <c r="FY548" s="87"/>
      <c r="FZ548" s="87"/>
      <c r="GA548" s="55"/>
      <c r="GB548" s="55"/>
      <c r="GC548" s="92"/>
      <c r="GD548" s="61"/>
      <c r="GE548" s="55"/>
      <c r="GF548" s="57"/>
      <c r="GG548" s="55"/>
      <c r="GH548" s="55"/>
      <c r="GI548" s="55"/>
      <c r="GJ548" s="55"/>
      <c r="GK548" s="55"/>
      <c r="GL548" s="55"/>
      <c r="GM548" s="55"/>
      <c r="GN548" s="59"/>
      <c r="GO548" s="55"/>
      <c r="GP548" s="55"/>
      <c r="GQ548" s="87"/>
      <c r="GR548" s="88"/>
      <c r="GS548" s="89"/>
      <c r="GT548" s="90"/>
      <c r="GU548" s="57"/>
      <c r="GV548" s="57"/>
      <c r="GW548" s="91"/>
      <c r="GX548" s="87"/>
      <c r="GY548" s="87"/>
      <c r="GZ548" s="55"/>
      <c r="HA548" s="55"/>
      <c r="HB548" s="92"/>
      <c r="HC548" s="61"/>
      <c r="HD548" s="55"/>
      <c r="HE548" s="57"/>
      <c r="HF548" s="55"/>
      <c r="HG548" s="55"/>
      <c r="HH548" s="55"/>
      <c r="HI548" s="55"/>
      <c r="HJ548" s="55"/>
      <c r="HK548" s="55"/>
      <c r="HL548" s="55"/>
      <c r="HM548" s="59"/>
      <c r="HN548" s="55"/>
      <c r="HO548" s="55"/>
      <c r="HP548" s="87"/>
      <c r="HQ548" s="88"/>
      <c r="HR548" s="89"/>
      <c r="HS548" s="90"/>
      <c r="HT548" s="57"/>
      <c r="HU548" s="57"/>
      <c r="HV548" s="91"/>
      <c r="HW548" s="87"/>
      <c r="HX548" s="87"/>
      <c r="HY548" s="55"/>
      <c r="HZ548" s="55"/>
      <c r="IA548" s="92"/>
      <c r="IB548" s="61"/>
      <c r="IC548" s="55"/>
      <c r="ID548" s="57"/>
      <c r="IE548" s="55"/>
      <c r="IF548" s="55"/>
      <c r="IG548" s="55"/>
      <c r="IH548" s="55"/>
      <c r="II548" s="55"/>
      <c r="IJ548" s="55"/>
      <c r="IK548" s="55"/>
      <c r="IL548" s="59"/>
      <c r="IM548" s="55"/>
      <c r="IN548" s="55"/>
      <c r="IO548" s="87"/>
      <c r="IP548" s="88"/>
      <c r="IQ548" s="89"/>
      <c r="IR548" s="90"/>
      <c r="IS548" s="57"/>
      <c r="IT548" s="57"/>
      <c r="IU548" s="91"/>
      <c r="IV548" s="87"/>
      <c r="IW548" s="87"/>
      <c r="IX548" s="55"/>
      <c r="IY548" s="55"/>
      <c r="IZ548" s="92"/>
      <c r="JA548" s="61"/>
      <c r="JB548" s="55"/>
      <c r="JC548" s="57"/>
      <c r="JD548" s="55"/>
      <c r="JE548" s="55"/>
      <c r="JF548" s="55"/>
      <c r="JG548" s="55"/>
      <c r="JH548" s="55"/>
      <c r="JI548" s="55"/>
      <c r="JJ548" s="55"/>
      <c r="JK548" s="59"/>
      <c r="JL548" s="55"/>
      <c r="JM548" s="55"/>
      <c r="JN548" s="87"/>
      <c r="JO548" s="88"/>
      <c r="JP548" s="89"/>
      <c r="JQ548" s="90"/>
      <c r="JR548" s="57"/>
      <c r="JS548" s="57"/>
      <c r="JT548" s="91"/>
      <c r="JU548" s="87"/>
      <c r="JV548" s="87"/>
      <c r="JW548" s="55"/>
      <c r="JX548" s="55"/>
      <c r="JY548" s="92"/>
      <c r="JZ548" s="61"/>
      <c r="KA548" s="55"/>
      <c r="KB548" s="57"/>
      <c r="KC548" s="55"/>
      <c r="KD548" s="55"/>
      <c r="KE548" s="55"/>
      <c r="KF548" s="55"/>
      <c r="KG548" s="55"/>
      <c r="KH548" s="55"/>
      <c r="KI548" s="55"/>
      <c r="KJ548" s="59"/>
      <c r="KK548" s="55"/>
      <c r="KL548" s="55"/>
      <c r="KM548" s="87"/>
      <c r="KN548" s="88"/>
      <c r="KO548" s="89"/>
      <c r="KP548" s="90"/>
      <c r="KQ548" s="57"/>
      <c r="KR548" s="57"/>
      <c r="KS548" s="91"/>
      <c r="KT548" s="87"/>
      <c r="KU548" s="87"/>
      <c r="KV548" s="55"/>
      <c r="KW548" s="55"/>
      <c r="KX548" s="92"/>
      <c r="KY548" s="61"/>
      <c r="KZ548" s="55"/>
      <c r="LA548" s="57"/>
      <c r="LB548" s="55"/>
      <c r="LC548" s="55"/>
      <c r="LD548" s="55"/>
      <c r="LE548" s="55"/>
      <c r="LF548" s="55"/>
      <c r="LG548" s="55"/>
      <c r="LH548" s="55"/>
      <c r="LI548" s="59"/>
      <c r="LJ548" s="55"/>
      <c r="LK548" s="55"/>
      <c r="LL548" s="87"/>
      <c r="LM548" s="88"/>
      <c r="LN548" s="89"/>
      <c r="LO548" s="90"/>
      <c r="LP548" s="57"/>
      <c r="LQ548" s="57"/>
      <c r="LR548" s="91"/>
      <c r="LS548" s="87"/>
      <c r="LT548" s="87"/>
      <c r="LU548" s="55"/>
      <c r="LV548" s="55"/>
      <c r="LW548" s="92"/>
      <c r="LX548" s="61"/>
      <c r="LY548" s="55"/>
      <c r="LZ548" s="57"/>
      <c r="MA548" s="55"/>
      <c r="MB548" s="55"/>
      <c r="MC548" s="55"/>
      <c r="MD548" s="55"/>
      <c r="ME548" s="55"/>
      <c r="MF548" s="55"/>
      <c r="MG548" s="55"/>
      <c r="MH548" s="59"/>
      <c r="MI548" s="55"/>
      <c r="MJ548" s="55"/>
      <c r="MK548" s="87"/>
      <c r="ML548" s="88"/>
      <c r="MM548" s="89"/>
      <c r="MN548" s="90"/>
      <c r="MO548" s="57"/>
      <c r="MP548" s="57"/>
      <c r="MQ548" s="91"/>
      <c r="MR548" s="87"/>
      <c r="MS548" s="87"/>
      <c r="MT548" s="55"/>
      <c r="MU548" s="55"/>
      <c r="MV548" s="92"/>
      <c r="MW548" s="61"/>
      <c r="MX548" s="55"/>
      <c r="MY548" s="57"/>
      <c r="MZ548" s="55"/>
      <c r="NA548" s="55"/>
      <c r="NB548" s="55"/>
      <c r="NC548" s="55"/>
      <c r="ND548" s="55"/>
      <c r="NE548" s="55"/>
      <c r="NF548" s="55"/>
      <c r="NG548" s="59"/>
      <c r="NH548" s="55"/>
      <c r="NI548" s="55"/>
      <c r="NJ548" s="87"/>
      <c r="NK548" s="88"/>
      <c r="NL548" s="89"/>
      <c r="NM548" s="90"/>
      <c r="NN548" s="57"/>
      <c r="NO548" s="57"/>
      <c r="NP548" s="91"/>
      <c r="NQ548" s="87"/>
      <c r="NR548" s="87"/>
      <c r="NS548" s="55"/>
      <c r="NT548" s="55"/>
      <c r="NU548" s="92"/>
      <c r="NV548" s="61"/>
      <c r="NW548" s="55"/>
      <c r="NX548" s="57"/>
      <c r="NY548" s="55"/>
      <c r="NZ548" s="55"/>
      <c r="OA548" s="55"/>
      <c r="OB548" s="55"/>
      <c r="OC548" s="55"/>
      <c r="OD548" s="55"/>
      <c r="OE548" s="55"/>
      <c r="OF548" s="59"/>
      <c r="OG548" s="55"/>
      <c r="OH548" s="55"/>
      <c r="OI548" s="87"/>
      <c r="OJ548" s="88"/>
      <c r="OK548" s="89"/>
      <c r="OL548" s="90"/>
      <c r="OM548" s="57"/>
      <c r="ON548" s="57"/>
      <c r="OO548" s="91"/>
      <c r="OP548" s="87"/>
      <c r="OQ548" s="87"/>
      <c r="OR548" s="55"/>
      <c r="OS548" s="55"/>
      <c r="OT548" s="92"/>
      <c r="OU548" s="61"/>
      <c r="OV548" s="55"/>
      <c r="OW548" s="57"/>
      <c r="OX548" s="55"/>
      <c r="OY548" s="55"/>
      <c r="OZ548" s="55"/>
      <c r="PA548" s="55"/>
      <c r="PB548" s="55"/>
      <c r="PC548" s="55"/>
      <c r="PD548" s="55"/>
      <c r="PE548" s="59"/>
      <c r="PF548" s="55"/>
      <c r="PG548" s="55"/>
      <c r="PH548" s="87"/>
      <c r="PI548" s="88"/>
      <c r="PJ548" s="89"/>
      <c r="PK548" s="90"/>
      <c r="PL548" s="57"/>
      <c r="PM548" s="57"/>
      <c r="PN548" s="91"/>
      <c r="PO548" s="87"/>
      <c r="PP548" s="87"/>
      <c r="PQ548" s="55"/>
      <c r="PR548" s="55"/>
      <c r="PS548" s="92"/>
      <c r="PT548" s="61"/>
      <c r="PU548" s="55"/>
      <c r="PV548" s="57"/>
      <c r="PW548" s="55"/>
      <c r="PX548" s="55"/>
      <c r="PY548" s="55"/>
      <c r="PZ548" s="55"/>
      <c r="QA548" s="55"/>
      <c r="QB548" s="55"/>
      <c r="QC548" s="55"/>
      <c r="QD548" s="59"/>
      <c r="QE548" s="55"/>
      <c r="QF548" s="55"/>
      <c r="QG548" s="87"/>
      <c r="QH548" s="88"/>
      <c r="QI548" s="89"/>
      <c r="QJ548" s="90"/>
      <c r="QK548" s="57"/>
      <c r="QL548" s="57"/>
      <c r="QM548" s="91"/>
      <c r="QN548" s="87"/>
      <c r="QO548" s="87"/>
      <c r="QP548" s="55"/>
      <c r="QQ548" s="55"/>
      <c r="QR548" s="92"/>
      <c r="QS548" s="61"/>
      <c r="QT548" s="55"/>
      <c r="QU548" s="57"/>
      <c r="QV548" s="55"/>
      <c r="QW548" s="55"/>
      <c r="QX548" s="55"/>
      <c r="QY548" s="55"/>
      <c r="QZ548" s="55"/>
      <c r="RA548" s="55"/>
      <c r="RB548" s="55"/>
      <c r="RC548" s="59"/>
      <c r="RD548" s="55"/>
      <c r="RE548" s="55"/>
      <c r="RF548" s="87"/>
      <c r="RG548" s="88"/>
      <c r="RH548" s="89"/>
      <c r="RI548" s="90"/>
      <c r="RJ548" s="57"/>
      <c r="RK548" s="57"/>
      <c r="RL548" s="91"/>
      <c r="RM548" s="87"/>
      <c r="RN548" s="87"/>
      <c r="RO548" s="55"/>
      <c r="RP548" s="55"/>
      <c r="RQ548" s="92"/>
      <c r="RR548" s="61"/>
      <c r="RS548" s="55"/>
      <c r="RT548" s="57"/>
      <c r="RU548" s="55"/>
      <c r="RV548" s="55"/>
      <c r="RW548" s="55"/>
      <c r="RX548" s="55"/>
      <c r="RY548" s="55"/>
      <c r="RZ548" s="55"/>
      <c r="SA548" s="55"/>
      <c r="SB548" s="59"/>
      <c r="SC548" s="55"/>
      <c r="SD548" s="55"/>
      <c r="SE548" s="87"/>
      <c r="SF548" s="88"/>
      <c r="SG548" s="89"/>
      <c r="SH548" s="90"/>
      <c r="SI548" s="57"/>
      <c r="SJ548" s="57"/>
      <c r="SK548" s="91"/>
      <c r="SL548" s="87"/>
      <c r="SM548" s="87"/>
      <c r="SN548" s="55"/>
      <c r="SO548" s="55"/>
      <c r="SP548" s="92"/>
      <c r="SQ548" s="61"/>
      <c r="SR548" s="55"/>
      <c r="SS548" s="57"/>
      <c r="ST548" s="55"/>
      <c r="SU548" s="55"/>
      <c r="SV548" s="55"/>
      <c r="SW548" s="55"/>
      <c r="SX548" s="55"/>
      <c r="SY548" s="55"/>
      <c r="SZ548" s="55"/>
      <c r="TA548" s="59"/>
      <c r="TB548" s="55"/>
      <c r="TC548" s="55"/>
      <c r="TD548" s="87"/>
      <c r="TE548" s="88"/>
      <c r="TF548" s="89"/>
      <c r="TG548" s="90"/>
      <c r="TH548" s="57"/>
      <c r="TI548" s="57"/>
      <c r="TJ548" s="91"/>
      <c r="TK548" s="87"/>
      <c r="TL548" s="87"/>
      <c r="TM548" s="55"/>
      <c r="TN548" s="55"/>
      <c r="TO548" s="92"/>
      <c r="TP548" s="61"/>
      <c r="TQ548" s="55"/>
      <c r="TR548" s="57"/>
      <c r="TS548" s="55"/>
      <c r="TT548" s="55"/>
      <c r="TU548" s="55"/>
      <c r="TV548" s="55"/>
      <c r="TW548" s="55"/>
      <c r="TX548" s="55"/>
      <c r="TY548" s="55"/>
      <c r="TZ548" s="59"/>
      <c r="UA548" s="55"/>
      <c r="UB548" s="55"/>
      <c r="UC548" s="87"/>
      <c r="UD548" s="88"/>
      <c r="UE548" s="89"/>
      <c r="UF548" s="90"/>
      <c r="UG548" s="57"/>
      <c r="UH548" s="57"/>
      <c r="UI548" s="91"/>
      <c r="UJ548" s="87"/>
      <c r="UK548" s="87"/>
      <c r="UL548" s="55"/>
      <c r="UM548" s="55"/>
      <c r="UN548" s="92"/>
      <c r="UO548" s="61"/>
      <c r="UP548" s="55"/>
      <c r="UQ548" s="57"/>
      <c r="UR548" s="55"/>
      <c r="US548" s="55"/>
      <c r="UT548" s="55"/>
      <c r="UU548" s="55"/>
      <c r="UV548" s="55"/>
      <c r="UW548" s="55"/>
      <c r="UX548" s="55"/>
      <c r="UY548" s="59"/>
      <c r="UZ548" s="55"/>
      <c r="VA548" s="55"/>
      <c r="VB548" s="87"/>
      <c r="VC548" s="88"/>
      <c r="VD548" s="89"/>
      <c r="VE548" s="90"/>
      <c r="VF548" s="57"/>
      <c r="VG548" s="57"/>
      <c r="VH548" s="91"/>
      <c r="VI548" s="87"/>
      <c r="VJ548" s="87"/>
      <c r="VK548" s="55"/>
      <c r="VL548" s="55"/>
      <c r="VM548" s="92"/>
      <c r="VN548" s="61"/>
      <c r="VO548" s="55"/>
      <c r="VP548" s="57"/>
      <c r="VQ548" s="55"/>
      <c r="VR548" s="55"/>
      <c r="VS548" s="55"/>
      <c r="VT548" s="55"/>
      <c r="VU548" s="55"/>
      <c r="VV548" s="55"/>
      <c r="VW548" s="55"/>
      <c r="VX548" s="59"/>
      <c r="VY548" s="55"/>
      <c r="VZ548" s="55"/>
      <c r="WA548" s="87"/>
      <c r="WB548" s="88"/>
      <c r="WC548" s="89"/>
      <c r="WD548" s="90"/>
      <c r="WE548" s="57"/>
      <c r="WF548" s="57"/>
      <c r="WG548" s="91"/>
      <c r="WH548" s="87"/>
      <c r="WI548" s="87"/>
      <c r="WJ548" s="55"/>
      <c r="WK548" s="55"/>
      <c r="WL548" s="92"/>
      <c r="WM548" s="61"/>
      <c r="WN548" s="55"/>
      <c r="WO548" s="57"/>
      <c r="WP548" s="55"/>
      <c r="WQ548" s="55"/>
      <c r="WR548" s="55"/>
      <c r="WS548" s="55"/>
      <c r="WT548" s="55"/>
      <c r="WU548" s="55"/>
      <c r="WV548" s="55"/>
      <c r="WW548" s="59"/>
      <c r="WX548" s="55"/>
      <c r="WY548" s="55"/>
      <c r="WZ548" s="87"/>
      <c r="XA548" s="88"/>
      <c r="XB548" s="89"/>
      <c r="XC548" s="90"/>
      <c r="XD548" s="57"/>
      <c r="XE548" s="57"/>
      <c r="XF548" s="91"/>
      <c r="XG548" s="87"/>
      <c r="XH548" s="87"/>
      <c r="XI548" s="55"/>
      <c r="XJ548" s="55"/>
      <c r="XK548" s="92"/>
      <c r="XL548" s="61"/>
      <c r="XM548" s="55"/>
      <c r="XN548" s="57"/>
      <c r="XO548" s="55"/>
      <c r="XP548" s="55"/>
      <c r="XQ548" s="55"/>
      <c r="XR548" s="55"/>
      <c r="XS548" s="55"/>
      <c r="XT548" s="55"/>
      <c r="XU548" s="55"/>
      <c r="XV548" s="59"/>
      <c r="XW548" s="55"/>
      <c r="XX548" s="55"/>
      <c r="XY548" s="87"/>
      <c r="XZ548" s="88"/>
      <c r="YA548" s="89"/>
      <c r="YB548" s="90"/>
      <c r="YC548" s="57"/>
      <c r="YD548" s="57"/>
      <c r="YE548" s="91"/>
      <c r="YF548" s="87"/>
      <c r="YG548" s="87"/>
      <c r="YH548" s="55"/>
      <c r="YI548" s="55"/>
      <c r="YJ548" s="92"/>
      <c r="YK548" s="61"/>
      <c r="YL548" s="55"/>
      <c r="YM548" s="57"/>
      <c r="YN548" s="55"/>
      <c r="YO548" s="55"/>
      <c r="YP548" s="55"/>
      <c r="YQ548" s="55"/>
      <c r="YR548" s="55"/>
      <c r="YS548" s="55"/>
      <c r="YT548" s="55"/>
      <c r="YU548" s="59"/>
      <c r="YV548" s="55"/>
      <c r="YW548" s="55"/>
      <c r="YX548" s="87"/>
      <c r="YY548" s="88"/>
      <c r="YZ548" s="89"/>
      <c r="ZA548" s="90"/>
      <c r="ZB548" s="57"/>
      <c r="ZC548" s="57"/>
      <c r="ZD548" s="91"/>
      <c r="ZE548" s="87"/>
      <c r="ZF548" s="87"/>
      <c r="ZG548" s="55"/>
      <c r="ZH548" s="55"/>
      <c r="ZI548" s="92"/>
      <c r="ZJ548" s="61"/>
      <c r="ZK548" s="55"/>
      <c r="ZL548" s="57"/>
      <c r="ZM548" s="55"/>
      <c r="ZN548" s="55"/>
      <c r="ZO548" s="55"/>
      <c r="ZP548" s="55"/>
      <c r="ZQ548" s="55"/>
      <c r="ZR548" s="55"/>
      <c r="ZS548" s="55"/>
      <c r="ZT548" s="59"/>
      <c r="ZU548" s="55"/>
      <c r="ZV548" s="55"/>
      <c r="ZW548" s="87"/>
      <c r="ZX548" s="88"/>
      <c r="ZY548" s="89"/>
      <c r="ZZ548" s="90"/>
      <c r="AAA548" s="57"/>
      <c r="AAB548" s="57"/>
      <c r="AAC548" s="91"/>
      <c r="AAD548" s="87"/>
      <c r="AAE548" s="87"/>
      <c r="AAF548" s="55"/>
      <c r="AAG548" s="55"/>
      <c r="AAH548" s="92"/>
      <c r="AAI548" s="61"/>
      <c r="AAJ548" s="55"/>
      <c r="AAK548" s="57"/>
      <c r="AAL548" s="55"/>
      <c r="AAM548" s="55"/>
      <c r="AAN548" s="55"/>
      <c r="AAO548" s="55"/>
      <c r="AAP548" s="55"/>
      <c r="AAQ548" s="55"/>
      <c r="AAR548" s="55"/>
      <c r="AAS548" s="59"/>
      <c r="AAT548" s="55"/>
      <c r="AAU548" s="55"/>
      <c r="AAV548" s="87"/>
      <c r="AAW548" s="88"/>
      <c r="AAX548" s="89"/>
      <c r="AAY548" s="90"/>
      <c r="AAZ548" s="57"/>
      <c r="ABA548" s="57"/>
      <c r="ABB548" s="91"/>
      <c r="ABC548" s="87"/>
      <c r="ABD548" s="87"/>
      <c r="ABE548" s="55"/>
      <c r="ABF548" s="55"/>
      <c r="ABG548" s="92"/>
      <c r="ABH548" s="61"/>
      <c r="ABI548" s="55"/>
      <c r="ABJ548" s="57"/>
      <c r="ABK548" s="55"/>
      <c r="ABL548" s="55"/>
      <c r="ABM548" s="55"/>
      <c r="ABN548" s="55"/>
      <c r="ABO548" s="55"/>
      <c r="ABP548" s="55"/>
      <c r="ABQ548" s="55"/>
      <c r="ABR548" s="59"/>
      <c r="ABS548" s="55"/>
      <c r="ABT548" s="55"/>
      <c r="ABU548" s="87"/>
      <c r="ABV548" s="88"/>
      <c r="ABW548" s="89"/>
      <c r="ABX548" s="90"/>
      <c r="ABY548" s="57"/>
      <c r="ABZ548" s="57"/>
      <c r="ACA548" s="91"/>
      <c r="ACB548" s="87"/>
      <c r="ACC548" s="87"/>
      <c r="ACD548" s="55"/>
      <c r="ACE548" s="55"/>
      <c r="ACF548" s="92"/>
      <c r="ACG548" s="61"/>
      <c r="ACH548" s="55"/>
      <c r="ACI548" s="57"/>
      <c r="ACJ548" s="55"/>
      <c r="ACK548" s="55"/>
      <c r="ACL548" s="55"/>
      <c r="ACM548" s="55"/>
      <c r="ACN548" s="55"/>
      <c r="ACO548" s="55"/>
      <c r="ACP548" s="55"/>
      <c r="ACQ548" s="59"/>
      <c r="ACR548" s="55"/>
      <c r="ACS548" s="55"/>
      <c r="ACT548" s="87"/>
      <c r="ACU548" s="88"/>
      <c r="ACV548" s="89"/>
      <c r="ACW548" s="90"/>
      <c r="ACX548" s="57"/>
      <c r="ACY548" s="57"/>
      <c r="ACZ548" s="91"/>
      <c r="ADA548" s="87"/>
      <c r="ADB548" s="87"/>
      <c r="ADC548" s="55"/>
      <c r="ADD548" s="55"/>
      <c r="ADE548" s="92"/>
      <c r="ADF548" s="61"/>
      <c r="ADG548" s="55"/>
      <c r="ADH548" s="57"/>
      <c r="ADI548" s="55"/>
      <c r="ADJ548" s="55"/>
      <c r="ADK548" s="55"/>
      <c r="ADL548" s="55"/>
      <c r="ADM548" s="55"/>
      <c r="ADN548" s="55"/>
      <c r="ADO548" s="55"/>
      <c r="ADP548" s="59"/>
      <c r="ADQ548" s="55"/>
      <c r="ADR548" s="55"/>
      <c r="ADS548" s="87"/>
      <c r="ADT548" s="88"/>
      <c r="ADU548" s="89"/>
      <c r="ADV548" s="90"/>
      <c r="ADW548" s="57"/>
      <c r="ADX548" s="57"/>
      <c r="ADY548" s="91"/>
      <c r="ADZ548" s="87"/>
      <c r="AEA548" s="87"/>
      <c r="AEB548" s="55"/>
      <c r="AEC548" s="55"/>
      <c r="AED548" s="92"/>
      <c r="AEE548" s="61"/>
      <c r="AEF548" s="55"/>
      <c r="AEG548" s="57"/>
      <c r="AEH548" s="55"/>
      <c r="AEI548" s="55"/>
      <c r="AEJ548" s="55"/>
      <c r="AEK548" s="55"/>
      <c r="AEL548" s="55"/>
      <c r="AEM548" s="55"/>
      <c r="AEN548" s="55"/>
      <c r="AEO548" s="59"/>
      <c r="AEP548" s="55"/>
      <c r="AEQ548" s="55"/>
      <c r="AER548" s="87"/>
      <c r="AES548" s="88"/>
      <c r="AET548" s="89"/>
      <c r="AEU548" s="90"/>
      <c r="AEV548" s="57"/>
      <c r="AEW548" s="57"/>
      <c r="AEX548" s="91"/>
      <c r="AEY548" s="87"/>
      <c r="AEZ548" s="87"/>
      <c r="AFA548" s="55"/>
      <c r="AFB548" s="55"/>
      <c r="AFC548" s="92"/>
      <c r="AFD548" s="61"/>
      <c r="AFE548" s="55"/>
      <c r="AFF548" s="57"/>
      <c r="AFG548" s="55"/>
      <c r="AFH548" s="55"/>
      <c r="AFI548" s="55"/>
      <c r="AFJ548" s="55"/>
      <c r="AFK548" s="55"/>
      <c r="AFL548" s="55"/>
      <c r="AFM548" s="55"/>
      <c r="AFN548" s="59"/>
      <c r="AFO548" s="55"/>
      <c r="AFP548" s="55"/>
      <c r="AFQ548" s="87"/>
      <c r="AFR548" s="88"/>
      <c r="AFS548" s="89"/>
      <c r="AFT548" s="90"/>
      <c r="AFU548" s="57"/>
      <c r="AFV548" s="57"/>
      <c r="AFW548" s="91"/>
      <c r="AFX548" s="87"/>
      <c r="AFY548" s="87"/>
      <c r="AFZ548" s="55"/>
      <c r="AGA548" s="55"/>
      <c r="AGB548" s="92"/>
      <c r="AGC548" s="61"/>
      <c r="AGD548" s="55"/>
      <c r="AGE548" s="57"/>
      <c r="AGF548" s="55"/>
      <c r="AGG548" s="55"/>
      <c r="AGH548" s="55"/>
      <c r="AGI548" s="55"/>
      <c r="AGJ548" s="55"/>
      <c r="AGK548" s="55"/>
      <c r="AGL548" s="55"/>
      <c r="AGM548" s="59"/>
      <c r="AGN548" s="55"/>
      <c r="AGO548" s="55"/>
      <c r="AGP548" s="87"/>
      <c r="AGQ548" s="88"/>
      <c r="AGR548" s="89"/>
      <c r="AGS548" s="90"/>
      <c r="AGT548" s="57"/>
      <c r="AGU548" s="57"/>
      <c r="AGV548" s="91"/>
      <c r="AGW548" s="87"/>
      <c r="AGX548" s="87"/>
      <c r="AGY548" s="55"/>
      <c r="AGZ548" s="55"/>
      <c r="AHA548" s="92"/>
      <c r="AHB548" s="61"/>
      <c r="AHC548" s="55"/>
      <c r="AHD548" s="57"/>
      <c r="AHE548" s="55"/>
      <c r="AHF548" s="55"/>
      <c r="AHG548" s="55"/>
      <c r="AHH548" s="55"/>
      <c r="AHI548" s="55"/>
      <c r="AHJ548" s="55"/>
      <c r="AHK548" s="55"/>
      <c r="AHL548" s="59"/>
      <c r="AHM548" s="55"/>
      <c r="AHN548" s="55"/>
      <c r="AHO548" s="87"/>
      <c r="AHP548" s="88"/>
      <c r="AHQ548" s="89"/>
      <c r="AHR548" s="90"/>
      <c r="AHS548" s="57"/>
      <c r="AHT548" s="57"/>
      <c r="AHU548" s="91"/>
      <c r="AHV548" s="87"/>
      <c r="AHW548" s="87"/>
      <c r="AHX548" s="55"/>
      <c r="AHY548" s="55"/>
      <c r="AHZ548" s="92"/>
      <c r="AIA548" s="61"/>
      <c r="AIB548" s="55"/>
      <c r="AIC548" s="57"/>
      <c r="AID548" s="55"/>
      <c r="AIE548" s="55"/>
      <c r="AIF548" s="55"/>
      <c r="AIG548" s="55"/>
      <c r="AIH548" s="55"/>
      <c r="AII548" s="55"/>
      <c r="AIJ548" s="55"/>
      <c r="AIK548" s="59"/>
      <c r="AIL548" s="55"/>
      <c r="AIM548" s="55"/>
      <c r="AIN548" s="87"/>
      <c r="AIO548" s="88"/>
      <c r="AIP548" s="89"/>
      <c r="AIQ548" s="90"/>
      <c r="AIR548" s="57"/>
      <c r="AIS548" s="57"/>
      <c r="AIT548" s="91"/>
      <c r="AIU548" s="87"/>
      <c r="AIV548" s="87"/>
      <c r="AIW548" s="55"/>
      <c r="AIX548" s="55"/>
      <c r="AIY548" s="92"/>
      <c r="AIZ548" s="61"/>
      <c r="AJA548" s="55"/>
      <c r="AJB548" s="57"/>
      <c r="AJC548" s="55"/>
      <c r="AJD548" s="55"/>
      <c r="AJE548" s="55"/>
      <c r="AJF548" s="55"/>
      <c r="AJG548" s="55"/>
      <c r="AJH548" s="55"/>
      <c r="AJI548" s="55"/>
      <c r="AJJ548" s="59"/>
      <c r="AJK548" s="55"/>
      <c r="AJL548" s="55"/>
      <c r="AJM548" s="87"/>
      <c r="AJN548" s="88"/>
      <c r="AJO548" s="89"/>
      <c r="AJP548" s="90"/>
      <c r="AJQ548" s="57"/>
      <c r="AJR548" s="57"/>
      <c r="AJS548" s="91"/>
      <c r="AJT548" s="87"/>
      <c r="AJU548" s="87"/>
      <c r="AJV548" s="55"/>
      <c r="AJW548" s="55"/>
      <c r="AJX548" s="92"/>
      <c r="AJY548" s="61"/>
      <c r="AJZ548" s="55"/>
      <c r="AKA548" s="57"/>
      <c r="AKB548" s="55"/>
      <c r="AKC548" s="55"/>
      <c r="AKD548" s="55"/>
      <c r="AKE548" s="55"/>
      <c r="AKF548" s="55"/>
      <c r="AKG548" s="55"/>
      <c r="AKH548" s="55"/>
      <c r="AKI548" s="59"/>
      <c r="AKJ548" s="55"/>
      <c r="AKK548" s="55"/>
      <c r="AKL548" s="87"/>
      <c r="AKM548" s="88"/>
      <c r="AKN548" s="89"/>
      <c r="AKO548" s="90"/>
      <c r="AKP548" s="57"/>
      <c r="AKQ548" s="57"/>
      <c r="AKR548" s="91"/>
      <c r="AKS548" s="87"/>
      <c r="AKT548" s="87"/>
      <c r="AKU548" s="55"/>
      <c r="AKV548" s="55"/>
      <c r="AKW548" s="92"/>
      <c r="AKX548" s="61"/>
      <c r="AKY548" s="55"/>
      <c r="AKZ548" s="57"/>
      <c r="ALA548" s="55"/>
      <c r="ALB548" s="55"/>
      <c r="ALC548" s="55"/>
      <c r="ALD548" s="55"/>
      <c r="ALE548" s="55"/>
      <c r="ALF548" s="55"/>
      <c r="ALG548" s="55"/>
      <c r="ALH548" s="59"/>
      <c r="ALI548" s="55"/>
      <c r="ALJ548" s="55"/>
      <c r="ALK548" s="87"/>
      <c r="ALL548" s="88"/>
      <c r="ALM548" s="89"/>
      <c r="ALN548" s="90"/>
      <c r="ALO548" s="57"/>
      <c r="ALP548" s="57"/>
      <c r="ALQ548" s="91"/>
      <c r="ALR548" s="87"/>
      <c r="ALS548" s="87"/>
      <c r="ALT548" s="55"/>
      <c r="ALU548" s="55"/>
      <c r="ALV548" s="92"/>
      <c r="ALW548" s="61"/>
      <c r="ALX548" s="55"/>
      <c r="ALY548" s="57"/>
      <c r="ALZ548" s="55"/>
      <c r="AMA548" s="55"/>
      <c r="AMB548" s="55"/>
      <c r="AMC548" s="55"/>
      <c r="AMD548" s="55"/>
      <c r="AME548" s="55"/>
      <c r="AMF548" s="55"/>
      <c r="AMG548" s="59"/>
      <c r="AMH548" s="55"/>
      <c r="AMI548" s="55"/>
      <c r="AMJ548" s="87"/>
      <c r="AMK548" s="88"/>
      <c r="AML548" s="89"/>
      <c r="AMM548" s="90"/>
      <c r="AMN548" s="57"/>
      <c r="AMO548" s="57"/>
      <c r="AMP548" s="91"/>
      <c r="AMQ548" s="87"/>
      <c r="AMR548" s="87"/>
      <c r="AMS548" s="55"/>
      <c r="AMT548" s="55"/>
      <c r="AMU548" s="92"/>
      <c r="AMV548" s="61"/>
      <c r="AMW548" s="55"/>
      <c r="AMX548" s="57"/>
      <c r="AMY548" s="55"/>
      <c r="AMZ548" s="55"/>
      <c r="ANA548" s="55"/>
      <c r="ANB548" s="55"/>
      <c r="ANC548" s="55"/>
      <c r="AND548" s="55"/>
      <c r="ANE548" s="55"/>
      <c r="ANF548" s="59"/>
      <c r="ANG548" s="55"/>
      <c r="ANH548" s="55"/>
      <c r="ANI548" s="87"/>
      <c r="ANJ548" s="88"/>
      <c r="ANK548" s="89"/>
      <c r="ANL548" s="90"/>
      <c r="ANM548" s="57"/>
      <c r="ANN548" s="57"/>
      <c r="ANO548" s="91"/>
      <c r="ANP548" s="87"/>
      <c r="ANQ548" s="87"/>
      <c r="ANR548" s="55"/>
      <c r="ANS548" s="55"/>
      <c r="ANT548" s="92"/>
      <c r="ANU548" s="61"/>
      <c r="ANV548" s="55"/>
      <c r="ANW548" s="57"/>
      <c r="ANX548" s="55"/>
      <c r="ANY548" s="55"/>
      <c r="ANZ548" s="55"/>
      <c r="AOA548" s="55"/>
      <c r="AOB548" s="55"/>
      <c r="AOC548" s="55"/>
      <c r="AOD548" s="55"/>
      <c r="AOE548" s="59"/>
      <c r="AOF548" s="55"/>
      <c r="AOG548" s="55"/>
      <c r="AOH548" s="87"/>
      <c r="AOI548" s="88"/>
      <c r="AOJ548" s="89"/>
      <c r="AOK548" s="90"/>
      <c r="AOL548" s="57"/>
      <c r="AOM548" s="57"/>
      <c r="AON548" s="91"/>
      <c r="AOO548" s="87"/>
      <c r="AOP548" s="87"/>
      <c r="AOQ548" s="55"/>
      <c r="AOR548" s="55"/>
      <c r="AOS548" s="92"/>
      <c r="AOT548" s="61"/>
      <c r="AOU548" s="55"/>
      <c r="AOV548" s="57"/>
      <c r="AOW548" s="55"/>
      <c r="AOX548" s="55"/>
      <c r="AOY548" s="55"/>
      <c r="AOZ548" s="55"/>
      <c r="APA548" s="55"/>
      <c r="APB548" s="55"/>
      <c r="APC548" s="55"/>
      <c r="APD548" s="59"/>
      <c r="APE548" s="55"/>
      <c r="APF548" s="55"/>
      <c r="APG548" s="87"/>
      <c r="APH548" s="88"/>
      <c r="API548" s="89"/>
      <c r="APJ548" s="90"/>
      <c r="APK548" s="57"/>
      <c r="APL548" s="57"/>
      <c r="APM548" s="91"/>
      <c r="APN548" s="87"/>
      <c r="APO548" s="87"/>
      <c r="APP548" s="55"/>
      <c r="APQ548" s="55"/>
      <c r="APR548" s="92"/>
      <c r="APS548" s="61"/>
      <c r="APT548" s="55"/>
      <c r="APU548" s="57"/>
      <c r="APV548" s="55"/>
      <c r="APW548" s="55"/>
      <c r="APX548" s="55"/>
      <c r="APY548" s="55"/>
      <c r="APZ548" s="55"/>
      <c r="AQA548" s="55"/>
      <c r="AQB548" s="55"/>
      <c r="AQC548" s="59"/>
      <c r="AQD548" s="55"/>
      <c r="AQE548" s="55"/>
      <c r="AQF548" s="87"/>
      <c r="AQG548" s="88"/>
      <c r="AQH548" s="89"/>
      <c r="AQI548" s="90"/>
      <c r="AQJ548" s="57"/>
      <c r="AQK548" s="57"/>
      <c r="AQL548" s="91"/>
      <c r="AQM548" s="87"/>
      <c r="AQN548" s="87"/>
      <c r="AQO548" s="55"/>
      <c r="AQP548" s="55"/>
      <c r="AQQ548" s="92"/>
      <c r="AQR548" s="61"/>
      <c r="AQS548" s="55"/>
      <c r="AQT548" s="57"/>
      <c r="AQU548" s="55"/>
      <c r="AQV548" s="55"/>
      <c r="AQW548" s="55"/>
      <c r="AQX548" s="55"/>
      <c r="AQY548" s="55"/>
      <c r="AQZ548" s="55"/>
      <c r="ARA548" s="55"/>
      <c r="ARB548" s="59"/>
      <c r="ARC548" s="55"/>
      <c r="ARD548" s="55"/>
      <c r="ARE548" s="87"/>
      <c r="ARF548" s="88"/>
      <c r="ARG548" s="89"/>
      <c r="ARH548" s="90"/>
      <c r="ARI548" s="57"/>
      <c r="ARJ548" s="57"/>
      <c r="ARK548" s="91"/>
      <c r="ARL548" s="87"/>
      <c r="ARM548" s="87"/>
      <c r="ARN548" s="55"/>
      <c r="ARO548" s="55"/>
      <c r="ARP548" s="92"/>
      <c r="ARQ548" s="61"/>
      <c r="ARR548" s="55"/>
      <c r="ARS548" s="57"/>
      <c r="ART548" s="55"/>
      <c r="ARU548" s="55"/>
      <c r="ARV548" s="55"/>
      <c r="ARW548" s="55"/>
      <c r="ARX548" s="55"/>
      <c r="ARY548" s="55"/>
      <c r="ARZ548" s="55"/>
      <c r="ASA548" s="59"/>
      <c r="ASB548" s="55"/>
      <c r="ASC548" s="55"/>
      <c r="ASD548" s="87"/>
      <c r="ASE548" s="88"/>
      <c r="ASF548" s="89"/>
      <c r="ASG548" s="90"/>
      <c r="ASH548" s="57"/>
      <c r="ASI548" s="57"/>
      <c r="ASJ548" s="91"/>
      <c r="ASK548" s="87"/>
      <c r="ASL548" s="87"/>
      <c r="ASM548" s="55"/>
      <c r="ASN548" s="55"/>
      <c r="ASO548" s="92"/>
      <c r="ASP548" s="61"/>
      <c r="ASQ548" s="55"/>
      <c r="ASR548" s="57"/>
      <c r="ASS548" s="55"/>
      <c r="AST548" s="55"/>
      <c r="ASU548" s="55"/>
      <c r="ASV548" s="55"/>
      <c r="ASW548" s="55"/>
      <c r="ASX548" s="55"/>
      <c r="ASY548" s="55"/>
      <c r="ASZ548" s="59"/>
      <c r="ATA548" s="55"/>
      <c r="ATB548" s="55"/>
      <c r="ATC548" s="87"/>
      <c r="ATD548" s="88"/>
      <c r="ATE548" s="89"/>
      <c r="ATF548" s="90"/>
      <c r="ATG548" s="57"/>
      <c r="ATH548" s="57"/>
      <c r="ATI548" s="91"/>
      <c r="ATJ548" s="87"/>
      <c r="ATK548" s="87"/>
      <c r="ATL548" s="55"/>
      <c r="ATM548" s="55"/>
      <c r="ATN548" s="92"/>
      <c r="ATO548" s="61"/>
      <c r="ATP548" s="55"/>
      <c r="ATQ548" s="57"/>
      <c r="ATR548" s="55"/>
      <c r="ATS548" s="55"/>
      <c r="ATT548" s="55"/>
      <c r="ATU548" s="55"/>
      <c r="ATV548" s="55"/>
      <c r="ATW548" s="55"/>
      <c r="ATX548" s="55"/>
      <c r="ATY548" s="59"/>
      <c r="ATZ548" s="55"/>
      <c r="AUA548" s="55"/>
      <c r="AUB548" s="87"/>
      <c r="AUC548" s="88"/>
      <c r="AUD548" s="89"/>
      <c r="AUE548" s="90"/>
      <c r="AUF548" s="57"/>
      <c r="AUG548" s="57"/>
      <c r="AUH548" s="91"/>
      <c r="AUI548" s="87"/>
      <c r="AUJ548" s="87"/>
      <c r="AUK548" s="55"/>
      <c r="AUL548" s="55"/>
      <c r="AUM548" s="92"/>
      <c r="AUN548" s="61"/>
      <c r="AUO548" s="55"/>
      <c r="AUP548" s="57"/>
      <c r="AUQ548" s="55"/>
      <c r="AUR548" s="55"/>
      <c r="AUS548" s="55"/>
      <c r="AUT548" s="55"/>
      <c r="AUU548" s="55"/>
      <c r="AUV548" s="55"/>
      <c r="AUW548" s="55"/>
      <c r="AUX548" s="59"/>
      <c r="AUY548" s="55"/>
      <c r="AUZ548" s="55"/>
      <c r="AVA548" s="87"/>
      <c r="AVB548" s="88"/>
      <c r="AVC548" s="89"/>
      <c r="AVD548" s="90"/>
      <c r="AVE548" s="57"/>
      <c r="AVF548" s="57"/>
      <c r="AVG548" s="91"/>
      <c r="AVH548" s="87"/>
      <c r="AVI548" s="87"/>
      <c r="AVJ548" s="55"/>
      <c r="AVK548" s="55"/>
      <c r="AVL548" s="92"/>
      <c r="AVM548" s="61"/>
      <c r="AVN548" s="55"/>
      <c r="AVO548" s="57"/>
      <c r="AVP548" s="55"/>
      <c r="AVQ548" s="55"/>
      <c r="AVR548" s="55"/>
      <c r="AVS548" s="55"/>
      <c r="AVT548" s="55"/>
      <c r="AVU548" s="55"/>
      <c r="AVV548" s="55"/>
      <c r="AVW548" s="59"/>
      <c r="AVX548" s="55"/>
      <c r="AVY548" s="55"/>
      <c r="AVZ548" s="87"/>
      <c r="AWA548" s="88"/>
      <c r="AWB548" s="89"/>
      <c r="AWC548" s="90"/>
      <c r="AWD548" s="57"/>
      <c r="AWE548" s="57"/>
      <c r="AWF548" s="91"/>
      <c r="AWG548" s="87"/>
      <c r="AWH548" s="87"/>
      <c r="AWI548" s="55"/>
      <c r="AWJ548" s="55"/>
      <c r="AWK548" s="92"/>
      <c r="AWL548" s="61"/>
      <c r="AWM548" s="55"/>
      <c r="AWN548" s="57"/>
      <c r="AWO548" s="55"/>
      <c r="AWP548" s="55"/>
      <c r="AWQ548" s="55"/>
      <c r="AWR548" s="55"/>
      <c r="AWS548" s="55"/>
      <c r="AWT548" s="55"/>
      <c r="AWU548" s="55"/>
      <c r="AWV548" s="59"/>
      <c r="AWW548" s="55"/>
      <c r="AWX548" s="55"/>
      <c r="AWY548" s="87"/>
      <c r="AWZ548" s="88"/>
      <c r="AXA548" s="89"/>
      <c r="AXB548" s="90"/>
      <c r="AXC548" s="57"/>
      <c r="AXD548" s="57"/>
      <c r="AXE548" s="91"/>
      <c r="AXF548" s="87"/>
      <c r="AXG548" s="87"/>
      <c r="AXH548" s="55"/>
      <c r="AXI548" s="55"/>
      <c r="AXJ548" s="92"/>
      <c r="AXK548" s="61"/>
      <c r="AXL548" s="55"/>
      <c r="AXM548" s="57"/>
      <c r="AXN548" s="55"/>
      <c r="AXO548" s="55"/>
      <c r="AXP548" s="55"/>
      <c r="AXQ548" s="55"/>
      <c r="AXR548" s="55"/>
      <c r="AXS548" s="55"/>
      <c r="AXT548" s="55"/>
      <c r="AXU548" s="59"/>
      <c r="AXV548" s="55"/>
      <c r="AXW548" s="55"/>
      <c r="AXX548" s="87"/>
      <c r="AXY548" s="88"/>
      <c r="AXZ548" s="89"/>
      <c r="AYA548" s="90"/>
      <c r="AYB548" s="57"/>
      <c r="AYC548" s="57"/>
      <c r="AYD548" s="91"/>
      <c r="AYE548" s="87"/>
      <c r="AYF548" s="87"/>
      <c r="AYG548" s="55"/>
      <c r="AYH548" s="55"/>
      <c r="AYI548" s="92"/>
      <c r="AYJ548" s="61"/>
      <c r="AYK548" s="55"/>
      <c r="AYL548" s="57"/>
      <c r="AYM548" s="55"/>
      <c r="AYN548" s="55"/>
      <c r="AYO548" s="55"/>
      <c r="AYP548" s="55"/>
      <c r="AYQ548" s="55"/>
      <c r="AYR548" s="55"/>
      <c r="AYS548" s="55"/>
      <c r="AYT548" s="59"/>
      <c r="AYU548" s="55"/>
      <c r="AYV548" s="55"/>
      <c r="AYW548" s="87"/>
      <c r="AYX548" s="88"/>
      <c r="AYY548" s="89"/>
      <c r="AYZ548" s="90"/>
      <c r="AZA548" s="57"/>
      <c r="AZB548" s="57"/>
      <c r="AZC548" s="91"/>
      <c r="AZD548" s="87"/>
      <c r="AZE548" s="87"/>
      <c r="AZF548" s="55"/>
      <c r="AZG548" s="55"/>
      <c r="AZH548" s="92"/>
      <c r="AZI548" s="61"/>
      <c r="AZJ548" s="55"/>
      <c r="AZK548" s="57"/>
      <c r="AZL548" s="55"/>
      <c r="AZM548" s="55"/>
      <c r="AZN548" s="55"/>
      <c r="AZO548" s="55"/>
      <c r="AZP548" s="55"/>
      <c r="AZQ548" s="55"/>
      <c r="AZR548" s="55"/>
      <c r="AZS548" s="59"/>
      <c r="AZT548" s="55"/>
      <c r="AZU548" s="55"/>
      <c r="AZV548" s="87"/>
      <c r="AZW548" s="88"/>
      <c r="AZX548" s="89"/>
      <c r="AZY548" s="90"/>
      <c r="AZZ548" s="57"/>
      <c r="BAA548" s="57"/>
      <c r="BAB548" s="91"/>
      <c r="BAC548" s="87"/>
      <c r="BAD548" s="87"/>
      <c r="BAE548" s="55"/>
      <c r="BAF548" s="55"/>
      <c r="BAG548" s="92"/>
      <c r="BAH548" s="61"/>
      <c r="BAI548" s="55"/>
      <c r="BAJ548" s="57"/>
      <c r="BAK548" s="55"/>
      <c r="BAL548" s="55"/>
      <c r="BAM548" s="55"/>
      <c r="BAN548" s="55"/>
      <c r="BAO548" s="55"/>
      <c r="BAP548" s="55"/>
      <c r="BAQ548" s="55"/>
      <c r="BAR548" s="59"/>
      <c r="BAS548" s="55"/>
      <c r="BAT548" s="55"/>
      <c r="BAU548" s="87"/>
      <c r="BAV548" s="88"/>
      <c r="BAW548" s="89"/>
      <c r="BAX548" s="90"/>
      <c r="BAY548" s="57"/>
      <c r="BAZ548" s="57"/>
      <c r="BBA548" s="91"/>
      <c r="BBB548" s="87"/>
      <c r="BBC548" s="87"/>
      <c r="BBD548" s="55"/>
      <c r="BBE548" s="55"/>
      <c r="BBF548" s="92"/>
      <c r="BBG548" s="61"/>
      <c r="BBH548" s="55"/>
      <c r="BBI548" s="57"/>
      <c r="BBJ548" s="55"/>
      <c r="BBK548" s="55"/>
      <c r="BBL548" s="55"/>
      <c r="BBM548" s="55"/>
      <c r="BBN548" s="55"/>
      <c r="BBO548" s="55"/>
      <c r="BBP548" s="55"/>
      <c r="BBQ548" s="59"/>
      <c r="BBR548" s="55"/>
      <c r="BBS548" s="55"/>
      <c r="BBT548" s="87"/>
      <c r="BBU548" s="88"/>
      <c r="BBV548" s="89"/>
      <c r="BBW548" s="90"/>
      <c r="BBX548" s="57"/>
      <c r="BBY548" s="57"/>
      <c r="BBZ548" s="91"/>
      <c r="BCA548" s="87"/>
      <c r="BCB548" s="87"/>
      <c r="BCC548" s="55"/>
      <c r="BCD548" s="55"/>
      <c r="BCE548" s="92"/>
      <c r="BCF548" s="61"/>
      <c r="BCG548" s="55"/>
      <c r="BCH548" s="57"/>
      <c r="BCI548" s="55"/>
      <c r="BCJ548" s="55"/>
      <c r="BCK548" s="55"/>
      <c r="BCL548" s="55"/>
      <c r="BCM548" s="55"/>
      <c r="BCN548" s="55"/>
      <c r="BCO548" s="55"/>
      <c r="BCP548" s="59"/>
      <c r="BCQ548" s="55"/>
      <c r="BCR548" s="55"/>
      <c r="BCS548" s="87"/>
      <c r="BCT548" s="88"/>
      <c r="BCU548" s="89"/>
      <c r="BCV548" s="90"/>
      <c r="BCW548" s="57"/>
      <c r="BCX548" s="57"/>
      <c r="BCY548" s="91"/>
      <c r="BCZ548" s="87"/>
      <c r="BDA548" s="87"/>
      <c r="BDB548" s="55"/>
      <c r="BDC548" s="55"/>
      <c r="BDD548" s="92"/>
      <c r="BDE548" s="61"/>
      <c r="BDF548" s="55"/>
      <c r="BDG548" s="57"/>
      <c r="BDH548" s="55"/>
      <c r="BDI548" s="55"/>
      <c r="BDJ548" s="55"/>
      <c r="BDK548" s="55"/>
      <c r="BDL548" s="55"/>
      <c r="BDM548" s="55"/>
      <c r="BDN548" s="55"/>
      <c r="BDO548" s="59"/>
      <c r="BDP548" s="55"/>
      <c r="BDQ548" s="55"/>
      <c r="BDR548" s="87"/>
      <c r="BDS548" s="88"/>
      <c r="BDT548" s="89"/>
      <c r="BDU548" s="90"/>
      <c r="BDV548" s="57"/>
      <c r="BDW548" s="57"/>
      <c r="BDX548" s="91"/>
      <c r="BDY548" s="87"/>
      <c r="BDZ548" s="87"/>
      <c r="BEA548" s="55"/>
      <c r="BEB548" s="55"/>
      <c r="BEC548" s="92"/>
      <c r="BED548" s="61"/>
      <c r="BEE548" s="55"/>
      <c r="BEF548" s="57"/>
      <c r="BEG548" s="55"/>
      <c r="BEH548" s="55"/>
      <c r="BEI548" s="55"/>
      <c r="BEJ548" s="55"/>
      <c r="BEK548" s="55"/>
      <c r="BEL548" s="55"/>
      <c r="BEM548" s="55"/>
      <c r="BEN548" s="59"/>
      <c r="BEO548" s="55"/>
      <c r="BEP548" s="55"/>
      <c r="BEQ548" s="87"/>
      <c r="BER548" s="88"/>
      <c r="BES548" s="89"/>
      <c r="BET548" s="90"/>
      <c r="BEU548" s="57"/>
      <c r="BEV548" s="57"/>
      <c r="BEW548" s="91"/>
      <c r="BEX548" s="87"/>
      <c r="BEY548" s="87"/>
      <c r="BEZ548" s="55"/>
      <c r="BFA548" s="55"/>
      <c r="BFB548" s="92"/>
      <c r="BFC548" s="61"/>
      <c r="BFD548" s="55"/>
      <c r="BFE548" s="57"/>
      <c r="BFF548" s="55"/>
      <c r="BFG548" s="55"/>
      <c r="BFH548" s="55"/>
      <c r="BFI548" s="55"/>
      <c r="BFJ548" s="55"/>
      <c r="BFK548" s="55"/>
      <c r="BFL548" s="55"/>
      <c r="BFM548" s="59"/>
      <c r="BFN548" s="55"/>
      <c r="BFO548" s="55"/>
      <c r="BFP548" s="87"/>
      <c r="BFQ548" s="88"/>
      <c r="BFR548" s="89"/>
      <c r="BFS548" s="90"/>
      <c r="BFT548" s="57"/>
      <c r="BFU548" s="57"/>
      <c r="BFV548" s="91"/>
      <c r="BFW548" s="87"/>
      <c r="BFX548" s="87"/>
      <c r="BFY548" s="55"/>
      <c r="BFZ548" s="55"/>
      <c r="BGA548" s="92"/>
      <c r="BGB548" s="61"/>
      <c r="BGC548" s="55"/>
      <c r="BGD548" s="57"/>
      <c r="BGE548" s="55"/>
      <c r="BGF548" s="55"/>
      <c r="BGG548" s="55"/>
      <c r="BGH548" s="55"/>
      <c r="BGI548" s="55"/>
      <c r="BGJ548" s="55"/>
      <c r="BGK548" s="55"/>
      <c r="BGL548" s="59"/>
      <c r="BGM548" s="55"/>
      <c r="BGN548" s="55"/>
      <c r="BGO548" s="87"/>
      <c r="BGP548" s="88"/>
      <c r="BGQ548" s="89"/>
      <c r="BGR548" s="90"/>
      <c r="BGS548" s="57"/>
      <c r="BGT548" s="57"/>
      <c r="BGU548" s="91"/>
      <c r="BGV548" s="87"/>
      <c r="BGW548" s="87"/>
      <c r="BGX548" s="55"/>
      <c r="BGY548" s="55"/>
      <c r="BGZ548" s="92"/>
      <c r="BHA548" s="61"/>
      <c r="BHB548" s="55"/>
      <c r="BHC548" s="57"/>
      <c r="BHD548" s="55"/>
      <c r="BHE548" s="55"/>
      <c r="BHF548" s="55"/>
      <c r="BHG548" s="55"/>
      <c r="BHH548" s="55"/>
      <c r="BHI548" s="55"/>
      <c r="BHJ548" s="55"/>
      <c r="BHK548" s="59"/>
      <c r="BHL548" s="55"/>
      <c r="BHM548" s="55"/>
      <c r="BHN548" s="87"/>
      <c r="BHO548" s="88"/>
      <c r="BHP548" s="89"/>
      <c r="BHQ548" s="90"/>
      <c r="BHR548" s="57"/>
      <c r="BHS548" s="57"/>
      <c r="BHT548" s="91"/>
      <c r="BHU548" s="87"/>
      <c r="BHV548" s="87"/>
      <c r="BHW548" s="55"/>
      <c r="BHX548" s="55"/>
      <c r="BHY548" s="92"/>
      <c r="BHZ548" s="61"/>
      <c r="BIA548" s="55"/>
      <c r="BIB548" s="57"/>
      <c r="BIC548" s="55"/>
      <c r="BID548" s="55"/>
      <c r="BIE548" s="55"/>
      <c r="BIF548" s="55"/>
      <c r="BIG548" s="55"/>
      <c r="BIH548" s="55"/>
      <c r="BII548" s="55"/>
      <c r="BIJ548" s="59"/>
      <c r="BIK548" s="55"/>
      <c r="BIL548" s="55"/>
      <c r="BIM548" s="87"/>
      <c r="BIN548" s="88"/>
      <c r="BIO548" s="89"/>
      <c r="BIP548" s="90"/>
      <c r="BIQ548" s="57"/>
      <c r="BIR548" s="57"/>
      <c r="BIS548" s="91"/>
      <c r="BIT548" s="87"/>
      <c r="BIU548" s="87"/>
      <c r="BIV548" s="55"/>
      <c r="BIW548" s="55"/>
      <c r="BIX548" s="92"/>
      <c r="BIY548" s="61"/>
      <c r="BIZ548" s="55"/>
      <c r="BJA548" s="57"/>
      <c r="BJB548" s="55"/>
      <c r="BJC548" s="55"/>
      <c r="BJD548" s="55"/>
      <c r="BJE548" s="55"/>
      <c r="BJF548" s="55"/>
      <c r="BJG548" s="55"/>
      <c r="BJH548" s="55"/>
      <c r="BJI548" s="59"/>
      <c r="BJJ548" s="55"/>
      <c r="BJK548" s="55"/>
      <c r="BJL548" s="87"/>
      <c r="BJM548" s="88"/>
      <c r="BJN548" s="89"/>
      <c r="BJO548" s="90"/>
      <c r="BJP548" s="57"/>
      <c r="BJQ548" s="57"/>
      <c r="BJR548" s="91"/>
      <c r="BJS548" s="87"/>
      <c r="BJT548" s="87"/>
      <c r="BJU548" s="55"/>
      <c r="BJV548" s="55"/>
      <c r="BJW548" s="92"/>
      <c r="BJX548" s="61"/>
      <c r="BJY548" s="55"/>
      <c r="BJZ548" s="57"/>
      <c r="BKA548" s="55"/>
      <c r="BKB548" s="55"/>
      <c r="BKC548" s="55"/>
      <c r="BKD548" s="55"/>
      <c r="BKE548" s="55"/>
      <c r="BKF548" s="55"/>
      <c r="BKG548" s="55"/>
      <c r="BKH548" s="59"/>
      <c r="BKI548" s="55"/>
      <c r="BKJ548" s="55"/>
      <c r="BKK548" s="87"/>
      <c r="BKL548" s="88"/>
      <c r="BKM548" s="89"/>
      <c r="BKN548" s="90"/>
      <c r="BKO548" s="57"/>
      <c r="BKP548" s="57"/>
      <c r="BKQ548" s="91"/>
      <c r="BKR548" s="87"/>
      <c r="BKS548" s="87"/>
      <c r="BKT548" s="55"/>
      <c r="BKU548" s="55"/>
      <c r="BKV548" s="92"/>
      <c r="BKW548" s="61"/>
      <c r="BKX548" s="55"/>
      <c r="BKY548" s="57"/>
      <c r="BKZ548" s="55"/>
      <c r="BLA548" s="55"/>
      <c r="BLB548" s="55"/>
      <c r="BLC548" s="55"/>
      <c r="BLD548" s="55"/>
      <c r="BLE548" s="55"/>
      <c r="BLF548" s="55"/>
      <c r="BLG548" s="59"/>
      <c r="BLH548" s="55"/>
      <c r="BLI548" s="55"/>
      <c r="BLJ548" s="87"/>
      <c r="BLK548" s="88"/>
      <c r="BLL548" s="89"/>
      <c r="BLM548" s="90"/>
      <c r="BLN548" s="57"/>
      <c r="BLO548" s="57"/>
      <c r="BLP548" s="91"/>
      <c r="BLQ548" s="87"/>
      <c r="BLR548" s="87"/>
      <c r="BLS548" s="55"/>
      <c r="BLT548" s="55"/>
      <c r="BLU548" s="92"/>
      <c r="BLV548" s="61"/>
      <c r="BLW548" s="55"/>
      <c r="BLX548" s="57"/>
      <c r="BLY548" s="55"/>
      <c r="BLZ548" s="55"/>
      <c r="BMA548" s="55"/>
      <c r="BMB548" s="55"/>
      <c r="BMC548" s="55"/>
      <c r="BMD548" s="55"/>
      <c r="BME548" s="55"/>
      <c r="BMF548" s="59"/>
      <c r="BMG548" s="55"/>
      <c r="BMH548" s="55"/>
      <c r="BMI548" s="87"/>
      <c r="BMJ548" s="88"/>
      <c r="BMK548" s="89"/>
      <c r="BML548" s="90"/>
      <c r="BMM548" s="57"/>
      <c r="BMN548" s="57"/>
      <c r="BMO548" s="91"/>
      <c r="BMP548" s="87"/>
      <c r="BMQ548" s="87"/>
      <c r="BMR548" s="55"/>
      <c r="BMS548" s="55"/>
      <c r="BMT548" s="92"/>
      <c r="BMU548" s="61"/>
      <c r="BMV548" s="55"/>
      <c r="BMW548" s="57"/>
      <c r="BMX548" s="55"/>
      <c r="BMY548" s="55"/>
      <c r="BMZ548" s="55"/>
      <c r="BNA548" s="55"/>
      <c r="BNB548" s="55"/>
      <c r="BNC548" s="55"/>
      <c r="BND548" s="55"/>
      <c r="BNE548" s="59"/>
      <c r="BNF548" s="55"/>
      <c r="BNG548" s="55"/>
      <c r="BNH548" s="87"/>
      <c r="BNI548" s="88"/>
      <c r="BNJ548" s="89"/>
      <c r="BNK548" s="90"/>
      <c r="BNL548" s="57"/>
      <c r="BNM548" s="57"/>
      <c r="BNN548" s="91"/>
      <c r="BNO548" s="87"/>
      <c r="BNP548" s="87"/>
      <c r="BNQ548" s="55"/>
      <c r="BNR548" s="55"/>
      <c r="BNS548" s="92"/>
      <c r="BNT548" s="61"/>
      <c r="BNU548" s="55"/>
      <c r="BNV548" s="57"/>
      <c r="BNW548" s="55"/>
      <c r="BNX548" s="55"/>
      <c r="BNY548" s="55"/>
      <c r="BNZ548" s="55"/>
      <c r="BOA548" s="55"/>
      <c r="BOB548" s="55"/>
      <c r="BOC548" s="55"/>
      <c r="BOD548" s="59"/>
      <c r="BOE548" s="55"/>
      <c r="BOF548" s="55"/>
      <c r="BOG548" s="87"/>
      <c r="BOH548" s="88"/>
      <c r="BOI548" s="89"/>
      <c r="BOJ548" s="90"/>
      <c r="BOK548" s="57"/>
      <c r="BOL548" s="57"/>
      <c r="BOM548" s="91"/>
      <c r="BON548" s="87"/>
      <c r="BOO548" s="87"/>
      <c r="BOP548" s="55"/>
      <c r="BOQ548" s="55"/>
      <c r="BOR548" s="92"/>
      <c r="BOS548" s="61"/>
      <c r="BOT548" s="55"/>
      <c r="BOU548" s="57"/>
      <c r="BOV548" s="55"/>
      <c r="BOW548" s="55"/>
      <c r="BOX548" s="55"/>
      <c r="BOY548" s="55"/>
      <c r="BOZ548" s="55"/>
      <c r="BPA548" s="55"/>
      <c r="BPB548" s="55"/>
      <c r="BPC548" s="59"/>
      <c r="BPD548" s="55"/>
      <c r="BPE548" s="55"/>
      <c r="BPF548" s="87"/>
      <c r="BPG548" s="88"/>
      <c r="BPH548" s="89"/>
      <c r="BPI548" s="90"/>
      <c r="BPJ548" s="57"/>
      <c r="BPK548" s="57"/>
      <c r="BPL548" s="91"/>
      <c r="BPM548" s="87"/>
      <c r="BPN548" s="87"/>
      <c r="BPO548" s="55"/>
      <c r="BPP548" s="55"/>
      <c r="BPQ548" s="92"/>
      <c r="BPR548" s="61"/>
      <c r="BPS548" s="55"/>
      <c r="BPT548" s="57"/>
      <c r="BPU548" s="55"/>
      <c r="BPV548" s="55"/>
      <c r="BPW548" s="55"/>
      <c r="BPX548" s="55"/>
      <c r="BPY548" s="55"/>
      <c r="BPZ548" s="55"/>
      <c r="BQA548" s="55"/>
      <c r="BQB548" s="59"/>
      <c r="BQC548" s="55"/>
      <c r="BQD548" s="55"/>
      <c r="BQE548" s="87"/>
      <c r="BQF548" s="88"/>
      <c r="BQG548" s="89"/>
      <c r="BQH548" s="90"/>
      <c r="BQI548" s="57"/>
      <c r="BQJ548" s="57"/>
      <c r="BQK548" s="91"/>
      <c r="BQL548" s="87"/>
      <c r="BQM548" s="87"/>
      <c r="BQN548" s="55"/>
      <c r="BQO548" s="55"/>
      <c r="BQP548" s="92"/>
      <c r="BQQ548" s="61"/>
      <c r="BQR548" s="55"/>
      <c r="BQS548" s="57"/>
      <c r="BQT548" s="55"/>
      <c r="BQU548" s="55"/>
      <c r="BQV548" s="55"/>
      <c r="BQW548" s="55"/>
      <c r="BQX548" s="55"/>
      <c r="BQY548" s="55"/>
      <c r="BQZ548" s="55"/>
      <c r="BRA548" s="59"/>
      <c r="BRB548" s="55"/>
      <c r="BRC548" s="55"/>
      <c r="BRD548" s="87"/>
      <c r="BRE548" s="88"/>
      <c r="BRF548" s="89"/>
      <c r="BRG548" s="90"/>
      <c r="BRH548" s="57"/>
      <c r="BRI548" s="57"/>
      <c r="BRJ548" s="91"/>
      <c r="BRK548" s="87"/>
      <c r="BRL548" s="87"/>
      <c r="BRM548" s="55"/>
      <c r="BRN548" s="55"/>
      <c r="BRO548" s="92"/>
      <c r="BRP548" s="61"/>
      <c r="BRQ548" s="55"/>
      <c r="BRR548" s="57"/>
      <c r="BRS548" s="55"/>
      <c r="BRT548" s="55"/>
      <c r="BRU548" s="55"/>
      <c r="BRV548" s="55"/>
      <c r="BRW548" s="55"/>
      <c r="BRX548" s="55"/>
      <c r="BRY548" s="55"/>
      <c r="BRZ548" s="59"/>
      <c r="BSA548" s="55"/>
      <c r="BSB548" s="55"/>
      <c r="BSC548" s="87"/>
      <c r="BSD548" s="88"/>
      <c r="BSE548" s="89"/>
      <c r="BSF548" s="90"/>
      <c r="BSG548" s="57"/>
      <c r="BSH548" s="57"/>
      <c r="BSI548" s="91"/>
      <c r="BSJ548" s="87"/>
      <c r="BSK548" s="87"/>
      <c r="BSL548" s="55"/>
      <c r="BSM548" s="55"/>
      <c r="BSN548" s="92"/>
      <c r="BSO548" s="61"/>
      <c r="BSP548" s="55"/>
      <c r="BSQ548" s="57"/>
      <c r="BSR548" s="55"/>
      <c r="BSS548" s="55"/>
      <c r="BST548" s="55"/>
      <c r="BSU548" s="55"/>
      <c r="BSV548" s="55"/>
      <c r="BSW548" s="55"/>
      <c r="BSX548" s="55"/>
      <c r="BSY548" s="59"/>
      <c r="BSZ548" s="55"/>
      <c r="BTA548" s="55"/>
      <c r="BTB548" s="87"/>
      <c r="BTC548" s="88"/>
      <c r="BTD548" s="89"/>
      <c r="BTE548" s="90"/>
      <c r="BTF548" s="57"/>
      <c r="BTG548" s="57"/>
      <c r="BTH548" s="91"/>
      <c r="BTI548" s="87"/>
      <c r="BTJ548" s="87"/>
      <c r="BTK548" s="55"/>
      <c r="BTL548" s="55"/>
      <c r="BTM548" s="92"/>
      <c r="BTN548" s="61"/>
      <c r="BTO548" s="55"/>
      <c r="BTP548" s="57"/>
      <c r="BTQ548" s="55"/>
      <c r="BTR548" s="55"/>
      <c r="BTS548" s="55"/>
      <c r="BTT548" s="55"/>
      <c r="BTU548" s="55"/>
      <c r="BTV548" s="55"/>
      <c r="BTW548" s="55"/>
      <c r="BTX548" s="59"/>
      <c r="BTY548" s="55"/>
      <c r="BTZ548" s="55"/>
      <c r="BUA548" s="87"/>
      <c r="BUB548" s="88"/>
      <c r="BUC548" s="89"/>
      <c r="BUD548" s="90"/>
      <c r="BUE548" s="57"/>
      <c r="BUF548" s="57"/>
      <c r="BUG548" s="91"/>
      <c r="BUH548" s="87"/>
      <c r="BUI548" s="87"/>
      <c r="BUJ548" s="55"/>
      <c r="BUK548" s="55"/>
      <c r="BUL548" s="92"/>
      <c r="BUM548" s="61"/>
      <c r="BUN548" s="55"/>
      <c r="BUO548" s="57"/>
      <c r="BUP548" s="55"/>
      <c r="BUQ548" s="55"/>
      <c r="BUR548" s="55"/>
      <c r="BUS548" s="55"/>
      <c r="BUT548" s="55"/>
      <c r="BUU548" s="55"/>
      <c r="BUV548" s="55"/>
      <c r="BUW548" s="59"/>
      <c r="BUX548" s="55"/>
      <c r="BUY548" s="55"/>
      <c r="BUZ548" s="87"/>
      <c r="BVA548" s="88"/>
      <c r="BVB548" s="89"/>
      <c r="BVC548" s="90"/>
      <c r="BVD548" s="57"/>
      <c r="BVE548" s="57"/>
      <c r="BVF548" s="91"/>
      <c r="BVG548" s="87"/>
      <c r="BVH548" s="87"/>
      <c r="BVI548" s="55"/>
      <c r="BVJ548" s="55"/>
      <c r="BVK548" s="92"/>
      <c r="BVL548" s="61"/>
      <c r="BVM548" s="55"/>
      <c r="BVN548" s="57"/>
      <c r="BVO548" s="55"/>
      <c r="BVP548" s="55"/>
      <c r="BVQ548" s="55"/>
      <c r="BVR548" s="55"/>
      <c r="BVS548" s="55"/>
      <c r="BVT548" s="55"/>
      <c r="BVU548" s="55"/>
      <c r="BVV548" s="59"/>
      <c r="BVW548" s="55"/>
      <c r="BVX548" s="55"/>
      <c r="BVY548" s="87"/>
      <c r="BVZ548" s="88"/>
      <c r="BWA548" s="89"/>
      <c r="BWB548" s="90"/>
      <c r="BWC548" s="57"/>
      <c r="BWD548" s="57"/>
      <c r="BWE548" s="91"/>
      <c r="BWF548" s="87"/>
      <c r="BWG548" s="87"/>
      <c r="BWH548" s="55"/>
      <c r="BWI548" s="55"/>
      <c r="BWJ548" s="92"/>
      <c r="BWK548" s="61"/>
      <c r="BWL548" s="55"/>
      <c r="BWM548" s="57"/>
      <c r="BWN548" s="55"/>
      <c r="BWO548" s="55"/>
      <c r="BWP548" s="55"/>
      <c r="BWQ548" s="55"/>
      <c r="BWR548" s="55"/>
      <c r="BWS548" s="55"/>
      <c r="BWT548" s="55"/>
      <c r="BWU548" s="59"/>
      <c r="BWV548" s="55"/>
      <c r="BWW548" s="55"/>
      <c r="BWX548" s="87"/>
      <c r="BWY548" s="88"/>
      <c r="BWZ548" s="89"/>
      <c r="BXA548" s="90"/>
      <c r="BXB548" s="57"/>
      <c r="BXC548" s="57"/>
      <c r="BXD548" s="91"/>
      <c r="BXE548" s="87"/>
      <c r="BXF548" s="87"/>
      <c r="BXG548" s="55"/>
      <c r="BXH548" s="55"/>
      <c r="BXI548" s="92"/>
      <c r="BXJ548" s="61"/>
      <c r="BXK548" s="55"/>
      <c r="BXL548" s="57"/>
      <c r="BXM548" s="55"/>
      <c r="BXN548" s="55"/>
      <c r="BXO548" s="55"/>
      <c r="BXP548" s="55"/>
      <c r="BXQ548" s="55"/>
      <c r="BXR548" s="55"/>
      <c r="BXS548" s="55"/>
      <c r="BXT548" s="59"/>
      <c r="BXU548" s="55"/>
      <c r="BXV548" s="55"/>
      <c r="BXW548" s="87"/>
      <c r="BXX548" s="88"/>
      <c r="BXY548" s="89"/>
      <c r="BXZ548" s="90"/>
      <c r="BYA548" s="57"/>
      <c r="BYB548" s="57"/>
      <c r="BYC548" s="91"/>
      <c r="BYD548" s="87"/>
      <c r="BYE548" s="87"/>
      <c r="BYF548" s="55"/>
      <c r="BYG548" s="55"/>
      <c r="BYH548" s="92"/>
      <c r="BYI548" s="61"/>
      <c r="BYJ548" s="55"/>
      <c r="BYK548" s="57"/>
      <c r="BYL548" s="55"/>
      <c r="BYM548" s="55"/>
      <c r="BYN548" s="55"/>
      <c r="BYO548" s="55"/>
      <c r="BYP548" s="55"/>
      <c r="BYQ548" s="55"/>
      <c r="BYR548" s="55"/>
      <c r="BYS548" s="59"/>
      <c r="BYT548" s="55"/>
      <c r="BYU548" s="55"/>
      <c r="BYV548" s="87"/>
      <c r="BYW548" s="88"/>
      <c r="BYX548" s="89"/>
      <c r="BYY548" s="90"/>
      <c r="BYZ548" s="57"/>
      <c r="BZA548" s="57"/>
      <c r="BZB548" s="91"/>
      <c r="BZC548" s="87"/>
      <c r="BZD548" s="87"/>
      <c r="BZE548" s="55"/>
      <c r="BZF548" s="55"/>
      <c r="BZG548" s="92"/>
      <c r="BZH548" s="61"/>
      <c r="BZI548" s="55"/>
      <c r="BZJ548" s="57"/>
      <c r="BZK548" s="55"/>
      <c r="BZL548" s="55"/>
      <c r="BZM548" s="55"/>
      <c r="BZN548" s="55"/>
      <c r="BZO548" s="55"/>
      <c r="BZP548" s="55"/>
      <c r="BZQ548" s="55"/>
      <c r="BZR548" s="59"/>
      <c r="BZS548" s="55"/>
      <c r="BZT548" s="55"/>
      <c r="BZU548" s="87"/>
      <c r="BZV548" s="88"/>
      <c r="BZW548" s="89"/>
      <c r="BZX548" s="90"/>
      <c r="BZY548" s="57"/>
      <c r="BZZ548" s="57"/>
      <c r="CAA548" s="91"/>
      <c r="CAB548" s="87"/>
      <c r="CAC548" s="87"/>
      <c r="CAD548" s="55"/>
      <c r="CAE548" s="55"/>
      <c r="CAF548" s="92"/>
      <c r="CAG548" s="61"/>
      <c r="CAH548" s="55"/>
      <c r="CAI548" s="57"/>
      <c r="CAJ548" s="55"/>
      <c r="CAK548" s="55"/>
      <c r="CAL548" s="55"/>
      <c r="CAM548" s="55"/>
      <c r="CAN548" s="55"/>
      <c r="CAO548" s="55"/>
      <c r="CAP548" s="55"/>
      <c r="CAQ548" s="59"/>
      <c r="CAR548" s="55"/>
      <c r="CAS548" s="55"/>
      <c r="CAT548" s="87"/>
      <c r="CAU548" s="88"/>
      <c r="CAV548" s="89"/>
      <c r="CAW548" s="90"/>
      <c r="CAX548" s="57"/>
      <c r="CAY548" s="57"/>
      <c r="CAZ548" s="91"/>
      <c r="CBA548" s="87"/>
      <c r="CBB548" s="87"/>
      <c r="CBC548" s="55"/>
      <c r="CBD548" s="55"/>
      <c r="CBE548" s="92"/>
      <c r="CBF548" s="61"/>
      <c r="CBG548" s="55"/>
      <c r="CBH548" s="57"/>
      <c r="CBI548" s="55"/>
      <c r="CBJ548" s="55"/>
      <c r="CBK548" s="55"/>
      <c r="CBL548" s="55"/>
      <c r="CBM548" s="55"/>
      <c r="CBN548" s="55"/>
      <c r="CBO548" s="55"/>
      <c r="CBP548" s="59"/>
      <c r="CBQ548" s="55"/>
      <c r="CBR548" s="55"/>
      <c r="CBS548" s="87"/>
      <c r="CBT548" s="88"/>
      <c r="CBU548" s="89"/>
      <c r="CBV548" s="90"/>
      <c r="CBW548" s="57"/>
      <c r="CBX548" s="57"/>
      <c r="CBY548" s="91"/>
      <c r="CBZ548" s="87"/>
      <c r="CCA548" s="87"/>
      <c r="CCB548" s="55"/>
      <c r="CCC548" s="55"/>
      <c r="CCD548" s="92"/>
      <c r="CCE548" s="61"/>
      <c r="CCF548" s="55"/>
      <c r="CCG548" s="57"/>
      <c r="CCH548" s="55"/>
      <c r="CCI548" s="55"/>
      <c r="CCJ548" s="55"/>
      <c r="CCK548" s="55"/>
      <c r="CCL548" s="55"/>
      <c r="CCM548" s="55"/>
      <c r="CCN548" s="55"/>
      <c r="CCO548" s="59"/>
      <c r="CCP548" s="55"/>
      <c r="CCQ548" s="55"/>
      <c r="CCR548" s="87"/>
      <c r="CCS548" s="88"/>
      <c r="CCT548" s="89"/>
      <c r="CCU548" s="90"/>
      <c r="CCV548" s="57"/>
      <c r="CCW548" s="57"/>
      <c r="CCX548" s="91"/>
      <c r="CCY548" s="87"/>
      <c r="CCZ548" s="87"/>
      <c r="CDA548" s="55"/>
      <c r="CDB548" s="55"/>
      <c r="CDC548" s="92"/>
      <c r="CDD548" s="61"/>
      <c r="CDE548" s="55"/>
      <c r="CDF548" s="57"/>
      <c r="CDG548" s="55"/>
      <c r="CDH548" s="55"/>
      <c r="CDI548" s="55"/>
      <c r="CDJ548" s="55"/>
      <c r="CDK548" s="55"/>
      <c r="CDL548" s="55"/>
      <c r="CDM548" s="55"/>
      <c r="CDN548" s="59"/>
      <c r="CDO548" s="55"/>
      <c r="CDP548" s="55"/>
      <c r="CDQ548" s="87"/>
      <c r="CDR548" s="88"/>
      <c r="CDS548" s="89"/>
      <c r="CDT548" s="90"/>
      <c r="CDU548" s="57"/>
      <c r="CDV548" s="57"/>
      <c r="CDW548" s="91"/>
      <c r="CDX548" s="87"/>
      <c r="CDY548" s="87"/>
      <c r="CDZ548" s="55"/>
      <c r="CEA548" s="55"/>
      <c r="CEB548" s="92"/>
      <c r="CEC548" s="61"/>
      <c r="CED548" s="55"/>
      <c r="CEE548" s="57"/>
      <c r="CEF548" s="55"/>
      <c r="CEG548" s="55"/>
      <c r="CEH548" s="55"/>
      <c r="CEI548" s="55"/>
      <c r="CEJ548" s="55"/>
      <c r="CEK548" s="55"/>
      <c r="CEL548" s="55"/>
      <c r="CEM548" s="59"/>
      <c r="CEN548" s="55"/>
      <c r="CEO548" s="55"/>
      <c r="CEP548" s="87"/>
      <c r="CEQ548" s="88"/>
      <c r="CER548" s="89"/>
      <c r="CES548" s="90"/>
      <c r="CET548" s="57"/>
      <c r="CEU548" s="57"/>
      <c r="CEV548" s="91"/>
      <c r="CEW548" s="87"/>
      <c r="CEX548" s="87"/>
      <c r="CEY548" s="55"/>
      <c r="CEZ548" s="55"/>
      <c r="CFA548" s="92"/>
      <c r="CFB548" s="61"/>
      <c r="CFC548" s="55"/>
      <c r="CFD548" s="57"/>
      <c r="CFE548" s="55"/>
      <c r="CFF548" s="55"/>
      <c r="CFG548" s="55"/>
      <c r="CFH548" s="55"/>
      <c r="CFI548" s="55"/>
      <c r="CFJ548" s="55"/>
      <c r="CFK548" s="55"/>
      <c r="CFL548" s="59"/>
      <c r="CFM548" s="55"/>
      <c r="CFN548" s="55"/>
      <c r="CFO548" s="87"/>
      <c r="CFP548" s="88"/>
      <c r="CFQ548" s="89"/>
      <c r="CFR548" s="90"/>
      <c r="CFS548" s="57"/>
      <c r="CFT548" s="57"/>
      <c r="CFU548" s="91"/>
      <c r="CFV548" s="87"/>
      <c r="CFW548" s="87"/>
      <c r="CFX548" s="55"/>
      <c r="CFY548" s="55"/>
      <c r="CFZ548" s="92"/>
      <c r="CGA548" s="61"/>
      <c r="CGB548" s="55"/>
      <c r="CGC548" s="57"/>
      <c r="CGD548" s="55"/>
      <c r="CGE548" s="55"/>
      <c r="CGF548" s="55"/>
      <c r="CGG548" s="55"/>
      <c r="CGH548" s="55"/>
      <c r="CGI548" s="55"/>
      <c r="CGJ548" s="55"/>
      <c r="CGK548" s="59"/>
      <c r="CGL548" s="55"/>
      <c r="CGM548" s="55"/>
      <c r="CGN548" s="87"/>
      <c r="CGO548" s="88"/>
      <c r="CGP548" s="89"/>
      <c r="CGQ548" s="90"/>
      <c r="CGR548" s="57"/>
      <c r="CGS548" s="57"/>
      <c r="CGT548" s="91"/>
      <c r="CGU548" s="87"/>
      <c r="CGV548" s="87"/>
      <c r="CGW548" s="55"/>
      <c r="CGX548" s="55"/>
      <c r="CGY548" s="92"/>
      <c r="CGZ548" s="61"/>
      <c r="CHA548" s="55"/>
      <c r="CHB548" s="57"/>
      <c r="CHC548" s="55"/>
      <c r="CHD548" s="55"/>
      <c r="CHE548" s="55"/>
      <c r="CHF548" s="55"/>
      <c r="CHG548" s="55"/>
      <c r="CHH548" s="55"/>
      <c r="CHI548" s="55"/>
      <c r="CHJ548" s="59"/>
      <c r="CHK548" s="55"/>
      <c r="CHL548" s="55"/>
      <c r="CHM548" s="87"/>
      <c r="CHN548" s="88"/>
      <c r="CHO548" s="89"/>
      <c r="CHP548" s="90"/>
      <c r="CHQ548" s="57"/>
      <c r="CHR548" s="57"/>
      <c r="CHS548" s="91"/>
      <c r="CHT548" s="87"/>
      <c r="CHU548" s="87"/>
      <c r="CHV548" s="55"/>
      <c r="CHW548" s="55"/>
      <c r="CHX548" s="92"/>
      <c r="CHY548" s="61"/>
      <c r="CHZ548" s="55"/>
      <c r="CIA548" s="57"/>
      <c r="CIB548" s="55"/>
      <c r="CIC548" s="55"/>
      <c r="CID548" s="55"/>
      <c r="CIE548" s="55"/>
      <c r="CIF548" s="55"/>
      <c r="CIG548" s="55"/>
      <c r="CIH548" s="55"/>
      <c r="CII548" s="59"/>
      <c r="CIJ548" s="55"/>
      <c r="CIK548" s="55"/>
      <c r="CIL548" s="87"/>
      <c r="CIM548" s="88"/>
      <c r="CIN548" s="89"/>
      <c r="CIO548" s="90"/>
      <c r="CIP548" s="57"/>
      <c r="CIQ548" s="57"/>
      <c r="CIR548" s="91"/>
      <c r="CIS548" s="87"/>
      <c r="CIT548" s="87"/>
      <c r="CIU548" s="55"/>
      <c r="CIV548" s="55"/>
      <c r="CIW548" s="92"/>
      <c r="CIX548" s="61"/>
      <c r="CIY548" s="55"/>
      <c r="CIZ548" s="57"/>
      <c r="CJA548" s="55"/>
      <c r="CJB548" s="55"/>
      <c r="CJC548" s="55"/>
      <c r="CJD548" s="55"/>
      <c r="CJE548" s="55"/>
      <c r="CJF548" s="55"/>
      <c r="CJG548" s="55"/>
      <c r="CJH548" s="59"/>
      <c r="CJI548" s="55"/>
      <c r="CJJ548" s="55"/>
      <c r="CJK548" s="87"/>
      <c r="CJL548" s="88"/>
      <c r="CJM548" s="89"/>
      <c r="CJN548" s="90"/>
      <c r="CJO548" s="57"/>
      <c r="CJP548" s="57"/>
      <c r="CJQ548" s="91"/>
      <c r="CJR548" s="87"/>
      <c r="CJS548" s="87"/>
      <c r="CJT548" s="55"/>
      <c r="CJU548" s="55"/>
      <c r="CJV548" s="92"/>
      <c r="CJW548" s="61"/>
      <c r="CJX548" s="55"/>
      <c r="CJY548" s="57"/>
      <c r="CJZ548" s="55"/>
      <c r="CKA548" s="55"/>
      <c r="CKB548" s="55"/>
      <c r="CKC548" s="55"/>
      <c r="CKD548" s="55"/>
      <c r="CKE548" s="55"/>
      <c r="CKF548" s="55"/>
      <c r="CKG548" s="59"/>
      <c r="CKH548" s="55"/>
      <c r="CKI548" s="55"/>
      <c r="CKJ548" s="87"/>
      <c r="CKK548" s="88"/>
      <c r="CKL548" s="89"/>
      <c r="CKM548" s="90"/>
      <c r="CKN548" s="57"/>
      <c r="CKO548" s="57"/>
      <c r="CKP548" s="91"/>
      <c r="CKQ548" s="87"/>
      <c r="CKR548" s="87"/>
      <c r="CKS548" s="55"/>
      <c r="CKT548" s="55"/>
      <c r="CKU548" s="92"/>
      <c r="CKV548" s="61"/>
      <c r="CKW548" s="55"/>
      <c r="CKX548" s="57"/>
      <c r="CKY548" s="55"/>
      <c r="CKZ548" s="55"/>
      <c r="CLA548" s="55"/>
      <c r="CLB548" s="55"/>
      <c r="CLC548" s="55"/>
      <c r="CLD548" s="55"/>
      <c r="CLE548" s="55"/>
      <c r="CLF548" s="59"/>
      <c r="CLG548" s="55"/>
      <c r="CLH548" s="55"/>
      <c r="CLI548" s="87"/>
      <c r="CLJ548" s="88"/>
      <c r="CLK548" s="89"/>
      <c r="CLL548" s="90"/>
      <c r="CLM548" s="57"/>
      <c r="CLN548" s="57"/>
      <c r="CLO548" s="91"/>
      <c r="CLP548" s="87"/>
      <c r="CLQ548" s="87"/>
      <c r="CLR548" s="55"/>
      <c r="CLS548" s="55"/>
      <c r="CLT548" s="92"/>
      <c r="CLU548" s="61"/>
      <c r="CLV548" s="55"/>
      <c r="CLW548" s="57"/>
      <c r="CLX548" s="55"/>
      <c r="CLY548" s="55"/>
      <c r="CLZ548" s="55"/>
      <c r="CMA548" s="55"/>
      <c r="CMB548" s="55"/>
      <c r="CMC548" s="55"/>
      <c r="CMD548" s="55"/>
      <c r="CME548" s="59"/>
      <c r="CMF548" s="55"/>
      <c r="CMG548" s="55"/>
      <c r="CMH548" s="87"/>
      <c r="CMI548" s="88"/>
      <c r="CMJ548" s="89"/>
      <c r="CMK548" s="90"/>
      <c r="CML548" s="57"/>
      <c r="CMM548" s="57"/>
      <c r="CMN548" s="91"/>
      <c r="CMO548" s="87"/>
      <c r="CMP548" s="87"/>
      <c r="CMQ548" s="55"/>
      <c r="CMR548" s="55"/>
      <c r="CMS548" s="92"/>
      <c r="CMT548" s="61"/>
      <c r="CMU548" s="55"/>
      <c r="CMV548" s="57"/>
      <c r="CMW548" s="55"/>
      <c r="CMX548" s="55"/>
      <c r="CMY548" s="55"/>
      <c r="CMZ548" s="55"/>
      <c r="CNA548" s="55"/>
      <c r="CNB548" s="55"/>
      <c r="CNC548" s="55"/>
      <c r="CND548" s="59"/>
      <c r="CNE548" s="55"/>
      <c r="CNF548" s="55"/>
      <c r="CNG548" s="87"/>
      <c r="CNH548" s="88"/>
      <c r="CNI548" s="89"/>
      <c r="CNJ548" s="90"/>
      <c r="CNK548" s="57"/>
      <c r="CNL548" s="57"/>
      <c r="CNM548" s="91"/>
      <c r="CNN548" s="87"/>
      <c r="CNO548" s="87"/>
      <c r="CNP548" s="55"/>
      <c r="CNQ548" s="55"/>
      <c r="CNR548" s="92"/>
      <c r="CNS548" s="61"/>
      <c r="CNT548" s="55"/>
      <c r="CNU548" s="57"/>
      <c r="CNV548" s="55"/>
      <c r="CNW548" s="55"/>
      <c r="CNX548" s="55"/>
      <c r="CNY548" s="55"/>
      <c r="CNZ548" s="55"/>
      <c r="COA548" s="55"/>
      <c r="COB548" s="55"/>
      <c r="COC548" s="59"/>
      <c r="COD548" s="55"/>
      <c r="COE548" s="55"/>
      <c r="COF548" s="87"/>
      <c r="COG548" s="88"/>
      <c r="COH548" s="89"/>
      <c r="COI548" s="90"/>
      <c r="COJ548" s="57"/>
      <c r="COK548" s="57"/>
      <c r="COL548" s="91"/>
      <c r="COM548" s="87"/>
      <c r="CON548" s="87"/>
      <c r="COO548" s="55"/>
      <c r="COP548" s="55"/>
      <c r="COQ548" s="92"/>
      <c r="COR548" s="61"/>
      <c r="COS548" s="55"/>
      <c r="COT548" s="57"/>
      <c r="COU548" s="55"/>
      <c r="COV548" s="55"/>
      <c r="COW548" s="55"/>
      <c r="COX548" s="55"/>
      <c r="COY548" s="55"/>
      <c r="COZ548" s="55"/>
      <c r="CPA548" s="55"/>
      <c r="CPB548" s="59"/>
      <c r="CPC548" s="55"/>
      <c r="CPD548" s="55"/>
      <c r="CPE548" s="87"/>
      <c r="CPF548" s="88"/>
      <c r="CPG548" s="89"/>
      <c r="CPH548" s="90"/>
      <c r="CPI548" s="57"/>
      <c r="CPJ548" s="57"/>
      <c r="CPK548" s="91"/>
      <c r="CPL548" s="87"/>
      <c r="CPM548" s="87"/>
      <c r="CPN548" s="55"/>
      <c r="CPO548" s="55"/>
      <c r="CPP548" s="92"/>
      <c r="CPQ548" s="61"/>
      <c r="CPR548" s="55"/>
      <c r="CPS548" s="57"/>
      <c r="CPT548" s="55"/>
      <c r="CPU548" s="55"/>
      <c r="CPV548" s="55"/>
      <c r="CPW548" s="55"/>
      <c r="CPX548" s="55"/>
      <c r="CPY548" s="55"/>
      <c r="CPZ548" s="55"/>
      <c r="CQA548" s="59"/>
      <c r="CQB548" s="55"/>
      <c r="CQC548" s="55"/>
      <c r="CQD548" s="87"/>
      <c r="CQE548" s="88"/>
      <c r="CQF548" s="89"/>
      <c r="CQG548" s="90"/>
      <c r="CQH548" s="57"/>
      <c r="CQI548" s="57"/>
      <c r="CQJ548" s="91"/>
      <c r="CQK548" s="87"/>
      <c r="CQL548" s="87"/>
      <c r="CQM548" s="55"/>
      <c r="CQN548" s="55"/>
      <c r="CQO548" s="92"/>
      <c r="CQP548" s="61"/>
      <c r="CQQ548" s="55"/>
      <c r="CQR548" s="57"/>
      <c r="CQS548" s="55"/>
      <c r="CQT548" s="55"/>
      <c r="CQU548" s="55"/>
      <c r="CQV548" s="55"/>
      <c r="CQW548" s="55"/>
      <c r="CQX548" s="55"/>
      <c r="CQY548" s="55"/>
      <c r="CQZ548" s="59"/>
      <c r="CRA548" s="55"/>
      <c r="CRB548" s="55"/>
      <c r="CRC548" s="87"/>
      <c r="CRD548" s="88"/>
      <c r="CRE548" s="89"/>
      <c r="CRF548" s="90"/>
      <c r="CRG548" s="57"/>
      <c r="CRH548" s="57"/>
      <c r="CRI548" s="91"/>
      <c r="CRJ548" s="87"/>
      <c r="CRK548" s="87"/>
      <c r="CRL548" s="55"/>
      <c r="CRM548" s="55"/>
      <c r="CRN548" s="92"/>
      <c r="CRO548" s="61"/>
      <c r="CRP548" s="55"/>
      <c r="CRQ548" s="57"/>
      <c r="CRR548" s="55"/>
      <c r="CRS548" s="55"/>
      <c r="CRT548" s="55"/>
      <c r="CRU548" s="55"/>
      <c r="CRV548" s="55"/>
      <c r="CRW548" s="55"/>
      <c r="CRX548" s="55"/>
      <c r="CRY548" s="59"/>
      <c r="CRZ548" s="55"/>
      <c r="CSA548" s="55"/>
      <c r="CSB548" s="87"/>
      <c r="CSC548" s="88"/>
      <c r="CSD548" s="89"/>
      <c r="CSE548" s="90"/>
      <c r="CSF548" s="57"/>
      <c r="CSG548" s="57"/>
      <c r="CSH548" s="91"/>
      <c r="CSI548" s="87"/>
      <c r="CSJ548" s="87"/>
      <c r="CSK548" s="55"/>
      <c r="CSL548" s="55"/>
      <c r="CSM548" s="92"/>
      <c r="CSN548" s="61"/>
      <c r="CSO548" s="55"/>
      <c r="CSP548" s="57"/>
      <c r="CSQ548" s="55"/>
      <c r="CSR548" s="55"/>
      <c r="CSS548" s="55"/>
      <c r="CST548" s="55"/>
      <c r="CSU548" s="55"/>
      <c r="CSV548" s="55"/>
      <c r="CSW548" s="55"/>
      <c r="CSX548" s="59"/>
      <c r="CSY548" s="55"/>
      <c r="CSZ548" s="55"/>
      <c r="CTA548" s="87"/>
      <c r="CTB548" s="88"/>
      <c r="CTC548" s="89"/>
      <c r="CTD548" s="90"/>
      <c r="CTE548" s="57"/>
      <c r="CTF548" s="57"/>
      <c r="CTG548" s="91"/>
      <c r="CTH548" s="87"/>
      <c r="CTI548" s="87"/>
      <c r="CTJ548" s="55"/>
      <c r="CTK548" s="55"/>
      <c r="CTL548" s="92"/>
      <c r="CTM548" s="61"/>
      <c r="CTN548" s="55"/>
      <c r="CTO548" s="57"/>
      <c r="CTP548" s="55"/>
      <c r="CTQ548" s="55"/>
      <c r="CTR548" s="55"/>
      <c r="CTS548" s="55"/>
      <c r="CTT548" s="55"/>
      <c r="CTU548" s="55"/>
      <c r="CTV548" s="55"/>
      <c r="CTW548" s="59"/>
      <c r="CTX548" s="55"/>
      <c r="CTY548" s="55"/>
      <c r="CTZ548" s="87"/>
      <c r="CUA548" s="88"/>
      <c r="CUB548" s="89"/>
      <c r="CUC548" s="90"/>
      <c r="CUD548" s="57"/>
      <c r="CUE548" s="57"/>
      <c r="CUF548" s="91"/>
      <c r="CUG548" s="87"/>
      <c r="CUH548" s="87"/>
      <c r="CUI548" s="55"/>
      <c r="CUJ548" s="55"/>
      <c r="CUK548" s="92"/>
      <c r="CUL548" s="61"/>
      <c r="CUM548" s="55"/>
      <c r="CUN548" s="57"/>
      <c r="CUO548" s="55"/>
      <c r="CUP548" s="55"/>
      <c r="CUQ548" s="55"/>
      <c r="CUR548" s="55"/>
      <c r="CUS548" s="55"/>
      <c r="CUT548" s="55"/>
      <c r="CUU548" s="55"/>
      <c r="CUV548" s="59"/>
      <c r="CUW548" s="55"/>
      <c r="CUX548" s="55"/>
      <c r="CUY548" s="87"/>
      <c r="CUZ548" s="88"/>
      <c r="CVA548" s="89"/>
      <c r="CVB548" s="90"/>
      <c r="CVC548" s="57"/>
      <c r="CVD548" s="57"/>
      <c r="CVE548" s="91"/>
      <c r="CVF548" s="87"/>
      <c r="CVG548" s="87"/>
      <c r="CVH548" s="55"/>
      <c r="CVI548" s="55"/>
      <c r="CVJ548" s="92"/>
      <c r="CVK548" s="61"/>
      <c r="CVL548" s="55"/>
      <c r="CVM548" s="57"/>
      <c r="CVN548" s="55"/>
      <c r="CVO548" s="55"/>
      <c r="CVP548" s="55"/>
      <c r="CVQ548" s="55"/>
      <c r="CVR548" s="55"/>
      <c r="CVS548" s="55"/>
      <c r="CVT548" s="55"/>
      <c r="CVU548" s="59"/>
      <c r="CVV548" s="55"/>
      <c r="CVW548" s="55"/>
      <c r="CVX548" s="87"/>
      <c r="CVY548" s="88"/>
      <c r="CVZ548" s="89"/>
      <c r="CWA548" s="90"/>
      <c r="CWB548" s="57"/>
      <c r="CWC548" s="57"/>
      <c r="CWD548" s="91"/>
      <c r="CWE548" s="87"/>
      <c r="CWF548" s="87"/>
      <c r="CWG548" s="55"/>
      <c r="CWH548" s="55"/>
      <c r="CWI548" s="92"/>
      <c r="CWJ548" s="61"/>
      <c r="CWK548" s="55"/>
      <c r="CWL548" s="57"/>
      <c r="CWM548" s="55"/>
      <c r="CWN548" s="55"/>
      <c r="CWO548" s="55"/>
      <c r="CWP548" s="55"/>
      <c r="CWQ548" s="55"/>
      <c r="CWR548" s="55"/>
      <c r="CWS548" s="55"/>
      <c r="CWT548" s="59"/>
      <c r="CWU548" s="55"/>
      <c r="CWV548" s="55"/>
      <c r="CWW548" s="87"/>
      <c r="CWX548" s="88"/>
      <c r="CWY548" s="89"/>
      <c r="CWZ548" s="90"/>
      <c r="CXA548" s="57"/>
      <c r="CXB548" s="57"/>
      <c r="CXC548" s="91"/>
      <c r="CXD548" s="87"/>
      <c r="CXE548" s="87"/>
      <c r="CXF548" s="55"/>
      <c r="CXG548" s="55"/>
      <c r="CXH548" s="92"/>
      <c r="CXI548" s="61"/>
      <c r="CXJ548" s="55"/>
      <c r="CXK548" s="57"/>
      <c r="CXL548" s="55"/>
      <c r="CXM548" s="55"/>
      <c r="CXN548" s="55"/>
      <c r="CXO548" s="55"/>
      <c r="CXP548" s="55"/>
      <c r="CXQ548" s="55"/>
      <c r="CXR548" s="55"/>
      <c r="CXS548" s="59"/>
      <c r="CXT548" s="55"/>
      <c r="CXU548" s="55"/>
      <c r="CXV548" s="87"/>
      <c r="CXW548" s="88"/>
      <c r="CXX548" s="89"/>
      <c r="CXY548" s="90"/>
      <c r="CXZ548" s="57"/>
      <c r="CYA548" s="57"/>
      <c r="CYB548" s="91"/>
      <c r="CYC548" s="87"/>
      <c r="CYD548" s="87"/>
      <c r="CYE548" s="55"/>
      <c r="CYF548" s="55"/>
      <c r="CYG548" s="92"/>
      <c r="CYH548" s="61"/>
      <c r="CYI548" s="55"/>
      <c r="CYJ548" s="57"/>
      <c r="CYK548" s="55"/>
      <c r="CYL548" s="55"/>
      <c r="CYM548" s="55"/>
      <c r="CYN548" s="55"/>
      <c r="CYO548" s="55"/>
      <c r="CYP548" s="55"/>
      <c r="CYQ548" s="55"/>
      <c r="CYR548" s="59"/>
      <c r="CYS548" s="55"/>
      <c r="CYT548" s="55"/>
      <c r="CYU548" s="87"/>
      <c r="CYV548" s="88"/>
      <c r="CYW548" s="89"/>
      <c r="CYX548" s="90"/>
      <c r="CYY548" s="57"/>
      <c r="CYZ548" s="57"/>
      <c r="CZA548" s="91"/>
      <c r="CZB548" s="87"/>
      <c r="CZC548" s="87"/>
      <c r="CZD548" s="55"/>
      <c r="CZE548" s="55"/>
      <c r="CZF548" s="92"/>
      <c r="CZG548" s="61"/>
      <c r="CZH548" s="55"/>
      <c r="CZI548" s="57"/>
      <c r="CZJ548" s="55"/>
      <c r="CZK548" s="55"/>
      <c r="CZL548" s="55"/>
      <c r="CZM548" s="55"/>
      <c r="CZN548" s="55"/>
      <c r="CZO548" s="55"/>
      <c r="CZP548" s="55"/>
      <c r="CZQ548" s="59"/>
      <c r="CZR548" s="55"/>
      <c r="CZS548" s="55"/>
      <c r="CZT548" s="87"/>
      <c r="CZU548" s="88"/>
      <c r="CZV548" s="89"/>
      <c r="CZW548" s="90"/>
      <c r="CZX548" s="57"/>
      <c r="CZY548" s="57"/>
      <c r="CZZ548" s="91"/>
      <c r="DAA548" s="87"/>
      <c r="DAB548" s="87"/>
      <c r="DAC548" s="55"/>
      <c r="DAD548" s="55"/>
      <c r="DAE548" s="92"/>
      <c r="DAF548" s="61"/>
      <c r="DAG548" s="55"/>
      <c r="DAH548" s="57"/>
      <c r="DAI548" s="55"/>
      <c r="DAJ548" s="55"/>
      <c r="DAK548" s="55"/>
      <c r="DAL548" s="55"/>
      <c r="DAM548" s="55"/>
      <c r="DAN548" s="55"/>
      <c r="DAO548" s="55"/>
      <c r="DAP548" s="59"/>
      <c r="DAQ548" s="55"/>
      <c r="DAR548" s="55"/>
      <c r="DAS548" s="87"/>
      <c r="DAT548" s="88"/>
      <c r="DAU548" s="89"/>
      <c r="DAV548" s="90"/>
      <c r="DAW548" s="57"/>
      <c r="DAX548" s="57"/>
      <c r="DAY548" s="91"/>
      <c r="DAZ548" s="87"/>
      <c r="DBA548" s="87"/>
      <c r="DBB548" s="55"/>
      <c r="DBC548" s="55"/>
      <c r="DBD548" s="92"/>
      <c r="DBE548" s="61"/>
      <c r="DBF548" s="55"/>
      <c r="DBG548" s="57"/>
      <c r="DBH548" s="55"/>
      <c r="DBI548" s="55"/>
      <c r="DBJ548" s="55"/>
      <c r="DBK548" s="55"/>
      <c r="DBL548" s="55"/>
      <c r="DBM548" s="55"/>
      <c r="DBN548" s="55"/>
      <c r="DBO548" s="59"/>
      <c r="DBP548" s="55"/>
      <c r="DBQ548" s="55"/>
      <c r="DBR548" s="87"/>
      <c r="DBS548" s="88"/>
      <c r="DBT548" s="89"/>
      <c r="DBU548" s="90"/>
      <c r="DBV548" s="57"/>
      <c r="DBW548" s="57"/>
      <c r="DBX548" s="91"/>
      <c r="DBY548" s="87"/>
      <c r="DBZ548" s="87"/>
      <c r="DCA548" s="55"/>
      <c r="DCB548" s="55"/>
      <c r="DCC548" s="92"/>
      <c r="DCD548" s="61"/>
      <c r="DCE548" s="55"/>
      <c r="DCF548" s="57"/>
      <c r="DCG548" s="55"/>
      <c r="DCH548" s="55"/>
      <c r="DCI548" s="55"/>
      <c r="DCJ548" s="55"/>
      <c r="DCK548" s="55"/>
      <c r="DCL548" s="55"/>
      <c r="DCM548" s="55"/>
      <c r="DCN548" s="59"/>
      <c r="DCO548" s="55"/>
      <c r="DCP548" s="55"/>
      <c r="DCQ548" s="87"/>
      <c r="DCR548" s="88"/>
      <c r="DCS548" s="89"/>
      <c r="DCT548" s="90"/>
      <c r="DCU548" s="57"/>
      <c r="DCV548" s="57"/>
      <c r="DCW548" s="91"/>
      <c r="DCX548" s="87"/>
      <c r="DCY548" s="87"/>
      <c r="DCZ548" s="55"/>
      <c r="DDA548" s="55"/>
      <c r="DDB548" s="92"/>
      <c r="DDC548" s="61"/>
      <c r="DDD548" s="55"/>
      <c r="DDE548" s="57"/>
      <c r="DDF548" s="55"/>
      <c r="DDG548" s="55"/>
      <c r="DDH548" s="55"/>
      <c r="DDI548" s="55"/>
      <c r="DDJ548" s="55"/>
      <c r="DDK548" s="55"/>
      <c r="DDL548" s="55"/>
      <c r="DDM548" s="59"/>
      <c r="DDN548" s="55"/>
      <c r="DDO548" s="55"/>
      <c r="DDP548" s="87"/>
      <c r="DDQ548" s="88"/>
      <c r="DDR548" s="89"/>
      <c r="DDS548" s="90"/>
      <c r="DDT548" s="57"/>
      <c r="DDU548" s="57"/>
      <c r="DDV548" s="91"/>
      <c r="DDW548" s="87"/>
      <c r="DDX548" s="87"/>
      <c r="DDY548" s="55"/>
      <c r="DDZ548" s="55"/>
      <c r="DEA548" s="92"/>
      <c r="DEB548" s="61"/>
      <c r="DEC548" s="55"/>
      <c r="DED548" s="57"/>
      <c r="DEE548" s="55"/>
      <c r="DEF548" s="55"/>
      <c r="DEG548" s="55"/>
      <c r="DEH548" s="55"/>
      <c r="DEI548" s="55"/>
      <c r="DEJ548" s="55"/>
      <c r="DEK548" s="55"/>
      <c r="DEL548" s="59"/>
      <c r="DEM548" s="55"/>
      <c r="DEN548" s="55"/>
      <c r="DEO548" s="87"/>
      <c r="DEP548" s="88"/>
      <c r="DEQ548" s="89"/>
      <c r="DER548" s="90"/>
      <c r="DES548" s="57"/>
      <c r="DET548" s="57"/>
      <c r="DEU548" s="91"/>
      <c r="DEV548" s="87"/>
      <c r="DEW548" s="87"/>
      <c r="DEX548" s="55"/>
      <c r="DEY548" s="55"/>
      <c r="DEZ548" s="92"/>
      <c r="DFA548" s="61"/>
      <c r="DFB548" s="55"/>
      <c r="DFC548" s="57"/>
      <c r="DFD548" s="55"/>
      <c r="DFE548" s="55"/>
      <c r="DFF548" s="55"/>
      <c r="DFG548" s="55"/>
      <c r="DFH548" s="55"/>
      <c r="DFI548" s="55"/>
      <c r="DFJ548" s="55"/>
      <c r="DFK548" s="59"/>
      <c r="DFL548" s="55"/>
      <c r="DFM548" s="55"/>
      <c r="DFN548" s="87"/>
      <c r="DFO548" s="88"/>
      <c r="DFP548" s="89"/>
      <c r="DFQ548" s="90"/>
      <c r="DFR548" s="57"/>
      <c r="DFS548" s="57"/>
      <c r="DFT548" s="91"/>
      <c r="DFU548" s="87"/>
      <c r="DFV548" s="87"/>
      <c r="DFW548" s="55"/>
      <c r="DFX548" s="55"/>
      <c r="DFY548" s="92"/>
      <c r="DFZ548" s="61"/>
      <c r="DGA548" s="55"/>
      <c r="DGB548" s="57"/>
      <c r="DGC548" s="55"/>
      <c r="DGD548" s="55"/>
      <c r="DGE548" s="55"/>
      <c r="DGF548" s="55"/>
      <c r="DGG548" s="55"/>
      <c r="DGH548" s="55"/>
      <c r="DGI548" s="55"/>
      <c r="DGJ548" s="59"/>
      <c r="DGK548" s="55"/>
      <c r="DGL548" s="55"/>
      <c r="DGM548" s="87"/>
      <c r="DGN548" s="88"/>
      <c r="DGO548" s="89"/>
      <c r="DGP548" s="90"/>
      <c r="DGQ548" s="57"/>
      <c r="DGR548" s="57"/>
      <c r="DGS548" s="91"/>
      <c r="DGT548" s="87"/>
      <c r="DGU548" s="87"/>
      <c r="DGV548" s="55"/>
      <c r="DGW548" s="55"/>
      <c r="DGX548" s="92"/>
      <c r="DGY548" s="61"/>
      <c r="DGZ548" s="55"/>
      <c r="DHA548" s="57"/>
      <c r="DHB548" s="55"/>
      <c r="DHC548" s="55"/>
      <c r="DHD548" s="55"/>
      <c r="DHE548" s="55"/>
      <c r="DHF548" s="55"/>
      <c r="DHG548" s="55"/>
      <c r="DHH548" s="55"/>
      <c r="DHI548" s="59"/>
      <c r="DHJ548" s="55"/>
      <c r="DHK548" s="55"/>
      <c r="DHL548" s="87"/>
      <c r="DHM548" s="88"/>
      <c r="DHN548" s="89"/>
      <c r="DHO548" s="90"/>
      <c r="DHP548" s="57"/>
      <c r="DHQ548" s="57"/>
      <c r="DHR548" s="91"/>
      <c r="DHS548" s="87"/>
      <c r="DHT548" s="87"/>
      <c r="DHU548" s="55"/>
      <c r="DHV548" s="55"/>
      <c r="DHW548" s="92"/>
      <c r="DHX548" s="61"/>
      <c r="DHY548" s="55"/>
      <c r="DHZ548" s="57"/>
      <c r="DIA548" s="55"/>
      <c r="DIB548" s="55"/>
      <c r="DIC548" s="55"/>
      <c r="DID548" s="55"/>
      <c r="DIE548" s="55"/>
      <c r="DIF548" s="55"/>
      <c r="DIG548" s="55"/>
      <c r="DIH548" s="59"/>
      <c r="DII548" s="55"/>
      <c r="DIJ548" s="55"/>
      <c r="DIK548" s="87"/>
      <c r="DIL548" s="88"/>
      <c r="DIM548" s="89"/>
      <c r="DIN548" s="90"/>
      <c r="DIO548" s="57"/>
      <c r="DIP548" s="57"/>
      <c r="DIQ548" s="91"/>
      <c r="DIR548" s="87"/>
      <c r="DIS548" s="87"/>
      <c r="DIT548" s="55"/>
      <c r="DIU548" s="55"/>
      <c r="DIV548" s="92"/>
      <c r="DIW548" s="61"/>
      <c r="DIX548" s="55"/>
      <c r="DIY548" s="57"/>
      <c r="DIZ548" s="55"/>
      <c r="DJA548" s="55"/>
      <c r="DJB548" s="55"/>
      <c r="DJC548" s="55"/>
      <c r="DJD548" s="55"/>
      <c r="DJE548" s="55"/>
      <c r="DJF548" s="55"/>
      <c r="DJG548" s="59"/>
      <c r="DJH548" s="55"/>
      <c r="DJI548" s="55"/>
      <c r="DJJ548" s="87"/>
      <c r="DJK548" s="88"/>
      <c r="DJL548" s="89"/>
      <c r="DJM548" s="90"/>
      <c r="DJN548" s="57"/>
      <c r="DJO548" s="57"/>
      <c r="DJP548" s="91"/>
      <c r="DJQ548" s="87"/>
      <c r="DJR548" s="87"/>
      <c r="DJS548" s="55"/>
      <c r="DJT548" s="55"/>
      <c r="DJU548" s="92"/>
      <c r="DJV548" s="61"/>
      <c r="DJW548" s="55"/>
      <c r="DJX548" s="57"/>
      <c r="DJY548" s="55"/>
      <c r="DJZ548" s="55"/>
      <c r="DKA548" s="55"/>
      <c r="DKB548" s="55"/>
      <c r="DKC548" s="55"/>
      <c r="DKD548" s="55"/>
      <c r="DKE548" s="55"/>
      <c r="DKF548" s="59"/>
      <c r="DKG548" s="55"/>
      <c r="DKH548" s="55"/>
      <c r="DKI548" s="87"/>
      <c r="DKJ548" s="88"/>
      <c r="DKK548" s="89"/>
      <c r="DKL548" s="90"/>
      <c r="DKM548" s="57"/>
      <c r="DKN548" s="57"/>
      <c r="DKO548" s="91"/>
      <c r="DKP548" s="87"/>
      <c r="DKQ548" s="87"/>
      <c r="DKR548" s="55"/>
      <c r="DKS548" s="55"/>
      <c r="DKT548" s="92"/>
      <c r="DKU548" s="61"/>
      <c r="DKV548" s="55"/>
      <c r="DKW548" s="57"/>
      <c r="DKX548" s="55"/>
      <c r="DKY548" s="55"/>
      <c r="DKZ548" s="55"/>
      <c r="DLA548" s="55"/>
      <c r="DLB548" s="55"/>
      <c r="DLC548" s="55"/>
      <c r="DLD548" s="55"/>
      <c r="DLE548" s="59"/>
      <c r="DLF548" s="55"/>
      <c r="DLG548" s="55"/>
      <c r="DLH548" s="87"/>
      <c r="DLI548" s="88"/>
      <c r="DLJ548" s="89"/>
      <c r="DLK548" s="90"/>
      <c r="DLL548" s="57"/>
      <c r="DLM548" s="57"/>
      <c r="DLN548" s="91"/>
      <c r="DLO548" s="87"/>
      <c r="DLP548" s="87"/>
      <c r="DLQ548" s="55"/>
      <c r="DLR548" s="55"/>
      <c r="DLS548" s="92"/>
      <c r="DLT548" s="61"/>
      <c r="DLU548" s="55"/>
      <c r="DLV548" s="57"/>
      <c r="DLW548" s="55"/>
      <c r="DLX548" s="55"/>
      <c r="DLY548" s="55"/>
      <c r="DLZ548" s="55"/>
      <c r="DMA548" s="55"/>
      <c r="DMB548" s="55"/>
      <c r="DMC548" s="55"/>
      <c r="DMD548" s="59"/>
      <c r="DME548" s="55"/>
      <c r="DMF548" s="55"/>
      <c r="DMG548" s="87"/>
      <c r="DMH548" s="88"/>
      <c r="DMI548" s="89"/>
      <c r="DMJ548" s="90"/>
      <c r="DMK548" s="57"/>
      <c r="DML548" s="57"/>
      <c r="DMM548" s="91"/>
      <c r="DMN548" s="87"/>
      <c r="DMO548" s="87"/>
      <c r="DMP548" s="55"/>
      <c r="DMQ548" s="55"/>
      <c r="DMR548" s="92"/>
      <c r="DMS548" s="61"/>
      <c r="DMT548" s="55"/>
      <c r="DMU548" s="57"/>
      <c r="DMV548" s="55"/>
      <c r="DMW548" s="55"/>
      <c r="DMX548" s="55"/>
      <c r="DMY548" s="55"/>
      <c r="DMZ548" s="55"/>
      <c r="DNA548" s="55"/>
      <c r="DNB548" s="55"/>
      <c r="DNC548" s="59"/>
      <c r="DND548" s="55"/>
      <c r="DNE548" s="55"/>
      <c r="DNF548" s="87"/>
      <c r="DNG548" s="88"/>
      <c r="DNH548" s="89"/>
      <c r="DNI548" s="90"/>
      <c r="DNJ548" s="57"/>
      <c r="DNK548" s="57"/>
      <c r="DNL548" s="91"/>
      <c r="DNM548" s="87"/>
      <c r="DNN548" s="87"/>
      <c r="DNO548" s="55"/>
      <c r="DNP548" s="55"/>
      <c r="DNQ548" s="92"/>
      <c r="DNR548" s="61"/>
      <c r="DNS548" s="55"/>
      <c r="DNT548" s="57"/>
      <c r="DNU548" s="55"/>
      <c r="DNV548" s="55"/>
      <c r="DNW548" s="55"/>
      <c r="DNX548" s="55"/>
      <c r="DNY548" s="55"/>
      <c r="DNZ548" s="55"/>
      <c r="DOA548" s="55"/>
      <c r="DOB548" s="59"/>
      <c r="DOC548" s="55"/>
      <c r="DOD548" s="55"/>
      <c r="DOE548" s="87"/>
      <c r="DOF548" s="88"/>
      <c r="DOG548" s="89"/>
      <c r="DOH548" s="90"/>
      <c r="DOI548" s="57"/>
      <c r="DOJ548" s="57"/>
      <c r="DOK548" s="91"/>
      <c r="DOL548" s="87"/>
      <c r="DOM548" s="87"/>
      <c r="DON548" s="55"/>
      <c r="DOO548" s="55"/>
      <c r="DOP548" s="92"/>
      <c r="DOQ548" s="61"/>
      <c r="DOR548" s="55"/>
      <c r="DOS548" s="57"/>
      <c r="DOT548" s="55"/>
      <c r="DOU548" s="55"/>
      <c r="DOV548" s="55"/>
      <c r="DOW548" s="55"/>
      <c r="DOX548" s="55"/>
      <c r="DOY548" s="55"/>
      <c r="DOZ548" s="55"/>
      <c r="DPA548" s="59"/>
      <c r="DPB548" s="55"/>
      <c r="DPC548" s="55"/>
      <c r="DPD548" s="87"/>
      <c r="DPE548" s="88"/>
      <c r="DPF548" s="89"/>
      <c r="DPG548" s="90"/>
      <c r="DPH548" s="57"/>
      <c r="DPI548" s="57"/>
      <c r="DPJ548" s="91"/>
      <c r="DPK548" s="87"/>
      <c r="DPL548" s="87"/>
      <c r="DPM548" s="55"/>
      <c r="DPN548" s="55"/>
      <c r="DPO548" s="92"/>
      <c r="DPP548" s="61"/>
      <c r="DPQ548" s="55"/>
      <c r="DPR548" s="57"/>
      <c r="DPS548" s="55"/>
      <c r="DPT548" s="55"/>
      <c r="DPU548" s="55"/>
      <c r="DPV548" s="55"/>
      <c r="DPW548" s="55"/>
      <c r="DPX548" s="55"/>
      <c r="DPY548" s="55"/>
      <c r="DPZ548" s="59"/>
      <c r="DQA548" s="55"/>
      <c r="DQB548" s="55"/>
      <c r="DQC548" s="87"/>
      <c r="DQD548" s="88"/>
      <c r="DQE548" s="89"/>
      <c r="DQF548" s="90"/>
      <c r="DQG548" s="57"/>
      <c r="DQH548" s="57"/>
      <c r="DQI548" s="91"/>
      <c r="DQJ548" s="87"/>
      <c r="DQK548" s="87"/>
      <c r="DQL548" s="55"/>
      <c r="DQM548" s="55"/>
      <c r="DQN548" s="92"/>
      <c r="DQO548" s="61"/>
      <c r="DQP548" s="55"/>
      <c r="DQQ548" s="57"/>
      <c r="DQR548" s="55"/>
      <c r="DQS548" s="55"/>
      <c r="DQT548" s="55"/>
      <c r="DQU548" s="55"/>
      <c r="DQV548" s="55"/>
      <c r="DQW548" s="55"/>
      <c r="DQX548" s="55"/>
      <c r="DQY548" s="59"/>
      <c r="DQZ548" s="55"/>
      <c r="DRA548" s="55"/>
      <c r="DRB548" s="87"/>
      <c r="DRC548" s="88"/>
      <c r="DRD548" s="89"/>
      <c r="DRE548" s="90"/>
      <c r="DRF548" s="57"/>
      <c r="DRG548" s="57"/>
      <c r="DRH548" s="91"/>
      <c r="DRI548" s="87"/>
      <c r="DRJ548" s="87"/>
      <c r="DRK548" s="55"/>
      <c r="DRL548" s="55"/>
      <c r="DRM548" s="92"/>
      <c r="DRN548" s="61"/>
      <c r="DRO548" s="55"/>
      <c r="DRP548" s="57"/>
      <c r="DRQ548" s="55"/>
      <c r="DRR548" s="55"/>
      <c r="DRS548" s="55"/>
      <c r="DRT548" s="55"/>
      <c r="DRU548" s="55"/>
      <c r="DRV548" s="55"/>
      <c r="DRW548" s="55"/>
      <c r="DRX548" s="59"/>
      <c r="DRY548" s="55"/>
      <c r="DRZ548" s="55"/>
      <c r="DSA548" s="87"/>
      <c r="DSB548" s="88"/>
      <c r="DSC548" s="89"/>
      <c r="DSD548" s="90"/>
      <c r="DSE548" s="57"/>
      <c r="DSF548" s="57"/>
      <c r="DSG548" s="91"/>
      <c r="DSH548" s="87"/>
      <c r="DSI548" s="87"/>
      <c r="DSJ548" s="55"/>
      <c r="DSK548" s="55"/>
      <c r="DSL548" s="92"/>
      <c r="DSM548" s="61"/>
      <c r="DSN548" s="55"/>
      <c r="DSO548" s="57"/>
      <c r="DSP548" s="55"/>
      <c r="DSQ548" s="55"/>
      <c r="DSR548" s="55"/>
      <c r="DSS548" s="55"/>
      <c r="DST548" s="55"/>
      <c r="DSU548" s="55"/>
      <c r="DSV548" s="55"/>
      <c r="DSW548" s="59"/>
      <c r="DSX548" s="55"/>
      <c r="DSY548" s="55"/>
      <c r="DSZ548" s="87"/>
      <c r="DTA548" s="88"/>
      <c r="DTB548" s="89"/>
      <c r="DTC548" s="90"/>
      <c r="DTD548" s="57"/>
      <c r="DTE548" s="57"/>
      <c r="DTF548" s="91"/>
      <c r="DTG548" s="87"/>
      <c r="DTH548" s="87"/>
      <c r="DTI548" s="55"/>
      <c r="DTJ548" s="55"/>
      <c r="DTK548" s="92"/>
      <c r="DTL548" s="61"/>
      <c r="DTM548" s="55"/>
      <c r="DTN548" s="57"/>
      <c r="DTO548" s="55"/>
      <c r="DTP548" s="55"/>
      <c r="DTQ548" s="55"/>
      <c r="DTR548" s="55"/>
      <c r="DTS548" s="55"/>
      <c r="DTT548" s="55"/>
      <c r="DTU548" s="55"/>
      <c r="DTV548" s="59"/>
      <c r="DTW548" s="55"/>
      <c r="DTX548" s="55"/>
      <c r="DTY548" s="87"/>
      <c r="DTZ548" s="88"/>
      <c r="DUA548" s="89"/>
      <c r="DUB548" s="90"/>
      <c r="DUC548" s="57"/>
      <c r="DUD548" s="57"/>
      <c r="DUE548" s="91"/>
      <c r="DUF548" s="87"/>
      <c r="DUG548" s="87"/>
      <c r="DUH548" s="55"/>
      <c r="DUI548" s="55"/>
      <c r="DUJ548" s="92"/>
      <c r="DUK548" s="61"/>
      <c r="DUL548" s="55"/>
      <c r="DUM548" s="57"/>
      <c r="DUN548" s="55"/>
      <c r="DUO548" s="55"/>
      <c r="DUP548" s="55"/>
      <c r="DUQ548" s="55"/>
      <c r="DUR548" s="55"/>
      <c r="DUS548" s="55"/>
      <c r="DUT548" s="55"/>
      <c r="DUU548" s="59"/>
      <c r="DUV548" s="55"/>
      <c r="DUW548" s="55"/>
      <c r="DUX548" s="87"/>
      <c r="DUY548" s="88"/>
      <c r="DUZ548" s="89"/>
      <c r="DVA548" s="90"/>
      <c r="DVB548" s="57"/>
      <c r="DVC548" s="57"/>
      <c r="DVD548" s="91"/>
      <c r="DVE548" s="87"/>
      <c r="DVF548" s="87"/>
      <c r="DVG548" s="55"/>
      <c r="DVH548" s="55"/>
      <c r="DVI548" s="92"/>
      <c r="DVJ548" s="61"/>
      <c r="DVK548" s="55"/>
      <c r="DVL548" s="57"/>
      <c r="DVM548" s="55"/>
      <c r="DVN548" s="55"/>
      <c r="DVO548" s="55"/>
      <c r="DVP548" s="55"/>
      <c r="DVQ548" s="55"/>
      <c r="DVR548" s="55"/>
      <c r="DVS548" s="55"/>
      <c r="DVT548" s="59"/>
      <c r="DVU548" s="55"/>
      <c r="DVV548" s="55"/>
      <c r="DVW548" s="87"/>
      <c r="DVX548" s="88"/>
      <c r="DVY548" s="89"/>
      <c r="DVZ548" s="90"/>
      <c r="DWA548" s="57"/>
      <c r="DWB548" s="57"/>
      <c r="DWC548" s="91"/>
      <c r="DWD548" s="87"/>
      <c r="DWE548" s="87"/>
      <c r="DWF548" s="55"/>
      <c r="DWG548" s="55"/>
      <c r="DWH548" s="92"/>
      <c r="DWI548" s="61"/>
      <c r="DWJ548" s="55"/>
      <c r="DWK548" s="57"/>
      <c r="DWL548" s="55"/>
      <c r="DWM548" s="55"/>
      <c r="DWN548" s="55"/>
      <c r="DWO548" s="55"/>
      <c r="DWP548" s="55"/>
      <c r="DWQ548" s="55"/>
      <c r="DWR548" s="55"/>
      <c r="DWS548" s="59"/>
      <c r="DWT548" s="55"/>
      <c r="DWU548" s="55"/>
      <c r="DWV548" s="87"/>
      <c r="DWW548" s="88"/>
      <c r="DWX548" s="89"/>
      <c r="DWY548" s="90"/>
      <c r="DWZ548" s="57"/>
      <c r="DXA548" s="57"/>
      <c r="DXB548" s="91"/>
      <c r="DXC548" s="87"/>
      <c r="DXD548" s="87"/>
      <c r="DXE548" s="55"/>
      <c r="DXF548" s="55"/>
      <c r="DXG548" s="92"/>
      <c r="DXH548" s="61"/>
      <c r="DXI548" s="55"/>
      <c r="DXJ548" s="57"/>
      <c r="DXK548" s="55"/>
      <c r="DXL548" s="55"/>
      <c r="DXM548" s="55"/>
      <c r="DXN548" s="55"/>
      <c r="DXO548" s="55"/>
      <c r="DXP548" s="55"/>
      <c r="DXQ548" s="55"/>
      <c r="DXR548" s="59"/>
      <c r="DXS548" s="55"/>
      <c r="DXT548" s="55"/>
      <c r="DXU548" s="87"/>
      <c r="DXV548" s="88"/>
      <c r="DXW548" s="89"/>
      <c r="DXX548" s="90"/>
      <c r="DXY548" s="57"/>
      <c r="DXZ548" s="57"/>
      <c r="DYA548" s="91"/>
      <c r="DYB548" s="87"/>
      <c r="DYC548" s="87"/>
      <c r="DYD548" s="55"/>
      <c r="DYE548" s="55"/>
      <c r="DYF548" s="92"/>
      <c r="DYG548" s="61"/>
      <c r="DYH548" s="55"/>
      <c r="DYI548" s="57"/>
      <c r="DYJ548" s="55"/>
      <c r="DYK548" s="55"/>
      <c r="DYL548" s="55"/>
      <c r="DYM548" s="55"/>
      <c r="DYN548" s="55"/>
      <c r="DYO548" s="55"/>
      <c r="DYP548" s="55"/>
      <c r="DYQ548" s="59"/>
      <c r="DYR548" s="55"/>
      <c r="DYS548" s="55"/>
      <c r="DYT548" s="87"/>
      <c r="DYU548" s="88"/>
      <c r="DYV548" s="89"/>
      <c r="DYW548" s="90"/>
      <c r="DYX548" s="57"/>
      <c r="DYY548" s="57"/>
      <c r="DYZ548" s="91"/>
      <c r="DZA548" s="87"/>
      <c r="DZB548" s="87"/>
      <c r="DZC548" s="55"/>
      <c r="DZD548" s="55"/>
      <c r="DZE548" s="92"/>
      <c r="DZF548" s="61"/>
      <c r="DZG548" s="55"/>
      <c r="DZH548" s="57"/>
      <c r="DZI548" s="55"/>
      <c r="DZJ548" s="55"/>
      <c r="DZK548" s="55"/>
      <c r="DZL548" s="55"/>
      <c r="DZM548" s="55"/>
      <c r="DZN548" s="55"/>
      <c r="DZO548" s="55"/>
      <c r="DZP548" s="59"/>
      <c r="DZQ548" s="55"/>
      <c r="DZR548" s="55"/>
      <c r="DZS548" s="87"/>
      <c r="DZT548" s="88"/>
      <c r="DZU548" s="89"/>
      <c r="DZV548" s="90"/>
      <c r="DZW548" s="57"/>
      <c r="DZX548" s="57"/>
      <c r="DZY548" s="91"/>
      <c r="DZZ548" s="87"/>
      <c r="EAA548" s="87"/>
      <c r="EAB548" s="55"/>
      <c r="EAC548" s="55"/>
      <c r="EAD548" s="92"/>
      <c r="EAE548" s="61"/>
      <c r="EAF548" s="55"/>
      <c r="EAG548" s="57"/>
      <c r="EAH548" s="55"/>
      <c r="EAI548" s="55"/>
      <c r="EAJ548" s="55"/>
      <c r="EAK548" s="55"/>
      <c r="EAL548" s="55"/>
      <c r="EAM548" s="55"/>
      <c r="EAN548" s="55"/>
      <c r="EAO548" s="59"/>
      <c r="EAP548" s="55"/>
      <c r="EAQ548" s="55"/>
      <c r="EAR548" s="87"/>
      <c r="EAS548" s="88"/>
      <c r="EAT548" s="89"/>
      <c r="EAU548" s="90"/>
      <c r="EAV548" s="57"/>
      <c r="EAW548" s="57"/>
      <c r="EAX548" s="91"/>
      <c r="EAY548" s="87"/>
      <c r="EAZ548" s="87"/>
      <c r="EBA548" s="55"/>
      <c r="EBB548" s="55"/>
      <c r="EBC548" s="92"/>
      <c r="EBD548" s="61"/>
      <c r="EBE548" s="55"/>
      <c r="EBF548" s="57"/>
      <c r="EBG548" s="55"/>
      <c r="EBH548" s="55"/>
      <c r="EBI548" s="55"/>
      <c r="EBJ548" s="55"/>
      <c r="EBK548" s="55"/>
      <c r="EBL548" s="55"/>
      <c r="EBM548" s="55"/>
      <c r="EBN548" s="59"/>
      <c r="EBO548" s="55"/>
      <c r="EBP548" s="55"/>
      <c r="EBQ548" s="87"/>
      <c r="EBR548" s="88"/>
      <c r="EBS548" s="89"/>
      <c r="EBT548" s="90"/>
      <c r="EBU548" s="57"/>
      <c r="EBV548" s="57"/>
      <c r="EBW548" s="91"/>
      <c r="EBX548" s="87"/>
      <c r="EBY548" s="87"/>
      <c r="EBZ548" s="55"/>
      <c r="ECA548" s="55"/>
      <c r="ECB548" s="92"/>
      <c r="ECC548" s="61"/>
      <c r="ECD548" s="55"/>
      <c r="ECE548" s="57"/>
      <c r="ECF548" s="55"/>
      <c r="ECG548" s="55"/>
      <c r="ECH548" s="55"/>
      <c r="ECI548" s="55"/>
      <c r="ECJ548" s="55"/>
      <c r="ECK548" s="55"/>
      <c r="ECL548" s="55"/>
      <c r="ECM548" s="59"/>
      <c r="ECN548" s="55"/>
      <c r="ECO548" s="55"/>
      <c r="ECP548" s="87"/>
      <c r="ECQ548" s="88"/>
      <c r="ECR548" s="89"/>
      <c r="ECS548" s="90"/>
      <c r="ECT548" s="57"/>
      <c r="ECU548" s="57"/>
      <c r="ECV548" s="91"/>
      <c r="ECW548" s="87"/>
      <c r="ECX548" s="87"/>
      <c r="ECY548" s="55"/>
      <c r="ECZ548" s="55"/>
      <c r="EDA548" s="92"/>
      <c r="EDB548" s="61"/>
      <c r="EDC548" s="55"/>
      <c r="EDD548" s="57"/>
      <c r="EDE548" s="55"/>
      <c r="EDF548" s="55"/>
      <c r="EDG548" s="55"/>
      <c r="EDH548" s="55"/>
      <c r="EDI548" s="55"/>
      <c r="EDJ548" s="55"/>
      <c r="EDK548" s="55"/>
      <c r="EDL548" s="59"/>
      <c r="EDM548" s="55"/>
      <c r="EDN548" s="55"/>
      <c r="EDO548" s="87"/>
      <c r="EDP548" s="88"/>
      <c r="EDQ548" s="89"/>
      <c r="EDR548" s="90"/>
      <c r="EDS548" s="57"/>
      <c r="EDT548" s="57"/>
      <c r="EDU548" s="91"/>
      <c r="EDV548" s="87"/>
      <c r="EDW548" s="87"/>
      <c r="EDX548" s="55"/>
      <c r="EDY548" s="55"/>
      <c r="EDZ548" s="92"/>
      <c r="EEA548" s="61"/>
      <c r="EEB548" s="55"/>
      <c r="EEC548" s="57"/>
      <c r="EED548" s="55"/>
      <c r="EEE548" s="55"/>
      <c r="EEF548" s="55"/>
      <c r="EEG548" s="55"/>
      <c r="EEH548" s="55"/>
      <c r="EEI548" s="55"/>
      <c r="EEJ548" s="55"/>
      <c r="EEK548" s="59"/>
      <c r="EEL548" s="55"/>
      <c r="EEM548" s="55"/>
      <c r="EEN548" s="87"/>
      <c r="EEO548" s="88"/>
      <c r="EEP548" s="89"/>
      <c r="EEQ548" s="90"/>
      <c r="EER548" s="57"/>
      <c r="EES548" s="57"/>
      <c r="EET548" s="91"/>
      <c r="EEU548" s="87"/>
      <c r="EEV548" s="87"/>
      <c r="EEW548" s="55"/>
      <c r="EEX548" s="55"/>
      <c r="EEY548" s="92"/>
      <c r="EEZ548" s="61"/>
      <c r="EFA548" s="55"/>
      <c r="EFB548" s="57"/>
      <c r="EFC548" s="55"/>
      <c r="EFD548" s="55"/>
      <c r="EFE548" s="55"/>
      <c r="EFF548" s="55"/>
      <c r="EFG548" s="55"/>
      <c r="EFH548" s="55"/>
      <c r="EFI548" s="55"/>
      <c r="EFJ548" s="59"/>
      <c r="EFK548" s="55"/>
      <c r="EFL548" s="55"/>
      <c r="EFM548" s="87"/>
      <c r="EFN548" s="88"/>
      <c r="EFO548" s="89"/>
      <c r="EFP548" s="90"/>
      <c r="EFQ548" s="57"/>
      <c r="EFR548" s="57"/>
      <c r="EFS548" s="91"/>
      <c r="EFT548" s="87"/>
      <c r="EFU548" s="87"/>
      <c r="EFV548" s="55"/>
      <c r="EFW548" s="55"/>
      <c r="EFX548" s="92"/>
      <c r="EFY548" s="61"/>
      <c r="EFZ548" s="55"/>
      <c r="EGA548" s="57"/>
      <c r="EGB548" s="55"/>
      <c r="EGC548" s="55"/>
      <c r="EGD548" s="55"/>
      <c r="EGE548" s="55"/>
      <c r="EGF548" s="55"/>
      <c r="EGG548" s="55"/>
      <c r="EGH548" s="55"/>
      <c r="EGI548" s="59"/>
      <c r="EGJ548" s="55"/>
      <c r="EGK548" s="55"/>
      <c r="EGL548" s="87"/>
      <c r="EGM548" s="88"/>
      <c r="EGN548" s="89"/>
      <c r="EGO548" s="90"/>
      <c r="EGP548" s="57"/>
      <c r="EGQ548" s="57"/>
      <c r="EGR548" s="91"/>
      <c r="EGS548" s="87"/>
      <c r="EGT548" s="87"/>
      <c r="EGU548" s="55"/>
      <c r="EGV548" s="55"/>
      <c r="EGW548" s="92"/>
      <c r="EGX548" s="61"/>
      <c r="EGY548" s="55"/>
      <c r="EGZ548" s="57"/>
      <c r="EHA548" s="55"/>
      <c r="EHB548" s="55"/>
      <c r="EHC548" s="55"/>
      <c r="EHD548" s="55"/>
      <c r="EHE548" s="55"/>
      <c r="EHF548" s="55"/>
      <c r="EHG548" s="55"/>
      <c r="EHH548" s="59"/>
      <c r="EHI548" s="55"/>
      <c r="EHJ548" s="55"/>
      <c r="EHK548" s="87"/>
      <c r="EHL548" s="88"/>
      <c r="EHM548" s="89"/>
      <c r="EHN548" s="90"/>
      <c r="EHO548" s="57"/>
      <c r="EHP548" s="57"/>
      <c r="EHQ548" s="91"/>
      <c r="EHR548" s="87"/>
      <c r="EHS548" s="87"/>
      <c r="EHT548" s="55"/>
      <c r="EHU548" s="55"/>
      <c r="EHV548" s="92"/>
      <c r="EHW548" s="61"/>
      <c r="EHX548" s="55"/>
      <c r="EHY548" s="57"/>
      <c r="EHZ548" s="55"/>
      <c r="EIA548" s="55"/>
      <c r="EIB548" s="55"/>
      <c r="EIC548" s="55"/>
      <c r="EID548" s="55"/>
      <c r="EIE548" s="55"/>
      <c r="EIF548" s="55"/>
      <c r="EIG548" s="59"/>
      <c r="EIH548" s="55"/>
      <c r="EII548" s="55"/>
      <c r="EIJ548" s="87"/>
      <c r="EIK548" s="88"/>
      <c r="EIL548" s="89"/>
      <c r="EIM548" s="90"/>
      <c r="EIN548" s="57"/>
      <c r="EIO548" s="57"/>
      <c r="EIP548" s="91"/>
      <c r="EIQ548" s="87"/>
      <c r="EIR548" s="87"/>
      <c r="EIS548" s="55"/>
      <c r="EIT548" s="55"/>
      <c r="EIU548" s="92"/>
      <c r="EIV548" s="61"/>
      <c r="EIW548" s="55"/>
      <c r="EIX548" s="57"/>
      <c r="EIY548" s="55"/>
      <c r="EIZ548" s="55"/>
      <c r="EJA548" s="55"/>
      <c r="EJB548" s="55"/>
      <c r="EJC548" s="55"/>
      <c r="EJD548" s="55"/>
      <c r="EJE548" s="55"/>
      <c r="EJF548" s="59"/>
      <c r="EJG548" s="55"/>
      <c r="EJH548" s="55"/>
      <c r="EJI548" s="87"/>
      <c r="EJJ548" s="88"/>
      <c r="EJK548" s="89"/>
      <c r="EJL548" s="90"/>
      <c r="EJM548" s="57"/>
      <c r="EJN548" s="57"/>
      <c r="EJO548" s="91"/>
      <c r="EJP548" s="87"/>
      <c r="EJQ548" s="87"/>
      <c r="EJR548" s="55"/>
      <c r="EJS548" s="55"/>
      <c r="EJT548" s="92"/>
      <c r="EJU548" s="61"/>
      <c r="EJV548" s="55"/>
      <c r="EJW548" s="57"/>
      <c r="EJX548" s="55"/>
      <c r="EJY548" s="55"/>
      <c r="EJZ548" s="55"/>
      <c r="EKA548" s="55"/>
      <c r="EKB548" s="55"/>
      <c r="EKC548" s="55"/>
      <c r="EKD548" s="55"/>
      <c r="EKE548" s="59"/>
      <c r="EKF548" s="55"/>
      <c r="EKG548" s="55"/>
      <c r="EKH548" s="87"/>
      <c r="EKI548" s="88"/>
      <c r="EKJ548" s="89"/>
      <c r="EKK548" s="90"/>
      <c r="EKL548" s="57"/>
      <c r="EKM548" s="57"/>
      <c r="EKN548" s="91"/>
      <c r="EKO548" s="87"/>
      <c r="EKP548" s="87"/>
      <c r="EKQ548" s="55"/>
      <c r="EKR548" s="55"/>
      <c r="EKS548" s="92"/>
      <c r="EKT548" s="61"/>
      <c r="EKU548" s="55"/>
      <c r="EKV548" s="57"/>
      <c r="EKW548" s="55"/>
      <c r="EKX548" s="55"/>
      <c r="EKY548" s="55"/>
      <c r="EKZ548" s="55"/>
      <c r="ELA548" s="55"/>
      <c r="ELB548" s="55"/>
      <c r="ELC548" s="55"/>
      <c r="ELD548" s="59"/>
      <c r="ELE548" s="55"/>
      <c r="ELF548" s="55"/>
      <c r="ELG548" s="87"/>
      <c r="ELH548" s="88"/>
      <c r="ELI548" s="89"/>
      <c r="ELJ548" s="90"/>
      <c r="ELK548" s="57"/>
      <c r="ELL548" s="57"/>
      <c r="ELM548" s="91"/>
      <c r="ELN548" s="87"/>
      <c r="ELO548" s="87"/>
      <c r="ELP548" s="55"/>
      <c r="ELQ548" s="55"/>
      <c r="ELR548" s="92"/>
      <c r="ELS548" s="61"/>
      <c r="ELT548" s="55"/>
      <c r="ELU548" s="57"/>
      <c r="ELV548" s="55"/>
      <c r="ELW548" s="55"/>
      <c r="ELX548" s="55"/>
      <c r="ELY548" s="55"/>
      <c r="ELZ548" s="55"/>
      <c r="EMA548" s="55"/>
      <c r="EMB548" s="55"/>
      <c r="EMC548" s="59"/>
      <c r="EMD548" s="55"/>
      <c r="EME548" s="55"/>
      <c r="EMF548" s="87"/>
      <c r="EMG548" s="88"/>
      <c r="EMH548" s="89"/>
      <c r="EMI548" s="90"/>
      <c r="EMJ548" s="57"/>
      <c r="EMK548" s="57"/>
      <c r="EML548" s="91"/>
      <c r="EMM548" s="87"/>
      <c r="EMN548" s="87"/>
      <c r="EMO548" s="55"/>
      <c r="EMP548" s="55"/>
      <c r="EMQ548" s="92"/>
      <c r="EMR548" s="61"/>
      <c r="EMS548" s="55"/>
      <c r="EMT548" s="57"/>
      <c r="EMU548" s="55"/>
      <c r="EMV548" s="55"/>
      <c r="EMW548" s="55"/>
      <c r="EMX548" s="55"/>
      <c r="EMY548" s="55"/>
      <c r="EMZ548" s="55"/>
      <c r="ENA548" s="55"/>
      <c r="ENB548" s="59"/>
      <c r="ENC548" s="55"/>
      <c r="END548" s="55"/>
      <c r="ENE548" s="87"/>
      <c r="ENF548" s="88"/>
      <c r="ENG548" s="89"/>
      <c r="ENH548" s="90"/>
      <c r="ENI548" s="57"/>
      <c r="ENJ548" s="57"/>
      <c r="ENK548" s="91"/>
      <c r="ENL548" s="87"/>
      <c r="ENM548" s="87"/>
      <c r="ENN548" s="55"/>
      <c r="ENO548" s="55"/>
      <c r="ENP548" s="92"/>
      <c r="ENQ548" s="61"/>
      <c r="ENR548" s="55"/>
      <c r="ENS548" s="57"/>
      <c r="ENT548" s="55"/>
      <c r="ENU548" s="55"/>
      <c r="ENV548" s="55"/>
      <c r="ENW548" s="55"/>
      <c r="ENX548" s="55"/>
      <c r="ENY548" s="55"/>
      <c r="ENZ548" s="55"/>
      <c r="EOA548" s="59"/>
      <c r="EOB548" s="55"/>
      <c r="EOC548" s="55"/>
      <c r="EOD548" s="87"/>
      <c r="EOE548" s="88"/>
      <c r="EOF548" s="89"/>
      <c r="EOG548" s="90"/>
      <c r="EOH548" s="57"/>
      <c r="EOI548" s="57"/>
      <c r="EOJ548" s="91"/>
      <c r="EOK548" s="87"/>
      <c r="EOL548" s="87"/>
      <c r="EOM548" s="55"/>
      <c r="EON548" s="55"/>
      <c r="EOO548" s="92"/>
      <c r="EOP548" s="61"/>
      <c r="EOQ548" s="55"/>
      <c r="EOR548" s="57"/>
      <c r="EOS548" s="55"/>
      <c r="EOT548" s="55"/>
      <c r="EOU548" s="55"/>
      <c r="EOV548" s="55"/>
      <c r="EOW548" s="55"/>
      <c r="EOX548" s="55"/>
      <c r="EOY548" s="55"/>
      <c r="EOZ548" s="59"/>
      <c r="EPA548" s="55"/>
      <c r="EPB548" s="55"/>
      <c r="EPC548" s="87"/>
      <c r="EPD548" s="88"/>
      <c r="EPE548" s="89"/>
      <c r="EPF548" s="90"/>
      <c r="EPG548" s="57"/>
      <c r="EPH548" s="57"/>
      <c r="EPI548" s="91"/>
      <c r="EPJ548" s="87"/>
      <c r="EPK548" s="87"/>
      <c r="EPL548" s="55"/>
      <c r="EPM548" s="55"/>
      <c r="EPN548" s="92"/>
      <c r="EPO548" s="61"/>
      <c r="EPP548" s="55"/>
      <c r="EPQ548" s="57"/>
      <c r="EPR548" s="55"/>
      <c r="EPS548" s="55"/>
      <c r="EPT548" s="55"/>
      <c r="EPU548" s="55"/>
      <c r="EPV548" s="55"/>
      <c r="EPW548" s="55"/>
      <c r="EPX548" s="55"/>
      <c r="EPY548" s="59"/>
      <c r="EPZ548" s="55"/>
      <c r="EQA548" s="55"/>
      <c r="EQB548" s="87"/>
      <c r="EQC548" s="88"/>
      <c r="EQD548" s="89"/>
      <c r="EQE548" s="90"/>
      <c r="EQF548" s="57"/>
      <c r="EQG548" s="57"/>
      <c r="EQH548" s="91"/>
      <c r="EQI548" s="87"/>
      <c r="EQJ548" s="87"/>
      <c r="EQK548" s="55"/>
      <c r="EQL548" s="55"/>
      <c r="EQM548" s="92"/>
      <c r="EQN548" s="61"/>
      <c r="EQO548" s="55"/>
      <c r="EQP548" s="57"/>
      <c r="EQQ548" s="55"/>
      <c r="EQR548" s="55"/>
      <c r="EQS548" s="55"/>
      <c r="EQT548" s="55"/>
      <c r="EQU548" s="55"/>
      <c r="EQV548" s="55"/>
      <c r="EQW548" s="55"/>
      <c r="EQX548" s="59"/>
      <c r="EQY548" s="55"/>
      <c r="EQZ548" s="55"/>
      <c r="ERA548" s="87"/>
      <c r="ERB548" s="88"/>
      <c r="ERC548" s="89"/>
      <c r="ERD548" s="90"/>
      <c r="ERE548" s="57"/>
      <c r="ERF548" s="57"/>
      <c r="ERG548" s="91"/>
      <c r="ERH548" s="87"/>
      <c r="ERI548" s="87"/>
      <c r="ERJ548" s="55"/>
      <c r="ERK548" s="55"/>
      <c r="ERL548" s="92"/>
      <c r="ERM548" s="61"/>
      <c r="ERN548" s="55"/>
      <c r="ERO548" s="57"/>
      <c r="ERP548" s="55"/>
      <c r="ERQ548" s="55"/>
      <c r="ERR548" s="55"/>
      <c r="ERS548" s="55"/>
      <c r="ERT548" s="55"/>
      <c r="ERU548" s="55"/>
      <c r="ERV548" s="55"/>
      <c r="ERW548" s="59"/>
      <c r="ERX548" s="55"/>
      <c r="ERY548" s="55"/>
      <c r="ERZ548" s="87"/>
      <c r="ESA548" s="88"/>
      <c r="ESB548" s="89"/>
      <c r="ESC548" s="90"/>
      <c r="ESD548" s="57"/>
      <c r="ESE548" s="57"/>
      <c r="ESF548" s="91"/>
      <c r="ESG548" s="87"/>
      <c r="ESH548" s="87"/>
      <c r="ESI548" s="55"/>
      <c r="ESJ548" s="55"/>
      <c r="ESK548" s="92"/>
      <c r="ESL548" s="61"/>
      <c r="ESM548" s="55"/>
      <c r="ESN548" s="57"/>
      <c r="ESO548" s="55"/>
      <c r="ESP548" s="55"/>
      <c r="ESQ548" s="55"/>
      <c r="ESR548" s="55"/>
      <c r="ESS548" s="55"/>
      <c r="EST548" s="55"/>
      <c r="ESU548" s="55"/>
      <c r="ESV548" s="59"/>
      <c r="ESW548" s="55"/>
      <c r="ESX548" s="55"/>
      <c r="ESY548" s="87"/>
      <c r="ESZ548" s="88"/>
      <c r="ETA548" s="89"/>
      <c r="ETB548" s="90"/>
      <c r="ETC548" s="57"/>
      <c r="ETD548" s="57"/>
      <c r="ETE548" s="91"/>
      <c r="ETF548" s="87"/>
      <c r="ETG548" s="87"/>
      <c r="ETH548" s="55"/>
      <c r="ETI548" s="55"/>
      <c r="ETJ548" s="92"/>
      <c r="ETK548" s="61"/>
      <c r="ETL548" s="55"/>
      <c r="ETM548" s="57"/>
      <c r="ETN548" s="55"/>
      <c r="ETO548" s="55"/>
      <c r="ETP548" s="55"/>
      <c r="ETQ548" s="55"/>
      <c r="ETR548" s="55"/>
      <c r="ETS548" s="55"/>
      <c r="ETT548" s="55"/>
      <c r="ETU548" s="59"/>
      <c r="ETV548" s="55"/>
      <c r="ETW548" s="55"/>
      <c r="ETX548" s="87"/>
      <c r="ETY548" s="88"/>
      <c r="ETZ548" s="89"/>
      <c r="EUA548" s="90"/>
      <c r="EUB548" s="57"/>
      <c r="EUC548" s="57"/>
      <c r="EUD548" s="91"/>
      <c r="EUE548" s="87"/>
      <c r="EUF548" s="87"/>
      <c r="EUG548" s="55"/>
      <c r="EUH548" s="55"/>
      <c r="EUI548" s="92"/>
      <c r="EUJ548" s="61"/>
      <c r="EUK548" s="55"/>
      <c r="EUL548" s="57"/>
      <c r="EUM548" s="55"/>
      <c r="EUN548" s="55"/>
      <c r="EUO548" s="55"/>
      <c r="EUP548" s="55"/>
      <c r="EUQ548" s="55"/>
      <c r="EUR548" s="55"/>
      <c r="EUS548" s="55"/>
      <c r="EUT548" s="59"/>
      <c r="EUU548" s="55"/>
      <c r="EUV548" s="55"/>
      <c r="EUW548" s="87"/>
      <c r="EUX548" s="88"/>
      <c r="EUY548" s="89"/>
      <c r="EUZ548" s="90"/>
      <c r="EVA548" s="57"/>
      <c r="EVB548" s="57"/>
      <c r="EVC548" s="91"/>
      <c r="EVD548" s="87"/>
      <c r="EVE548" s="87"/>
      <c r="EVF548" s="55"/>
      <c r="EVG548" s="55"/>
      <c r="EVH548" s="92"/>
      <c r="EVI548" s="61"/>
      <c r="EVJ548" s="55"/>
      <c r="EVK548" s="57"/>
      <c r="EVL548" s="55"/>
      <c r="EVM548" s="55"/>
      <c r="EVN548" s="55"/>
      <c r="EVO548" s="55"/>
      <c r="EVP548" s="55"/>
      <c r="EVQ548" s="55"/>
      <c r="EVR548" s="55"/>
      <c r="EVS548" s="59"/>
      <c r="EVT548" s="55"/>
      <c r="EVU548" s="55"/>
      <c r="EVV548" s="87"/>
      <c r="EVW548" s="88"/>
      <c r="EVX548" s="89"/>
      <c r="EVY548" s="90"/>
      <c r="EVZ548" s="57"/>
      <c r="EWA548" s="57"/>
      <c r="EWB548" s="91"/>
      <c r="EWC548" s="87"/>
      <c r="EWD548" s="87"/>
      <c r="EWE548" s="55"/>
      <c r="EWF548" s="55"/>
      <c r="EWG548" s="92"/>
      <c r="EWH548" s="61"/>
      <c r="EWI548" s="55"/>
      <c r="EWJ548" s="57"/>
      <c r="EWK548" s="55"/>
      <c r="EWL548" s="55"/>
      <c r="EWM548" s="55"/>
      <c r="EWN548" s="55"/>
      <c r="EWO548" s="55"/>
      <c r="EWP548" s="55"/>
      <c r="EWQ548" s="55"/>
      <c r="EWR548" s="59"/>
      <c r="EWS548" s="55"/>
      <c r="EWT548" s="55"/>
      <c r="EWU548" s="87"/>
      <c r="EWV548" s="88"/>
      <c r="EWW548" s="89"/>
      <c r="EWX548" s="90"/>
      <c r="EWY548" s="57"/>
      <c r="EWZ548" s="57"/>
      <c r="EXA548" s="91"/>
      <c r="EXB548" s="87"/>
      <c r="EXC548" s="87"/>
      <c r="EXD548" s="55"/>
      <c r="EXE548" s="55"/>
      <c r="EXF548" s="92"/>
      <c r="EXG548" s="61"/>
      <c r="EXH548" s="55"/>
      <c r="EXI548" s="57"/>
      <c r="EXJ548" s="55"/>
      <c r="EXK548" s="55"/>
      <c r="EXL548" s="55"/>
      <c r="EXM548" s="55"/>
      <c r="EXN548" s="55"/>
      <c r="EXO548" s="55"/>
      <c r="EXP548" s="55"/>
      <c r="EXQ548" s="59"/>
      <c r="EXR548" s="55"/>
      <c r="EXS548" s="55"/>
      <c r="EXT548" s="87"/>
      <c r="EXU548" s="88"/>
      <c r="EXV548" s="89"/>
      <c r="EXW548" s="90"/>
      <c r="EXX548" s="57"/>
      <c r="EXY548" s="57"/>
      <c r="EXZ548" s="91"/>
      <c r="EYA548" s="87"/>
      <c r="EYB548" s="87"/>
      <c r="EYC548" s="55"/>
      <c r="EYD548" s="55"/>
      <c r="EYE548" s="92"/>
      <c r="EYF548" s="61"/>
      <c r="EYG548" s="55"/>
      <c r="EYH548" s="57"/>
      <c r="EYI548" s="55"/>
      <c r="EYJ548" s="55"/>
      <c r="EYK548" s="55"/>
      <c r="EYL548" s="55"/>
      <c r="EYM548" s="55"/>
      <c r="EYN548" s="55"/>
      <c r="EYO548" s="55"/>
      <c r="EYP548" s="59"/>
      <c r="EYQ548" s="55"/>
      <c r="EYR548" s="55"/>
      <c r="EYS548" s="87"/>
      <c r="EYT548" s="88"/>
      <c r="EYU548" s="89"/>
      <c r="EYV548" s="90"/>
      <c r="EYW548" s="57"/>
      <c r="EYX548" s="57"/>
      <c r="EYY548" s="91"/>
      <c r="EYZ548" s="87"/>
      <c r="EZA548" s="87"/>
      <c r="EZB548" s="55"/>
      <c r="EZC548" s="55"/>
      <c r="EZD548" s="92"/>
      <c r="EZE548" s="61"/>
      <c r="EZF548" s="55"/>
      <c r="EZG548" s="57"/>
      <c r="EZH548" s="55"/>
      <c r="EZI548" s="55"/>
      <c r="EZJ548" s="55"/>
      <c r="EZK548" s="55"/>
      <c r="EZL548" s="55"/>
      <c r="EZM548" s="55"/>
      <c r="EZN548" s="55"/>
      <c r="EZO548" s="59"/>
      <c r="EZP548" s="55"/>
      <c r="EZQ548" s="55"/>
      <c r="EZR548" s="87"/>
      <c r="EZS548" s="88"/>
      <c r="EZT548" s="89"/>
      <c r="EZU548" s="90"/>
      <c r="EZV548" s="57"/>
      <c r="EZW548" s="57"/>
      <c r="EZX548" s="91"/>
      <c r="EZY548" s="87"/>
      <c r="EZZ548" s="87"/>
      <c r="FAA548" s="55"/>
      <c r="FAB548" s="55"/>
      <c r="FAC548" s="92"/>
      <c r="FAD548" s="61"/>
      <c r="FAE548" s="55"/>
      <c r="FAF548" s="57"/>
      <c r="FAG548" s="55"/>
      <c r="FAH548" s="55"/>
      <c r="FAI548" s="55"/>
      <c r="FAJ548" s="55"/>
      <c r="FAK548" s="55"/>
      <c r="FAL548" s="55"/>
      <c r="FAM548" s="55"/>
      <c r="FAN548" s="59"/>
      <c r="FAO548" s="55"/>
      <c r="FAP548" s="55"/>
      <c r="FAQ548" s="87"/>
      <c r="FAR548" s="88"/>
      <c r="FAS548" s="89"/>
      <c r="FAT548" s="90"/>
      <c r="FAU548" s="57"/>
      <c r="FAV548" s="57"/>
      <c r="FAW548" s="91"/>
      <c r="FAX548" s="87"/>
      <c r="FAY548" s="87"/>
      <c r="FAZ548" s="55"/>
      <c r="FBA548" s="55"/>
      <c r="FBB548" s="92"/>
      <c r="FBC548" s="61"/>
      <c r="FBD548" s="55"/>
      <c r="FBE548" s="57"/>
      <c r="FBF548" s="55"/>
      <c r="FBG548" s="55"/>
      <c r="FBH548" s="55"/>
      <c r="FBI548" s="55"/>
      <c r="FBJ548" s="55"/>
      <c r="FBK548" s="55"/>
      <c r="FBL548" s="55"/>
      <c r="FBM548" s="59"/>
      <c r="FBN548" s="55"/>
      <c r="FBO548" s="55"/>
      <c r="FBP548" s="87"/>
      <c r="FBQ548" s="88"/>
      <c r="FBR548" s="89"/>
      <c r="FBS548" s="90"/>
      <c r="FBT548" s="57"/>
      <c r="FBU548" s="57"/>
      <c r="FBV548" s="91"/>
      <c r="FBW548" s="87"/>
      <c r="FBX548" s="87"/>
      <c r="FBY548" s="55"/>
      <c r="FBZ548" s="55"/>
      <c r="FCA548" s="92"/>
      <c r="FCB548" s="61"/>
      <c r="FCC548" s="55"/>
      <c r="FCD548" s="57"/>
      <c r="FCE548" s="55"/>
      <c r="FCF548" s="55"/>
      <c r="FCG548" s="55"/>
      <c r="FCH548" s="55"/>
      <c r="FCI548" s="55"/>
      <c r="FCJ548" s="55"/>
      <c r="FCK548" s="55"/>
      <c r="FCL548" s="59"/>
      <c r="FCM548" s="55"/>
      <c r="FCN548" s="55"/>
      <c r="FCO548" s="87"/>
      <c r="FCP548" s="88"/>
      <c r="FCQ548" s="89"/>
      <c r="FCR548" s="90"/>
      <c r="FCS548" s="57"/>
      <c r="FCT548" s="57"/>
      <c r="FCU548" s="91"/>
      <c r="FCV548" s="87"/>
      <c r="FCW548" s="87"/>
      <c r="FCX548" s="55"/>
      <c r="FCY548" s="55"/>
      <c r="FCZ548" s="92"/>
      <c r="FDA548" s="61"/>
      <c r="FDB548" s="55"/>
      <c r="FDC548" s="57"/>
      <c r="FDD548" s="55"/>
      <c r="FDE548" s="55"/>
      <c r="FDF548" s="55"/>
      <c r="FDG548" s="55"/>
      <c r="FDH548" s="55"/>
      <c r="FDI548" s="55"/>
      <c r="FDJ548" s="55"/>
      <c r="FDK548" s="59"/>
      <c r="FDL548" s="55"/>
      <c r="FDM548" s="55"/>
      <c r="FDN548" s="87"/>
      <c r="FDO548" s="88"/>
      <c r="FDP548" s="89"/>
      <c r="FDQ548" s="90"/>
      <c r="FDR548" s="57"/>
      <c r="FDS548" s="57"/>
      <c r="FDT548" s="91"/>
      <c r="FDU548" s="87"/>
      <c r="FDV548" s="87"/>
      <c r="FDW548" s="55"/>
      <c r="FDX548" s="55"/>
      <c r="FDY548" s="92"/>
      <c r="FDZ548" s="61"/>
      <c r="FEA548" s="55"/>
      <c r="FEB548" s="57"/>
      <c r="FEC548" s="55"/>
      <c r="FED548" s="55"/>
      <c r="FEE548" s="55"/>
      <c r="FEF548" s="55"/>
      <c r="FEG548" s="55"/>
      <c r="FEH548" s="55"/>
      <c r="FEI548" s="55"/>
      <c r="FEJ548" s="59"/>
      <c r="FEK548" s="55"/>
      <c r="FEL548" s="55"/>
      <c r="FEM548" s="87"/>
      <c r="FEN548" s="88"/>
      <c r="FEO548" s="89"/>
      <c r="FEP548" s="90"/>
      <c r="FEQ548" s="57"/>
      <c r="FER548" s="57"/>
      <c r="FES548" s="91"/>
      <c r="FET548" s="87"/>
      <c r="FEU548" s="87"/>
      <c r="FEV548" s="55"/>
      <c r="FEW548" s="55"/>
      <c r="FEX548" s="92"/>
      <c r="FEY548" s="61"/>
      <c r="FEZ548" s="55"/>
      <c r="FFA548" s="57"/>
      <c r="FFB548" s="55"/>
      <c r="FFC548" s="55"/>
      <c r="FFD548" s="55"/>
      <c r="FFE548" s="55"/>
      <c r="FFF548" s="55"/>
      <c r="FFG548" s="55"/>
      <c r="FFH548" s="55"/>
      <c r="FFI548" s="59"/>
      <c r="FFJ548" s="55"/>
      <c r="FFK548" s="55"/>
      <c r="FFL548" s="87"/>
      <c r="FFM548" s="88"/>
      <c r="FFN548" s="89"/>
      <c r="FFO548" s="90"/>
      <c r="FFP548" s="57"/>
      <c r="FFQ548" s="57"/>
      <c r="FFR548" s="91"/>
      <c r="FFS548" s="87"/>
      <c r="FFT548" s="87"/>
      <c r="FFU548" s="55"/>
      <c r="FFV548" s="55"/>
      <c r="FFW548" s="92"/>
      <c r="FFX548" s="61"/>
      <c r="FFY548" s="55"/>
      <c r="FFZ548" s="57"/>
      <c r="FGA548" s="55"/>
      <c r="FGB548" s="55"/>
      <c r="FGC548" s="55"/>
      <c r="FGD548" s="55"/>
      <c r="FGE548" s="55"/>
      <c r="FGF548" s="55"/>
      <c r="FGG548" s="55"/>
      <c r="FGH548" s="59"/>
      <c r="FGI548" s="55"/>
      <c r="FGJ548" s="55"/>
      <c r="FGK548" s="87"/>
      <c r="FGL548" s="88"/>
      <c r="FGM548" s="89"/>
      <c r="FGN548" s="90"/>
      <c r="FGO548" s="57"/>
      <c r="FGP548" s="57"/>
      <c r="FGQ548" s="91"/>
      <c r="FGR548" s="87"/>
      <c r="FGS548" s="87"/>
      <c r="FGT548" s="55"/>
      <c r="FGU548" s="55"/>
      <c r="FGV548" s="92"/>
      <c r="FGW548" s="61"/>
      <c r="FGX548" s="55"/>
      <c r="FGY548" s="57"/>
      <c r="FGZ548" s="55"/>
      <c r="FHA548" s="55"/>
      <c r="FHB548" s="55"/>
      <c r="FHC548" s="55"/>
      <c r="FHD548" s="55"/>
      <c r="FHE548" s="55"/>
      <c r="FHF548" s="55"/>
      <c r="FHG548" s="59"/>
      <c r="FHH548" s="55"/>
      <c r="FHI548" s="55"/>
      <c r="FHJ548" s="87"/>
      <c r="FHK548" s="88"/>
      <c r="FHL548" s="89"/>
      <c r="FHM548" s="90"/>
      <c r="FHN548" s="57"/>
      <c r="FHO548" s="57"/>
      <c r="FHP548" s="91"/>
      <c r="FHQ548" s="87"/>
      <c r="FHR548" s="87"/>
      <c r="FHS548" s="55"/>
      <c r="FHT548" s="55"/>
      <c r="FHU548" s="92"/>
      <c r="FHV548" s="61"/>
      <c r="FHW548" s="55"/>
      <c r="FHX548" s="57"/>
      <c r="FHY548" s="55"/>
      <c r="FHZ548" s="55"/>
      <c r="FIA548" s="55"/>
      <c r="FIB548" s="55"/>
      <c r="FIC548" s="55"/>
      <c r="FID548" s="55"/>
      <c r="FIE548" s="55"/>
      <c r="FIF548" s="59"/>
      <c r="FIG548" s="55"/>
      <c r="FIH548" s="55"/>
      <c r="FII548" s="87"/>
      <c r="FIJ548" s="88"/>
      <c r="FIK548" s="89"/>
      <c r="FIL548" s="90"/>
      <c r="FIM548" s="57"/>
      <c r="FIN548" s="57"/>
      <c r="FIO548" s="91"/>
      <c r="FIP548" s="87"/>
      <c r="FIQ548" s="87"/>
      <c r="FIR548" s="55"/>
      <c r="FIS548" s="55"/>
      <c r="FIT548" s="92"/>
      <c r="FIU548" s="61"/>
      <c r="FIV548" s="55"/>
      <c r="FIW548" s="57"/>
      <c r="FIX548" s="55"/>
      <c r="FIY548" s="55"/>
      <c r="FIZ548" s="55"/>
      <c r="FJA548" s="55"/>
      <c r="FJB548" s="55"/>
      <c r="FJC548" s="55"/>
      <c r="FJD548" s="55"/>
      <c r="FJE548" s="59"/>
      <c r="FJF548" s="55"/>
      <c r="FJG548" s="55"/>
      <c r="FJH548" s="87"/>
      <c r="FJI548" s="88"/>
      <c r="FJJ548" s="89"/>
      <c r="FJK548" s="90"/>
      <c r="FJL548" s="57"/>
      <c r="FJM548" s="57"/>
      <c r="FJN548" s="91"/>
      <c r="FJO548" s="87"/>
      <c r="FJP548" s="87"/>
      <c r="FJQ548" s="55"/>
      <c r="FJR548" s="55"/>
      <c r="FJS548" s="92"/>
      <c r="FJT548" s="61"/>
      <c r="FJU548" s="55"/>
      <c r="FJV548" s="57"/>
      <c r="FJW548" s="55"/>
      <c r="FJX548" s="55"/>
      <c r="FJY548" s="55"/>
      <c r="FJZ548" s="55"/>
      <c r="FKA548" s="55"/>
      <c r="FKB548" s="55"/>
      <c r="FKC548" s="55"/>
      <c r="FKD548" s="59"/>
      <c r="FKE548" s="55"/>
      <c r="FKF548" s="55"/>
      <c r="FKG548" s="87"/>
      <c r="FKH548" s="88"/>
      <c r="FKI548" s="89"/>
      <c r="FKJ548" s="90"/>
      <c r="FKK548" s="57"/>
      <c r="FKL548" s="57"/>
      <c r="FKM548" s="91"/>
      <c r="FKN548" s="87"/>
      <c r="FKO548" s="87"/>
      <c r="FKP548" s="55"/>
      <c r="FKQ548" s="55"/>
      <c r="FKR548" s="92"/>
      <c r="FKS548" s="61"/>
      <c r="FKT548" s="55"/>
      <c r="FKU548" s="57"/>
      <c r="FKV548" s="55"/>
      <c r="FKW548" s="55"/>
      <c r="FKX548" s="55"/>
      <c r="FKY548" s="55"/>
      <c r="FKZ548" s="55"/>
      <c r="FLA548" s="55"/>
      <c r="FLB548" s="55"/>
      <c r="FLC548" s="59"/>
      <c r="FLD548" s="55"/>
      <c r="FLE548" s="55"/>
      <c r="FLF548" s="87"/>
      <c r="FLG548" s="88"/>
      <c r="FLH548" s="89"/>
      <c r="FLI548" s="90"/>
      <c r="FLJ548" s="57"/>
      <c r="FLK548" s="57"/>
      <c r="FLL548" s="91"/>
      <c r="FLM548" s="87"/>
      <c r="FLN548" s="87"/>
      <c r="FLO548" s="55"/>
      <c r="FLP548" s="55"/>
      <c r="FLQ548" s="92"/>
      <c r="FLR548" s="61"/>
      <c r="FLS548" s="55"/>
      <c r="FLT548" s="57"/>
      <c r="FLU548" s="55"/>
      <c r="FLV548" s="55"/>
      <c r="FLW548" s="55"/>
      <c r="FLX548" s="55"/>
      <c r="FLY548" s="55"/>
      <c r="FLZ548" s="55"/>
      <c r="FMA548" s="55"/>
      <c r="FMB548" s="59"/>
      <c r="FMC548" s="55"/>
      <c r="FMD548" s="55"/>
      <c r="FME548" s="87"/>
      <c r="FMF548" s="88"/>
      <c r="FMG548" s="89"/>
      <c r="FMH548" s="90"/>
      <c r="FMI548" s="57"/>
      <c r="FMJ548" s="57"/>
      <c r="FMK548" s="91"/>
      <c r="FML548" s="87"/>
      <c r="FMM548" s="87"/>
      <c r="FMN548" s="55"/>
      <c r="FMO548" s="55"/>
      <c r="FMP548" s="92"/>
      <c r="FMQ548" s="61"/>
      <c r="FMR548" s="55"/>
      <c r="FMS548" s="57"/>
      <c r="FMT548" s="55"/>
      <c r="FMU548" s="55"/>
      <c r="FMV548" s="55"/>
      <c r="FMW548" s="55"/>
      <c r="FMX548" s="55"/>
      <c r="FMY548" s="55"/>
      <c r="FMZ548" s="55"/>
      <c r="FNA548" s="59"/>
      <c r="FNB548" s="55"/>
      <c r="FNC548" s="55"/>
      <c r="FND548" s="87"/>
      <c r="FNE548" s="88"/>
      <c r="FNF548" s="89"/>
      <c r="FNG548" s="90"/>
      <c r="FNH548" s="57"/>
      <c r="FNI548" s="57"/>
      <c r="FNJ548" s="91"/>
      <c r="FNK548" s="87"/>
      <c r="FNL548" s="87"/>
      <c r="FNM548" s="55"/>
      <c r="FNN548" s="55"/>
      <c r="FNO548" s="92"/>
      <c r="FNP548" s="61"/>
      <c r="FNQ548" s="55"/>
      <c r="FNR548" s="57"/>
      <c r="FNS548" s="55"/>
      <c r="FNT548" s="55"/>
      <c r="FNU548" s="55"/>
      <c r="FNV548" s="55"/>
      <c r="FNW548" s="55"/>
      <c r="FNX548" s="55"/>
      <c r="FNY548" s="55"/>
      <c r="FNZ548" s="59"/>
      <c r="FOA548" s="55"/>
      <c r="FOB548" s="55"/>
      <c r="FOC548" s="87"/>
      <c r="FOD548" s="88"/>
      <c r="FOE548" s="89"/>
      <c r="FOF548" s="90"/>
      <c r="FOG548" s="57"/>
      <c r="FOH548" s="57"/>
      <c r="FOI548" s="91"/>
      <c r="FOJ548" s="87"/>
      <c r="FOK548" s="87"/>
      <c r="FOL548" s="55"/>
      <c r="FOM548" s="55"/>
      <c r="FON548" s="92"/>
      <c r="FOO548" s="61"/>
      <c r="FOP548" s="55"/>
      <c r="FOQ548" s="57"/>
      <c r="FOR548" s="55"/>
      <c r="FOS548" s="55"/>
      <c r="FOT548" s="55"/>
      <c r="FOU548" s="55"/>
      <c r="FOV548" s="55"/>
      <c r="FOW548" s="55"/>
      <c r="FOX548" s="55"/>
      <c r="FOY548" s="59"/>
      <c r="FOZ548" s="55"/>
      <c r="FPA548" s="55"/>
      <c r="FPB548" s="87"/>
      <c r="FPC548" s="88"/>
      <c r="FPD548" s="89"/>
      <c r="FPE548" s="90"/>
      <c r="FPF548" s="57"/>
      <c r="FPG548" s="57"/>
      <c r="FPH548" s="91"/>
      <c r="FPI548" s="87"/>
      <c r="FPJ548" s="87"/>
      <c r="FPK548" s="55"/>
      <c r="FPL548" s="55"/>
      <c r="FPM548" s="92"/>
      <c r="FPN548" s="61"/>
      <c r="FPO548" s="55"/>
      <c r="FPP548" s="57"/>
      <c r="FPQ548" s="55"/>
      <c r="FPR548" s="55"/>
      <c r="FPS548" s="55"/>
      <c r="FPT548" s="55"/>
      <c r="FPU548" s="55"/>
      <c r="FPV548" s="55"/>
      <c r="FPW548" s="55"/>
      <c r="FPX548" s="59"/>
      <c r="FPY548" s="55"/>
      <c r="FPZ548" s="55"/>
      <c r="FQA548" s="87"/>
      <c r="FQB548" s="88"/>
      <c r="FQC548" s="89"/>
      <c r="FQD548" s="90"/>
      <c r="FQE548" s="57"/>
      <c r="FQF548" s="57"/>
      <c r="FQG548" s="91"/>
      <c r="FQH548" s="87"/>
      <c r="FQI548" s="87"/>
      <c r="FQJ548" s="55"/>
      <c r="FQK548" s="55"/>
      <c r="FQL548" s="92"/>
      <c r="FQM548" s="61"/>
      <c r="FQN548" s="55"/>
      <c r="FQO548" s="57"/>
      <c r="FQP548" s="55"/>
      <c r="FQQ548" s="55"/>
      <c r="FQR548" s="55"/>
      <c r="FQS548" s="55"/>
      <c r="FQT548" s="55"/>
      <c r="FQU548" s="55"/>
      <c r="FQV548" s="55"/>
      <c r="FQW548" s="59"/>
      <c r="FQX548" s="55"/>
      <c r="FQY548" s="55"/>
      <c r="FQZ548" s="87"/>
      <c r="FRA548" s="88"/>
      <c r="FRB548" s="89"/>
      <c r="FRC548" s="90"/>
      <c r="FRD548" s="57"/>
      <c r="FRE548" s="57"/>
      <c r="FRF548" s="91"/>
      <c r="FRG548" s="87"/>
      <c r="FRH548" s="87"/>
      <c r="FRI548" s="55"/>
      <c r="FRJ548" s="55"/>
      <c r="FRK548" s="92"/>
      <c r="FRL548" s="61"/>
      <c r="FRM548" s="55"/>
      <c r="FRN548" s="57"/>
      <c r="FRO548" s="55"/>
      <c r="FRP548" s="55"/>
      <c r="FRQ548" s="55"/>
      <c r="FRR548" s="55"/>
      <c r="FRS548" s="55"/>
      <c r="FRT548" s="55"/>
      <c r="FRU548" s="55"/>
      <c r="FRV548" s="59"/>
      <c r="FRW548" s="55"/>
      <c r="FRX548" s="55"/>
      <c r="FRY548" s="87"/>
      <c r="FRZ548" s="88"/>
      <c r="FSA548" s="89"/>
      <c r="FSB548" s="90"/>
      <c r="FSC548" s="57"/>
      <c r="FSD548" s="57"/>
      <c r="FSE548" s="91"/>
      <c r="FSF548" s="87"/>
      <c r="FSG548" s="87"/>
      <c r="FSH548" s="55"/>
      <c r="FSI548" s="55"/>
      <c r="FSJ548" s="92"/>
      <c r="FSK548" s="61"/>
      <c r="FSL548" s="55"/>
      <c r="FSM548" s="57"/>
      <c r="FSN548" s="55"/>
      <c r="FSO548" s="55"/>
      <c r="FSP548" s="55"/>
      <c r="FSQ548" s="55"/>
      <c r="FSR548" s="55"/>
      <c r="FSS548" s="55"/>
      <c r="FST548" s="55"/>
      <c r="FSU548" s="59"/>
      <c r="FSV548" s="55"/>
      <c r="FSW548" s="55"/>
      <c r="FSX548" s="87"/>
      <c r="FSY548" s="88"/>
      <c r="FSZ548" s="89"/>
      <c r="FTA548" s="90"/>
      <c r="FTB548" s="57"/>
      <c r="FTC548" s="57"/>
      <c r="FTD548" s="91"/>
      <c r="FTE548" s="87"/>
      <c r="FTF548" s="87"/>
      <c r="FTG548" s="55"/>
      <c r="FTH548" s="55"/>
      <c r="FTI548" s="92"/>
      <c r="FTJ548" s="61"/>
      <c r="FTK548" s="55"/>
      <c r="FTL548" s="57"/>
      <c r="FTM548" s="55"/>
      <c r="FTN548" s="55"/>
      <c r="FTO548" s="55"/>
      <c r="FTP548" s="55"/>
      <c r="FTQ548" s="55"/>
      <c r="FTR548" s="55"/>
      <c r="FTS548" s="55"/>
      <c r="FTT548" s="59"/>
      <c r="FTU548" s="55"/>
      <c r="FTV548" s="55"/>
      <c r="FTW548" s="87"/>
      <c r="FTX548" s="88"/>
      <c r="FTY548" s="89"/>
      <c r="FTZ548" s="90"/>
      <c r="FUA548" s="57"/>
      <c r="FUB548" s="57"/>
      <c r="FUC548" s="91"/>
      <c r="FUD548" s="87"/>
      <c r="FUE548" s="87"/>
      <c r="FUF548" s="55"/>
      <c r="FUG548" s="55"/>
      <c r="FUH548" s="92"/>
      <c r="FUI548" s="61"/>
      <c r="FUJ548" s="55"/>
      <c r="FUK548" s="57"/>
      <c r="FUL548" s="55"/>
      <c r="FUM548" s="55"/>
      <c r="FUN548" s="55"/>
      <c r="FUO548" s="55"/>
      <c r="FUP548" s="55"/>
      <c r="FUQ548" s="55"/>
      <c r="FUR548" s="55"/>
      <c r="FUS548" s="59"/>
      <c r="FUT548" s="55"/>
      <c r="FUU548" s="55"/>
      <c r="FUV548" s="87"/>
      <c r="FUW548" s="88"/>
      <c r="FUX548" s="89"/>
      <c r="FUY548" s="90"/>
      <c r="FUZ548" s="57"/>
      <c r="FVA548" s="57"/>
      <c r="FVB548" s="91"/>
      <c r="FVC548" s="87"/>
      <c r="FVD548" s="87"/>
      <c r="FVE548" s="55"/>
      <c r="FVF548" s="55"/>
      <c r="FVG548" s="92"/>
      <c r="FVH548" s="61"/>
      <c r="FVI548" s="55"/>
      <c r="FVJ548" s="57"/>
      <c r="FVK548" s="55"/>
      <c r="FVL548" s="55"/>
      <c r="FVM548" s="55"/>
      <c r="FVN548" s="55"/>
      <c r="FVO548" s="55"/>
      <c r="FVP548" s="55"/>
      <c r="FVQ548" s="55"/>
      <c r="FVR548" s="59"/>
      <c r="FVS548" s="55"/>
      <c r="FVT548" s="55"/>
      <c r="FVU548" s="87"/>
      <c r="FVV548" s="88"/>
      <c r="FVW548" s="89"/>
      <c r="FVX548" s="90"/>
      <c r="FVY548" s="57"/>
      <c r="FVZ548" s="57"/>
      <c r="FWA548" s="91"/>
      <c r="FWB548" s="87"/>
      <c r="FWC548" s="87"/>
      <c r="FWD548" s="55"/>
      <c r="FWE548" s="55"/>
      <c r="FWF548" s="92"/>
      <c r="FWG548" s="61"/>
      <c r="FWH548" s="55"/>
      <c r="FWI548" s="57"/>
      <c r="FWJ548" s="55"/>
      <c r="FWK548" s="55"/>
      <c r="FWL548" s="55"/>
      <c r="FWM548" s="55"/>
      <c r="FWN548" s="55"/>
      <c r="FWO548" s="55"/>
      <c r="FWP548" s="55"/>
      <c r="FWQ548" s="59"/>
      <c r="FWR548" s="55"/>
      <c r="FWS548" s="55"/>
      <c r="FWT548" s="87"/>
      <c r="FWU548" s="88"/>
      <c r="FWV548" s="89"/>
      <c r="FWW548" s="90"/>
      <c r="FWX548" s="57"/>
      <c r="FWY548" s="57"/>
      <c r="FWZ548" s="91"/>
      <c r="FXA548" s="87"/>
      <c r="FXB548" s="87"/>
      <c r="FXC548" s="55"/>
      <c r="FXD548" s="55"/>
      <c r="FXE548" s="92"/>
      <c r="FXF548" s="61"/>
      <c r="FXG548" s="55"/>
      <c r="FXH548" s="57"/>
      <c r="FXI548" s="55"/>
      <c r="FXJ548" s="55"/>
      <c r="FXK548" s="55"/>
      <c r="FXL548" s="55"/>
      <c r="FXM548" s="55"/>
      <c r="FXN548" s="55"/>
      <c r="FXO548" s="55"/>
      <c r="FXP548" s="59"/>
      <c r="FXQ548" s="55"/>
      <c r="FXR548" s="55"/>
      <c r="FXS548" s="87"/>
      <c r="FXT548" s="88"/>
      <c r="FXU548" s="89"/>
      <c r="FXV548" s="90"/>
      <c r="FXW548" s="57"/>
      <c r="FXX548" s="57"/>
      <c r="FXY548" s="91"/>
      <c r="FXZ548" s="87"/>
      <c r="FYA548" s="87"/>
      <c r="FYB548" s="55"/>
      <c r="FYC548" s="55"/>
      <c r="FYD548" s="92"/>
      <c r="FYE548" s="61"/>
      <c r="FYF548" s="55"/>
      <c r="FYG548" s="57"/>
      <c r="FYH548" s="55"/>
      <c r="FYI548" s="55"/>
      <c r="FYJ548" s="55"/>
      <c r="FYK548" s="55"/>
      <c r="FYL548" s="55"/>
      <c r="FYM548" s="55"/>
      <c r="FYN548" s="55"/>
      <c r="FYO548" s="59"/>
      <c r="FYP548" s="55"/>
      <c r="FYQ548" s="55"/>
      <c r="FYR548" s="87"/>
      <c r="FYS548" s="88"/>
      <c r="FYT548" s="89"/>
      <c r="FYU548" s="90"/>
      <c r="FYV548" s="57"/>
      <c r="FYW548" s="57"/>
      <c r="FYX548" s="91"/>
      <c r="FYY548" s="87"/>
      <c r="FYZ548" s="87"/>
      <c r="FZA548" s="55"/>
      <c r="FZB548" s="55"/>
      <c r="FZC548" s="92"/>
      <c r="FZD548" s="61"/>
      <c r="FZE548" s="55"/>
      <c r="FZF548" s="57"/>
      <c r="FZG548" s="55"/>
      <c r="FZH548" s="55"/>
      <c r="FZI548" s="55"/>
      <c r="FZJ548" s="55"/>
      <c r="FZK548" s="55"/>
      <c r="FZL548" s="55"/>
      <c r="FZM548" s="55"/>
      <c r="FZN548" s="59"/>
      <c r="FZO548" s="55"/>
      <c r="FZP548" s="55"/>
      <c r="FZQ548" s="87"/>
      <c r="FZR548" s="88"/>
      <c r="FZS548" s="89"/>
      <c r="FZT548" s="90"/>
      <c r="FZU548" s="57"/>
      <c r="FZV548" s="57"/>
      <c r="FZW548" s="91"/>
      <c r="FZX548" s="87"/>
      <c r="FZY548" s="87"/>
      <c r="FZZ548" s="55"/>
      <c r="GAA548" s="55"/>
      <c r="GAB548" s="92"/>
      <c r="GAC548" s="61"/>
      <c r="GAD548" s="55"/>
      <c r="GAE548" s="57"/>
      <c r="GAF548" s="55"/>
      <c r="GAG548" s="55"/>
      <c r="GAH548" s="55"/>
      <c r="GAI548" s="55"/>
      <c r="GAJ548" s="55"/>
      <c r="GAK548" s="55"/>
      <c r="GAL548" s="55"/>
      <c r="GAM548" s="59"/>
      <c r="GAN548" s="55"/>
      <c r="GAO548" s="55"/>
      <c r="GAP548" s="87"/>
      <c r="GAQ548" s="88"/>
      <c r="GAR548" s="89"/>
      <c r="GAS548" s="90"/>
      <c r="GAT548" s="57"/>
      <c r="GAU548" s="57"/>
      <c r="GAV548" s="91"/>
      <c r="GAW548" s="87"/>
      <c r="GAX548" s="87"/>
      <c r="GAY548" s="55"/>
      <c r="GAZ548" s="55"/>
      <c r="GBA548" s="92"/>
      <c r="GBB548" s="61"/>
      <c r="GBC548" s="55"/>
      <c r="GBD548" s="57"/>
      <c r="GBE548" s="55"/>
      <c r="GBF548" s="55"/>
      <c r="GBG548" s="55"/>
      <c r="GBH548" s="55"/>
      <c r="GBI548" s="55"/>
      <c r="GBJ548" s="55"/>
      <c r="GBK548" s="55"/>
      <c r="GBL548" s="59"/>
      <c r="GBM548" s="55"/>
      <c r="GBN548" s="55"/>
      <c r="GBO548" s="87"/>
      <c r="GBP548" s="88"/>
      <c r="GBQ548" s="89"/>
      <c r="GBR548" s="90"/>
      <c r="GBS548" s="57"/>
      <c r="GBT548" s="57"/>
      <c r="GBU548" s="91"/>
      <c r="GBV548" s="87"/>
      <c r="GBW548" s="87"/>
      <c r="GBX548" s="55"/>
      <c r="GBY548" s="55"/>
      <c r="GBZ548" s="92"/>
      <c r="GCA548" s="61"/>
      <c r="GCB548" s="55"/>
      <c r="GCC548" s="57"/>
      <c r="GCD548" s="55"/>
      <c r="GCE548" s="55"/>
      <c r="GCF548" s="55"/>
      <c r="GCG548" s="55"/>
      <c r="GCH548" s="55"/>
      <c r="GCI548" s="55"/>
      <c r="GCJ548" s="55"/>
      <c r="GCK548" s="59"/>
      <c r="GCL548" s="55"/>
      <c r="GCM548" s="55"/>
      <c r="GCN548" s="87"/>
      <c r="GCO548" s="88"/>
      <c r="GCP548" s="89"/>
      <c r="GCQ548" s="90"/>
      <c r="GCR548" s="57"/>
      <c r="GCS548" s="57"/>
      <c r="GCT548" s="91"/>
      <c r="GCU548" s="87"/>
      <c r="GCV548" s="87"/>
      <c r="GCW548" s="55"/>
      <c r="GCX548" s="55"/>
      <c r="GCY548" s="92"/>
      <c r="GCZ548" s="61"/>
      <c r="GDA548" s="55"/>
      <c r="GDB548" s="57"/>
      <c r="GDC548" s="55"/>
      <c r="GDD548" s="55"/>
      <c r="GDE548" s="55"/>
      <c r="GDF548" s="55"/>
      <c r="GDG548" s="55"/>
      <c r="GDH548" s="55"/>
      <c r="GDI548" s="55"/>
      <c r="GDJ548" s="59"/>
      <c r="GDK548" s="55"/>
      <c r="GDL548" s="55"/>
      <c r="GDM548" s="87"/>
      <c r="GDN548" s="88"/>
      <c r="GDO548" s="89"/>
      <c r="GDP548" s="90"/>
      <c r="GDQ548" s="57"/>
      <c r="GDR548" s="57"/>
      <c r="GDS548" s="91"/>
      <c r="GDT548" s="87"/>
      <c r="GDU548" s="87"/>
      <c r="GDV548" s="55"/>
      <c r="GDW548" s="55"/>
      <c r="GDX548" s="92"/>
      <c r="GDY548" s="61"/>
      <c r="GDZ548" s="55"/>
      <c r="GEA548" s="57"/>
      <c r="GEB548" s="55"/>
      <c r="GEC548" s="55"/>
      <c r="GED548" s="55"/>
      <c r="GEE548" s="55"/>
      <c r="GEF548" s="55"/>
      <c r="GEG548" s="55"/>
      <c r="GEH548" s="55"/>
      <c r="GEI548" s="59"/>
      <c r="GEJ548" s="55"/>
      <c r="GEK548" s="55"/>
      <c r="GEL548" s="87"/>
      <c r="GEM548" s="88"/>
      <c r="GEN548" s="89"/>
      <c r="GEO548" s="90"/>
      <c r="GEP548" s="57"/>
      <c r="GEQ548" s="57"/>
      <c r="GER548" s="91"/>
      <c r="GES548" s="87"/>
      <c r="GET548" s="87"/>
      <c r="GEU548" s="55"/>
      <c r="GEV548" s="55"/>
      <c r="GEW548" s="92"/>
      <c r="GEX548" s="61"/>
      <c r="GEY548" s="55"/>
      <c r="GEZ548" s="57"/>
      <c r="GFA548" s="55"/>
      <c r="GFB548" s="55"/>
      <c r="GFC548" s="55"/>
      <c r="GFD548" s="55"/>
      <c r="GFE548" s="55"/>
      <c r="GFF548" s="55"/>
      <c r="GFG548" s="55"/>
      <c r="GFH548" s="59"/>
      <c r="GFI548" s="55"/>
      <c r="GFJ548" s="55"/>
      <c r="GFK548" s="87"/>
      <c r="GFL548" s="88"/>
      <c r="GFM548" s="89"/>
      <c r="GFN548" s="90"/>
      <c r="GFO548" s="57"/>
      <c r="GFP548" s="57"/>
      <c r="GFQ548" s="91"/>
      <c r="GFR548" s="87"/>
      <c r="GFS548" s="87"/>
      <c r="GFT548" s="55"/>
      <c r="GFU548" s="55"/>
      <c r="GFV548" s="92"/>
      <c r="GFW548" s="61"/>
      <c r="GFX548" s="55"/>
      <c r="GFY548" s="57"/>
      <c r="GFZ548" s="55"/>
      <c r="GGA548" s="55"/>
      <c r="GGB548" s="55"/>
      <c r="GGC548" s="55"/>
      <c r="GGD548" s="55"/>
      <c r="GGE548" s="55"/>
      <c r="GGF548" s="55"/>
      <c r="GGG548" s="59"/>
      <c r="GGH548" s="55"/>
      <c r="GGI548" s="55"/>
      <c r="GGJ548" s="87"/>
      <c r="GGK548" s="88"/>
      <c r="GGL548" s="89"/>
      <c r="GGM548" s="90"/>
      <c r="GGN548" s="57"/>
      <c r="GGO548" s="57"/>
      <c r="GGP548" s="91"/>
      <c r="GGQ548" s="87"/>
      <c r="GGR548" s="87"/>
      <c r="GGS548" s="55"/>
      <c r="GGT548" s="55"/>
      <c r="GGU548" s="92"/>
      <c r="GGV548" s="61"/>
      <c r="GGW548" s="55"/>
      <c r="GGX548" s="57"/>
      <c r="GGY548" s="55"/>
      <c r="GGZ548" s="55"/>
      <c r="GHA548" s="55"/>
      <c r="GHB548" s="55"/>
      <c r="GHC548" s="55"/>
      <c r="GHD548" s="55"/>
      <c r="GHE548" s="55"/>
      <c r="GHF548" s="59"/>
      <c r="GHG548" s="55"/>
      <c r="GHH548" s="55"/>
      <c r="GHI548" s="87"/>
      <c r="GHJ548" s="88"/>
      <c r="GHK548" s="89"/>
      <c r="GHL548" s="90"/>
      <c r="GHM548" s="57"/>
      <c r="GHN548" s="57"/>
      <c r="GHO548" s="91"/>
      <c r="GHP548" s="87"/>
      <c r="GHQ548" s="87"/>
      <c r="GHR548" s="55"/>
      <c r="GHS548" s="55"/>
      <c r="GHT548" s="92"/>
      <c r="GHU548" s="61"/>
      <c r="GHV548" s="55"/>
      <c r="GHW548" s="57"/>
      <c r="GHX548" s="55"/>
      <c r="GHY548" s="55"/>
      <c r="GHZ548" s="55"/>
      <c r="GIA548" s="55"/>
      <c r="GIB548" s="55"/>
      <c r="GIC548" s="55"/>
      <c r="GID548" s="55"/>
      <c r="GIE548" s="59"/>
      <c r="GIF548" s="55"/>
      <c r="GIG548" s="55"/>
      <c r="GIH548" s="87"/>
      <c r="GII548" s="88"/>
      <c r="GIJ548" s="89"/>
      <c r="GIK548" s="90"/>
      <c r="GIL548" s="57"/>
      <c r="GIM548" s="57"/>
      <c r="GIN548" s="91"/>
      <c r="GIO548" s="87"/>
      <c r="GIP548" s="87"/>
      <c r="GIQ548" s="55"/>
      <c r="GIR548" s="55"/>
      <c r="GIS548" s="92"/>
      <c r="GIT548" s="61"/>
      <c r="GIU548" s="55"/>
      <c r="GIV548" s="57"/>
      <c r="GIW548" s="55"/>
      <c r="GIX548" s="55"/>
      <c r="GIY548" s="55"/>
      <c r="GIZ548" s="55"/>
      <c r="GJA548" s="55"/>
      <c r="GJB548" s="55"/>
      <c r="GJC548" s="55"/>
      <c r="GJD548" s="59"/>
      <c r="GJE548" s="55"/>
      <c r="GJF548" s="55"/>
      <c r="GJG548" s="87"/>
      <c r="GJH548" s="88"/>
      <c r="GJI548" s="89"/>
      <c r="GJJ548" s="90"/>
      <c r="GJK548" s="57"/>
      <c r="GJL548" s="57"/>
      <c r="GJM548" s="91"/>
      <c r="GJN548" s="87"/>
      <c r="GJO548" s="87"/>
      <c r="GJP548" s="55"/>
      <c r="GJQ548" s="55"/>
      <c r="GJR548" s="92"/>
      <c r="GJS548" s="61"/>
      <c r="GJT548" s="55"/>
      <c r="GJU548" s="57"/>
      <c r="GJV548" s="55"/>
      <c r="GJW548" s="55"/>
      <c r="GJX548" s="55"/>
      <c r="GJY548" s="55"/>
      <c r="GJZ548" s="55"/>
      <c r="GKA548" s="55"/>
      <c r="GKB548" s="55"/>
      <c r="GKC548" s="59"/>
      <c r="GKD548" s="55"/>
      <c r="GKE548" s="55"/>
      <c r="GKF548" s="87"/>
      <c r="GKG548" s="88"/>
      <c r="GKH548" s="89"/>
      <c r="GKI548" s="90"/>
      <c r="GKJ548" s="57"/>
      <c r="GKK548" s="57"/>
      <c r="GKL548" s="91"/>
      <c r="GKM548" s="87"/>
      <c r="GKN548" s="87"/>
      <c r="GKO548" s="55"/>
      <c r="GKP548" s="55"/>
      <c r="GKQ548" s="92"/>
      <c r="GKR548" s="61"/>
      <c r="GKS548" s="55"/>
      <c r="GKT548" s="57"/>
      <c r="GKU548" s="55"/>
      <c r="GKV548" s="55"/>
      <c r="GKW548" s="55"/>
      <c r="GKX548" s="55"/>
      <c r="GKY548" s="55"/>
      <c r="GKZ548" s="55"/>
      <c r="GLA548" s="55"/>
      <c r="GLB548" s="59"/>
      <c r="GLC548" s="55"/>
      <c r="GLD548" s="55"/>
      <c r="GLE548" s="87"/>
      <c r="GLF548" s="88"/>
      <c r="GLG548" s="89"/>
      <c r="GLH548" s="90"/>
      <c r="GLI548" s="57"/>
      <c r="GLJ548" s="57"/>
      <c r="GLK548" s="91"/>
      <c r="GLL548" s="87"/>
      <c r="GLM548" s="87"/>
      <c r="GLN548" s="55"/>
      <c r="GLO548" s="55"/>
      <c r="GLP548" s="92"/>
      <c r="GLQ548" s="61"/>
      <c r="GLR548" s="55"/>
      <c r="GLS548" s="57"/>
      <c r="GLT548" s="55"/>
      <c r="GLU548" s="55"/>
      <c r="GLV548" s="55"/>
      <c r="GLW548" s="55"/>
      <c r="GLX548" s="55"/>
      <c r="GLY548" s="55"/>
      <c r="GLZ548" s="55"/>
      <c r="GMA548" s="59"/>
      <c r="GMB548" s="55"/>
      <c r="GMC548" s="55"/>
      <c r="GMD548" s="87"/>
      <c r="GME548" s="88"/>
      <c r="GMF548" s="89"/>
      <c r="GMG548" s="90"/>
      <c r="GMH548" s="57"/>
      <c r="GMI548" s="57"/>
      <c r="GMJ548" s="91"/>
      <c r="GMK548" s="87"/>
      <c r="GML548" s="87"/>
      <c r="GMM548" s="55"/>
      <c r="GMN548" s="55"/>
      <c r="GMO548" s="92"/>
      <c r="GMP548" s="61"/>
      <c r="GMQ548" s="55"/>
      <c r="GMR548" s="57"/>
      <c r="GMS548" s="55"/>
      <c r="GMT548" s="55"/>
      <c r="GMU548" s="55"/>
      <c r="GMV548" s="55"/>
      <c r="GMW548" s="55"/>
      <c r="GMX548" s="55"/>
      <c r="GMY548" s="55"/>
      <c r="GMZ548" s="59"/>
      <c r="GNA548" s="55"/>
      <c r="GNB548" s="55"/>
      <c r="GNC548" s="87"/>
      <c r="GND548" s="88"/>
      <c r="GNE548" s="89"/>
      <c r="GNF548" s="90"/>
      <c r="GNG548" s="57"/>
      <c r="GNH548" s="57"/>
      <c r="GNI548" s="91"/>
      <c r="GNJ548" s="87"/>
      <c r="GNK548" s="87"/>
      <c r="GNL548" s="55"/>
      <c r="GNM548" s="55"/>
      <c r="GNN548" s="92"/>
      <c r="GNO548" s="61"/>
      <c r="GNP548" s="55"/>
      <c r="GNQ548" s="57"/>
      <c r="GNR548" s="55"/>
      <c r="GNS548" s="55"/>
      <c r="GNT548" s="55"/>
      <c r="GNU548" s="55"/>
      <c r="GNV548" s="55"/>
      <c r="GNW548" s="55"/>
      <c r="GNX548" s="55"/>
      <c r="GNY548" s="59"/>
      <c r="GNZ548" s="55"/>
      <c r="GOA548" s="55"/>
      <c r="GOB548" s="87"/>
      <c r="GOC548" s="88"/>
      <c r="GOD548" s="89"/>
      <c r="GOE548" s="90"/>
      <c r="GOF548" s="57"/>
      <c r="GOG548" s="57"/>
      <c r="GOH548" s="91"/>
      <c r="GOI548" s="87"/>
      <c r="GOJ548" s="87"/>
      <c r="GOK548" s="55"/>
      <c r="GOL548" s="55"/>
      <c r="GOM548" s="92"/>
      <c r="GON548" s="61"/>
      <c r="GOO548" s="55"/>
      <c r="GOP548" s="57"/>
      <c r="GOQ548" s="55"/>
      <c r="GOR548" s="55"/>
      <c r="GOS548" s="55"/>
      <c r="GOT548" s="55"/>
      <c r="GOU548" s="55"/>
      <c r="GOV548" s="55"/>
      <c r="GOW548" s="55"/>
      <c r="GOX548" s="59"/>
      <c r="GOY548" s="55"/>
      <c r="GOZ548" s="55"/>
      <c r="GPA548" s="87"/>
      <c r="GPB548" s="88"/>
      <c r="GPC548" s="89"/>
      <c r="GPD548" s="90"/>
      <c r="GPE548" s="57"/>
      <c r="GPF548" s="57"/>
      <c r="GPG548" s="91"/>
      <c r="GPH548" s="87"/>
      <c r="GPI548" s="87"/>
      <c r="GPJ548" s="55"/>
      <c r="GPK548" s="55"/>
      <c r="GPL548" s="92"/>
      <c r="GPM548" s="61"/>
      <c r="GPN548" s="55"/>
      <c r="GPO548" s="57"/>
      <c r="GPP548" s="55"/>
      <c r="GPQ548" s="55"/>
      <c r="GPR548" s="55"/>
      <c r="GPS548" s="55"/>
      <c r="GPT548" s="55"/>
      <c r="GPU548" s="55"/>
      <c r="GPV548" s="55"/>
      <c r="GPW548" s="59"/>
      <c r="GPX548" s="55"/>
      <c r="GPY548" s="55"/>
      <c r="GPZ548" s="87"/>
      <c r="GQA548" s="88"/>
      <c r="GQB548" s="89"/>
      <c r="GQC548" s="90"/>
      <c r="GQD548" s="57"/>
      <c r="GQE548" s="57"/>
      <c r="GQF548" s="91"/>
      <c r="GQG548" s="87"/>
      <c r="GQH548" s="87"/>
      <c r="GQI548" s="55"/>
      <c r="GQJ548" s="55"/>
      <c r="GQK548" s="92"/>
      <c r="GQL548" s="61"/>
      <c r="GQM548" s="55"/>
      <c r="GQN548" s="57"/>
      <c r="GQO548" s="55"/>
      <c r="GQP548" s="55"/>
      <c r="GQQ548" s="55"/>
      <c r="GQR548" s="55"/>
      <c r="GQS548" s="55"/>
      <c r="GQT548" s="55"/>
      <c r="GQU548" s="55"/>
      <c r="GQV548" s="59"/>
      <c r="GQW548" s="55"/>
      <c r="GQX548" s="55"/>
      <c r="GQY548" s="87"/>
      <c r="GQZ548" s="88"/>
      <c r="GRA548" s="89"/>
      <c r="GRB548" s="90"/>
      <c r="GRC548" s="57"/>
      <c r="GRD548" s="57"/>
      <c r="GRE548" s="91"/>
      <c r="GRF548" s="87"/>
      <c r="GRG548" s="87"/>
      <c r="GRH548" s="55"/>
      <c r="GRI548" s="55"/>
      <c r="GRJ548" s="92"/>
      <c r="GRK548" s="61"/>
      <c r="GRL548" s="55"/>
      <c r="GRM548" s="57"/>
      <c r="GRN548" s="55"/>
      <c r="GRO548" s="55"/>
      <c r="GRP548" s="55"/>
      <c r="GRQ548" s="55"/>
      <c r="GRR548" s="55"/>
      <c r="GRS548" s="55"/>
      <c r="GRT548" s="55"/>
      <c r="GRU548" s="59"/>
      <c r="GRV548" s="55"/>
      <c r="GRW548" s="55"/>
      <c r="GRX548" s="87"/>
      <c r="GRY548" s="88"/>
      <c r="GRZ548" s="89"/>
      <c r="GSA548" s="90"/>
      <c r="GSB548" s="57"/>
      <c r="GSC548" s="57"/>
      <c r="GSD548" s="91"/>
      <c r="GSE548" s="87"/>
      <c r="GSF548" s="87"/>
      <c r="GSG548" s="55"/>
      <c r="GSH548" s="55"/>
      <c r="GSI548" s="92"/>
      <c r="GSJ548" s="61"/>
      <c r="GSK548" s="55"/>
      <c r="GSL548" s="57"/>
      <c r="GSM548" s="55"/>
      <c r="GSN548" s="55"/>
      <c r="GSO548" s="55"/>
      <c r="GSP548" s="55"/>
      <c r="GSQ548" s="55"/>
      <c r="GSR548" s="55"/>
      <c r="GSS548" s="55"/>
      <c r="GST548" s="59"/>
      <c r="GSU548" s="55"/>
      <c r="GSV548" s="55"/>
      <c r="GSW548" s="87"/>
      <c r="GSX548" s="88"/>
      <c r="GSY548" s="89"/>
      <c r="GSZ548" s="90"/>
      <c r="GTA548" s="57"/>
      <c r="GTB548" s="57"/>
      <c r="GTC548" s="91"/>
      <c r="GTD548" s="87"/>
      <c r="GTE548" s="87"/>
      <c r="GTF548" s="55"/>
      <c r="GTG548" s="55"/>
      <c r="GTH548" s="92"/>
      <c r="GTI548" s="61"/>
      <c r="GTJ548" s="55"/>
      <c r="GTK548" s="57"/>
      <c r="GTL548" s="55"/>
      <c r="GTM548" s="55"/>
      <c r="GTN548" s="55"/>
      <c r="GTO548" s="55"/>
      <c r="GTP548" s="55"/>
      <c r="GTQ548" s="55"/>
      <c r="GTR548" s="55"/>
      <c r="GTS548" s="59"/>
      <c r="GTT548" s="55"/>
      <c r="GTU548" s="55"/>
      <c r="GTV548" s="87"/>
      <c r="GTW548" s="88"/>
      <c r="GTX548" s="89"/>
      <c r="GTY548" s="90"/>
      <c r="GTZ548" s="57"/>
      <c r="GUA548" s="57"/>
      <c r="GUB548" s="91"/>
      <c r="GUC548" s="87"/>
      <c r="GUD548" s="87"/>
      <c r="GUE548" s="55"/>
      <c r="GUF548" s="55"/>
      <c r="GUG548" s="92"/>
      <c r="GUH548" s="61"/>
      <c r="GUI548" s="55"/>
      <c r="GUJ548" s="57"/>
      <c r="GUK548" s="55"/>
      <c r="GUL548" s="55"/>
      <c r="GUM548" s="55"/>
      <c r="GUN548" s="55"/>
      <c r="GUO548" s="55"/>
      <c r="GUP548" s="55"/>
      <c r="GUQ548" s="55"/>
      <c r="GUR548" s="59"/>
      <c r="GUS548" s="55"/>
      <c r="GUT548" s="55"/>
      <c r="GUU548" s="87"/>
      <c r="GUV548" s="88"/>
      <c r="GUW548" s="89"/>
      <c r="GUX548" s="90"/>
      <c r="GUY548" s="57"/>
      <c r="GUZ548" s="57"/>
      <c r="GVA548" s="91"/>
      <c r="GVB548" s="87"/>
      <c r="GVC548" s="87"/>
      <c r="GVD548" s="55"/>
      <c r="GVE548" s="55"/>
      <c r="GVF548" s="92"/>
      <c r="GVG548" s="61"/>
      <c r="GVH548" s="55"/>
      <c r="GVI548" s="57"/>
      <c r="GVJ548" s="55"/>
      <c r="GVK548" s="55"/>
      <c r="GVL548" s="55"/>
      <c r="GVM548" s="55"/>
      <c r="GVN548" s="55"/>
      <c r="GVO548" s="55"/>
      <c r="GVP548" s="55"/>
      <c r="GVQ548" s="59"/>
      <c r="GVR548" s="55"/>
      <c r="GVS548" s="55"/>
      <c r="GVT548" s="87"/>
      <c r="GVU548" s="88"/>
      <c r="GVV548" s="89"/>
      <c r="GVW548" s="90"/>
      <c r="GVX548" s="57"/>
      <c r="GVY548" s="57"/>
      <c r="GVZ548" s="91"/>
      <c r="GWA548" s="87"/>
      <c r="GWB548" s="87"/>
      <c r="GWC548" s="55"/>
      <c r="GWD548" s="55"/>
      <c r="GWE548" s="92"/>
      <c r="GWF548" s="61"/>
      <c r="GWG548" s="55"/>
      <c r="GWH548" s="57"/>
      <c r="GWI548" s="55"/>
      <c r="GWJ548" s="55"/>
      <c r="GWK548" s="55"/>
      <c r="GWL548" s="55"/>
      <c r="GWM548" s="55"/>
      <c r="GWN548" s="55"/>
      <c r="GWO548" s="55"/>
      <c r="GWP548" s="59"/>
      <c r="GWQ548" s="55"/>
      <c r="GWR548" s="55"/>
      <c r="GWS548" s="87"/>
      <c r="GWT548" s="88"/>
      <c r="GWU548" s="89"/>
      <c r="GWV548" s="90"/>
      <c r="GWW548" s="57"/>
      <c r="GWX548" s="57"/>
      <c r="GWY548" s="91"/>
      <c r="GWZ548" s="87"/>
      <c r="GXA548" s="87"/>
      <c r="GXB548" s="55"/>
      <c r="GXC548" s="55"/>
      <c r="GXD548" s="92"/>
      <c r="GXE548" s="61"/>
      <c r="GXF548" s="55"/>
      <c r="GXG548" s="57"/>
      <c r="GXH548" s="55"/>
      <c r="GXI548" s="55"/>
      <c r="GXJ548" s="55"/>
      <c r="GXK548" s="55"/>
      <c r="GXL548" s="55"/>
      <c r="GXM548" s="55"/>
      <c r="GXN548" s="55"/>
      <c r="GXO548" s="59"/>
      <c r="GXP548" s="55"/>
      <c r="GXQ548" s="55"/>
      <c r="GXR548" s="87"/>
      <c r="GXS548" s="88"/>
      <c r="GXT548" s="89"/>
      <c r="GXU548" s="90"/>
      <c r="GXV548" s="57"/>
      <c r="GXW548" s="57"/>
      <c r="GXX548" s="91"/>
      <c r="GXY548" s="87"/>
      <c r="GXZ548" s="87"/>
      <c r="GYA548" s="55"/>
      <c r="GYB548" s="55"/>
      <c r="GYC548" s="92"/>
      <c r="GYD548" s="61"/>
      <c r="GYE548" s="55"/>
      <c r="GYF548" s="57"/>
      <c r="GYG548" s="55"/>
      <c r="GYH548" s="55"/>
      <c r="GYI548" s="55"/>
      <c r="GYJ548" s="55"/>
      <c r="GYK548" s="55"/>
      <c r="GYL548" s="55"/>
      <c r="GYM548" s="55"/>
      <c r="GYN548" s="59"/>
      <c r="GYO548" s="55"/>
      <c r="GYP548" s="55"/>
      <c r="GYQ548" s="87"/>
      <c r="GYR548" s="88"/>
      <c r="GYS548" s="89"/>
      <c r="GYT548" s="90"/>
      <c r="GYU548" s="57"/>
      <c r="GYV548" s="57"/>
      <c r="GYW548" s="91"/>
      <c r="GYX548" s="87"/>
      <c r="GYY548" s="87"/>
      <c r="GYZ548" s="55"/>
      <c r="GZA548" s="55"/>
      <c r="GZB548" s="92"/>
      <c r="GZC548" s="61"/>
      <c r="GZD548" s="55"/>
      <c r="GZE548" s="57"/>
      <c r="GZF548" s="55"/>
      <c r="GZG548" s="55"/>
      <c r="GZH548" s="55"/>
      <c r="GZI548" s="55"/>
      <c r="GZJ548" s="55"/>
      <c r="GZK548" s="55"/>
      <c r="GZL548" s="55"/>
      <c r="GZM548" s="59"/>
      <c r="GZN548" s="55"/>
      <c r="GZO548" s="55"/>
      <c r="GZP548" s="87"/>
      <c r="GZQ548" s="88"/>
      <c r="GZR548" s="89"/>
      <c r="GZS548" s="90"/>
      <c r="GZT548" s="57"/>
      <c r="GZU548" s="57"/>
      <c r="GZV548" s="91"/>
      <c r="GZW548" s="87"/>
      <c r="GZX548" s="87"/>
      <c r="GZY548" s="55"/>
      <c r="GZZ548" s="55"/>
      <c r="HAA548" s="92"/>
      <c r="HAB548" s="61"/>
      <c r="HAC548" s="55"/>
      <c r="HAD548" s="57"/>
      <c r="HAE548" s="55"/>
      <c r="HAF548" s="55"/>
      <c r="HAG548" s="55"/>
      <c r="HAH548" s="55"/>
      <c r="HAI548" s="55"/>
      <c r="HAJ548" s="55"/>
      <c r="HAK548" s="55"/>
      <c r="HAL548" s="59"/>
      <c r="HAM548" s="55"/>
      <c r="HAN548" s="55"/>
      <c r="HAO548" s="87"/>
      <c r="HAP548" s="88"/>
      <c r="HAQ548" s="89"/>
      <c r="HAR548" s="90"/>
      <c r="HAS548" s="57"/>
      <c r="HAT548" s="57"/>
      <c r="HAU548" s="91"/>
      <c r="HAV548" s="87"/>
      <c r="HAW548" s="87"/>
      <c r="HAX548" s="55"/>
      <c r="HAY548" s="55"/>
      <c r="HAZ548" s="92"/>
      <c r="HBA548" s="61"/>
      <c r="HBB548" s="55"/>
      <c r="HBC548" s="57"/>
      <c r="HBD548" s="55"/>
      <c r="HBE548" s="55"/>
      <c r="HBF548" s="55"/>
      <c r="HBG548" s="55"/>
      <c r="HBH548" s="55"/>
      <c r="HBI548" s="55"/>
      <c r="HBJ548" s="55"/>
      <c r="HBK548" s="59"/>
      <c r="HBL548" s="55"/>
      <c r="HBM548" s="55"/>
      <c r="HBN548" s="87"/>
      <c r="HBO548" s="88"/>
      <c r="HBP548" s="89"/>
      <c r="HBQ548" s="90"/>
      <c r="HBR548" s="57"/>
      <c r="HBS548" s="57"/>
      <c r="HBT548" s="91"/>
      <c r="HBU548" s="87"/>
      <c r="HBV548" s="87"/>
      <c r="HBW548" s="55"/>
      <c r="HBX548" s="55"/>
      <c r="HBY548" s="92"/>
      <c r="HBZ548" s="61"/>
      <c r="HCA548" s="55"/>
      <c r="HCB548" s="57"/>
      <c r="HCC548" s="55"/>
      <c r="HCD548" s="55"/>
      <c r="HCE548" s="55"/>
      <c r="HCF548" s="55"/>
      <c r="HCG548" s="55"/>
      <c r="HCH548" s="55"/>
      <c r="HCI548" s="55"/>
      <c r="HCJ548" s="59"/>
      <c r="HCK548" s="55"/>
      <c r="HCL548" s="55"/>
      <c r="HCM548" s="87"/>
      <c r="HCN548" s="88"/>
      <c r="HCO548" s="89"/>
      <c r="HCP548" s="90"/>
      <c r="HCQ548" s="57"/>
      <c r="HCR548" s="57"/>
      <c r="HCS548" s="91"/>
      <c r="HCT548" s="87"/>
      <c r="HCU548" s="87"/>
      <c r="HCV548" s="55"/>
      <c r="HCW548" s="55"/>
      <c r="HCX548" s="92"/>
      <c r="HCY548" s="61"/>
      <c r="HCZ548" s="55"/>
      <c r="HDA548" s="57"/>
      <c r="HDB548" s="55"/>
      <c r="HDC548" s="55"/>
      <c r="HDD548" s="55"/>
      <c r="HDE548" s="55"/>
      <c r="HDF548" s="55"/>
      <c r="HDG548" s="55"/>
      <c r="HDH548" s="55"/>
      <c r="HDI548" s="59"/>
      <c r="HDJ548" s="55"/>
      <c r="HDK548" s="55"/>
      <c r="HDL548" s="87"/>
      <c r="HDM548" s="88"/>
      <c r="HDN548" s="89"/>
      <c r="HDO548" s="90"/>
      <c r="HDP548" s="57"/>
      <c r="HDQ548" s="57"/>
      <c r="HDR548" s="91"/>
      <c r="HDS548" s="87"/>
      <c r="HDT548" s="87"/>
      <c r="HDU548" s="55"/>
      <c r="HDV548" s="55"/>
      <c r="HDW548" s="92"/>
      <c r="HDX548" s="61"/>
      <c r="HDY548" s="55"/>
      <c r="HDZ548" s="57"/>
      <c r="HEA548" s="55"/>
      <c r="HEB548" s="55"/>
      <c r="HEC548" s="55"/>
      <c r="HED548" s="55"/>
      <c r="HEE548" s="55"/>
      <c r="HEF548" s="55"/>
      <c r="HEG548" s="55"/>
      <c r="HEH548" s="59"/>
      <c r="HEI548" s="55"/>
      <c r="HEJ548" s="55"/>
      <c r="HEK548" s="87"/>
      <c r="HEL548" s="88"/>
      <c r="HEM548" s="89"/>
      <c r="HEN548" s="90"/>
      <c r="HEO548" s="57"/>
      <c r="HEP548" s="57"/>
      <c r="HEQ548" s="91"/>
      <c r="HER548" s="87"/>
      <c r="HES548" s="87"/>
      <c r="HET548" s="55"/>
      <c r="HEU548" s="55"/>
      <c r="HEV548" s="92"/>
      <c r="HEW548" s="61"/>
      <c r="HEX548" s="55"/>
      <c r="HEY548" s="57"/>
      <c r="HEZ548" s="55"/>
      <c r="HFA548" s="55"/>
      <c r="HFB548" s="55"/>
      <c r="HFC548" s="55"/>
      <c r="HFD548" s="55"/>
      <c r="HFE548" s="55"/>
      <c r="HFF548" s="55"/>
      <c r="HFG548" s="59"/>
      <c r="HFH548" s="55"/>
      <c r="HFI548" s="55"/>
      <c r="HFJ548" s="87"/>
      <c r="HFK548" s="88"/>
      <c r="HFL548" s="89"/>
      <c r="HFM548" s="90"/>
      <c r="HFN548" s="57"/>
      <c r="HFO548" s="57"/>
      <c r="HFP548" s="91"/>
      <c r="HFQ548" s="87"/>
      <c r="HFR548" s="87"/>
      <c r="HFS548" s="55"/>
      <c r="HFT548" s="55"/>
      <c r="HFU548" s="92"/>
      <c r="HFV548" s="61"/>
      <c r="HFW548" s="55"/>
      <c r="HFX548" s="57"/>
      <c r="HFY548" s="55"/>
      <c r="HFZ548" s="55"/>
      <c r="HGA548" s="55"/>
      <c r="HGB548" s="55"/>
      <c r="HGC548" s="55"/>
      <c r="HGD548" s="55"/>
      <c r="HGE548" s="55"/>
      <c r="HGF548" s="59"/>
      <c r="HGG548" s="55"/>
      <c r="HGH548" s="55"/>
      <c r="HGI548" s="87"/>
      <c r="HGJ548" s="88"/>
      <c r="HGK548" s="89"/>
      <c r="HGL548" s="90"/>
      <c r="HGM548" s="57"/>
      <c r="HGN548" s="57"/>
      <c r="HGO548" s="91"/>
      <c r="HGP548" s="87"/>
      <c r="HGQ548" s="87"/>
      <c r="HGR548" s="55"/>
      <c r="HGS548" s="55"/>
      <c r="HGT548" s="92"/>
      <c r="HGU548" s="61"/>
      <c r="HGV548" s="55"/>
      <c r="HGW548" s="57"/>
      <c r="HGX548" s="55"/>
      <c r="HGY548" s="55"/>
      <c r="HGZ548" s="55"/>
      <c r="HHA548" s="55"/>
      <c r="HHB548" s="55"/>
      <c r="HHC548" s="55"/>
      <c r="HHD548" s="55"/>
      <c r="HHE548" s="59"/>
      <c r="HHF548" s="55"/>
      <c r="HHG548" s="55"/>
      <c r="HHH548" s="87"/>
      <c r="HHI548" s="88"/>
      <c r="HHJ548" s="89"/>
      <c r="HHK548" s="90"/>
      <c r="HHL548" s="57"/>
      <c r="HHM548" s="57"/>
      <c r="HHN548" s="91"/>
      <c r="HHO548" s="87"/>
      <c r="HHP548" s="87"/>
      <c r="HHQ548" s="55"/>
      <c r="HHR548" s="55"/>
      <c r="HHS548" s="92"/>
      <c r="HHT548" s="61"/>
      <c r="HHU548" s="55"/>
      <c r="HHV548" s="57"/>
      <c r="HHW548" s="55"/>
      <c r="HHX548" s="55"/>
      <c r="HHY548" s="55"/>
      <c r="HHZ548" s="55"/>
      <c r="HIA548" s="55"/>
      <c r="HIB548" s="55"/>
      <c r="HIC548" s="55"/>
      <c r="HID548" s="59"/>
      <c r="HIE548" s="55"/>
      <c r="HIF548" s="55"/>
      <c r="HIG548" s="87"/>
      <c r="HIH548" s="88"/>
      <c r="HII548" s="89"/>
      <c r="HIJ548" s="90"/>
      <c r="HIK548" s="57"/>
      <c r="HIL548" s="57"/>
      <c r="HIM548" s="91"/>
      <c r="HIN548" s="87"/>
      <c r="HIO548" s="87"/>
      <c r="HIP548" s="55"/>
      <c r="HIQ548" s="55"/>
      <c r="HIR548" s="92"/>
      <c r="HIS548" s="61"/>
      <c r="HIT548" s="55"/>
      <c r="HIU548" s="57"/>
      <c r="HIV548" s="55"/>
      <c r="HIW548" s="55"/>
      <c r="HIX548" s="55"/>
      <c r="HIY548" s="55"/>
      <c r="HIZ548" s="55"/>
      <c r="HJA548" s="55"/>
      <c r="HJB548" s="55"/>
      <c r="HJC548" s="59"/>
      <c r="HJD548" s="55"/>
      <c r="HJE548" s="55"/>
      <c r="HJF548" s="87"/>
      <c r="HJG548" s="88"/>
      <c r="HJH548" s="89"/>
      <c r="HJI548" s="90"/>
      <c r="HJJ548" s="57"/>
      <c r="HJK548" s="57"/>
      <c r="HJL548" s="91"/>
      <c r="HJM548" s="87"/>
      <c r="HJN548" s="87"/>
      <c r="HJO548" s="55"/>
      <c r="HJP548" s="55"/>
      <c r="HJQ548" s="92"/>
      <c r="HJR548" s="61"/>
      <c r="HJS548" s="55"/>
      <c r="HJT548" s="57"/>
      <c r="HJU548" s="55"/>
      <c r="HJV548" s="55"/>
      <c r="HJW548" s="55"/>
      <c r="HJX548" s="55"/>
      <c r="HJY548" s="55"/>
      <c r="HJZ548" s="55"/>
      <c r="HKA548" s="55"/>
      <c r="HKB548" s="59"/>
      <c r="HKC548" s="55"/>
      <c r="HKD548" s="55"/>
      <c r="HKE548" s="87"/>
      <c r="HKF548" s="88"/>
      <c r="HKG548" s="89"/>
      <c r="HKH548" s="90"/>
      <c r="HKI548" s="57"/>
      <c r="HKJ548" s="57"/>
      <c r="HKK548" s="91"/>
      <c r="HKL548" s="87"/>
      <c r="HKM548" s="87"/>
      <c r="HKN548" s="55"/>
      <c r="HKO548" s="55"/>
      <c r="HKP548" s="92"/>
      <c r="HKQ548" s="61"/>
      <c r="HKR548" s="55"/>
      <c r="HKS548" s="57"/>
      <c r="HKT548" s="55"/>
      <c r="HKU548" s="55"/>
      <c r="HKV548" s="55"/>
      <c r="HKW548" s="55"/>
      <c r="HKX548" s="55"/>
      <c r="HKY548" s="55"/>
      <c r="HKZ548" s="55"/>
      <c r="HLA548" s="59"/>
      <c r="HLB548" s="55"/>
      <c r="HLC548" s="55"/>
      <c r="HLD548" s="87"/>
      <c r="HLE548" s="88"/>
      <c r="HLF548" s="89"/>
      <c r="HLG548" s="90"/>
      <c r="HLH548" s="57"/>
      <c r="HLI548" s="57"/>
      <c r="HLJ548" s="91"/>
      <c r="HLK548" s="87"/>
      <c r="HLL548" s="87"/>
      <c r="HLM548" s="55"/>
      <c r="HLN548" s="55"/>
      <c r="HLO548" s="92"/>
      <c r="HLP548" s="61"/>
      <c r="HLQ548" s="55"/>
      <c r="HLR548" s="57"/>
      <c r="HLS548" s="55"/>
      <c r="HLT548" s="55"/>
      <c r="HLU548" s="55"/>
      <c r="HLV548" s="55"/>
      <c r="HLW548" s="55"/>
      <c r="HLX548" s="55"/>
      <c r="HLY548" s="55"/>
      <c r="HLZ548" s="59"/>
      <c r="HMA548" s="55"/>
      <c r="HMB548" s="55"/>
      <c r="HMC548" s="87"/>
      <c r="HMD548" s="88"/>
      <c r="HME548" s="89"/>
      <c r="HMF548" s="90"/>
      <c r="HMG548" s="57"/>
      <c r="HMH548" s="57"/>
      <c r="HMI548" s="91"/>
      <c r="HMJ548" s="87"/>
      <c r="HMK548" s="87"/>
      <c r="HML548" s="55"/>
      <c r="HMM548" s="55"/>
      <c r="HMN548" s="92"/>
      <c r="HMO548" s="61"/>
      <c r="HMP548" s="55"/>
      <c r="HMQ548" s="57"/>
      <c r="HMR548" s="55"/>
      <c r="HMS548" s="55"/>
      <c r="HMT548" s="55"/>
      <c r="HMU548" s="55"/>
      <c r="HMV548" s="55"/>
      <c r="HMW548" s="55"/>
      <c r="HMX548" s="55"/>
      <c r="HMY548" s="59"/>
      <c r="HMZ548" s="55"/>
      <c r="HNA548" s="55"/>
      <c r="HNB548" s="87"/>
      <c r="HNC548" s="88"/>
      <c r="HND548" s="89"/>
      <c r="HNE548" s="90"/>
      <c r="HNF548" s="57"/>
      <c r="HNG548" s="57"/>
      <c r="HNH548" s="91"/>
      <c r="HNI548" s="87"/>
      <c r="HNJ548" s="87"/>
      <c r="HNK548" s="55"/>
      <c r="HNL548" s="55"/>
      <c r="HNM548" s="92"/>
      <c r="HNN548" s="61"/>
      <c r="HNO548" s="55"/>
      <c r="HNP548" s="57"/>
      <c r="HNQ548" s="55"/>
      <c r="HNR548" s="55"/>
      <c r="HNS548" s="55"/>
      <c r="HNT548" s="55"/>
      <c r="HNU548" s="55"/>
      <c r="HNV548" s="55"/>
      <c r="HNW548" s="55"/>
      <c r="HNX548" s="59"/>
      <c r="HNY548" s="55"/>
      <c r="HNZ548" s="55"/>
      <c r="HOA548" s="87"/>
      <c r="HOB548" s="88"/>
      <c r="HOC548" s="89"/>
      <c r="HOD548" s="90"/>
      <c r="HOE548" s="57"/>
      <c r="HOF548" s="57"/>
      <c r="HOG548" s="91"/>
      <c r="HOH548" s="87"/>
      <c r="HOI548" s="87"/>
      <c r="HOJ548" s="55"/>
      <c r="HOK548" s="55"/>
      <c r="HOL548" s="92"/>
      <c r="HOM548" s="61"/>
      <c r="HON548" s="55"/>
      <c r="HOO548" s="57"/>
      <c r="HOP548" s="55"/>
      <c r="HOQ548" s="55"/>
      <c r="HOR548" s="55"/>
      <c r="HOS548" s="55"/>
      <c r="HOT548" s="55"/>
      <c r="HOU548" s="55"/>
      <c r="HOV548" s="55"/>
      <c r="HOW548" s="59"/>
      <c r="HOX548" s="55"/>
      <c r="HOY548" s="55"/>
      <c r="HOZ548" s="87"/>
      <c r="HPA548" s="88"/>
      <c r="HPB548" s="89"/>
      <c r="HPC548" s="90"/>
      <c r="HPD548" s="57"/>
      <c r="HPE548" s="57"/>
      <c r="HPF548" s="91"/>
      <c r="HPG548" s="87"/>
      <c r="HPH548" s="87"/>
      <c r="HPI548" s="55"/>
      <c r="HPJ548" s="55"/>
      <c r="HPK548" s="92"/>
      <c r="HPL548" s="61"/>
      <c r="HPM548" s="55"/>
      <c r="HPN548" s="57"/>
      <c r="HPO548" s="55"/>
      <c r="HPP548" s="55"/>
      <c r="HPQ548" s="55"/>
      <c r="HPR548" s="55"/>
      <c r="HPS548" s="55"/>
      <c r="HPT548" s="55"/>
      <c r="HPU548" s="55"/>
      <c r="HPV548" s="59"/>
      <c r="HPW548" s="55"/>
      <c r="HPX548" s="55"/>
      <c r="HPY548" s="87"/>
      <c r="HPZ548" s="88"/>
      <c r="HQA548" s="89"/>
      <c r="HQB548" s="90"/>
      <c r="HQC548" s="57"/>
      <c r="HQD548" s="57"/>
      <c r="HQE548" s="91"/>
      <c r="HQF548" s="87"/>
      <c r="HQG548" s="87"/>
      <c r="HQH548" s="55"/>
      <c r="HQI548" s="55"/>
      <c r="HQJ548" s="92"/>
      <c r="HQK548" s="61"/>
      <c r="HQL548" s="55"/>
      <c r="HQM548" s="57"/>
      <c r="HQN548" s="55"/>
      <c r="HQO548" s="55"/>
      <c r="HQP548" s="55"/>
      <c r="HQQ548" s="55"/>
      <c r="HQR548" s="55"/>
      <c r="HQS548" s="55"/>
      <c r="HQT548" s="55"/>
      <c r="HQU548" s="59"/>
      <c r="HQV548" s="55"/>
      <c r="HQW548" s="55"/>
      <c r="HQX548" s="87"/>
      <c r="HQY548" s="88"/>
      <c r="HQZ548" s="89"/>
      <c r="HRA548" s="90"/>
      <c r="HRB548" s="57"/>
      <c r="HRC548" s="57"/>
      <c r="HRD548" s="91"/>
      <c r="HRE548" s="87"/>
      <c r="HRF548" s="87"/>
      <c r="HRG548" s="55"/>
      <c r="HRH548" s="55"/>
      <c r="HRI548" s="92"/>
      <c r="HRJ548" s="61"/>
      <c r="HRK548" s="55"/>
      <c r="HRL548" s="57"/>
      <c r="HRM548" s="55"/>
      <c r="HRN548" s="55"/>
      <c r="HRO548" s="55"/>
      <c r="HRP548" s="55"/>
      <c r="HRQ548" s="55"/>
      <c r="HRR548" s="55"/>
      <c r="HRS548" s="55"/>
      <c r="HRT548" s="59"/>
      <c r="HRU548" s="55"/>
      <c r="HRV548" s="55"/>
      <c r="HRW548" s="87"/>
      <c r="HRX548" s="88"/>
      <c r="HRY548" s="89"/>
      <c r="HRZ548" s="90"/>
      <c r="HSA548" s="57"/>
      <c r="HSB548" s="57"/>
      <c r="HSC548" s="91"/>
      <c r="HSD548" s="87"/>
      <c r="HSE548" s="87"/>
      <c r="HSF548" s="55"/>
      <c r="HSG548" s="55"/>
      <c r="HSH548" s="92"/>
      <c r="HSI548" s="61"/>
      <c r="HSJ548" s="55"/>
      <c r="HSK548" s="57"/>
      <c r="HSL548" s="55"/>
      <c r="HSM548" s="55"/>
      <c r="HSN548" s="55"/>
      <c r="HSO548" s="55"/>
      <c r="HSP548" s="55"/>
      <c r="HSQ548" s="55"/>
      <c r="HSR548" s="55"/>
      <c r="HSS548" s="59"/>
      <c r="HST548" s="55"/>
      <c r="HSU548" s="55"/>
      <c r="HSV548" s="87"/>
      <c r="HSW548" s="88"/>
      <c r="HSX548" s="89"/>
      <c r="HSY548" s="90"/>
      <c r="HSZ548" s="57"/>
      <c r="HTA548" s="57"/>
      <c r="HTB548" s="91"/>
      <c r="HTC548" s="87"/>
      <c r="HTD548" s="87"/>
      <c r="HTE548" s="55"/>
      <c r="HTF548" s="55"/>
      <c r="HTG548" s="92"/>
      <c r="HTH548" s="61"/>
      <c r="HTI548" s="55"/>
      <c r="HTJ548" s="57"/>
      <c r="HTK548" s="55"/>
      <c r="HTL548" s="55"/>
      <c r="HTM548" s="55"/>
      <c r="HTN548" s="55"/>
      <c r="HTO548" s="55"/>
      <c r="HTP548" s="55"/>
      <c r="HTQ548" s="55"/>
      <c r="HTR548" s="59"/>
      <c r="HTS548" s="55"/>
      <c r="HTT548" s="55"/>
      <c r="HTU548" s="87"/>
      <c r="HTV548" s="88"/>
      <c r="HTW548" s="89"/>
      <c r="HTX548" s="90"/>
      <c r="HTY548" s="57"/>
      <c r="HTZ548" s="57"/>
      <c r="HUA548" s="91"/>
      <c r="HUB548" s="87"/>
      <c r="HUC548" s="87"/>
      <c r="HUD548" s="55"/>
      <c r="HUE548" s="55"/>
      <c r="HUF548" s="92"/>
      <c r="HUG548" s="61"/>
      <c r="HUH548" s="55"/>
      <c r="HUI548" s="57"/>
      <c r="HUJ548" s="55"/>
      <c r="HUK548" s="55"/>
      <c r="HUL548" s="55"/>
      <c r="HUM548" s="55"/>
      <c r="HUN548" s="55"/>
      <c r="HUO548" s="55"/>
      <c r="HUP548" s="55"/>
      <c r="HUQ548" s="59"/>
      <c r="HUR548" s="55"/>
      <c r="HUS548" s="55"/>
      <c r="HUT548" s="87"/>
      <c r="HUU548" s="88"/>
      <c r="HUV548" s="89"/>
      <c r="HUW548" s="90"/>
      <c r="HUX548" s="57"/>
      <c r="HUY548" s="57"/>
      <c r="HUZ548" s="91"/>
      <c r="HVA548" s="87"/>
      <c r="HVB548" s="87"/>
      <c r="HVC548" s="55"/>
      <c r="HVD548" s="55"/>
      <c r="HVE548" s="92"/>
      <c r="HVF548" s="61"/>
      <c r="HVG548" s="55"/>
      <c r="HVH548" s="57"/>
      <c r="HVI548" s="55"/>
      <c r="HVJ548" s="55"/>
      <c r="HVK548" s="55"/>
      <c r="HVL548" s="55"/>
      <c r="HVM548" s="55"/>
      <c r="HVN548" s="55"/>
      <c r="HVO548" s="55"/>
      <c r="HVP548" s="59"/>
      <c r="HVQ548" s="55"/>
      <c r="HVR548" s="55"/>
      <c r="HVS548" s="87"/>
      <c r="HVT548" s="88"/>
      <c r="HVU548" s="89"/>
      <c r="HVV548" s="90"/>
      <c r="HVW548" s="57"/>
      <c r="HVX548" s="57"/>
      <c r="HVY548" s="91"/>
      <c r="HVZ548" s="87"/>
      <c r="HWA548" s="87"/>
      <c r="HWB548" s="55"/>
      <c r="HWC548" s="55"/>
      <c r="HWD548" s="92"/>
      <c r="HWE548" s="61"/>
      <c r="HWF548" s="55"/>
      <c r="HWG548" s="57"/>
      <c r="HWH548" s="55"/>
      <c r="HWI548" s="55"/>
      <c r="HWJ548" s="55"/>
      <c r="HWK548" s="55"/>
      <c r="HWL548" s="55"/>
      <c r="HWM548" s="55"/>
      <c r="HWN548" s="55"/>
      <c r="HWO548" s="59"/>
      <c r="HWP548" s="55"/>
      <c r="HWQ548" s="55"/>
      <c r="HWR548" s="87"/>
      <c r="HWS548" s="88"/>
      <c r="HWT548" s="89"/>
      <c r="HWU548" s="90"/>
      <c r="HWV548" s="57"/>
      <c r="HWW548" s="57"/>
      <c r="HWX548" s="91"/>
      <c r="HWY548" s="87"/>
      <c r="HWZ548" s="87"/>
      <c r="HXA548" s="55"/>
      <c r="HXB548" s="55"/>
      <c r="HXC548" s="92"/>
      <c r="HXD548" s="61"/>
      <c r="HXE548" s="55"/>
      <c r="HXF548" s="57"/>
      <c r="HXG548" s="55"/>
      <c r="HXH548" s="55"/>
      <c r="HXI548" s="55"/>
      <c r="HXJ548" s="55"/>
      <c r="HXK548" s="55"/>
      <c r="HXL548" s="55"/>
      <c r="HXM548" s="55"/>
      <c r="HXN548" s="59"/>
      <c r="HXO548" s="55"/>
      <c r="HXP548" s="55"/>
      <c r="HXQ548" s="87"/>
      <c r="HXR548" s="88"/>
      <c r="HXS548" s="89"/>
      <c r="HXT548" s="90"/>
      <c r="HXU548" s="57"/>
      <c r="HXV548" s="57"/>
      <c r="HXW548" s="91"/>
      <c r="HXX548" s="87"/>
      <c r="HXY548" s="87"/>
      <c r="HXZ548" s="55"/>
      <c r="HYA548" s="55"/>
      <c r="HYB548" s="92"/>
      <c r="HYC548" s="61"/>
      <c r="HYD548" s="55"/>
      <c r="HYE548" s="57"/>
      <c r="HYF548" s="55"/>
      <c r="HYG548" s="55"/>
      <c r="HYH548" s="55"/>
      <c r="HYI548" s="55"/>
      <c r="HYJ548" s="55"/>
      <c r="HYK548" s="55"/>
      <c r="HYL548" s="55"/>
      <c r="HYM548" s="59"/>
      <c r="HYN548" s="55"/>
      <c r="HYO548" s="55"/>
      <c r="HYP548" s="87"/>
      <c r="HYQ548" s="88"/>
      <c r="HYR548" s="89"/>
      <c r="HYS548" s="90"/>
      <c r="HYT548" s="57"/>
      <c r="HYU548" s="57"/>
      <c r="HYV548" s="91"/>
      <c r="HYW548" s="87"/>
      <c r="HYX548" s="87"/>
      <c r="HYY548" s="55"/>
      <c r="HYZ548" s="55"/>
      <c r="HZA548" s="92"/>
      <c r="HZB548" s="61"/>
      <c r="HZC548" s="55"/>
      <c r="HZD548" s="57"/>
      <c r="HZE548" s="55"/>
      <c r="HZF548" s="55"/>
      <c r="HZG548" s="55"/>
      <c r="HZH548" s="55"/>
      <c r="HZI548" s="55"/>
      <c r="HZJ548" s="55"/>
      <c r="HZK548" s="55"/>
      <c r="HZL548" s="59"/>
      <c r="HZM548" s="55"/>
      <c r="HZN548" s="55"/>
      <c r="HZO548" s="87"/>
      <c r="HZP548" s="88"/>
      <c r="HZQ548" s="89"/>
      <c r="HZR548" s="90"/>
      <c r="HZS548" s="57"/>
      <c r="HZT548" s="57"/>
      <c r="HZU548" s="91"/>
      <c r="HZV548" s="87"/>
      <c r="HZW548" s="87"/>
      <c r="HZX548" s="55"/>
      <c r="HZY548" s="55"/>
      <c r="HZZ548" s="92"/>
      <c r="IAA548" s="61"/>
      <c r="IAB548" s="55"/>
      <c r="IAC548" s="57"/>
      <c r="IAD548" s="55"/>
      <c r="IAE548" s="55"/>
      <c r="IAF548" s="55"/>
      <c r="IAG548" s="55"/>
      <c r="IAH548" s="55"/>
      <c r="IAI548" s="55"/>
      <c r="IAJ548" s="55"/>
      <c r="IAK548" s="59"/>
      <c r="IAL548" s="55"/>
      <c r="IAM548" s="55"/>
      <c r="IAN548" s="87"/>
      <c r="IAO548" s="88"/>
      <c r="IAP548" s="89"/>
      <c r="IAQ548" s="90"/>
      <c r="IAR548" s="57"/>
      <c r="IAS548" s="57"/>
      <c r="IAT548" s="91"/>
      <c r="IAU548" s="87"/>
      <c r="IAV548" s="87"/>
      <c r="IAW548" s="55"/>
      <c r="IAX548" s="55"/>
      <c r="IAY548" s="92"/>
      <c r="IAZ548" s="61"/>
      <c r="IBA548" s="55"/>
      <c r="IBB548" s="57"/>
      <c r="IBC548" s="55"/>
      <c r="IBD548" s="55"/>
      <c r="IBE548" s="55"/>
      <c r="IBF548" s="55"/>
      <c r="IBG548" s="55"/>
      <c r="IBH548" s="55"/>
      <c r="IBI548" s="55"/>
      <c r="IBJ548" s="59"/>
      <c r="IBK548" s="55"/>
      <c r="IBL548" s="55"/>
      <c r="IBM548" s="87"/>
      <c r="IBN548" s="88"/>
      <c r="IBO548" s="89"/>
      <c r="IBP548" s="90"/>
      <c r="IBQ548" s="57"/>
      <c r="IBR548" s="57"/>
      <c r="IBS548" s="91"/>
      <c r="IBT548" s="87"/>
      <c r="IBU548" s="87"/>
      <c r="IBV548" s="55"/>
      <c r="IBW548" s="55"/>
      <c r="IBX548" s="92"/>
      <c r="IBY548" s="61"/>
      <c r="IBZ548" s="55"/>
      <c r="ICA548" s="57"/>
      <c r="ICB548" s="55"/>
      <c r="ICC548" s="55"/>
      <c r="ICD548" s="55"/>
      <c r="ICE548" s="55"/>
      <c r="ICF548" s="55"/>
      <c r="ICG548" s="55"/>
      <c r="ICH548" s="55"/>
      <c r="ICI548" s="59"/>
      <c r="ICJ548" s="55"/>
      <c r="ICK548" s="55"/>
      <c r="ICL548" s="87"/>
      <c r="ICM548" s="88"/>
      <c r="ICN548" s="89"/>
      <c r="ICO548" s="90"/>
      <c r="ICP548" s="57"/>
      <c r="ICQ548" s="57"/>
      <c r="ICR548" s="91"/>
      <c r="ICS548" s="87"/>
      <c r="ICT548" s="87"/>
      <c r="ICU548" s="55"/>
      <c r="ICV548" s="55"/>
      <c r="ICW548" s="92"/>
      <c r="ICX548" s="61"/>
      <c r="ICY548" s="55"/>
      <c r="ICZ548" s="57"/>
      <c r="IDA548" s="55"/>
      <c r="IDB548" s="55"/>
      <c r="IDC548" s="55"/>
      <c r="IDD548" s="55"/>
      <c r="IDE548" s="55"/>
      <c r="IDF548" s="55"/>
      <c r="IDG548" s="55"/>
      <c r="IDH548" s="59"/>
      <c r="IDI548" s="55"/>
      <c r="IDJ548" s="55"/>
      <c r="IDK548" s="87"/>
      <c r="IDL548" s="88"/>
      <c r="IDM548" s="89"/>
      <c r="IDN548" s="90"/>
      <c r="IDO548" s="57"/>
      <c r="IDP548" s="57"/>
      <c r="IDQ548" s="91"/>
      <c r="IDR548" s="87"/>
      <c r="IDS548" s="87"/>
      <c r="IDT548" s="55"/>
      <c r="IDU548" s="55"/>
      <c r="IDV548" s="92"/>
      <c r="IDW548" s="61"/>
      <c r="IDX548" s="55"/>
      <c r="IDY548" s="57"/>
      <c r="IDZ548" s="55"/>
      <c r="IEA548" s="55"/>
      <c r="IEB548" s="55"/>
      <c r="IEC548" s="55"/>
      <c r="IED548" s="55"/>
      <c r="IEE548" s="55"/>
      <c r="IEF548" s="55"/>
      <c r="IEG548" s="59"/>
      <c r="IEH548" s="55"/>
      <c r="IEI548" s="55"/>
      <c r="IEJ548" s="87"/>
      <c r="IEK548" s="88"/>
      <c r="IEL548" s="89"/>
      <c r="IEM548" s="90"/>
      <c r="IEN548" s="57"/>
      <c r="IEO548" s="57"/>
      <c r="IEP548" s="91"/>
      <c r="IEQ548" s="87"/>
      <c r="IER548" s="87"/>
      <c r="IES548" s="55"/>
      <c r="IET548" s="55"/>
      <c r="IEU548" s="92"/>
      <c r="IEV548" s="61"/>
      <c r="IEW548" s="55"/>
      <c r="IEX548" s="57"/>
      <c r="IEY548" s="55"/>
      <c r="IEZ548" s="55"/>
      <c r="IFA548" s="55"/>
      <c r="IFB548" s="55"/>
      <c r="IFC548" s="55"/>
      <c r="IFD548" s="55"/>
      <c r="IFE548" s="55"/>
      <c r="IFF548" s="59"/>
      <c r="IFG548" s="55"/>
      <c r="IFH548" s="55"/>
      <c r="IFI548" s="87"/>
      <c r="IFJ548" s="88"/>
      <c r="IFK548" s="89"/>
      <c r="IFL548" s="90"/>
      <c r="IFM548" s="57"/>
      <c r="IFN548" s="57"/>
      <c r="IFO548" s="91"/>
      <c r="IFP548" s="87"/>
      <c r="IFQ548" s="87"/>
      <c r="IFR548" s="55"/>
      <c r="IFS548" s="55"/>
      <c r="IFT548" s="92"/>
      <c r="IFU548" s="61"/>
      <c r="IFV548" s="55"/>
      <c r="IFW548" s="57"/>
      <c r="IFX548" s="55"/>
      <c r="IFY548" s="55"/>
      <c r="IFZ548" s="55"/>
      <c r="IGA548" s="55"/>
      <c r="IGB548" s="55"/>
      <c r="IGC548" s="55"/>
      <c r="IGD548" s="55"/>
      <c r="IGE548" s="59"/>
      <c r="IGF548" s="55"/>
      <c r="IGG548" s="55"/>
      <c r="IGH548" s="87"/>
      <c r="IGI548" s="88"/>
      <c r="IGJ548" s="89"/>
      <c r="IGK548" s="90"/>
      <c r="IGL548" s="57"/>
      <c r="IGM548" s="57"/>
      <c r="IGN548" s="91"/>
      <c r="IGO548" s="87"/>
      <c r="IGP548" s="87"/>
      <c r="IGQ548" s="55"/>
      <c r="IGR548" s="55"/>
      <c r="IGS548" s="92"/>
      <c r="IGT548" s="61"/>
      <c r="IGU548" s="55"/>
      <c r="IGV548" s="57"/>
      <c r="IGW548" s="55"/>
      <c r="IGX548" s="55"/>
      <c r="IGY548" s="55"/>
      <c r="IGZ548" s="55"/>
      <c r="IHA548" s="55"/>
      <c r="IHB548" s="55"/>
      <c r="IHC548" s="55"/>
      <c r="IHD548" s="59"/>
      <c r="IHE548" s="55"/>
      <c r="IHF548" s="55"/>
      <c r="IHG548" s="87"/>
      <c r="IHH548" s="88"/>
      <c r="IHI548" s="89"/>
      <c r="IHJ548" s="90"/>
      <c r="IHK548" s="57"/>
      <c r="IHL548" s="57"/>
      <c r="IHM548" s="91"/>
      <c r="IHN548" s="87"/>
      <c r="IHO548" s="87"/>
      <c r="IHP548" s="55"/>
      <c r="IHQ548" s="55"/>
      <c r="IHR548" s="92"/>
      <c r="IHS548" s="61"/>
      <c r="IHT548" s="55"/>
      <c r="IHU548" s="57"/>
      <c r="IHV548" s="55"/>
      <c r="IHW548" s="55"/>
      <c r="IHX548" s="55"/>
      <c r="IHY548" s="55"/>
      <c r="IHZ548" s="55"/>
      <c r="IIA548" s="55"/>
      <c r="IIB548" s="55"/>
      <c r="IIC548" s="59"/>
      <c r="IID548" s="55"/>
      <c r="IIE548" s="55"/>
      <c r="IIF548" s="87"/>
      <c r="IIG548" s="88"/>
      <c r="IIH548" s="89"/>
      <c r="III548" s="90"/>
      <c r="IIJ548" s="57"/>
      <c r="IIK548" s="57"/>
      <c r="IIL548" s="91"/>
      <c r="IIM548" s="87"/>
      <c r="IIN548" s="87"/>
      <c r="IIO548" s="55"/>
      <c r="IIP548" s="55"/>
      <c r="IIQ548" s="92"/>
      <c r="IIR548" s="61"/>
      <c r="IIS548" s="55"/>
      <c r="IIT548" s="57"/>
      <c r="IIU548" s="55"/>
      <c r="IIV548" s="55"/>
      <c r="IIW548" s="55"/>
      <c r="IIX548" s="55"/>
      <c r="IIY548" s="55"/>
      <c r="IIZ548" s="55"/>
      <c r="IJA548" s="55"/>
      <c r="IJB548" s="59"/>
      <c r="IJC548" s="55"/>
      <c r="IJD548" s="55"/>
      <c r="IJE548" s="87"/>
      <c r="IJF548" s="88"/>
      <c r="IJG548" s="89"/>
      <c r="IJH548" s="90"/>
      <c r="IJI548" s="57"/>
      <c r="IJJ548" s="57"/>
      <c r="IJK548" s="91"/>
      <c r="IJL548" s="87"/>
      <c r="IJM548" s="87"/>
      <c r="IJN548" s="55"/>
      <c r="IJO548" s="55"/>
      <c r="IJP548" s="92"/>
      <c r="IJQ548" s="61"/>
      <c r="IJR548" s="55"/>
      <c r="IJS548" s="57"/>
      <c r="IJT548" s="55"/>
      <c r="IJU548" s="55"/>
      <c r="IJV548" s="55"/>
      <c r="IJW548" s="55"/>
      <c r="IJX548" s="55"/>
      <c r="IJY548" s="55"/>
      <c r="IJZ548" s="55"/>
      <c r="IKA548" s="59"/>
      <c r="IKB548" s="55"/>
      <c r="IKC548" s="55"/>
      <c r="IKD548" s="87"/>
      <c r="IKE548" s="88"/>
      <c r="IKF548" s="89"/>
      <c r="IKG548" s="90"/>
      <c r="IKH548" s="57"/>
      <c r="IKI548" s="57"/>
      <c r="IKJ548" s="91"/>
      <c r="IKK548" s="87"/>
      <c r="IKL548" s="87"/>
      <c r="IKM548" s="55"/>
      <c r="IKN548" s="55"/>
      <c r="IKO548" s="92"/>
      <c r="IKP548" s="61"/>
      <c r="IKQ548" s="55"/>
      <c r="IKR548" s="57"/>
      <c r="IKS548" s="55"/>
      <c r="IKT548" s="55"/>
      <c r="IKU548" s="55"/>
      <c r="IKV548" s="55"/>
      <c r="IKW548" s="55"/>
      <c r="IKX548" s="55"/>
      <c r="IKY548" s="55"/>
      <c r="IKZ548" s="59"/>
      <c r="ILA548" s="55"/>
      <c r="ILB548" s="55"/>
      <c r="ILC548" s="87"/>
      <c r="ILD548" s="88"/>
      <c r="ILE548" s="89"/>
      <c r="ILF548" s="90"/>
      <c r="ILG548" s="57"/>
      <c r="ILH548" s="57"/>
      <c r="ILI548" s="91"/>
      <c r="ILJ548" s="87"/>
      <c r="ILK548" s="87"/>
      <c r="ILL548" s="55"/>
      <c r="ILM548" s="55"/>
      <c r="ILN548" s="92"/>
      <c r="ILO548" s="61"/>
      <c r="ILP548" s="55"/>
      <c r="ILQ548" s="57"/>
      <c r="ILR548" s="55"/>
      <c r="ILS548" s="55"/>
      <c r="ILT548" s="55"/>
      <c r="ILU548" s="55"/>
      <c r="ILV548" s="55"/>
      <c r="ILW548" s="55"/>
      <c r="ILX548" s="55"/>
      <c r="ILY548" s="59"/>
      <c r="ILZ548" s="55"/>
      <c r="IMA548" s="55"/>
      <c r="IMB548" s="87"/>
      <c r="IMC548" s="88"/>
      <c r="IMD548" s="89"/>
      <c r="IME548" s="90"/>
      <c r="IMF548" s="57"/>
      <c r="IMG548" s="57"/>
      <c r="IMH548" s="91"/>
      <c r="IMI548" s="87"/>
      <c r="IMJ548" s="87"/>
      <c r="IMK548" s="55"/>
      <c r="IML548" s="55"/>
      <c r="IMM548" s="92"/>
      <c r="IMN548" s="61"/>
      <c r="IMO548" s="55"/>
      <c r="IMP548" s="57"/>
      <c r="IMQ548" s="55"/>
      <c r="IMR548" s="55"/>
      <c r="IMS548" s="55"/>
      <c r="IMT548" s="55"/>
      <c r="IMU548" s="55"/>
      <c r="IMV548" s="55"/>
      <c r="IMW548" s="55"/>
      <c r="IMX548" s="59"/>
      <c r="IMY548" s="55"/>
      <c r="IMZ548" s="55"/>
      <c r="INA548" s="87"/>
      <c r="INB548" s="88"/>
      <c r="INC548" s="89"/>
      <c r="IND548" s="90"/>
      <c r="INE548" s="57"/>
      <c r="INF548" s="57"/>
      <c r="ING548" s="91"/>
      <c r="INH548" s="87"/>
      <c r="INI548" s="87"/>
      <c r="INJ548" s="55"/>
      <c r="INK548" s="55"/>
      <c r="INL548" s="92"/>
      <c r="INM548" s="61"/>
      <c r="INN548" s="55"/>
      <c r="INO548" s="57"/>
      <c r="INP548" s="55"/>
      <c r="INQ548" s="55"/>
      <c r="INR548" s="55"/>
      <c r="INS548" s="55"/>
      <c r="INT548" s="55"/>
      <c r="INU548" s="55"/>
      <c r="INV548" s="55"/>
      <c r="INW548" s="59"/>
      <c r="INX548" s="55"/>
      <c r="INY548" s="55"/>
      <c r="INZ548" s="87"/>
      <c r="IOA548" s="88"/>
      <c r="IOB548" s="89"/>
      <c r="IOC548" s="90"/>
      <c r="IOD548" s="57"/>
      <c r="IOE548" s="57"/>
      <c r="IOF548" s="91"/>
      <c r="IOG548" s="87"/>
      <c r="IOH548" s="87"/>
      <c r="IOI548" s="55"/>
      <c r="IOJ548" s="55"/>
      <c r="IOK548" s="92"/>
      <c r="IOL548" s="61"/>
      <c r="IOM548" s="55"/>
      <c r="ION548" s="57"/>
      <c r="IOO548" s="55"/>
      <c r="IOP548" s="55"/>
      <c r="IOQ548" s="55"/>
      <c r="IOR548" s="55"/>
      <c r="IOS548" s="55"/>
      <c r="IOT548" s="55"/>
      <c r="IOU548" s="55"/>
      <c r="IOV548" s="59"/>
      <c r="IOW548" s="55"/>
      <c r="IOX548" s="55"/>
      <c r="IOY548" s="87"/>
      <c r="IOZ548" s="88"/>
      <c r="IPA548" s="89"/>
      <c r="IPB548" s="90"/>
      <c r="IPC548" s="57"/>
      <c r="IPD548" s="57"/>
      <c r="IPE548" s="91"/>
      <c r="IPF548" s="87"/>
      <c r="IPG548" s="87"/>
      <c r="IPH548" s="55"/>
      <c r="IPI548" s="55"/>
      <c r="IPJ548" s="92"/>
      <c r="IPK548" s="61"/>
      <c r="IPL548" s="55"/>
      <c r="IPM548" s="57"/>
      <c r="IPN548" s="55"/>
      <c r="IPO548" s="55"/>
      <c r="IPP548" s="55"/>
      <c r="IPQ548" s="55"/>
      <c r="IPR548" s="55"/>
      <c r="IPS548" s="55"/>
      <c r="IPT548" s="55"/>
      <c r="IPU548" s="59"/>
      <c r="IPV548" s="55"/>
      <c r="IPW548" s="55"/>
      <c r="IPX548" s="87"/>
      <c r="IPY548" s="88"/>
      <c r="IPZ548" s="89"/>
      <c r="IQA548" s="90"/>
      <c r="IQB548" s="57"/>
      <c r="IQC548" s="57"/>
      <c r="IQD548" s="91"/>
      <c r="IQE548" s="87"/>
      <c r="IQF548" s="87"/>
      <c r="IQG548" s="55"/>
      <c r="IQH548" s="55"/>
      <c r="IQI548" s="92"/>
      <c r="IQJ548" s="61"/>
      <c r="IQK548" s="55"/>
      <c r="IQL548" s="57"/>
      <c r="IQM548" s="55"/>
      <c r="IQN548" s="55"/>
      <c r="IQO548" s="55"/>
      <c r="IQP548" s="55"/>
      <c r="IQQ548" s="55"/>
      <c r="IQR548" s="55"/>
      <c r="IQS548" s="55"/>
      <c r="IQT548" s="59"/>
      <c r="IQU548" s="55"/>
      <c r="IQV548" s="55"/>
      <c r="IQW548" s="87"/>
      <c r="IQX548" s="88"/>
      <c r="IQY548" s="89"/>
      <c r="IQZ548" s="90"/>
      <c r="IRA548" s="57"/>
      <c r="IRB548" s="57"/>
      <c r="IRC548" s="91"/>
      <c r="IRD548" s="87"/>
      <c r="IRE548" s="87"/>
      <c r="IRF548" s="55"/>
      <c r="IRG548" s="55"/>
      <c r="IRH548" s="92"/>
      <c r="IRI548" s="61"/>
      <c r="IRJ548" s="55"/>
      <c r="IRK548" s="57"/>
      <c r="IRL548" s="55"/>
      <c r="IRM548" s="55"/>
      <c r="IRN548" s="55"/>
      <c r="IRO548" s="55"/>
      <c r="IRP548" s="55"/>
      <c r="IRQ548" s="55"/>
      <c r="IRR548" s="55"/>
      <c r="IRS548" s="59"/>
      <c r="IRT548" s="55"/>
      <c r="IRU548" s="55"/>
      <c r="IRV548" s="87"/>
      <c r="IRW548" s="88"/>
      <c r="IRX548" s="89"/>
      <c r="IRY548" s="90"/>
      <c r="IRZ548" s="57"/>
      <c r="ISA548" s="57"/>
      <c r="ISB548" s="91"/>
      <c r="ISC548" s="87"/>
      <c r="ISD548" s="87"/>
      <c r="ISE548" s="55"/>
      <c r="ISF548" s="55"/>
      <c r="ISG548" s="92"/>
      <c r="ISH548" s="61"/>
      <c r="ISI548" s="55"/>
      <c r="ISJ548" s="57"/>
      <c r="ISK548" s="55"/>
      <c r="ISL548" s="55"/>
      <c r="ISM548" s="55"/>
      <c r="ISN548" s="55"/>
      <c r="ISO548" s="55"/>
      <c r="ISP548" s="55"/>
      <c r="ISQ548" s="55"/>
      <c r="ISR548" s="59"/>
      <c r="ISS548" s="55"/>
      <c r="IST548" s="55"/>
      <c r="ISU548" s="87"/>
      <c r="ISV548" s="88"/>
      <c r="ISW548" s="89"/>
      <c r="ISX548" s="90"/>
      <c r="ISY548" s="57"/>
      <c r="ISZ548" s="57"/>
      <c r="ITA548" s="91"/>
      <c r="ITB548" s="87"/>
      <c r="ITC548" s="87"/>
      <c r="ITD548" s="55"/>
      <c r="ITE548" s="55"/>
      <c r="ITF548" s="92"/>
      <c r="ITG548" s="61"/>
      <c r="ITH548" s="55"/>
      <c r="ITI548" s="57"/>
      <c r="ITJ548" s="55"/>
      <c r="ITK548" s="55"/>
      <c r="ITL548" s="55"/>
      <c r="ITM548" s="55"/>
      <c r="ITN548" s="55"/>
      <c r="ITO548" s="55"/>
      <c r="ITP548" s="55"/>
      <c r="ITQ548" s="59"/>
      <c r="ITR548" s="55"/>
      <c r="ITS548" s="55"/>
      <c r="ITT548" s="87"/>
      <c r="ITU548" s="88"/>
      <c r="ITV548" s="89"/>
      <c r="ITW548" s="90"/>
      <c r="ITX548" s="57"/>
      <c r="ITY548" s="57"/>
      <c r="ITZ548" s="91"/>
      <c r="IUA548" s="87"/>
      <c r="IUB548" s="87"/>
      <c r="IUC548" s="55"/>
      <c r="IUD548" s="55"/>
      <c r="IUE548" s="92"/>
      <c r="IUF548" s="61"/>
      <c r="IUG548" s="55"/>
      <c r="IUH548" s="57"/>
      <c r="IUI548" s="55"/>
      <c r="IUJ548" s="55"/>
      <c r="IUK548" s="55"/>
      <c r="IUL548" s="55"/>
      <c r="IUM548" s="55"/>
      <c r="IUN548" s="55"/>
      <c r="IUO548" s="55"/>
      <c r="IUP548" s="59"/>
      <c r="IUQ548" s="55"/>
      <c r="IUR548" s="55"/>
      <c r="IUS548" s="87"/>
      <c r="IUT548" s="88"/>
      <c r="IUU548" s="89"/>
      <c r="IUV548" s="90"/>
      <c r="IUW548" s="57"/>
      <c r="IUX548" s="57"/>
      <c r="IUY548" s="91"/>
      <c r="IUZ548" s="87"/>
      <c r="IVA548" s="87"/>
      <c r="IVB548" s="55"/>
      <c r="IVC548" s="55"/>
      <c r="IVD548" s="92"/>
      <c r="IVE548" s="61"/>
      <c r="IVF548" s="55"/>
      <c r="IVG548" s="57"/>
      <c r="IVH548" s="55"/>
      <c r="IVI548" s="55"/>
      <c r="IVJ548" s="55"/>
      <c r="IVK548" s="55"/>
      <c r="IVL548" s="55"/>
      <c r="IVM548" s="55"/>
      <c r="IVN548" s="55"/>
      <c r="IVO548" s="59"/>
      <c r="IVP548" s="55"/>
      <c r="IVQ548" s="55"/>
      <c r="IVR548" s="87"/>
      <c r="IVS548" s="88"/>
      <c r="IVT548" s="89"/>
      <c r="IVU548" s="90"/>
      <c r="IVV548" s="57"/>
      <c r="IVW548" s="57"/>
      <c r="IVX548" s="91"/>
      <c r="IVY548" s="87"/>
      <c r="IVZ548" s="87"/>
      <c r="IWA548" s="55"/>
      <c r="IWB548" s="55"/>
      <c r="IWC548" s="92"/>
      <c r="IWD548" s="61"/>
      <c r="IWE548" s="55"/>
      <c r="IWF548" s="57"/>
      <c r="IWG548" s="55"/>
      <c r="IWH548" s="55"/>
      <c r="IWI548" s="55"/>
      <c r="IWJ548" s="55"/>
      <c r="IWK548" s="55"/>
      <c r="IWL548" s="55"/>
      <c r="IWM548" s="55"/>
      <c r="IWN548" s="59"/>
      <c r="IWO548" s="55"/>
      <c r="IWP548" s="55"/>
      <c r="IWQ548" s="87"/>
      <c r="IWR548" s="88"/>
      <c r="IWS548" s="89"/>
      <c r="IWT548" s="90"/>
      <c r="IWU548" s="57"/>
      <c r="IWV548" s="57"/>
      <c r="IWW548" s="91"/>
      <c r="IWX548" s="87"/>
      <c r="IWY548" s="87"/>
      <c r="IWZ548" s="55"/>
      <c r="IXA548" s="55"/>
      <c r="IXB548" s="92"/>
      <c r="IXC548" s="61"/>
      <c r="IXD548" s="55"/>
      <c r="IXE548" s="57"/>
      <c r="IXF548" s="55"/>
      <c r="IXG548" s="55"/>
      <c r="IXH548" s="55"/>
      <c r="IXI548" s="55"/>
      <c r="IXJ548" s="55"/>
      <c r="IXK548" s="55"/>
      <c r="IXL548" s="55"/>
      <c r="IXM548" s="59"/>
      <c r="IXN548" s="55"/>
      <c r="IXO548" s="55"/>
      <c r="IXP548" s="87"/>
      <c r="IXQ548" s="88"/>
      <c r="IXR548" s="89"/>
      <c r="IXS548" s="90"/>
      <c r="IXT548" s="57"/>
      <c r="IXU548" s="57"/>
      <c r="IXV548" s="91"/>
      <c r="IXW548" s="87"/>
      <c r="IXX548" s="87"/>
      <c r="IXY548" s="55"/>
      <c r="IXZ548" s="55"/>
      <c r="IYA548" s="92"/>
      <c r="IYB548" s="61"/>
      <c r="IYC548" s="55"/>
      <c r="IYD548" s="57"/>
      <c r="IYE548" s="55"/>
      <c r="IYF548" s="55"/>
      <c r="IYG548" s="55"/>
      <c r="IYH548" s="55"/>
      <c r="IYI548" s="55"/>
      <c r="IYJ548" s="55"/>
      <c r="IYK548" s="55"/>
      <c r="IYL548" s="59"/>
      <c r="IYM548" s="55"/>
      <c r="IYN548" s="55"/>
      <c r="IYO548" s="87"/>
      <c r="IYP548" s="88"/>
      <c r="IYQ548" s="89"/>
      <c r="IYR548" s="90"/>
      <c r="IYS548" s="57"/>
      <c r="IYT548" s="57"/>
      <c r="IYU548" s="91"/>
      <c r="IYV548" s="87"/>
      <c r="IYW548" s="87"/>
      <c r="IYX548" s="55"/>
      <c r="IYY548" s="55"/>
      <c r="IYZ548" s="92"/>
      <c r="IZA548" s="61"/>
      <c r="IZB548" s="55"/>
      <c r="IZC548" s="57"/>
      <c r="IZD548" s="55"/>
      <c r="IZE548" s="55"/>
      <c r="IZF548" s="55"/>
      <c r="IZG548" s="55"/>
      <c r="IZH548" s="55"/>
      <c r="IZI548" s="55"/>
      <c r="IZJ548" s="55"/>
      <c r="IZK548" s="59"/>
      <c r="IZL548" s="55"/>
      <c r="IZM548" s="55"/>
      <c r="IZN548" s="87"/>
      <c r="IZO548" s="88"/>
      <c r="IZP548" s="89"/>
      <c r="IZQ548" s="90"/>
      <c r="IZR548" s="57"/>
      <c r="IZS548" s="57"/>
      <c r="IZT548" s="91"/>
      <c r="IZU548" s="87"/>
      <c r="IZV548" s="87"/>
      <c r="IZW548" s="55"/>
      <c r="IZX548" s="55"/>
      <c r="IZY548" s="92"/>
      <c r="IZZ548" s="61"/>
      <c r="JAA548" s="55"/>
      <c r="JAB548" s="57"/>
      <c r="JAC548" s="55"/>
      <c r="JAD548" s="55"/>
      <c r="JAE548" s="55"/>
      <c r="JAF548" s="55"/>
      <c r="JAG548" s="55"/>
      <c r="JAH548" s="55"/>
      <c r="JAI548" s="55"/>
      <c r="JAJ548" s="59"/>
      <c r="JAK548" s="55"/>
      <c r="JAL548" s="55"/>
      <c r="JAM548" s="87"/>
      <c r="JAN548" s="88"/>
      <c r="JAO548" s="89"/>
      <c r="JAP548" s="90"/>
      <c r="JAQ548" s="57"/>
      <c r="JAR548" s="57"/>
      <c r="JAS548" s="91"/>
      <c r="JAT548" s="87"/>
      <c r="JAU548" s="87"/>
      <c r="JAV548" s="55"/>
      <c r="JAW548" s="55"/>
      <c r="JAX548" s="92"/>
      <c r="JAY548" s="61"/>
      <c r="JAZ548" s="55"/>
      <c r="JBA548" s="57"/>
      <c r="JBB548" s="55"/>
      <c r="JBC548" s="55"/>
      <c r="JBD548" s="55"/>
      <c r="JBE548" s="55"/>
      <c r="JBF548" s="55"/>
      <c r="JBG548" s="55"/>
      <c r="JBH548" s="55"/>
      <c r="JBI548" s="59"/>
      <c r="JBJ548" s="55"/>
      <c r="JBK548" s="55"/>
      <c r="JBL548" s="87"/>
      <c r="JBM548" s="88"/>
      <c r="JBN548" s="89"/>
      <c r="JBO548" s="90"/>
      <c r="JBP548" s="57"/>
      <c r="JBQ548" s="57"/>
      <c r="JBR548" s="91"/>
      <c r="JBS548" s="87"/>
      <c r="JBT548" s="87"/>
      <c r="JBU548" s="55"/>
      <c r="JBV548" s="55"/>
      <c r="JBW548" s="92"/>
      <c r="JBX548" s="61"/>
      <c r="JBY548" s="55"/>
      <c r="JBZ548" s="57"/>
      <c r="JCA548" s="55"/>
      <c r="JCB548" s="55"/>
      <c r="JCC548" s="55"/>
      <c r="JCD548" s="55"/>
      <c r="JCE548" s="55"/>
      <c r="JCF548" s="55"/>
      <c r="JCG548" s="55"/>
      <c r="JCH548" s="59"/>
      <c r="JCI548" s="55"/>
      <c r="JCJ548" s="55"/>
      <c r="JCK548" s="87"/>
      <c r="JCL548" s="88"/>
      <c r="JCM548" s="89"/>
      <c r="JCN548" s="90"/>
      <c r="JCO548" s="57"/>
      <c r="JCP548" s="57"/>
      <c r="JCQ548" s="91"/>
      <c r="JCR548" s="87"/>
      <c r="JCS548" s="87"/>
      <c r="JCT548" s="55"/>
      <c r="JCU548" s="55"/>
      <c r="JCV548" s="92"/>
      <c r="JCW548" s="61"/>
      <c r="JCX548" s="55"/>
      <c r="JCY548" s="57"/>
      <c r="JCZ548" s="55"/>
      <c r="JDA548" s="55"/>
      <c r="JDB548" s="55"/>
      <c r="JDC548" s="55"/>
      <c r="JDD548" s="55"/>
      <c r="JDE548" s="55"/>
      <c r="JDF548" s="55"/>
      <c r="JDG548" s="59"/>
      <c r="JDH548" s="55"/>
      <c r="JDI548" s="55"/>
      <c r="JDJ548" s="87"/>
      <c r="JDK548" s="88"/>
      <c r="JDL548" s="89"/>
      <c r="JDM548" s="90"/>
      <c r="JDN548" s="57"/>
      <c r="JDO548" s="57"/>
      <c r="JDP548" s="91"/>
      <c r="JDQ548" s="87"/>
      <c r="JDR548" s="87"/>
      <c r="JDS548" s="55"/>
      <c r="JDT548" s="55"/>
      <c r="JDU548" s="92"/>
      <c r="JDV548" s="61"/>
      <c r="JDW548" s="55"/>
      <c r="JDX548" s="57"/>
      <c r="JDY548" s="55"/>
      <c r="JDZ548" s="55"/>
      <c r="JEA548" s="55"/>
      <c r="JEB548" s="55"/>
      <c r="JEC548" s="55"/>
      <c r="JED548" s="55"/>
      <c r="JEE548" s="55"/>
      <c r="JEF548" s="59"/>
      <c r="JEG548" s="55"/>
      <c r="JEH548" s="55"/>
      <c r="JEI548" s="87"/>
      <c r="JEJ548" s="88"/>
      <c r="JEK548" s="89"/>
      <c r="JEL548" s="90"/>
      <c r="JEM548" s="57"/>
      <c r="JEN548" s="57"/>
      <c r="JEO548" s="91"/>
      <c r="JEP548" s="87"/>
      <c r="JEQ548" s="87"/>
      <c r="JER548" s="55"/>
      <c r="JES548" s="55"/>
      <c r="JET548" s="92"/>
      <c r="JEU548" s="61"/>
      <c r="JEV548" s="55"/>
      <c r="JEW548" s="57"/>
      <c r="JEX548" s="55"/>
      <c r="JEY548" s="55"/>
      <c r="JEZ548" s="55"/>
      <c r="JFA548" s="55"/>
      <c r="JFB548" s="55"/>
      <c r="JFC548" s="55"/>
      <c r="JFD548" s="55"/>
      <c r="JFE548" s="59"/>
      <c r="JFF548" s="55"/>
      <c r="JFG548" s="55"/>
      <c r="JFH548" s="87"/>
      <c r="JFI548" s="88"/>
      <c r="JFJ548" s="89"/>
      <c r="JFK548" s="90"/>
      <c r="JFL548" s="57"/>
      <c r="JFM548" s="57"/>
      <c r="JFN548" s="91"/>
      <c r="JFO548" s="87"/>
      <c r="JFP548" s="87"/>
      <c r="JFQ548" s="55"/>
      <c r="JFR548" s="55"/>
      <c r="JFS548" s="92"/>
      <c r="JFT548" s="61"/>
      <c r="JFU548" s="55"/>
      <c r="JFV548" s="57"/>
      <c r="JFW548" s="55"/>
      <c r="JFX548" s="55"/>
      <c r="JFY548" s="55"/>
      <c r="JFZ548" s="55"/>
      <c r="JGA548" s="55"/>
      <c r="JGB548" s="55"/>
      <c r="JGC548" s="55"/>
      <c r="JGD548" s="59"/>
      <c r="JGE548" s="55"/>
      <c r="JGF548" s="55"/>
      <c r="JGG548" s="87"/>
      <c r="JGH548" s="88"/>
      <c r="JGI548" s="89"/>
      <c r="JGJ548" s="90"/>
      <c r="JGK548" s="57"/>
      <c r="JGL548" s="57"/>
      <c r="JGM548" s="91"/>
      <c r="JGN548" s="87"/>
      <c r="JGO548" s="87"/>
      <c r="JGP548" s="55"/>
      <c r="JGQ548" s="55"/>
      <c r="JGR548" s="92"/>
      <c r="JGS548" s="61"/>
      <c r="JGT548" s="55"/>
      <c r="JGU548" s="57"/>
      <c r="JGV548" s="55"/>
      <c r="JGW548" s="55"/>
      <c r="JGX548" s="55"/>
      <c r="JGY548" s="55"/>
      <c r="JGZ548" s="55"/>
      <c r="JHA548" s="55"/>
      <c r="JHB548" s="55"/>
      <c r="JHC548" s="59"/>
      <c r="JHD548" s="55"/>
      <c r="JHE548" s="55"/>
      <c r="JHF548" s="87"/>
      <c r="JHG548" s="88"/>
      <c r="JHH548" s="89"/>
      <c r="JHI548" s="90"/>
      <c r="JHJ548" s="57"/>
      <c r="JHK548" s="57"/>
      <c r="JHL548" s="91"/>
      <c r="JHM548" s="87"/>
      <c r="JHN548" s="87"/>
      <c r="JHO548" s="55"/>
      <c r="JHP548" s="55"/>
      <c r="JHQ548" s="92"/>
      <c r="JHR548" s="61"/>
      <c r="JHS548" s="55"/>
      <c r="JHT548" s="57"/>
      <c r="JHU548" s="55"/>
      <c r="JHV548" s="55"/>
      <c r="JHW548" s="55"/>
      <c r="JHX548" s="55"/>
      <c r="JHY548" s="55"/>
      <c r="JHZ548" s="55"/>
      <c r="JIA548" s="55"/>
      <c r="JIB548" s="59"/>
      <c r="JIC548" s="55"/>
      <c r="JID548" s="55"/>
      <c r="JIE548" s="87"/>
      <c r="JIF548" s="88"/>
      <c r="JIG548" s="89"/>
      <c r="JIH548" s="90"/>
      <c r="JII548" s="57"/>
      <c r="JIJ548" s="57"/>
      <c r="JIK548" s="91"/>
      <c r="JIL548" s="87"/>
      <c r="JIM548" s="87"/>
      <c r="JIN548" s="55"/>
      <c r="JIO548" s="55"/>
      <c r="JIP548" s="92"/>
      <c r="JIQ548" s="61"/>
      <c r="JIR548" s="55"/>
      <c r="JIS548" s="57"/>
      <c r="JIT548" s="55"/>
      <c r="JIU548" s="55"/>
      <c r="JIV548" s="55"/>
      <c r="JIW548" s="55"/>
      <c r="JIX548" s="55"/>
      <c r="JIY548" s="55"/>
      <c r="JIZ548" s="55"/>
      <c r="JJA548" s="59"/>
      <c r="JJB548" s="55"/>
      <c r="JJC548" s="55"/>
      <c r="JJD548" s="87"/>
      <c r="JJE548" s="88"/>
      <c r="JJF548" s="89"/>
      <c r="JJG548" s="90"/>
      <c r="JJH548" s="57"/>
      <c r="JJI548" s="57"/>
      <c r="JJJ548" s="91"/>
      <c r="JJK548" s="87"/>
      <c r="JJL548" s="87"/>
      <c r="JJM548" s="55"/>
      <c r="JJN548" s="55"/>
      <c r="JJO548" s="92"/>
      <c r="JJP548" s="61"/>
      <c r="JJQ548" s="55"/>
      <c r="JJR548" s="57"/>
      <c r="JJS548" s="55"/>
      <c r="JJT548" s="55"/>
      <c r="JJU548" s="55"/>
      <c r="JJV548" s="55"/>
      <c r="JJW548" s="55"/>
      <c r="JJX548" s="55"/>
      <c r="JJY548" s="55"/>
      <c r="JJZ548" s="59"/>
      <c r="JKA548" s="55"/>
      <c r="JKB548" s="55"/>
      <c r="JKC548" s="87"/>
      <c r="JKD548" s="88"/>
      <c r="JKE548" s="89"/>
      <c r="JKF548" s="90"/>
      <c r="JKG548" s="57"/>
      <c r="JKH548" s="57"/>
      <c r="JKI548" s="91"/>
      <c r="JKJ548" s="87"/>
      <c r="JKK548" s="87"/>
      <c r="JKL548" s="55"/>
      <c r="JKM548" s="55"/>
      <c r="JKN548" s="92"/>
      <c r="JKO548" s="61"/>
      <c r="JKP548" s="55"/>
      <c r="JKQ548" s="57"/>
      <c r="JKR548" s="55"/>
      <c r="JKS548" s="55"/>
      <c r="JKT548" s="55"/>
      <c r="JKU548" s="55"/>
      <c r="JKV548" s="55"/>
      <c r="JKW548" s="55"/>
      <c r="JKX548" s="55"/>
      <c r="JKY548" s="59"/>
      <c r="JKZ548" s="55"/>
      <c r="JLA548" s="55"/>
      <c r="JLB548" s="87"/>
      <c r="JLC548" s="88"/>
      <c r="JLD548" s="89"/>
      <c r="JLE548" s="90"/>
      <c r="JLF548" s="57"/>
      <c r="JLG548" s="57"/>
      <c r="JLH548" s="91"/>
      <c r="JLI548" s="87"/>
      <c r="JLJ548" s="87"/>
      <c r="JLK548" s="55"/>
      <c r="JLL548" s="55"/>
      <c r="JLM548" s="92"/>
      <c r="JLN548" s="61"/>
      <c r="JLO548" s="55"/>
      <c r="JLP548" s="57"/>
      <c r="JLQ548" s="55"/>
      <c r="JLR548" s="55"/>
      <c r="JLS548" s="55"/>
      <c r="JLT548" s="55"/>
      <c r="JLU548" s="55"/>
      <c r="JLV548" s="55"/>
      <c r="JLW548" s="55"/>
      <c r="JLX548" s="59"/>
      <c r="JLY548" s="55"/>
      <c r="JLZ548" s="55"/>
      <c r="JMA548" s="87"/>
      <c r="JMB548" s="88"/>
      <c r="JMC548" s="89"/>
      <c r="JMD548" s="90"/>
      <c r="JME548" s="57"/>
      <c r="JMF548" s="57"/>
      <c r="JMG548" s="91"/>
      <c r="JMH548" s="87"/>
      <c r="JMI548" s="87"/>
      <c r="JMJ548" s="55"/>
      <c r="JMK548" s="55"/>
      <c r="JML548" s="92"/>
      <c r="JMM548" s="61"/>
      <c r="JMN548" s="55"/>
      <c r="JMO548" s="57"/>
      <c r="JMP548" s="55"/>
      <c r="JMQ548" s="55"/>
      <c r="JMR548" s="55"/>
      <c r="JMS548" s="55"/>
      <c r="JMT548" s="55"/>
      <c r="JMU548" s="55"/>
      <c r="JMV548" s="55"/>
      <c r="JMW548" s="59"/>
      <c r="JMX548" s="55"/>
      <c r="JMY548" s="55"/>
      <c r="JMZ548" s="87"/>
      <c r="JNA548" s="88"/>
      <c r="JNB548" s="89"/>
      <c r="JNC548" s="90"/>
      <c r="JND548" s="57"/>
      <c r="JNE548" s="57"/>
      <c r="JNF548" s="91"/>
      <c r="JNG548" s="87"/>
      <c r="JNH548" s="87"/>
      <c r="JNI548" s="55"/>
      <c r="JNJ548" s="55"/>
      <c r="JNK548" s="92"/>
      <c r="JNL548" s="61"/>
      <c r="JNM548" s="55"/>
      <c r="JNN548" s="57"/>
      <c r="JNO548" s="55"/>
      <c r="JNP548" s="55"/>
      <c r="JNQ548" s="55"/>
      <c r="JNR548" s="55"/>
      <c r="JNS548" s="55"/>
      <c r="JNT548" s="55"/>
      <c r="JNU548" s="55"/>
      <c r="JNV548" s="59"/>
      <c r="JNW548" s="55"/>
      <c r="JNX548" s="55"/>
      <c r="JNY548" s="87"/>
      <c r="JNZ548" s="88"/>
      <c r="JOA548" s="89"/>
      <c r="JOB548" s="90"/>
      <c r="JOC548" s="57"/>
      <c r="JOD548" s="57"/>
      <c r="JOE548" s="91"/>
      <c r="JOF548" s="87"/>
      <c r="JOG548" s="87"/>
      <c r="JOH548" s="55"/>
      <c r="JOI548" s="55"/>
      <c r="JOJ548" s="92"/>
      <c r="JOK548" s="61"/>
      <c r="JOL548" s="55"/>
      <c r="JOM548" s="57"/>
      <c r="JON548" s="55"/>
      <c r="JOO548" s="55"/>
      <c r="JOP548" s="55"/>
      <c r="JOQ548" s="55"/>
      <c r="JOR548" s="55"/>
      <c r="JOS548" s="55"/>
      <c r="JOT548" s="55"/>
      <c r="JOU548" s="59"/>
      <c r="JOV548" s="55"/>
      <c r="JOW548" s="55"/>
      <c r="JOX548" s="87"/>
      <c r="JOY548" s="88"/>
      <c r="JOZ548" s="89"/>
      <c r="JPA548" s="90"/>
      <c r="JPB548" s="57"/>
      <c r="JPC548" s="57"/>
      <c r="JPD548" s="91"/>
      <c r="JPE548" s="87"/>
      <c r="JPF548" s="87"/>
      <c r="JPG548" s="55"/>
      <c r="JPH548" s="55"/>
      <c r="JPI548" s="92"/>
      <c r="JPJ548" s="61"/>
      <c r="JPK548" s="55"/>
      <c r="JPL548" s="57"/>
      <c r="JPM548" s="55"/>
      <c r="JPN548" s="55"/>
      <c r="JPO548" s="55"/>
      <c r="JPP548" s="55"/>
      <c r="JPQ548" s="55"/>
      <c r="JPR548" s="55"/>
      <c r="JPS548" s="55"/>
      <c r="JPT548" s="59"/>
      <c r="JPU548" s="55"/>
      <c r="JPV548" s="55"/>
      <c r="JPW548" s="87"/>
      <c r="JPX548" s="88"/>
      <c r="JPY548" s="89"/>
      <c r="JPZ548" s="90"/>
      <c r="JQA548" s="57"/>
      <c r="JQB548" s="57"/>
      <c r="JQC548" s="91"/>
      <c r="JQD548" s="87"/>
      <c r="JQE548" s="87"/>
      <c r="JQF548" s="55"/>
      <c r="JQG548" s="55"/>
      <c r="JQH548" s="92"/>
      <c r="JQI548" s="61"/>
      <c r="JQJ548" s="55"/>
      <c r="JQK548" s="57"/>
      <c r="JQL548" s="55"/>
      <c r="JQM548" s="55"/>
      <c r="JQN548" s="55"/>
      <c r="JQO548" s="55"/>
      <c r="JQP548" s="55"/>
      <c r="JQQ548" s="55"/>
      <c r="JQR548" s="55"/>
      <c r="JQS548" s="59"/>
      <c r="JQT548" s="55"/>
      <c r="JQU548" s="55"/>
      <c r="JQV548" s="87"/>
      <c r="JQW548" s="88"/>
      <c r="JQX548" s="89"/>
      <c r="JQY548" s="90"/>
      <c r="JQZ548" s="57"/>
      <c r="JRA548" s="57"/>
      <c r="JRB548" s="91"/>
      <c r="JRC548" s="87"/>
      <c r="JRD548" s="87"/>
      <c r="JRE548" s="55"/>
      <c r="JRF548" s="55"/>
      <c r="JRG548" s="92"/>
      <c r="JRH548" s="61"/>
      <c r="JRI548" s="55"/>
      <c r="JRJ548" s="57"/>
      <c r="JRK548" s="55"/>
      <c r="JRL548" s="55"/>
      <c r="JRM548" s="55"/>
      <c r="JRN548" s="55"/>
      <c r="JRO548" s="55"/>
      <c r="JRP548" s="55"/>
      <c r="JRQ548" s="55"/>
      <c r="JRR548" s="59"/>
      <c r="JRS548" s="55"/>
      <c r="JRT548" s="55"/>
      <c r="JRU548" s="87"/>
      <c r="JRV548" s="88"/>
      <c r="JRW548" s="89"/>
      <c r="JRX548" s="90"/>
      <c r="JRY548" s="57"/>
      <c r="JRZ548" s="57"/>
      <c r="JSA548" s="91"/>
      <c r="JSB548" s="87"/>
      <c r="JSC548" s="87"/>
      <c r="JSD548" s="55"/>
      <c r="JSE548" s="55"/>
      <c r="JSF548" s="92"/>
      <c r="JSG548" s="61"/>
      <c r="JSH548" s="55"/>
      <c r="JSI548" s="57"/>
      <c r="JSJ548" s="55"/>
      <c r="JSK548" s="55"/>
      <c r="JSL548" s="55"/>
      <c r="JSM548" s="55"/>
      <c r="JSN548" s="55"/>
      <c r="JSO548" s="55"/>
      <c r="JSP548" s="55"/>
      <c r="JSQ548" s="59"/>
      <c r="JSR548" s="55"/>
      <c r="JSS548" s="55"/>
      <c r="JST548" s="87"/>
      <c r="JSU548" s="88"/>
      <c r="JSV548" s="89"/>
      <c r="JSW548" s="90"/>
      <c r="JSX548" s="57"/>
      <c r="JSY548" s="57"/>
      <c r="JSZ548" s="91"/>
      <c r="JTA548" s="87"/>
      <c r="JTB548" s="87"/>
      <c r="JTC548" s="55"/>
      <c r="JTD548" s="55"/>
      <c r="JTE548" s="92"/>
      <c r="JTF548" s="61"/>
      <c r="JTG548" s="55"/>
      <c r="JTH548" s="57"/>
      <c r="JTI548" s="55"/>
      <c r="JTJ548" s="55"/>
      <c r="JTK548" s="55"/>
      <c r="JTL548" s="55"/>
      <c r="JTM548" s="55"/>
      <c r="JTN548" s="55"/>
      <c r="JTO548" s="55"/>
      <c r="JTP548" s="59"/>
      <c r="JTQ548" s="55"/>
      <c r="JTR548" s="55"/>
      <c r="JTS548" s="87"/>
      <c r="JTT548" s="88"/>
      <c r="JTU548" s="89"/>
      <c r="JTV548" s="90"/>
      <c r="JTW548" s="57"/>
      <c r="JTX548" s="57"/>
      <c r="JTY548" s="91"/>
      <c r="JTZ548" s="87"/>
      <c r="JUA548" s="87"/>
      <c r="JUB548" s="55"/>
      <c r="JUC548" s="55"/>
      <c r="JUD548" s="92"/>
      <c r="JUE548" s="61"/>
      <c r="JUF548" s="55"/>
      <c r="JUG548" s="57"/>
      <c r="JUH548" s="55"/>
      <c r="JUI548" s="55"/>
      <c r="JUJ548" s="55"/>
      <c r="JUK548" s="55"/>
      <c r="JUL548" s="55"/>
      <c r="JUM548" s="55"/>
      <c r="JUN548" s="55"/>
      <c r="JUO548" s="59"/>
      <c r="JUP548" s="55"/>
      <c r="JUQ548" s="55"/>
      <c r="JUR548" s="87"/>
      <c r="JUS548" s="88"/>
      <c r="JUT548" s="89"/>
      <c r="JUU548" s="90"/>
      <c r="JUV548" s="57"/>
      <c r="JUW548" s="57"/>
      <c r="JUX548" s="91"/>
      <c r="JUY548" s="87"/>
      <c r="JUZ548" s="87"/>
      <c r="JVA548" s="55"/>
      <c r="JVB548" s="55"/>
      <c r="JVC548" s="92"/>
      <c r="JVD548" s="61"/>
      <c r="JVE548" s="55"/>
      <c r="JVF548" s="57"/>
      <c r="JVG548" s="55"/>
      <c r="JVH548" s="55"/>
      <c r="JVI548" s="55"/>
      <c r="JVJ548" s="55"/>
      <c r="JVK548" s="55"/>
      <c r="JVL548" s="55"/>
      <c r="JVM548" s="55"/>
      <c r="JVN548" s="59"/>
      <c r="JVO548" s="55"/>
      <c r="JVP548" s="55"/>
      <c r="JVQ548" s="87"/>
      <c r="JVR548" s="88"/>
      <c r="JVS548" s="89"/>
      <c r="JVT548" s="90"/>
      <c r="JVU548" s="57"/>
      <c r="JVV548" s="57"/>
      <c r="JVW548" s="91"/>
      <c r="JVX548" s="87"/>
      <c r="JVY548" s="87"/>
      <c r="JVZ548" s="55"/>
      <c r="JWA548" s="55"/>
      <c r="JWB548" s="92"/>
      <c r="JWC548" s="61"/>
      <c r="JWD548" s="55"/>
      <c r="JWE548" s="57"/>
      <c r="JWF548" s="55"/>
      <c r="JWG548" s="55"/>
      <c r="JWH548" s="55"/>
      <c r="JWI548" s="55"/>
      <c r="JWJ548" s="55"/>
      <c r="JWK548" s="55"/>
      <c r="JWL548" s="55"/>
      <c r="JWM548" s="59"/>
      <c r="JWN548" s="55"/>
      <c r="JWO548" s="55"/>
      <c r="JWP548" s="87"/>
      <c r="JWQ548" s="88"/>
      <c r="JWR548" s="89"/>
      <c r="JWS548" s="90"/>
      <c r="JWT548" s="57"/>
      <c r="JWU548" s="57"/>
      <c r="JWV548" s="91"/>
      <c r="JWW548" s="87"/>
      <c r="JWX548" s="87"/>
      <c r="JWY548" s="55"/>
      <c r="JWZ548" s="55"/>
      <c r="JXA548" s="92"/>
      <c r="JXB548" s="61"/>
      <c r="JXC548" s="55"/>
      <c r="JXD548" s="57"/>
      <c r="JXE548" s="55"/>
      <c r="JXF548" s="55"/>
      <c r="JXG548" s="55"/>
      <c r="JXH548" s="55"/>
      <c r="JXI548" s="55"/>
      <c r="JXJ548" s="55"/>
      <c r="JXK548" s="55"/>
      <c r="JXL548" s="59"/>
      <c r="JXM548" s="55"/>
      <c r="JXN548" s="55"/>
      <c r="JXO548" s="87"/>
      <c r="JXP548" s="88"/>
      <c r="JXQ548" s="89"/>
      <c r="JXR548" s="90"/>
      <c r="JXS548" s="57"/>
      <c r="JXT548" s="57"/>
      <c r="JXU548" s="91"/>
      <c r="JXV548" s="87"/>
      <c r="JXW548" s="87"/>
      <c r="JXX548" s="55"/>
      <c r="JXY548" s="55"/>
      <c r="JXZ548" s="92"/>
      <c r="JYA548" s="61"/>
      <c r="JYB548" s="55"/>
      <c r="JYC548" s="57"/>
      <c r="JYD548" s="55"/>
      <c r="JYE548" s="55"/>
      <c r="JYF548" s="55"/>
      <c r="JYG548" s="55"/>
      <c r="JYH548" s="55"/>
      <c r="JYI548" s="55"/>
      <c r="JYJ548" s="55"/>
      <c r="JYK548" s="59"/>
      <c r="JYL548" s="55"/>
      <c r="JYM548" s="55"/>
      <c r="JYN548" s="87"/>
      <c r="JYO548" s="88"/>
      <c r="JYP548" s="89"/>
      <c r="JYQ548" s="90"/>
      <c r="JYR548" s="57"/>
      <c r="JYS548" s="57"/>
      <c r="JYT548" s="91"/>
      <c r="JYU548" s="87"/>
      <c r="JYV548" s="87"/>
      <c r="JYW548" s="55"/>
      <c r="JYX548" s="55"/>
      <c r="JYY548" s="92"/>
      <c r="JYZ548" s="61"/>
      <c r="JZA548" s="55"/>
      <c r="JZB548" s="57"/>
      <c r="JZC548" s="55"/>
      <c r="JZD548" s="55"/>
      <c r="JZE548" s="55"/>
      <c r="JZF548" s="55"/>
      <c r="JZG548" s="55"/>
      <c r="JZH548" s="55"/>
      <c r="JZI548" s="55"/>
      <c r="JZJ548" s="59"/>
      <c r="JZK548" s="55"/>
      <c r="JZL548" s="55"/>
      <c r="JZM548" s="87"/>
      <c r="JZN548" s="88"/>
      <c r="JZO548" s="89"/>
      <c r="JZP548" s="90"/>
      <c r="JZQ548" s="57"/>
      <c r="JZR548" s="57"/>
      <c r="JZS548" s="91"/>
      <c r="JZT548" s="87"/>
      <c r="JZU548" s="87"/>
      <c r="JZV548" s="55"/>
      <c r="JZW548" s="55"/>
      <c r="JZX548" s="92"/>
      <c r="JZY548" s="61"/>
      <c r="JZZ548" s="55"/>
      <c r="KAA548" s="57"/>
      <c r="KAB548" s="55"/>
      <c r="KAC548" s="55"/>
      <c r="KAD548" s="55"/>
      <c r="KAE548" s="55"/>
      <c r="KAF548" s="55"/>
      <c r="KAG548" s="55"/>
      <c r="KAH548" s="55"/>
      <c r="KAI548" s="59"/>
      <c r="KAJ548" s="55"/>
      <c r="KAK548" s="55"/>
      <c r="KAL548" s="87"/>
      <c r="KAM548" s="88"/>
      <c r="KAN548" s="89"/>
      <c r="KAO548" s="90"/>
      <c r="KAP548" s="57"/>
      <c r="KAQ548" s="57"/>
      <c r="KAR548" s="91"/>
      <c r="KAS548" s="87"/>
      <c r="KAT548" s="87"/>
      <c r="KAU548" s="55"/>
      <c r="KAV548" s="55"/>
      <c r="KAW548" s="92"/>
      <c r="KAX548" s="61"/>
      <c r="KAY548" s="55"/>
      <c r="KAZ548" s="57"/>
      <c r="KBA548" s="55"/>
      <c r="KBB548" s="55"/>
      <c r="KBC548" s="55"/>
      <c r="KBD548" s="55"/>
      <c r="KBE548" s="55"/>
      <c r="KBF548" s="55"/>
      <c r="KBG548" s="55"/>
      <c r="KBH548" s="59"/>
      <c r="KBI548" s="55"/>
      <c r="KBJ548" s="55"/>
      <c r="KBK548" s="87"/>
      <c r="KBL548" s="88"/>
      <c r="KBM548" s="89"/>
      <c r="KBN548" s="90"/>
      <c r="KBO548" s="57"/>
      <c r="KBP548" s="57"/>
      <c r="KBQ548" s="91"/>
      <c r="KBR548" s="87"/>
      <c r="KBS548" s="87"/>
      <c r="KBT548" s="55"/>
      <c r="KBU548" s="55"/>
      <c r="KBV548" s="92"/>
      <c r="KBW548" s="61"/>
      <c r="KBX548" s="55"/>
      <c r="KBY548" s="57"/>
      <c r="KBZ548" s="55"/>
      <c r="KCA548" s="55"/>
      <c r="KCB548" s="55"/>
      <c r="KCC548" s="55"/>
      <c r="KCD548" s="55"/>
      <c r="KCE548" s="55"/>
      <c r="KCF548" s="55"/>
      <c r="KCG548" s="59"/>
      <c r="KCH548" s="55"/>
      <c r="KCI548" s="55"/>
      <c r="KCJ548" s="87"/>
      <c r="KCK548" s="88"/>
      <c r="KCL548" s="89"/>
      <c r="KCM548" s="90"/>
      <c r="KCN548" s="57"/>
      <c r="KCO548" s="57"/>
      <c r="KCP548" s="91"/>
      <c r="KCQ548" s="87"/>
      <c r="KCR548" s="87"/>
      <c r="KCS548" s="55"/>
      <c r="KCT548" s="55"/>
      <c r="KCU548" s="92"/>
      <c r="KCV548" s="61"/>
      <c r="KCW548" s="55"/>
      <c r="KCX548" s="57"/>
      <c r="KCY548" s="55"/>
      <c r="KCZ548" s="55"/>
      <c r="KDA548" s="55"/>
      <c r="KDB548" s="55"/>
      <c r="KDC548" s="55"/>
      <c r="KDD548" s="55"/>
      <c r="KDE548" s="55"/>
      <c r="KDF548" s="59"/>
      <c r="KDG548" s="55"/>
      <c r="KDH548" s="55"/>
      <c r="KDI548" s="87"/>
      <c r="KDJ548" s="88"/>
      <c r="KDK548" s="89"/>
      <c r="KDL548" s="90"/>
      <c r="KDM548" s="57"/>
      <c r="KDN548" s="57"/>
      <c r="KDO548" s="91"/>
      <c r="KDP548" s="87"/>
      <c r="KDQ548" s="87"/>
      <c r="KDR548" s="55"/>
      <c r="KDS548" s="55"/>
      <c r="KDT548" s="92"/>
      <c r="KDU548" s="61"/>
      <c r="KDV548" s="55"/>
      <c r="KDW548" s="57"/>
      <c r="KDX548" s="55"/>
      <c r="KDY548" s="55"/>
      <c r="KDZ548" s="55"/>
      <c r="KEA548" s="55"/>
      <c r="KEB548" s="55"/>
      <c r="KEC548" s="55"/>
      <c r="KED548" s="55"/>
      <c r="KEE548" s="59"/>
      <c r="KEF548" s="55"/>
      <c r="KEG548" s="55"/>
      <c r="KEH548" s="87"/>
      <c r="KEI548" s="88"/>
      <c r="KEJ548" s="89"/>
      <c r="KEK548" s="90"/>
      <c r="KEL548" s="57"/>
      <c r="KEM548" s="57"/>
      <c r="KEN548" s="91"/>
      <c r="KEO548" s="87"/>
      <c r="KEP548" s="87"/>
      <c r="KEQ548" s="55"/>
      <c r="KER548" s="55"/>
      <c r="KES548" s="92"/>
      <c r="KET548" s="61"/>
      <c r="KEU548" s="55"/>
      <c r="KEV548" s="57"/>
      <c r="KEW548" s="55"/>
      <c r="KEX548" s="55"/>
      <c r="KEY548" s="55"/>
      <c r="KEZ548" s="55"/>
      <c r="KFA548" s="55"/>
      <c r="KFB548" s="55"/>
      <c r="KFC548" s="55"/>
      <c r="KFD548" s="59"/>
      <c r="KFE548" s="55"/>
      <c r="KFF548" s="55"/>
      <c r="KFG548" s="87"/>
      <c r="KFH548" s="88"/>
      <c r="KFI548" s="89"/>
      <c r="KFJ548" s="90"/>
      <c r="KFK548" s="57"/>
      <c r="KFL548" s="57"/>
      <c r="KFM548" s="91"/>
      <c r="KFN548" s="87"/>
      <c r="KFO548" s="87"/>
      <c r="KFP548" s="55"/>
      <c r="KFQ548" s="55"/>
      <c r="KFR548" s="92"/>
      <c r="KFS548" s="61"/>
      <c r="KFT548" s="55"/>
      <c r="KFU548" s="57"/>
      <c r="KFV548" s="55"/>
      <c r="KFW548" s="55"/>
      <c r="KFX548" s="55"/>
      <c r="KFY548" s="55"/>
      <c r="KFZ548" s="55"/>
      <c r="KGA548" s="55"/>
      <c r="KGB548" s="55"/>
      <c r="KGC548" s="59"/>
      <c r="KGD548" s="55"/>
      <c r="KGE548" s="55"/>
      <c r="KGF548" s="87"/>
      <c r="KGG548" s="88"/>
      <c r="KGH548" s="89"/>
      <c r="KGI548" s="90"/>
      <c r="KGJ548" s="57"/>
      <c r="KGK548" s="57"/>
      <c r="KGL548" s="91"/>
      <c r="KGM548" s="87"/>
      <c r="KGN548" s="87"/>
      <c r="KGO548" s="55"/>
      <c r="KGP548" s="55"/>
      <c r="KGQ548" s="92"/>
      <c r="KGR548" s="61"/>
      <c r="KGS548" s="55"/>
      <c r="KGT548" s="57"/>
      <c r="KGU548" s="55"/>
      <c r="KGV548" s="55"/>
      <c r="KGW548" s="55"/>
      <c r="KGX548" s="55"/>
      <c r="KGY548" s="55"/>
      <c r="KGZ548" s="55"/>
      <c r="KHA548" s="55"/>
      <c r="KHB548" s="59"/>
      <c r="KHC548" s="55"/>
      <c r="KHD548" s="55"/>
      <c r="KHE548" s="87"/>
      <c r="KHF548" s="88"/>
      <c r="KHG548" s="89"/>
      <c r="KHH548" s="90"/>
      <c r="KHI548" s="57"/>
      <c r="KHJ548" s="57"/>
      <c r="KHK548" s="91"/>
      <c r="KHL548" s="87"/>
      <c r="KHM548" s="87"/>
      <c r="KHN548" s="55"/>
      <c r="KHO548" s="55"/>
      <c r="KHP548" s="92"/>
      <c r="KHQ548" s="61"/>
      <c r="KHR548" s="55"/>
      <c r="KHS548" s="57"/>
      <c r="KHT548" s="55"/>
      <c r="KHU548" s="55"/>
      <c r="KHV548" s="55"/>
      <c r="KHW548" s="55"/>
      <c r="KHX548" s="55"/>
      <c r="KHY548" s="55"/>
      <c r="KHZ548" s="55"/>
      <c r="KIA548" s="59"/>
      <c r="KIB548" s="55"/>
      <c r="KIC548" s="55"/>
      <c r="KID548" s="87"/>
      <c r="KIE548" s="88"/>
      <c r="KIF548" s="89"/>
      <c r="KIG548" s="90"/>
      <c r="KIH548" s="57"/>
      <c r="KII548" s="57"/>
      <c r="KIJ548" s="91"/>
      <c r="KIK548" s="87"/>
      <c r="KIL548" s="87"/>
      <c r="KIM548" s="55"/>
      <c r="KIN548" s="55"/>
      <c r="KIO548" s="92"/>
      <c r="KIP548" s="61"/>
      <c r="KIQ548" s="55"/>
      <c r="KIR548" s="57"/>
      <c r="KIS548" s="55"/>
      <c r="KIT548" s="55"/>
      <c r="KIU548" s="55"/>
      <c r="KIV548" s="55"/>
      <c r="KIW548" s="55"/>
      <c r="KIX548" s="55"/>
      <c r="KIY548" s="55"/>
      <c r="KIZ548" s="59"/>
      <c r="KJA548" s="55"/>
      <c r="KJB548" s="55"/>
      <c r="KJC548" s="87"/>
      <c r="KJD548" s="88"/>
      <c r="KJE548" s="89"/>
      <c r="KJF548" s="90"/>
      <c r="KJG548" s="57"/>
      <c r="KJH548" s="57"/>
      <c r="KJI548" s="91"/>
      <c r="KJJ548" s="87"/>
      <c r="KJK548" s="87"/>
      <c r="KJL548" s="55"/>
      <c r="KJM548" s="55"/>
      <c r="KJN548" s="92"/>
      <c r="KJO548" s="61"/>
      <c r="KJP548" s="55"/>
      <c r="KJQ548" s="57"/>
      <c r="KJR548" s="55"/>
      <c r="KJS548" s="55"/>
      <c r="KJT548" s="55"/>
      <c r="KJU548" s="55"/>
      <c r="KJV548" s="55"/>
      <c r="KJW548" s="55"/>
      <c r="KJX548" s="55"/>
      <c r="KJY548" s="59"/>
      <c r="KJZ548" s="55"/>
      <c r="KKA548" s="55"/>
      <c r="KKB548" s="87"/>
      <c r="KKC548" s="88"/>
      <c r="KKD548" s="89"/>
      <c r="KKE548" s="90"/>
      <c r="KKF548" s="57"/>
      <c r="KKG548" s="57"/>
      <c r="KKH548" s="91"/>
      <c r="KKI548" s="87"/>
      <c r="KKJ548" s="87"/>
      <c r="KKK548" s="55"/>
      <c r="KKL548" s="55"/>
      <c r="KKM548" s="92"/>
      <c r="KKN548" s="61"/>
      <c r="KKO548" s="55"/>
      <c r="KKP548" s="57"/>
      <c r="KKQ548" s="55"/>
      <c r="KKR548" s="55"/>
      <c r="KKS548" s="55"/>
      <c r="KKT548" s="55"/>
      <c r="KKU548" s="55"/>
      <c r="KKV548" s="55"/>
      <c r="KKW548" s="55"/>
      <c r="KKX548" s="59"/>
      <c r="KKY548" s="55"/>
      <c r="KKZ548" s="55"/>
      <c r="KLA548" s="87"/>
      <c r="KLB548" s="88"/>
      <c r="KLC548" s="89"/>
      <c r="KLD548" s="90"/>
      <c r="KLE548" s="57"/>
      <c r="KLF548" s="57"/>
      <c r="KLG548" s="91"/>
      <c r="KLH548" s="87"/>
      <c r="KLI548" s="87"/>
      <c r="KLJ548" s="55"/>
      <c r="KLK548" s="55"/>
      <c r="KLL548" s="92"/>
      <c r="KLM548" s="61"/>
      <c r="KLN548" s="55"/>
      <c r="KLO548" s="57"/>
      <c r="KLP548" s="55"/>
      <c r="KLQ548" s="55"/>
      <c r="KLR548" s="55"/>
      <c r="KLS548" s="55"/>
      <c r="KLT548" s="55"/>
      <c r="KLU548" s="55"/>
      <c r="KLV548" s="55"/>
      <c r="KLW548" s="59"/>
      <c r="KLX548" s="55"/>
      <c r="KLY548" s="55"/>
      <c r="KLZ548" s="87"/>
      <c r="KMA548" s="88"/>
      <c r="KMB548" s="89"/>
      <c r="KMC548" s="90"/>
      <c r="KMD548" s="57"/>
      <c r="KME548" s="57"/>
      <c r="KMF548" s="91"/>
      <c r="KMG548" s="87"/>
      <c r="KMH548" s="87"/>
      <c r="KMI548" s="55"/>
      <c r="KMJ548" s="55"/>
      <c r="KMK548" s="92"/>
      <c r="KML548" s="61"/>
      <c r="KMM548" s="55"/>
      <c r="KMN548" s="57"/>
      <c r="KMO548" s="55"/>
      <c r="KMP548" s="55"/>
      <c r="KMQ548" s="55"/>
      <c r="KMR548" s="55"/>
      <c r="KMS548" s="55"/>
      <c r="KMT548" s="55"/>
      <c r="KMU548" s="55"/>
      <c r="KMV548" s="59"/>
      <c r="KMW548" s="55"/>
      <c r="KMX548" s="55"/>
      <c r="KMY548" s="87"/>
      <c r="KMZ548" s="88"/>
      <c r="KNA548" s="89"/>
      <c r="KNB548" s="90"/>
      <c r="KNC548" s="57"/>
      <c r="KND548" s="57"/>
      <c r="KNE548" s="91"/>
      <c r="KNF548" s="87"/>
      <c r="KNG548" s="87"/>
      <c r="KNH548" s="55"/>
      <c r="KNI548" s="55"/>
      <c r="KNJ548" s="92"/>
      <c r="KNK548" s="61"/>
      <c r="KNL548" s="55"/>
      <c r="KNM548" s="57"/>
      <c r="KNN548" s="55"/>
      <c r="KNO548" s="55"/>
      <c r="KNP548" s="55"/>
      <c r="KNQ548" s="55"/>
      <c r="KNR548" s="55"/>
      <c r="KNS548" s="55"/>
      <c r="KNT548" s="55"/>
      <c r="KNU548" s="59"/>
      <c r="KNV548" s="55"/>
      <c r="KNW548" s="55"/>
      <c r="KNX548" s="87"/>
      <c r="KNY548" s="88"/>
      <c r="KNZ548" s="89"/>
      <c r="KOA548" s="90"/>
      <c r="KOB548" s="57"/>
      <c r="KOC548" s="57"/>
      <c r="KOD548" s="91"/>
      <c r="KOE548" s="87"/>
      <c r="KOF548" s="87"/>
      <c r="KOG548" s="55"/>
      <c r="KOH548" s="55"/>
      <c r="KOI548" s="92"/>
      <c r="KOJ548" s="61"/>
      <c r="KOK548" s="55"/>
      <c r="KOL548" s="57"/>
      <c r="KOM548" s="55"/>
      <c r="KON548" s="55"/>
      <c r="KOO548" s="55"/>
      <c r="KOP548" s="55"/>
      <c r="KOQ548" s="55"/>
      <c r="KOR548" s="55"/>
      <c r="KOS548" s="55"/>
      <c r="KOT548" s="59"/>
      <c r="KOU548" s="55"/>
      <c r="KOV548" s="55"/>
      <c r="KOW548" s="87"/>
      <c r="KOX548" s="88"/>
      <c r="KOY548" s="89"/>
      <c r="KOZ548" s="90"/>
      <c r="KPA548" s="57"/>
      <c r="KPB548" s="57"/>
      <c r="KPC548" s="91"/>
      <c r="KPD548" s="87"/>
      <c r="KPE548" s="87"/>
      <c r="KPF548" s="55"/>
      <c r="KPG548" s="55"/>
      <c r="KPH548" s="92"/>
      <c r="KPI548" s="61"/>
      <c r="KPJ548" s="55"/>
      <c r="KPK548" s="57"/>
      <c r="KPL548" s="55"/>
      <c r="KPM548" s="55"/>
      <c r="KPN548" s="55"/>
      <c r="KPO548" s="55"/>
      <c r="KPP548" s="55"/>
      <c r="KPQ548" s="55"/>
      <c r="KPR548" s="55"/>
      <c r="KPS548" s="59"/>
      <c r="KPT548" s="55"/>
      <c r="KPU548" s="55"/>
      <c r="KPV548" s="87"/>
      <c r="KPW548" s="88"/>
      <c r="KPX548" s="89"/>
      <c r="KPY548" s="90"/>
      <c r="KPZ548" s="57"/>
      <c r="KQA548" s="57"/>
      <c r="KQB548" s="91"/>
      <c r="KQC548" s="87"/>
      <c r="KQD548" s="87"/>
      <c r="KQE548" s="55"/>
      <c r="KQF548" s="55"/>
      <c r="KQG548" s="92"/>
      <c r="KQH548" s="61"/>
      <c r="KQI548" s="55"/>
      <c r="KQJ548" s="57"/>
      <c r="KQK548" s="55"/>
      <c r="KQL548" s="55"/>
      <c r="KQM548" s="55"/>
      <c r="KQN548" s="55"/>
      <c r="KQO548" s="55"/>
      <c r="KQP548" s="55"/>
      <c r="KQQ548" s="55"/>
      <c r="KQR548" s="59"/>
      <c r="KQS548" s="55"/>
      <c r="KQT548" s="55"/>
      <c r="KQU548" s="87"/>
      <c r="KQV548" s="88"/>
      <c r="KQW548" s="89"/>
      <c r="KQX548" s="90"/>
      <c r="KQY548" s="57"/>
      <c r="KQZ548" s="57"/>
      <c r="KRA548" s="91"/>
      <c r="KRB548" s="87"/>
      <c r="KRC548" s="87"/>
      <c r="KRD548" s="55"/>
      <c r="KRE548" s="55"/>
      <c r="KRF548" s="92"/>
      <c r="KRG548" s="61"/>
      <c r="KRH548" s="55"/>
      <c r="KRI548" s="57"/>
      <c r="KRJ548" s="55"/>
      <c r="KRK548" s="55"/>
      <c r="KRL548" s="55"/>
      <c r="KRM548" s="55"/>
      <c r="KRN548" s="55"/>
      <c r="KRO548" s="55"/>
      <c r="KRP548" s="55"/>
      <c r="KRQ548" s="59"/>
      <c r="KRR548" s="55"/>
      <c r="KRS548" s="55"/>
      <c r="KRT548" s="87"/>
      <c r="KRU548" s="88"/>
      <c r="KRV548" s="89"/>
      <c r="KRW548" s="90"/>
      <c r="KRX548" s="57"/>
      <c r="KRY548" s="57"/>
      <c r="KRZ548" s="91"/>
      <c r="KSA548" s="87"/>
      <c r="KSB548" s="87"/>
      <c r="KSC548" s="55"/>
      <c r="KSD548" s="55"/>
      <c r="KSE548" s="92"/>
      <c r="KSF548" s="61"/>
      <c r="KSG548" s="55"/>
      <c r="KSH548" s="57"/>
      <c r="KSI548" s="55"/>
      <c r="KSJ548" s="55"/>
      <c r="KSK548" s="55"/>
      <c r="KSL548" s="55"/>
      <c r="KSM548" s="55"/>
      <c r="KSN548" s="55"/>
      <c r="KSO548" s="55"/>
      <c r="KSP548" s="59"/>
      <c r="KSQ548" s="55"/>
      <c r="KSR548" s="55"/>
      <c r="KSS548" s="87"/>
      <c r="KST548" s="88"/>
      <c r="KSU548" s="89"/>
      <c r="KSV548" s="90"/>
      <c r="KSW548" s="57"/>
      <c r="KSX548" s="57"/>
      <c r="KSY548" s="91"/>
      <c r="KSZ548" s="87"/>
      <c r="KTA548" s="87"/>
      <c r="KTB548" s="55"/>
      <c r="KTC548" s="55"/>
      <c r="KTD548" s="92"/>
      <c r="KTE548" s="61"/>
      <c r="KTF548" s="55"/>
      <c r="KTG548" s="57"/>
      <c r="KTH548" s="55"/>
      <c r="KTI548" s="55"/>
      <c r="KTJ548" s="55"/>
      <c r="KTK548" s="55"/>
      <c r="KTL548" s="55"/>
      <c r="KTM548" s="55"/>
      <c r="KTN548" s="55"/>
      <c r="KTO548" s="59"/>
      <c r="KTP548" s="55"/>
      <c r="KTQ548" s="55"/>
      <c r="KTR548" s="87"/>
      <c r="KTS548" s="88"/>
      <c r="KTT548" s="89"/>
      <c r="KTU548" s="90"/>
      <c r="KTV548" s="57"/>
      <c r="KTW548" s="57"/>
      <c r="KTX548" s="91"/>
      <c r="KTY548" s="87"/>
      <c r="KTZ548" s="87"/>
      <c r="KUA548" s="55"/>
      <c r="KUB548" s="55"/>
      <c r="KUC548" s="92"/>
      <c r="KUD548" s="61"/>
      <c r="KUE548" s="55"/>
      <c r="KUF548" s="57"/>
      <c r="KUG548" s="55"/>
      <c r="KUH548" s="55"/>
      <c r="KUI548" s="55"/>
      <c r="KUJ548" s="55"/>
      <c r="KUK548" s="55"/>
      <c r="KUL548" s="55"/>
      <c r="KUM548" s="55"/>
      <c r="KUN548" s="59"/>
      <c r="KUO548" s="55"/>
      <c r="KUP548" s="55"/>
      <c r="KUQ548" s="87"/>
      <c r="KUR548" s="88"/>
      <c r="KUS548" s="89"/>
      <c r="KUT548" s="90"/>
      <c r="KUU548" s="57"/>
      <c r="KUV548" s="57"/>
      <c r="KUW548" s="91"/>
      <c r="KUX548" s="87"/>
      <c r="KUY548" s="87"/>
      <c r="KUZ548" s="55"/>
      <c r="KVA548" s="55"/>
      <c r="KVB548" s="92"/>
      <c r="KVC548" s="61"/>
      <c r="KVD548" s="55"/>
      <c r="KVE548" s="57"/>
      <c r="KVF548" s="55"/>
      <c r="KVG548" s="55"/>
      <c r="KVH548" s="55"/>
      <c r="KVI548" s="55"/>
      <c r="KVJ548" s="55"/>
      <c r="KVK548" s="55"/>
      <c r="KVL548" s="55"/>
      <c r="KVM548" s="59"/>
      <c r="KVN548" s="55"/>
      <c r="KVO548" s="55"/>
      <c r="KVP548" s="87"/>
      <c r="KVQ548" s="88"/>
      <c r="KVR548" s="89"/>
      <c r="KVS548" s="90"/>
      <c r="KVT548" s="57"/>
      <c r="KVU548" s="57"/>
      <c r="KVV548" s="91"/>
      <c r="KVW548" s="87"/>
      <c r="KVX548" s="87"/>
      <c r="KVY548" s="55"/>
      <c r="KVZ548" s="55"/>
      <c r="KWA548" s="92"/>
      <c r="KWB548" s="61"/>
      <c r="KWC548" s="55"/>
      <c r="KWD548" s="57"/>
      <c r="KWE548" s="55"/>
      <c r="KWF548" s="55"/>
      <c r="KWG548" s="55"/>
      <c r="KWH548" s="55"/>
      <c r="KWI548" s="55"/>
      <c r="KWJ548" s="55"/>
      <c r="KWK548" s="55"/>
      <c r="KWL548" s="59"/>
      <c r="KWM548" s="55"/>
      <c r="KWN548" s="55"/>
      <c r="KWO548" s="87"/>
      <c r="KWP548" s="88"/>
      <c r="KWQ548" s="89"/>
      <c r="KWR548" s="90"/>
      <c r="KWS548" s="57"/>
      <c r="KWT548" s="57"/>
      <c r="KWU548" s="91"/>
      <c r="KWV548" s="87"/>
      <c r="KWW548" s="87"/>
      <c r="KWX548" s="55"/>
      <c r="KWY548" s="55"/>
      <c r="KWZ548" s="92"/>
      <c r="KXA548" s="61"/>
      <c r="KXB548" s="55"/>
      <c r="KXC548" s="57"/>
      <c r="KXD548" s="55"/>
      <c r="KXE548" s="55"/>
      <c r="KXF548" s="55"/>
      <c r="KXG548" s="55"/>
      <c r="KXH548" s="55"/>
      <c r="KXI548" s="55"/>
      <c r="KXJ548" s="55"/>
      <c r="KXK548" s="59"/>
      <c r="KXL548" s="55"/>
      <c r="KXM548" s="55"/>
      <c r="KXN548" s="87"/>
      <c r="KXO548" s="88"/>
      <c r="KXP548" s="89"/>
      <c r="KXQ548" s="90"/>
      <c r="KXR548" s="57"/>
      <c r="KXS548" s="57"/>
      <c r="KXT548" s="91"/>
      <c r="KXU548" s="87"/>
      <c r="KXV548" s="87"/>
      <c r="KXW548" s="55"/>
      <c r="KXX548" s="55"/>
      <c r="KXY548" s="92"/>
      <c r="KXZ548" s="61"/>
      <c r="KYA548" s="55"/>
      <c r="KYB548" s="57"/>
      <c r="KYC548" s="55"/>
      <c r="KYD548" s="55"/>
      <c r="KYE548" s="55"/>
      <c r="KYF548" s="55"/>
      <c r="KYG548" s="55"/>
      <c r="KYH548" s="55"/>
      <c r="KYI548" s="55"/>
      <c r="KYJ548" s="59"/>
      <c r="KYK548" s="55"/>
      <c r="KYL548" s="55"/>
      <c r="KYM548" s="87"/>
      <c r="KYN548" s="88"/>
      <c r="KYO548" s="89"/>
      <c r="KYP548" s="90"/>
      <c r="KYQ548" s="57"/>
      <c r="KYR548" s="57"/>
      <c r="KYS548" s="91"/>
      <c r="KYT548" s="87"/>
      <c r="KYU548" s="87"/>
      <c r="KYV548" s="55"/>
      <c r="KYW548" s="55"/>
      <c r="KYX548" s="92"/>
      <c r="KYY548" s="61"/>
      <c r="KYZ548" s="55"/>
      <c r="KZA548" s="57"/>
      <c r="KZB548" s="55"/>
      <c r="KZC548" s="55"/>
      <c r="KZD548" s="55"/>
      <c r="KZE548" s="55"/>
      <c r="KZF548" s="55"/>
      <c r="KZG548" s="55"/>
      <c r="KZH548" s="55"/>
      <c r="KZI548" s="59"/>
      <c r="KZJ548" s="55"/>
      <c r="KZK548" s="55"/>
      <c r="KZL548" s="87"/>
      <c r="KZM548" s="88"/>
      <c r="KZN548" s="89"/>
      <c r="KZO548" s="90"/>
      <c r="KZP548" s="57"/>
      <c r="KZQ548" s="57"/>
      <c r="KZR548" s="91"/>
      <c r="KZS548" s="87"/>
      <c r="KZT548" s="87"/>
      <c r="KZU548" s="55"/>
      <c r="KZV548" s="55"/>
      <c r="KZW548" s="92"/>
      <c r="KZX548" s="61"/>
      <c r="KZY548" s="55"/>
      <c r="KZZ548" s="57"/>
      <c r="LAA548" s="55"/>
      <c r="LAB548" s="55"/>
      <c r="LAC548" s="55"/>
      <c r="LAD548" s="55"/>
      <c r="LAE548" s="55"/>
      <c r="LAF548" s="55"/>
      <c r="LAG548" s="55"/>
      <c r="LAH548" s="59"/>
      <c r="LAI548" s="55"/>
      <c r="LAJ548" s="55"/>
      <c r="LAK548" s="87"/>
      <c r="LAL548" s="88"/>
      <c r="LAM548" s="89"/>
      <c r="LAN548" s="90"/>
      <c r="LAO548" s="57"/>
      <c r="LAP548" s="57"/>
      <c r="LAQ548" s="91"/>
      <c r="LAR548" s="87"/>
      <c r="LAS548" s="87"/>
      <c r="LAT548" s="55"/>
      <c r="LAU548" s="55"/>
      <c r="LAV548" s="92"/>
      <c r="LAW548" s="61"/>
      <c r="LAX548" s="55"/>
      <c r="LAY548" s="57"/>
      <c r="LAZ548" s="55"/>
      <c r="LBA548" s="55"/>
      <c r="LBB548" s="55"/>
      <c r="LBC548" s="55"/>
      <c r="LBD548" s="55"/>
      <c r="LBE548" s="55"/>
      <c r="LBF548" s="55"/>
      <c r="LBG548" s="59"/>
      <c r="LBH548" s="55"/>
      <c r="LBI548" s="55"/>
      <c r="LBJ548" s="87"/>
      <c r="LBK548" s="88"/>
      <c r="LBL548" s="89"/>
      <c r="LBM548" s="90"/>
      <c r="LBN548" s="57"/>
      <c r="LBO548" s="57"/>
      <c r="LBP548" s="91"/>
      <c r="LBQ548" s="87"/>
      <c r="LBR548" s="87"/>
      <c r="LBS548" s="55"/>
      <c r="LBT548" s="55"/>
      <c r="LBU548" s="92"/>
      <c r="LBV548" s="61"/>
      <c r="LBW548" s="55"/>
      <c r="LBX548" s="57"/>
      <c r="LBY548" s="55"/>
      <c r="LBZ548" s="55"/>
      <c r="LCA548" s="55"/>
      <c r="LCB548" s="55"/>
      <c r="LCC548" s="55"/>
      <c r="LCD548" s="55"/>
      <c r="LCE548" s="55"/>
      <c r="LCF548" s="59"/>
      <c r="LCG548" s="55"/>
      <c r="LCH548" s="55"/>
      <c r="LCI548" s="87"/>
      <c r="LCJ548" s="88"/>
      <c r="LCK548" s="89"/>
      <c r="LCL548" s="90"/>
      <c r="LCM548" s="57"/>
      <c r="LCN548" s="57"/>
      <c r="LCO548" s="91"/>
      <c r="LCP548" s="87"/>
      <c r="LCQ548" s="87"/>
      <c r="LCR548" s="55"/>
      <c r="LCS548" s="55"/>
      <c r="LCT548" s="92"/>
      <c r="LCU548" s="61"/>
      <c r="LCV548" s="55"/>
      <c r="LCW548" s="57"/>
      <c r="LCX548" s="55"/>
      <c r="LCY548" s="55"/>
      <c r="LCZ548" s="55"/>
      <c r="LDA548" s="55"/>
      <c r="LDB548" s="55"/>
      <c r="LDC548" s="55"/>
      <c r="LDD548" s="55"/>
      <c r="LDE548" s="59"/>
      <c r="LDF548" s="55"/>
      <c r="LDG548" s="55"/>
      <c r="LDH548" s="87"/>
      <c r="LDI548" s="88"/>
      <c r="LDJ548" s="89"/>
      <c r="LDK548" s="90"/>
      <c r="LDL548" s="57"/>
      <c r="LDM548" s="57"/>
      <c r="LDN548" s="91"/>
      <c r="LDO548" s="87"/>
      <c r="LDP548" s="87"/>
      <c r="LDQ548" s="55"/>
      <c r="LDR548" s="55"/>
      <c r="LDS548" s="92"/>
      <c r="LDT548" s="61"/>
      <c r="LDU548" s="55"/>
      <c r="LDV548" s="57"/>
      <c r="LDW548" s="55"/>
      <c r="LDX548" s="55"/>
      <c r="LDY548" s="55"/>
      <c r="LDZ548" s="55"/>
      <c r="LEA548" s="55"/>
      <c r="LEB548" s="55"/>
      <c r="LEC548" s="55"/>
      <c r="LED548" s="59"/>
      <c r="LEE548" s="55"/>
      <c r="LEF548" s="55"/>
      <c r="LEG548" s="87"/>
      <c r="LEH548" s="88"/>
      <c r="LEI548" s="89"/>
      <c r="LEJ548" s="90"/>
      <c r="LEK548" s="57"/>
      <c r="LEL548" s="57"/>
      <c r="LEM548" s="91"/>
      <c r="LEN548" s="87"/>
      <c r="LEO548" s="87"/>
      <c r="LEP548" s="55"/>
      <c r="LEQ548" s="55"/>
      <c r="LER548" s="92"/>
      <c r="LES548" s="61"/>
      <c r="LET548" s="55"/>
      <c r="LEU548" s="57"/>
      <c r="LEV548" s="55"/>
      <c r="LEW548" s="55"/>
      <c r="LEX548" s="55"/>
      <c r="LEY548" s="55"/>
      <c r="LEZ548" s="55"/>
      <c r="LFA548" s="55"/>
      <c r="LFB548" s="55"/>
      <c r="LFC548" s="59"/>
      <c r="LFD548" s="55"/>
      <c r="LFE548" s="55"/>
      <c r="LFF548" s="87"/>
      <c r="LFG548" s="88"/>
      <c r="LFH548" s="89"/>
      <c r="LFI548" s="90"/>
      <c r="LFJ548" s="57"/>
      <c r="LFK548" s="57"/>
      <c r="LFL548" s="91"/>
      <c r="LFM548" s="87"/>
      <c r="LFN548" s="87"/>
      <c r="LFO548" s="55"/>
      <c r="LFP548" s="55"/>
      <c r="LFQ548" s="92"/>
      <c r="LFR548" s="61"/>
      <c r="LFS548" s="55"/>
      <c r="LFT548" s="57"/>
      <c r="LFU548" s="55"/>
      <c r="LFV548" s="55"/>
      <c r="LFW548" s="55"/>
      <c r="LFX548" s="55"/>
      <c r="LFY548" s="55"/>
      <c r="LFZ548" s="55"/>
      <c r="LGA548" s="55"/>
      <c r="LGB548" s="59"/>
      <c r="LGC548" s="55"/>
      <c r="LGD548" s="55"/>
      <c r="LGE548" s="87"/>
      <c r="LGF548" s="88"/>
      <c r="LGG548" s="89"/>
      <c r="LGH548" s="90"/>
      <c r="LGI548" s="57"/>
      <c r="LGJ548" s="57"/>
      <c r="LGK548" s="91"/>
      <c r="LGL548" s="87"/>
      <c r="LGM548" s="87"/>
      <c r="LGN548" s="55"/>
      <c r="LGO548" s="55"/>
      <c r="LGP548" s="92"/>
      <c r="LGQ548" s="61"/>
      <c r="LGR548" s="55"/>
      <c r="LGS548" s="57"/>
      <c r="LGT548" s="55"/>
      <c r="LGU548" s="55"/>
      <c r="LGV548" s="55"/>
      <c r="LGW548" s="55"/>
      <c r="LGX548" s="55"/>
      <c r="LGY548" s="55"/>
      <c r="LGZ548" s="55"/>
      <c r="LHA548" s="59"/>
      <c r="LHB548" s="55"/>
      <c r="LHC548" s="55"/>
      <c r="LHD548" s="87"/>
      <c r="LHE548" s="88"/>
      <c r="LHF548" s="89"/>
      <c r="LHG548" s="90"/>
      <c r="LHH548" s="57"/>
      <c r="LHI548" s="57"/>
      <c r="LHJ548" s="91"/>
      <c r="LHK548" s="87"/>
      <c r="LHL548" s="87"/>
      <c r="LHM548" s="55"/>
      <c r="LHN548" s="55"/>
      <c r="LHO548" s="92"/>
      <c r="LHP548" s="61"/>
      <c r="LHQ548" s="55"/>
      <c r="LHR548" s="57"/>
      <c r="LHS548" s="55"/>
      <c r="LHT548" s="55"/>
      <c r="LHU548" s="55"/>
      <c r="LHV548" s="55"/>
      <c r="LHW548" s="55"/>
      <c r="LHX548" s="55"/>
      <c r="LHY548" s="55"/>
      <c r="LHZ548" s="59"/>
      <c r="LIA548" s="55"/>
      <c r="LIB548" s="55"/>
      <c r="LIC548" s="87"/>
      <c r="LID548" s="88"/>
      <c r="LIE548" s="89"/>
      <c r="LIF548" s="90"/>
      <c r="LIG548" s="57"/>
      <c r="LIH548" s="57"/>
      <c r="LII548" s="91"/>
      <c r="LIJ548" s="87"/>
      <c r="LIK548" s="87"/>
      <c r="LIL548" s="55"/>
      <c r="LIM548" s="55"/>
      <c r="LIN548" s="92"/>
      <c r="LIO548" s="61"/>
      <c r="LIP548" s="55"/>
      <c r="LIQ548" s="57"/>
      <c r="LIR548" s="55"/>
      <c r="LIS548" s="55"/>
      <c r="LIT548" s="55"/>
      <c r="LIU548" s="55"/>
      <c r="LIV548" s="55"/>
      <c r="LIW548" s="55"/>
      <c r="LIX548" s="55"/>
      <c r="LIY548" s="59"/>
      <c r="LIZ548" s="55"/>
      <c r="LJA548" s="55"/>
      <c r="LJB548" s="87"/>
      <c r="LJC548" s="88"/>
      <c r="LJD548" s="89"/>
      <c r="LJE548" s="90"/>
      <c r="LJF548" s="57"/>
      <c r="LJG548" s="57"/>
      <c r="LJH548" s="91"/>
      <c r="LJI548" s="87"/>
      <c r="LJJ548" s="87"/>
      <c r="LJK548" s="55"/>
      <c r="LJL548" s="55"/>
      <c r="LJM548" s="92"/>
      <c r="LJN548" s="61"/>
      <c r="LJO548" s="55"/>
      <c r="LJP548" s="57"/>
      <c r="LJQ548" s="55"/>
      <c r="LJR548" s="55"/>
      <c r="LJS548" s="55"/>
      <c r="LJT548" s="55"/>
      <c r="LJU548" s="55"/>
      <c r="LJV548" s="55"/>
      <c r="LJW548" s="55"/>
      <c r="LJX548" s="59"/>
      <c r="LJY548" s="55"/>
      <c r="LJZ548" s="55"/>
      <c r="LKA548" s="87"/>
      <c r="LKB548" s="88"/>
      <c r="LKC548" s="89"/>
      <c r="LKD548" s="90"/>
      <c r="LKE548" s="57"/>
      <c r="LKF548" s="57"/>
      <c r="LKG548" s="91"/>
      <c r="LKH548" s="87"/>
      <c r="LKI548" s="87"/>
      <c r="LKJ548" s="55"/>
      <c r="LKK548" s="55"/>
      <c r="LKL548" s="92"/>
      <c r="LKM548" s="61"/>
      <c r="LKN548" s="55"/>
      <c r="LKO548" s="57"/>
      <c r="LKP548" s="55"/>
      <c r="LKQ548" s="55"/>
      <c r="LKR548" s="55"/>
      <c r="LKS548" s="55"/>
      <c r="LKT548" s="55"/>
      <c r="LKU548" s="55"/>
      <c r="LKV548" s="55"/>
      <c r="LKW548" s="59"/>
      <c r="LKX548" s="55"/>
      <c r="LKY548" s="55"/>
      <c r="LKZ548" s="87"/>
      <c r="LLA548" s="88"/>
      <c r="LLB548" s="89"/>
      <c r="LLC548" s="90"/>
      <c r="LLD548" s="57"/>
      <c r="LLE548" s="57"/>
      <c r="LLF548" s="91"/>
      <c r="LLG548" s="87"/>
      <c r="LLH548" s="87"/>
      <c r="LLI548" s="55"/>
      <c r="LLJ548" s="55"/>
      <c r="LLK548" s="92"/>
      <c r="LLL548" s="61"/>
      <c r="LLM548" s="55"/>
      <c r="LLN548" s="57"/>
      <c r="LLO548" s="55"/>
      <c r="LLP548" s="55"/>
      <c r="LLQ548" s="55"/>
      <c r="LLR548" s="55"/>
      <c r="LLS548" s="55"/>
      <c r="LLT548" s="55"/>
      <c r="LLU548" s="55"/>
      <c r="LLV548" s="59"/>
      <c r="LLW548" s="55"/>
      <c r="LLX548" s="55"/>
      <c r="LLY548" s="87"/>
      <c r="LLZ548" s="88"/>
      <c r="LMA548" s="89"/>
      <c r="LMB548" s="90"/>
      <c r="LMC548" s="57"/>
      <c r="LMD548" s="57"/>
      <c r="LME548" s="91"/>
      <c r="LMF548" s="87"/>
      <c r="LMG548" s="87"/>
      <c r="LMH548" s="55"/>
      <c r="LMI548" s="55"/>
      <c r="LMJ548" s="92"/>
      <c r="LMK548" s="61"/>
      <c r="LML548" s="55"/>
      <c r="LMM548" s="57"/>
      <c r="LMN548" s="55"/>
      <c r="LMO548" s="55"/>
      <c r="LMP548" s="55"/>
      <c r="LMQ548" s="55"/>
      <c r="LMR548" s="55"/>
      <c r="LMS548" s="55"/>
      <c r="LMT548" s="55"/>
      <c r="LMU548" s="59"/>
      <c r="LMV548" s="55"/>
      <c r="LMW548" s="55"/>
      <c r="LMX548" s="87"/>
      <c r="LMY548" s="88"/>
      <c r="LMZ548" s="89"/>
      <c r="LNA548" s="90"/>
      <c r="LNB548" s="57"/>
      <c r="LNC548" s="57"/>
      <c r="LND548" s="91"/>
      <c r="LNE548" s="87"/>
      <c r="LNF548" s="87"/>
      <c r="LNG548" s="55"/>
      <c r="LNH548" s="55"/>
      <c r="LNI548" s="92"/>
      <c r="LNJ548" s="61"/>
      <c r="LNK548" s="55"/>
      <c r="LNL548" s="57"/>
      <c r="LNM548" s="55"/>
      <c r="LNN548" s="55"/>
      <c r="LNO548" s="55"/>
      <c r="LNP548" s="55"/>
      <c r="LNQ548" s="55"/>
      <c r="LNR548" s="55"/>
      <c r="LNS548" s="55"/>
      <c r="LNT548" s="59"/>
      <c r="LNU548" s="55"/>
      <c r="LNV548" s="55"/>
      <c r="LNW548" s="87"/>
      <c r="LNX548" s="88"/>
      <c r="LNY548" s="89"/>
      <c r="LNZ548" s="90"/>
      <c r="LOA548" s="57"/>
      <c r="LOB548" s="57"/>
      <c r="LOC548" s="91"/>
      <c r="LOD548" s="87"/>
      <c r="LOE548" s="87"/>
      <c r="LOF548" s="55"/>
      <c r="LOG548" s="55"/>
      <c r="LOH548" s="92"/>
      <c r="LOI548" s="61"/>
      <c r="LOJ548" s="55"/>
      <c r="LOK548" s="57"/>
      <c r="LOL548" s="55"/>
      <c r="LOM548" s="55"/>
      <c r="LON548" s="55"/>
      <c r="LOO548" s="55"/>
      <c r="LOP548" s="55"/>
      <c r="LOQ548" s="55"/>
      <c r="LOR548" s="55"/>
      <c r="LOS548" s="59"/>
      <c r="LOT548" s="55"/>
      <c r="LOU548" s="55"/>
      <c r="LOV548" s="87"/>
      <c r="LOW548" s="88"/>
      <c r="LOX548" s="89"/>
      <c r="LOY548" s="90"/>
      <c r="LOZ548" s="57"/>
      <c r="LPA548" s="57"/>
      <c r="LPB548" s="91"/>
      <c r="LPC548" s="87"/>
      <c r="LPD548" s="87"/>
      <c r="LPE548" s="55"/>
      <c r="LPF548" s="55"/>
      <c r="LPG548" s="92"/>
      <c r="LPH548" s="61"/>
      <c r="LPI548" s="55"/>
      <c r="LPJ548" s="57"/>
      <c r="LPK548" s="55"/>
      <c r="LPL548" s="55"/>
      <c r="LPM548" s="55"/>
      <c r="LPN548" s="55"/>
      <c r="LPO548" s="55"/>
      <c r="LPP548" s="55"/>
      <c r="LPQ548" s="55"/>
      <c r="LPR548" s="59"/>
      <c r="LPS548" s="55"/>
      <c r="LPT548" s="55"/>
      <c r="LPU548" s="87"/>
      <c r="LPV548" s="88"/>
      <c r="LPW548" s="89"/>
      <c r="LPX548" s="90"/>
      <c r="LPY548" s="57"/>
      <c r="LPZ548" s="57"/>
      <c r="LQA548" s="91"/>
      <c r="LQB548" s="87"/>
      <c r="LQC548" s="87"/>
      <c r="LQD548" s="55"/>
      <c r="LQE548" s="55"/>
      <c r="LQF548" s="92"/>
      <c r="LQG548" s="61"/>
      <c r="LQH548" s="55"/>
      <c r="LQI548" s="57"/>
      <c r="LQJ548" s="55"/>
      <c r="LQK548" s="55"/>
      <c r="LQL548" s="55"/>
      <c r="LQM548" s="55"/>
      <c r="LQN548" s="55"/>
      <c r="LQO548" s="55"/>
      <c r="LQP548" s="55"/>
      <c r="LQQ548" s="59"/>
      <c r="LQR548" s="55"/>
      <c r="LQS548" s="55"/>
      <c r="LQT548" s="87"/>
      <c r="LQU548" s="88"/>
      <c r="LQV548" s="89"/>
      <c r="LQW548" s="90"/>
      <c r="LQX548" s="57"/>
      <c r="LQY548" s="57"/>
      <c r="LQZ548" s="91"/>
      <c r="LRA548" s="87"/>
      <c r="LRB548" s="87"/>
      <c r="LRC548" s="55"/>
      <c r="LRD548" s="55"/>
      <c r="LRE548" s="92"/>
      <c r="LRF548" s="61"/>
      <c r="LRG548" s="55"/>
      <c r="LRH548" s="57"/>
      <c r="LRI548" s="55"/>
      <c r="LRJ548" s="55"/>
      <c r="LRK548" s="55"/>
      <c r="LRL548" s="55"/>
      <c r="LRM548" s="55"/>
      <c r="LRN548" s="55"/>
      <c r="LRO548" s="55"/>
      <c r="LRP548" s="59"/>
      <c r="LRQ548" s="55"/>
      <c r="LRR548" s="55"/>
      <c r="LRS548" s="87"/>
      <c r="LRT548" s="88"/>
      <c r="LRU548" s="89"/>
      <c r="LRV548" s="90"/>
      <c r="LRW548" s="57"/>
      <c r="LRX548" s="57"/>
      <c r="LRY548" s="91"/>
      <c r="LRZ548" s="87"/>
      <c r="LSA548" s="87"/>
      <c r="LSB548" s="55"/>
      <c r="LSC548" s="55"/>
      <c r="LSD548" s="92"/>
      <c r="LSE548" s="61"/>
      <c r="LSF548" s="55"/>
      <c r="LSG548" s="57"/>
      <c r="LSH548" s="55"/>
      <c r="LSI548" s="55"/>
      <c r="LSJ548" s="55"/>
      <c r="LSK548" s="55"/>
      <c r="LSL548" s="55"/>
      <c r="LSM548" s="55"/>
      <c r="LSN548" s="55"/>
      <c r="LSO548" s="59"/>
      <c r="LSP548" s="55"/>
      <c r="LSQ548" s="55"/>
      <c r="LSR548" s="87"/>
      <c r="LSS548" s="88"/>
      <c r="LST548" s="89"/>
      <c r="LSU548" s="90"/>
      <c r="LSV548" s="57"/>
      <c r="LSW548" s="57"/>
      <c r="LSX548" s="91"/>
      <c r="LSY548" s="87"/>
      <c r="LSZ548" s="87"/>
      <c r="LTA548" s="55"/>
      <c r="LTB548" s="55"/>
      <c r="LTC548" s="92"/>
      <c r="LTD548" s="61"/>
      <c r="LTE548" s="55"/>
      <c r="LTF548" s="57"/>
      <c r="LTG548" s="55"/>
      <c r="LTH548" s="55"/>
      <c r="LTI548" s="55"/>
      <c r="LTJ548" s="55"/>
      <c r="LTK548" s="55"/>
      <c r="LTL548" s="55"/>
      <c r="LTM548" s="55"/>
      <c r="LTN548" s="59"/>
      <c r="LTO548" s="55"/>
      <c r="LTP548" s="55"/>
      <c r="LTQ548" s="87"/>
      <c r="LTR548" s="88"/>
      <c r="LTS548" s="89"/>
      <c r="LTT548" s="90"/>
      <c r="LTU548" s="57"/>
      <c r="LTV548" s="57"/>
      <c r="LTW548" s="91"/>
      <c r="LTX548" s="87"/>
      <c r="LTY548" s="87"/>
      <c r="LTZ548" s="55"/>
      <c r="LUA548" s="55"/>
      <c r="LUB548" s="92"/>
      <c r="LUC548" s="61"/>
      <c r="LUD548" s="55"/>
      <c r="LUE548" s="57"/>
      <c r="LUF548" s="55"/>
      <c r="LUG548" s="55"/>
      <c r="LUH548" s="55"/>
      <c r="LUI548" s="55"/>
      <c r="LUJ548" s="55"/>
      <c r="LUK548" s="55"/>
      <c r="LUL548" s="55"/>
      <c r="LUM548" s="59"/>
      <c r="LUN548" s="55"/>
      <c r="LUO548" s="55"/>
      <c r="LUP548" s="87"/>
      <c r="LUQ548" s="88"/>
      <c r="LUR548" s="89"/>
      <c r="LUS548" s="90"/>
      <c r="LUT548" s="57"/>
      <c r="LUU548" s="57"/>
      <c r="LUV548" s="91"/>
      <c r="LUW548" s="87"/>
      <c r="LUX548" s="87"/>
      <c r="LUY548" s="55"/>
      <c r="LUZ548" s="55"/>
      <c r="LVA548" s="92"/>
      <c r="LVB548" s="61"/>
      <c r="LVC548" s="55"/>
      <c r="LVD548" s="57"/>
      <c r="LVE548" s="55"/>
      <c r="LVF548" s="55"/>
      <c r="LVG548" s="55"/>
      <c r="LVH548" s="55"/>
      <c r="LVI548" s="55"/>
      <c r="LVJ548" s="55"/>
      <c r="LVK548" s="55"/>
      <c r="LVL548" s="59"/>
      <c r="LVM548" s="55"/>
      <c r="LVN548" s="55"/>
      <c r="LVO548" s="87"/>
      <c r="LVP548" s="88"/>
      <c r="LVQ548" s="89"/>
      <c r="LVR548" s="90"/>
      <c r="LVS548" s="57"/>
      <c r="LVT548" s="57"/>
      <c r="LVU548" s="91"/>
      <c r="LVV548" s="87"/>
      <c r="LVW548" s="87"/>
      <c r="LVX548" s="55"/>
      <c r="LVY548" s="55"/>
      <c r="LVZ548" s="92"/>
      <c r="LWA548" s="61"/>
      <c r="LWB548" s="55"/>
      <c r="LWC548" s="57"/>
      <c r="LWD548" s="55"/>
      <c r="LWE548" s="55"/>
      <c r="LWF548" s="55"/>
      <c r="LWG548" s="55"/>
      <c r="LWH548" s="55"/>
      <c r="LWI548" s="55"/>
      <c r="LWJ548" s="55"/>
      <c r="LWK548" s="59"/>
      <c r="LWL548" s="55"/>
      <c r="LWM548" s="55"/>
      <c r="LWN548" s="87"/>
      <c r="LWO548" s="88"/>
      <c r="LWP548" s="89"/>
      <c r="LWQ548" s="90"/>
      <c r="LWR548" s="57"/>
      <c r="LWS548" s="57"/>
      <c r="LWT548" s="91"/>
      <c r="LWU548" s="87"/>
      <c r="LWV548" s="87"/>
      <c r="LWW548" s="55"/>
      <c r="LWX548" s="55"/>
      <c r="LWY548" s="92"/>
      <c r="LWZ548" s="61"/>
      <c r="LXA548" s="55"/>
      <c r="LXB548" s="57"/>
      <c r="LXC548" s="55"/>
      <c r="LXD548" s="55"/>
      <c r="LXE548" s="55"/>
      <c r="LXF548" s="55"/>
      <c r="LXG548" s="55"/>
      <c r="LXH548" s="55"/>
      <c r="LXI548" s="55"/>
      <c r="LXJ548" s="59"/>
      <c r="LXK548" s="55"/>
      <c r="LXL548" s="55"/>
      <c r="LXM548" s="87"/>
      <c r="LXN548" s="88"/>
      <c r="LXO548" s="89"/>
      <c r="LXP548" s="90"/>
      <c r="LXQ548" s="57"/>
      <c r="LXR548" s="57"/>
      <c r="LXS548" s="91"/>
      <c r="LXT548" s="87"/>
      <c r="LXU548" s="87"/>
      <c r="LXV548" s="55"/>
      <c r="LXW548" s="55"/>
      <c r="LXX548" s="92"/>
      <c r="LXY548" s="61"/>
      <c r="LXZ548" s="55"/>
      <c r="LYA548" s="57"/>
      <c r="LYB548" s="55"/>
      <c r="LYC548" s="55"/>
      <c r="LYD548" s="55"/>
      <c r="LYE548" s="55"/>
      <c r="LYF548" s="55"/>
      <c r="LYG548" s="55"/>
      <c r="LYH548" s="55"/>
      <c r="LYI548" s="59"/>
      <c r="LYJ548" s="55"/>
      <c r="LYK548" s="55"/>
      <c r="LYL548" s="87"/>
      <c r="LYM548" s="88"/>
      <c r="LYN548" s="89"/>
      <c r="LYO548" s="90"/>
      <c r="LYP548" s="57"/>
      <c r="LYQ548" s="57"/>
      <c r="LYR548" s="91"/>
      <c r="LYS548" s="87"/>
      <c r="LYT548" s="87"/>
      <c r="LYU548" s="55"/>
      <c r="LYV548" s="55"/>
      <c r="LYW548" s="92"/>
      <c r="LYX548" s="61"/>
      <c r="LYY548" s="55"/>
      <c r="LYZ548" s="57"/>
      <c r="LZA548" s="55"/>
      <c r="LZB548" s="55"/>
      <c r="LZC548" s="55"/>
      <c r="LZD548" s="55"/>
      <c r="LZE548" s="55"/>
      <c r="LZF548" s="55"/>
      <c r="LZG548" s="55"/>
      <c r="LZH548" s="59"/>
      <c r="LZI548" s="55"/>
      <c r="LZJ548" s="55"/>
      <c r="LZK548" s="87"/>
      <c r="LZL548" s="88"/>
      <c r="LZM548" s="89"/>
      <c r="LZN548" s="90"/>
      <c r="LZO548" s="57"/>
      <c r="LZP548" s="57"/>
      <c r="LZQ548" s="91"/>
      <c r="LZR548" s="87"/>
      <c r="LZS548" s="87"/>
      <c r="LZT548" s="55"/>
      <c r="LZU548" s="55"/>
      <c r="LZV548" s="92"/>
      <c r="LZW548" s="61"/>
      <c r="LZX548" s="55"/>
      <c r="LZY548" s="57"/>
      <c r="LZZ548" s="55"/>
      <c r="MAA548" s="55"/>
      <c r="MAB548" s="55"/>
      <c r="MAC548" s="55"/>
      <c r="MAD548" s="55"/>
      <c r="MAE548" s="55"/>
      <c r="MAF548" s="55"/>
      <c r="MAG548" s="59"/>
      <c r="MAH548" s="55"/>
      <c r="MAI548" s="55"/>
      <c r="MAJ548" s="87"/>
      <c r="MAK548" s="88"/>
      <c r="MAL548" s="89"/>
      <c r="MAM548" s="90"/>
      <c r="MAN548" s="57"/>
      <c r="MAO548" s="57"/>
      <c r="MAP548" s="91"/>
      <c r="MAQ548" s="87"/>
      <c r="MAR548" s="87"/>
      <c r="MAS548" s="55"/>
      <c r="MAT548" s="55"/>
      <c r="MAU548" s="92"/>
      <c r="MAV548" s="61"/>
      <c r="MAW548" s="55"/>
      <c r="MAX548" s="57"/>
      <c r="MAY548" s="55"/>
      <c r="MAZ548" s="55"/>
      <c r="MBA548" s="55"/>
      <c r="MBB548" s="55"/>
      <c r="MBC548" s="55"/>
      <c r="MBD548" s="55"/>
      <c r="MBE548" s="55"/>
      <c r="MBF548" s="59"/>
      <c r="MBG548" s="55"/>
      <c r="MBH548" s="55"/>
      <c r="MBI548" s="87"/>
      <c r="MBJ548" s="88"/>
      <c r="MBK548" s="89"/>
      <c r="MBL548" s="90"/>
      <c r="MBM548" s="57"/>
      <c r="MBN548" s="57"/>
      <c r="MBO548" s="91"/>
      <c r="MBP548" s="87"/>
      <c r="MBQ548" s="87"/>
      <c r="MBR548" s="55"/>
      <c r="MBS548" s="55"/>
      <c r="MBT548" s="92"/>
      <c r="MBU548" s="61"/>
      <c r="MBV548" s="55"/>
      <c r="MBW548" s="57"/>
      <c r="MBX548" s="55"/>
      <c r="MBY548" s="55"/>
      <c r="MBZ548" s="55"/>
      <c r="MCA548" s="55"/>
      <c r="MCB548" s="55"/>
      <c r="MCC548" s="55"/>
      <c r="MCD548" s="55"/>
      <c r="MCE548" s="59"/>
      <c r="MCF548" s="55"/>
      <c r="MCG548" s="55"/>
      <c r="MCH548" s="87"/>
      <c r="MCI548" s="88"/>
      <c r="MCJ548" s="89"/>
      <c r="MCK548" s="90"/>
      <c r="MCL548" s="57"/>
      <c r="MCM548" s="57"/>
      <c r="MCN548" s="91"/>
      <c r="MCO548" s="87"/>
      <c r="MCP548" s="87"/>
      <c r="MCQ548" s="55"/>
      <c r="MCR548" s="55"/>
      <c r="MCS548" s="92"/>
      <c r="MCT548" s="61"/>
      <c r="MCU548" s="55"/>
      <c r="MCV548" s="57"/>
      <c r="MCW548" s="55"/>
      <c r="MCX548" s="55"/>
      <c r="MCY548" s="55"/>
      <c r="MCZ548" s="55"/>
      <c r="MDA548" s="55"/>
      <c r="MDB548" s="55"/>
      <c r="MDC548" s="55"/>
      <c r="MDD548" s="59"/>
      <c r="MDE548" s="55"/>
      <c r="MDF548" s="55"/>
      <c r="MDG548" s="87"/>
      <c r="MDH548" s="88"/>
      <c r="MDI548" s="89"/>
      <c r="MDJ548" s="90"/>
      <c r="MDK548" s="57"/>
      <c r="MDL548" s="57"/>
      <c r="MDM548" s="91"/>
      <c r="MDN548" s="87"/>
      <c r="MDO548" s="87"/>
      <c r="MDP548" s="55"/>
      <c r="MDQ548" s="55"/>
      <c r="MDR548" s="92"/>
      <c r="MDS548" s="61"/>
      <c r="MDT548" s="55"/>
      <c r="MDU548" s="57"/>
      <c r="MDV548" s="55"/>
      <c r="MDW548" s="55"/>
      <c r="MDX548" s="55"/>
      <c r="MDY548" s="55"/>
      <c r="MDZ548" s="55"/>
      <c r="MEA548" s="55"/>
      <c r="MEB548" s="55"/>
      <c r="MEC548" s="59"/>
      <c r="MED548" s="55"/>
      <c r="MEE548" s="55"/>
      <c r="MEF548" s="87"/>
      <c r="MEG548" s="88"/>
      <c r="MEH548" s="89"/>
      <c r="MEI548" s="90"/>
      <c r="MEJ548" s="57"/>
      <c r="MEK548" s="57"/>
      <c r="MEL548" s="91"/>
      <c r="MEM548" s="87"/>
      <c r="MEN548" s="87"/>
      <c r="MEO548" s="55"/>
      <c r="MEP548" s="55"/>
      <c r="MEQ548" s="92"/>
      <c r="MER548" s="61"/>
      <c r="MES548" s="55"/>
      <c r="MET548" s="57"/>
      <c r="MEU548" s="55"/>
      <c r="MEV548" s="55"/>
      <c r="MEW548" s="55"/>
      <c r="MEX548" s="55"/>
      <c r="MEY548" s="55"/>
      <c r="MEZ548" s="55"/>
      <c r="MFA548" s="55"/>
      <c r="MFB548" s="59"/>
      <c r="MFC548" s="55"/>
      <c r="MFD548" s="55"/>
      <c r="MFE548" s="87"/>
      <c r="MFF548" s="88"/>
      <c r="MFG548" s="89"/>
      <c r="MFH548" s="90"/>
      <c r="MFI548" s="57"/>
      <c r="MFJ548" s="57"/>
      <c r="MFK548" s="91"/>
      <c r="MFL548" s="87"/>
      <c r="MFM548" s="87"/>
      <c r="MFN548" s="55"/>
      <c r="MFO548" s="55"/>
      <c r="MFP548" s="92"/>
      <c r="MFQ548" s="61"/>
      <c r="MFR548" s="55"/>
      <c r="MFS548" s="57"/>
      <c r="MFT548" s="55"/>
      <c r="MFU548" s="55"/>
      <c r="MFV548" s="55"/>
      <c r="MFW548" s="55"/>
      <c r="MFX548" s="55"/>
      <c r="MFY548" s="55"/>
      <c r="MFZ548" s="55"/>
      <c r="MGA548" s="59"/>
      <c r="MGB548" s="55"/>
      <c r="MGC548" s="55"/>
      <c r="MGD548" s="87"/>
      <c r="MGE548" s="88"/>
      <c r="MGF548" s="89"/>
      <c r="MGG548" s="90"/>
      <c r="MGH548" s="57"/>
      <c r="MGI548" s="57"/>
      <c r="MGJ548" s="91"/>
      <c r="MGK548" s="87"/>
      <c r="MGL548" s="87"/>
      <c r="MGM548" s="55"/>
      <c r="MGN548" s="55"/>
      <c r="MGO548" s="92"/>
      <c r="MGP548" s="61"/>
      <c r="MGQ548" s="55"/>
      <c r="MGR548" s="57"/>
      <c r="MGS548" s="55"/>
      <c r="MGT548" s="55"/>
      <c r="MGU548" s="55"/>
      <c r="MGV548" s="55"/>
      <c r="MGW548" s="55"/>
      <c r="MGX548" s="55"/>
      <c r="MGY548" s="55"/>
      <c r="MGZ548" s="59"/>
      <c r="MHA548" s="55"/>
      <c r="MHB548" s="55"/>
      <c r="MHC548" s="87"/>
      <c r="MHD548" s="88"/>
      <c r="MHE548" s="89"/>
      <c r="MHF548" s="90"/>
      <c r="MHG548" s="57"/>
      <c r="MHH548" s="57"/>
      <c r="MHI548" s="91"/>
      <c r="MHJ548" s="87"/>
      <c r="MHK548" s="87"/>
      <c r="MHL548" s="55"/>
      <c r="MHM548" s="55"/>
      <c r="MHN548" s="92"/>
      <c r="MHO548" s="61"/>
      <c r="MHP548" s="55"/>
      <c r="MHQ548" s="57"/>
      <c r="MHR548" s="55"/>
      <c r="MHS548" s="55"/>
      <c r="MHT548" s="55"/>
      <c r="MHU548" s="55"/>
      <c r="MHV548" s="55"/>
      <c r="MHW548" s="55"/>
      <c r="MHX548" s="55"/>
      <c r="MHY548" s="59"/>
      <c r="MHZ548" s="55"/>
      <c r="MIA548" s="55"/>
      <c r="MIB548" s="87"/>
      <c r="MIC548" s="88"/>
      <c r="MID548" s="89"/>
      <c r="MIE548" s="90"/>
      <c r="MIF548" s="57"/>
      <c r="MIG548" s="57"/>
      <c r="MIH548" s="91"/>
      <c r="MII548" s="87"/>
      <c r="MIJ548" s="87"/>
      <c r="MIK548" s="55"/>
      <c r="MIL548" s="55"/>
      <c r="MIM548" s="92"/>
      <c r="MIN548" s="61"/>
      <c r="MIO548" s="55"/>
      <c r="MIP548" s="57"/>
      <c r="MIQ548" s="55"/>
      <c r="MIR548" s="55"/>
      <c r="MIS548" s="55"/>
      <c r="MIT548" s="55"/>
      <c r="MIU548" s="55"/>
      <c r="MIV548" s="55"/>
      <c r="MIW548" s="55"/>
      <c r="MIX548" s="59"/>
      <c r="MIY548" s="55"/>
      <c r="MIZ548" s="55"/>
      <c r="MJA548" s="87"/>
      <c r="MJB548" s="88"/>
      <c r="MJC548" s="89"/>
      <c r="MJD548" s="90"/>
      <c r="MJE548" s="57"/>
      <c r="MJF548" s="57"/>
      <c r="MJG548" s="91"/>
      <c r="MJH548" s="87"/>
      <c r="MJI548" s="87"/>
      <c r="MJJ548" s="55"/>
      <c r="MJK548" s="55"/>
      <c r="MJL548" s="92"/>
      <c r="MJM548" s="61"/>
      <c r="MJN548" s="55"/>
      <c r="MJO548" s="57"/>
      <c r="MJP548" s="55"/>
      <c r="MJQ548" s="55"/>
      <c r="MJR548" s="55"/>
      <c r="MJS548" s="55"/>
      <c r="MJT548" s="55"/>
      <c r="MJU548" s="55"/>
      <c r="MJV548" s="55"/>
      <c r="MJW548" s="59"/>
      <c r="MJX548" s="55"/>
      <c r="MJY548" s="55"/>
      <c r="MJZ548" s="87"/>
      <c r="MKA548" s="88"/>
      <c r="MKB548" s="89"/>
      <c r="MKC548" s="90"/>
      <c r="MKD548" s="57"/>
      <c r="MKE548" s="57"/>
      <c r="MKF548" s="91"/>
      <c r="MKG548" s="87"/>
      <c r="MKH548" s="87"/>
      <c r="MKI548" s="55"/>
      <c r="MKJ548" s="55"/>
      <c r="MKK548" s="92"/>
      <c r="MKL548" s="61"/>
      <c r="MKM548" s="55"/>
      <c r="MKN548" s="57"/>
      <c r="MKO548" s="55"/>
      <c r="MKP548" s="55"/>
      <c r="MKQ548" s="55"/>
      <c r="MKR548" s="55"/>
      <c r="MKS548" s="55"/>
      <c r="MKT548" s="55"/>
      <c r="MKU548" s="55"/>
      <c r="MKV548" s="59"/>
      <c r="MKW548" s="55"/>
      <c r="MKX548" s="55"/>
      <c r="MKY548" s="87"/>
      <c r="MKZ548" s="88"/>
      <c r="MLA548" s="89"/>
      <c r="MLB548" s="90"/>
      <c r="MLC548" s="57"/>
      <c r="MLD548" s="57"/>
      <c r="MLE548" s="91"/>
      <c r="MLF548" s="87"/>
      <c r="MLG548" s="87"/>
      <c r="MLH548" s="55"/>
      <c r="MLI548" s="55"/>
      <c r="MLJ548" s="92"/>
      <c r="MLK548" s="61"/>
      <c r="MLL548" s="55"/>
      <c r="MLM548" s="57"/>
      <c r="MLN548" s="55"/>
      <c r="MLO548" s="55"/>
      <c r="MLP548" s="55"/>
      <c r="MLQ548" s="55"/>
      <c r="MLR548" s="55"/>
      <c r="MLS548" s="55"/>
      <c r="MLT548" s="55"/>
      <c r="MLU548" s="59"/>
      <c r="MLV548" s="55"/>
      <c r="MLW548" s="55"/>
      <c r="MLX548" s="87"/>
      <c r="MLY548" s="88"/>
      <c r="MLZ548" s="89"/>
      <c r="MMA548" s="90"/>
      <c r="MMB548" s="57"/>
      <c r="MMC548" s="57"/>
      <c r="MMD548" s="91"/>
      <c r="MME548" s="87"/>
      <c r="MMF548" s="87"/>
      <c r="MMG548" s="55"/>
      <c r="MMH548" s="55"/>
      <c r="MMI548" s="92"/>
      <c r="MMJ548" s="61"/>
      <c r="MMK548" s="55"/>
      <c r="MML548" s="57"/>
      <c r="MMM548" s="55"/>
      <c r="MMN548" s="55"/>
      <c r="MMO548" s="55"/>
      <c r="MMP548" s="55"/>
      <c r="MMQ548" s="55"/>
      <c r="MMR548" s="55"/>
      <c r="MMS548" s="55"/>
      <c r="MMT548" s="59"/>
      <c r="MMU548" s="55"/>
      <c r="MMV548" s="55"/>
      <c r="MMW548" s="87"/>
      <c r="MMX548" s="88"/>
      <c r="MMY548" s="89"/>
      <c r="MMZ548" s="90"/>
      <c r="MNA548" s="57"/>
      <c r="MNB548" s="57"/>
      <c r="MNC548" s="91"/>
      <c r="MND548" s="87"/>
      <c r="MNE548" s="87"/>
      <c r="MNF548" s="55"/>
      <c r="MNG548" s="55"/>
      <c r="MNH548" s="92"/>
      <c r="MNI548" s="61"/>
      <c r="MNJ548" s="55"/>
      <c r="MNK548" s="57"/>
      <c r="MNL548" s="55"/>
      <c r="MNM548" s="55"/>
      <c r="MNN548" s="55"/>
      <c r="MNO548" s="55"/>
      <c r="MNP548" s="55"/>
      <c r="MNQ548" s="55"/>
      <c r="MNR548" s="55"/>
      <c r="MNS548" s="59"/>
      <c r="MNT548" s="55"/>
      <c r="MNU548" s="55"/>
      <c r="MNV548" s="87"/>
      <c r="MNW548" s="88"/>
      <c r="MNX548" s="89"/>
      <c r="MNY548" s="90"/>
      <c r="MNZ548" s="57"/>
      <c r="MOA548" s="57"/>
      <c r="MOB548" s="91"/>
      <c r="MOC548" s="87"/>
      <c r="MOD548" s="87"/>
      <c r="MOE548" s="55"/>
      <c r="MOF548" s="55"/>
      <c r="MOG548" s="92"/>
      <c r="MOH548" s="61"/>
      <c r="MOI548" s="55"/>
      <c r="MOJ548" s="57"/>
      <c r="MOK548" s="55"/>
      <c r="MOL548" s="55"/>
      <c r="MOM548" s="55"/>
      <c r="MON548" s="55"/>
      <c r="MOO548" s="55"/>
      <c r="MOP548" s="55"/>
      <c r="MOQ548" s="55"/>
      <c r="MOR548" s="59"/>
      <c r="MOS548" s="55"/>
      <c r="MOT548" s="55"/>
      <c r="MOU548" s="87"/>
      <c r="MOV548" s="88"/>
      <c r="MOW548" s="89"/>
      <c r="MOX548" s="90"/>
      <c r="MOY548" s="57"/>
      <c r="MOZ548" s="57"/>
      <c r="MPA548" s="91"/>
      <c r="MPB548" s="87"/>
      <c r="MPC548" s="87"/>
      <c r="MPD548" s="55"/>
      <c r="MPE548" s="55"/>
      <c r="MPF548" s="92"/>
      <c r="MPG548" s="61"/>
      <c r="MPH548" s="55"/>
      <c r="MPI548" s="57"/>
      <c r="MPJ548" s="55"/>
      <c r="MPK548" s="55"/>
      <c r="MPL548" s="55"/>
      <c r="MPM548" s="55"/>
      <c r="MPN548" s="55"/>
      <c r="MPO548" s="55"/>
      <c r="MPP548" s="55"/>
      <c r="MPQ548" s="59"/>
      <c r="MPR548" s="55"/>
      <c r="MPS548" s="55"/>
      <c r="MPT548" s="87"/>
      <c r="MPU548" s="88"/>
      <c r="MPV548" s="89"/>
      <c r="MPW548" s="90"/>
      <c r="MPX548" s="57"/>
      <c r="MPY548" s="57"/>
      <c r="MPZ548" s="91"/>
      <c r="MQA548" s="87"/>
      <c r="MQB548" s="87"/>
      <c r="MQC548" s="55"/>
      <c r="MQD548" s="55"/>
      <c r="MQE548" s="92"/>
      <c r="MQF548" s="61"/>
      <c r="MQG548" s="55"/>
      <c r="MQH548" s="57"/>
      <c r="MQI548" s="55"/>
      <c r="MQJ548" s="55"/>
      <c r="MQK548" s="55"/>
      <c r="MQL548" s="55"/>
      <c r="MQM548" s="55"/>
      <c r="MQN548" s="55"/>
      <c r="MQO548" s="55"/>
      <c r="MQP548" s="59"/>
      <c r="MQQ548" s="55"/>
      <c r="MQR548" s="55"/>
      <c r="MQS548" s="87"/>
      <c r="MQT548" s="88"/>
      <c r="MQU548" s="89"/>
      <c r="MQV548" s="90"/>
      <c r="MQW548" s="57"/>
      <c r="MQX548" s="57"/>
      <c r="MQY548" s="91"/>
      <c r="MQZ548" s="87"/>
      <c r="MRA548" s="87"/>
      <c r="MRB548" s="55"/>
      <c r="MRC548" s="55"/>
      <c r="MRD548" s="92"/>
      <c r="MRE548" s="61"/>
      <c r="MRF548" s="55"/>
      <c r="MRG548" s="57"/>
      <c r="MRH548" s="55"/>
      <c r="MRI548" s="55"/>
      <c r="MRJ548" s="55"/>
      <c r="MRK548" s="55"/>
      <c r="MRL548" s="55"/>
      <c r="MRM548" s="55"/>
      <c r="MRN548" s="55"/>
      <c r="MRO548" s="59"/>
      <c r="MRP548" s="55"/>
      <c r="MRQ548" s="55"/>
      <c r="MRR548" s="87"/>
      <c r="MRS548" s="88"/>
      <c r="MRT548" s="89"/>
      <c r="MRU548" s="90"/>
      <c r="MRV548" s="57"/>
      <c r="MRW548" s="57"/>
      <c r="MRX548" s="91"/>
      <c r="MRY548" s="87"/>
      <c r="MRZ548" s="87"/>
      <c r="MSA548" s="55"/>
      <c r="MSB548" s="55"/>
      <c r="MSC548" s="92"/>
      <c r="MSD548" s="61"/>
      <c r="MSE548" s="55"/>
      <c r="MSF548" s="57"/>
      <c r="MSG548" s="55"/>
      <c r="MSH548" s="55"/>
      <c r="MSI548" s="55"/>
      <c r="MSJ548" s="55"/>
      <c r="MSK548" s="55"/>
      <c r="MSL548" s="55"/>
      <c r="MSM548" s="55"/>
      <c r="MSN548" s="59"/>
      <c r="MSO548" s="55"/>
      <c r="MSP548" s="55"/>
      <c r="MSQ548" s="87"/>
      <c r="MSR548" s="88"/>
      <c r="MSS548" s="89"/>
      <c r="MST548" s="90"/>
      <c r="MSU548" s="57"/>
      <c r="MSV548" s="57"/>
      <c r="MSW548" s="91"/>
      <c r="MSX548" s="87"/>
      <c r="MSY548" s="87"/>
      <c r="MSZ548" s="55"/>
      <c r="MTA548" s="55"/>
      <c r="MTB548" s="92"/>
      <c r="MTC548" s="61"/>
      <c r="MTD548" s="55"/>
      <c r="MTE548" s="57"/>
      <c r="MTF548" s="55"/>
      <c r="MTG548" s="55"/>
      <c r="MTH548" s="55"/>
      <c r="MTI548" s="55"/>
      <c r="MTJ548" s="55"/>
      <c r="MTK548" s="55"/>
      <c r="MTL548" s="55"/>
      <c r="MTM548" s="59"/>
      <c r="MTN548" s="55"/>
      <c r="MTO548" s="55"/>
      <c r="MTP548" s="87"/>
      <c r="MTQ548" s="88"/>
      <c r="MTR548" s="89"/>
      <c r="MTS548" s="90"/>
      <c r="MTT548" s="57"/>
      <c r="MTU548" s="57"/>
      <c r="MTV548" s="91"/>
      <c r="MTW548" s="87"/>
      <c r="MTX548" s="87"/>
      <c r="MTY548" s="55"/>
      <c r="MTZ548" s="55"/>
      <c r="MUA548" s="92"/>
      <c r="MUB548" s="61"/>
      <c r="MUC548" s="55"/>
      <c r="MUD548" s="57"/>
      <c r="MUE548" s="55"/>
      <c r="MUF548" s="55"/>
      <c r="MUG548" s="55"/>
      <c r="MUH548" s="55"/>
      <c r="MUI548" s="55"/>
      <c r="MUJ548" s="55"/>
      <c r="MUK548" s="55"/>
      <c r="MUL548" s="59"/>
      <c r="MUM548" s="55"/>
      <c r="MUN548" s="55"/>
      <c r="MUO548" s="87"/>
      <c r="MUP548" s="88"/>
      <c r="MUQ548" s="89"/>
      <c r="MUR548" s="90"/>
      <c r="MUS548" s="57"/>
      <c r="MUT548" s="57"/>
      <c r="MUU548" s="91"/>
      <c r="MUV548" s="87"/>
      <c r="MUW548" s="87"/>
      <c r="MUX548" s="55"/>
      <c r="MUY548" s="55"/>
      <c r="MUZ548" s="92"/>
      <c r="MVA548" s="61"/>
      <c r="MVB548" s="55"/>
      <c r="MVC548" s="57"/>
      <c r="MVD548" s="55"/>
      <c r="MVE548" s="55"/>
      <c r="MVF548" s="55"/>
      <c r="MVG548" s="55"/>
      <c r="MVH548" s="55"/>
      <c r="MVI548" s="55"/>
      <c r="MVJ548" s="55"/>
      <c r="MVK548" s="59"/>
      <c r="MVL548" s="55"/>
      <c r="MVM548" s="55"/>
      <c r="MVN548" s="87"/>
      <c r="MVO548" s="88"/>
      <c r="MVP548" s="89"/>
      <c r="MVQ548" s="90"/>
      <c r="MVR548" s="57"/>
      <c r="MVS548" s="57"/>
      <c r="MVT548" s="91"/>
      <c r="MVU548" s="87"/>
      <c r="MVV548" s="87"/>
      <c r="MVW548" s="55"/>
      <c r="MVX548" s="55"/>
      <c r="MVY548" s="92"/>
      <c r="MVZ548" s="61"/>
      <c r="MWA548" s="55"/>
      <c r="MWB548" s="57"/>
      <c r="MWC548" s="55"/>
      <c r="MWD548" s="55"/>
      <c r="MWE548" s="55"/>
      <c r="MWF548" s="55"/>
      <c r="MWG548" s="55"/>
      <c r="MWH548" s="55"/>
      <c r="MWI548" s="55"/>
      <c r="MWJ548" s="59"/>
      <c r="MWK548" s="55"/>
      <c r="MWL548" s="55"/>
      <c r="MWM548" s="87"/>
      <c r="MWN548" s="88"/>
      <c r="MWO548" s="89"/>
      <c r="MWP548" s="90"/>
      <c r="MWQ548" s="57"/>
      <c r="MWR548" s="57"/>
      <c r="MWS548" s="91"/>
      <c r="MWT548" s="87"/>
      <c r="MWU548" s="87"/>
      <c r="MWV548" s="55"/>
      <c r="MWW548" s="55"/>
      <c r="MWX548" s="92"/>
      <c r="MWY548" s="61"/>
      <c r="MWZ548" s="55"/>
      <c r="MXA548" s="57"/>
      <c r="MXB548" s="55"/>
      <c r="MXC548" s="55"/>
      <c r="MXD548" s="55"/>
      <c r="MXE548" s="55"/>
      <c r="MXF548" s="55"/>
      <c r="MXG548" s="55"/>
      <c r="MXH548" s="55"/>
      <c r="MXI548" s="59"/>
      <c r="MXJ548" s="55"/>
      <c r="MXK548" s="55"/>
      <c r="MXL548" s="87"/>
      <c r="MXM548" s="88"/>
      <c r="MXN548" s="89"/>
      <c r="MXO548" s="90"/>
      <c r="MXP548" s="57"/>
      <c r="MXQ548" s="57"/>
      <c r="MXR548" s="91"/>
      <c r="MXS548" s="87"/>
      <c r="MXT548" s="87"/>
      <c r="MXU548" s="55"/>
      <c r="MXV548" s="55"/>
      <c r="MXW548" s="92"/>
      <c r="MXX548" s="61"/>
      <c r="MXY548" s="55"/>
      <c r="MXZ548" s="57"/>
      <c r="MYA548" s="55"/>
      <c r="MYB548" s="55"/>
      <c r="MYC548" s="55"/>
      <c r="MYD548" s="55"/>
      <c r="MYE548" s="55"/>
      <c r="MYF548" s="55"/>
      <c r="MYG548" s="55"/>
      <c r="MYH548" s="59"/>
      <c r="MYI548" s="55"/>
      <c r="MYJ548" s="55"/>
      <c r="MYK548" s="87"/>
      <c r="MYL548" s="88"/>
      <c r="MYM548" s="89"/>
      <c r="MYN548" s="90"/>
      <c r="MYO548" s="57"/>
      <c r="MYP548" s="57"/>
      <c r="MYQ548" s="91"/>
      <c r="MYR548" s="87"/>
      <c r="MYS548" s="87"/>
      <c r="MYT548" s="55"/>
      <c r="MYU548" s="55"/>
      <c r="MYV548" s="92"/>
      <c r="MYW548" s="61"/>
      <c r="MYX548" s="55"/>
      <c r="MYY548" s="57"/>
      <c r="MYZ548" s="55"/>
      <c r="MZA548" s="55"/>
      <c r="MZB548" s="55"/>
      <c r="MZC548" s="55"/>
      <c r="MZD548" s="55"/>
      <c r="MZE548" s="55"/>
      <c r="MZF548" s="55"/>
      <c r="MZG548" s="59"/>
      <c r="MZH548" s="55"/>
      <c r="MZI548" s="55"/>
      <c r="MZJ548" s="87"/>
      <c r="MZK548" s="88"/>
      <c r="MZL548" s="89"/>
      <c r="MZM548" s="90"/>
      <c r="MZN548" s="57"/>
      <c r="MZO548" s="57"/>
      <c r="MZP548" s="91"/>
      <c r="MZQ548" s="87"/>
      <c r="MZR548" s="87"/>
      <c r="MZS548" s="55"/>
      <c r="MZT548" s="55"/>
      <c r="MZU548" s="92"/>
      <c r="MZV548" s="61"/>
      <c r="MZW548" s="55"/>
      <c r="MZX548" s="57"/>
      <c r="MZY548" s="55"/>
      <c r="MZZ548" s="55"/>
      <c r="NAA548" s="55"/>
      <c r="NAB548" s="55"/>
      <c r="NAC548" s="55"/>
      <c r="NAD548" s="55"/>
      <c r="NAE548" s="55"/>
      <c r="NAF548" s="59"/>
      <c r="NAG548" s="55"/>
      <c r="NAH548" s="55"/>
      <c r="NAI548" s="87"/>
      <c r="NAJ548" s="88"/>
      <c r="NAK548" s="89"/>
      <c r="NAL548" s="90"/>
      <c r="NAM548" s="57"/>
      <c r="NAN548" s="57"/>
      <c r="NAO548" s="91"/>
      <c r="NAP548" s="87"/>
      <c r="NAQ548" s="87"/>
      <c r="NAR548" s="55"/>
      <c r="NAS548" s="55"/>
      <c r="NAT548" s="92"/>
      <c r="NAU548" s="61"/>
      <c r="NAV548" s="55"/>
      <c r="NAW548" s="57"/>
      <c r="NAX548" s="55"/>
      <c r="NAY548" s="55"/>
      <c r="NAZ548" s="55"/>
      <c r="NBA548" s="55"/>
      <c r="NBB548" s="55"/>
      <c r="NBC548" s="55"/>
      <c r="NBD548" s="55"/>
      <c r="NBE548" s="59"/>
      <c r="NBF548" s="55"/>
      <c r="NBG548" s="55"/>
      <c r="NBH548" s="87"/>
      <c r="NBI548" s="88"/>
      <c r="NBJ548" s="89"/>
      <c r="NBK548" s="90"/>
      <c r="NBL548" s="57"/>
      <c r="NBM548" s="57"/>
      <c r="NBN548" s="91"/>
      <c r="NBO548" s="87"/>
      <c r="NBP548" s="87"/>
      <c r="NBQ548" s="55"/>
      <c r="NBR548" s="55"/>
      <c r="NBS548" s="92"/>
      <c r="NBT548" s="61"/>
      <c r="NBU548" s="55"/>
      <c r="NBV548" s="57"/>
      <c r="NBW548" s="55"/>
      <c r="NBX548" s="55"/>
      <c r="NBY548" s="55"/>
      <c r="NBZ548" s="55"/>
      <c r="NCA548" s="55"/>
      <c r="NCB548" s="55"/>
      <c r="NCC548" s="55"/>
      <c r="NCD548" s="59"/>
      <c r="NCE548" s="55"/>
      <c r="NCF548" s="55"/>
      <c r="NCG548" s="87"/>
      <c r="NCH548" s="88"/>
      <c r="NCI548" s="89"/>
      <c r="NCJ548" s="90"/>
      <c r="NCK548" s="57"/>
      <c r="NCL548" s="57"/>
      <c r="NCM548" s="91"/>
      <c r="NCN548" s="87"/>
      <c r="NCO548" s="87"/>
      <c r="NCP548" s="55"/>
      <c r="NCQ548" s="55"/>
      <c r="NCR548" s="92"/>
      <c r="NCS548" s="61"/>
      <c r="NCT548" s="55"/>
      <c r="NCU548" s="57"/>
      <c r="NCV548" s="55"/>
      <c r="NCW548" s="55"/>
      <c r="NCX548" s="55"/>
      <c r="NCY548" s="55"/>
      <c r="NCZ548" s="55"/>
      <c r="NDA548" s="55"/>
      <c r="NDB548" s="55"/>
      <c r="NDC548" s="59"/>
      <c r="NDD548" s="55"/>
      <c r="NDE548" s="55"/>
      <c r="NDF548" s="87"/>
      <c r="NDG548" s="88"/>
      <c r="NDH548" s="89"/>
      <c r="NDI548" s="90"/>
      <c r="NDJ548" s="57"/>
      <c r="NDK548" s="57"/>
      <c r="NDL548" s="91"/>
      <c r="NDM548" s="87"/>
      <c r="NDN548" s="87"/>
      <c r="NDO548" s="55"/>
      <c r="NDP548" s="55"/>
      <c r="NDQ548" s="92"/>
      <c r="NDR548" s="61"/>
      <c r="NDS548" s="55"/>
      <c r="NDT548" s="57"/>
      <c r="NDU548" s="55"/>
      <c r="NDV548" s="55"/>
      <c r="NDW548" s="55"/>
      <c r="NDX548" s="55"/>
      <c r="NDY548" s="55"/>
      <c r="NDZ548" s="55"/>
      <c r="NEA548" s="55"/>
      <c r="NEB548" s="59"/>
      <c r="NEC548" s="55"/>
      <c r="NED548" s="55"/>
      <c r="NEE548" s="87"/>
      <c r="NEF548" s="88"/>
      <c r="NEG548" s="89"/>
      <c r="NEH548" s="90"/>
      <c r="NEI548" s="57"/>
      <c r="NEJ548" s="57"/>
      <c r="NEK548" s="91"/>
      <c r="NEL548" s="87"/>
      <c r="NEM548" s="87"/>
      <c r="NEN548" s="55"/>
      <c r="NEO548" s="55"/>
      <c r="NEP548" s="92"/>
      <c r="NEQ548" s="61"/>
      <c r="NER548" s="55"/>
      <c r="NES548" s="57"/>
      <c r="NET548" s="55"/>
      <c r="NEU548" s="55"/>
      <c r="NEV548" s="55"/>
      <c r="NEW548" s="55"/>
      <c r="NEX548" s="55"/>
      <c r="NEY548" s="55"/>
      <c r="NEZ548" s="55"/>
      <c r="NFA548" s="59"/>
      <c r="NFB548" s="55"/>
      <c r="NFC548" s="55"/>
      <c r="NFD548" s="87"/>
      <c r="NFE548" s="88"/>
      <c r="NFF548" s="89"/>
      <c r="NFG548" s="90"/>
      <c r="NFH548" s="57"/>
      <c r="NFI548" s="57"/>
      <c r="NFJ548" s="91"/>
      <c r="NFK548" s="87"/>
      <c r="NFL548" s="87"/>
      <c r="NFM548" s="55"/>
      <c r="NFN548" s="55"/>
      <c r="NFO548" s="92"/>
      <c r="NFP548" s="61"/>
      <c r="NFQ548" s="55"/>
      <c r="NFR548" s="57"/>
      <c r="NFS548" s="55"/>
      <c r="NFT548" s="55"/>
      <c r="NFU548" s="55"/>
      <c r="NFV548" s="55"/>
      <c r="NFW548" s="55"/>
      <c r="NFX548" s="55"/>
      <c r="NFY548" s="55"/>
      <c r="NFZ548" s="59"/>
      <c r="NGA548" s="55"/>
      <c r="NGB548" s="55"/>
      <c r="NGC548" s="87"/>
      <c r="NGD548" s="88"/>
      <c r="NGE548" s="89"/>
      <c r="NGF548" s="90"/>
      <c r="NGG548" s="57"/>
      <c r="NGH548" s="57"/>
      <c r="NGI548" s="91"/>
      <c r="NGJ548" s="87"/>
      <c r="NGK548" s="87"/>
      <c r="NGL548" s="55"/>
      <c r="NGM548" s="55"/>
      <c r="NGN548" s="92"/>
      <c r="NGO548" s="61"/>
      <c r="NGP548" s="55"/>
      <c r="NGQ548" s="57"/>
      <c r="NGR548" s="55"/>
      <c r="NGS548" s="55"/>
      <c r="NGT548" s="55"/>
      <c r="NGU548" s="55"/>
      <c r="NGV548" s="55"/>
      <c r="NGW548" s="55"/>
      <c r="NGX548" s="55"/>
      <c r="NGY548" s="59"/>
      <c r="NGZ548" s="55"/>
      <c r="NHA548" s="55"/>
      <c r="NHB548" s="87"/>
      <c r="NHC548" s="88"/>
      <c r="NHD548" s="89"/>
      <c r="NHE548" s="90"/>
      <c r="NHF548" s="57"/>
      <c r="NHG548" s="57"/>
      <c r="NHH548" s="91"/>
      <c r="NHI548" s="87"/>
      <c r="NHJ548" s="87"/>
      <c r="NHK548" s="55"/>
      <c r="NHL548" s="55"/>
      <c r="NHM548" s="92"/>
      <c r="NHN548" s="61"/>
      <c r="NHO548" s="55"/>
      <c r="NHP548" s="57"/>
      <c r="NHQ548" s="55"/>
      <c r="NHR548" s="55"/>
      <c r="NHS548" s="55"/>
      <c r="NHT548" s="55"/>
      <c r="NHU548" s="55"/>
      <c r="NHV548" s="55"/>
      <c r="NHW548" s="55"/>
      <c r="NHX548" s="59"/>
      <c r="NHY548" s="55"/>
      <c r="NHZ548" s="55"/>
      <c r="NIA548" s="87"/>
      <c r="NIB548" s="88"/>
      <c r="NIC548" s="89"/>
      <c r="NID548" s="90"/>
      <c r="NIE548" s="57"/>
      <c r="NIF548" s="57"/>
      <c r="NIG548" s="91"/>
      <c r="NIH548" s="87"/>
      <c r="NII548" s="87"/>
      <c r="NIJ548" s="55"/>
      <c r="NIK548" s="55"/>
      <c r="NIL548" s="92"/>
      <c r="NIM548" s="61"/>
      <c r="NIN548" s="55"/>
      <c r="NIO548" s="57"/>
      <c r="NIP548" s="55"/>
      <c r="NIQ548" s="55"/>
      <c r="NIR548" s="55"/>
      <c r="NIS548" s="55"/>
      <c r="NIT548" s="55"/>
      <c r="NIU548" s="55"/>
      <c r="NIV548" s="55"/>
      <c r="NIW548" s="59"/>
      <c r="NIX548" s="55"/>
      <c r="NIY548" s="55"/>
      <c r="NIZ548" s="87"/>
      <c r="NJA548" s="88"/>
      <c r="NJB548" s="89"/>
      <c r="NJC548" s="90"/>
      <c r="NJD548" s="57"/>
      <c r="NJE548" s="57"/>
      <c r="NJF548" s="91"/>
      <c r="NJG548" s="87"/>
      <c r="NJH548" s="87"/>
      <c r="NJI548" s="55"/>
      <c r="NJJ548" s="55"/>
      <c r="NJK548" s="92"/>
      <c r="NJL548" s="61"/>
      <c r="NJM548" s="55"/>
      <c r="NJN548" s="57"/>
      <c r="NJO548" s="55"/>
      <c r="NJP548" s="55"/>
      <c r="NJQ548" s="55"/>
      <c r="NJR548" s="55"/>
      <c r="NJS548" s="55"/>
      <c r="NJT548" s="55"/>
      <c r="NJU548" s="55"/>
      <c r="NJV548" s="59"/>
      <c r="NJW548" s="55"/>
      <c r="NJX548" s="55"/>
      <c r="NJY548" s="87"/>
      <c r="NJZ548" s="88"/>
      <c r="NKA548" s="89"/>
      <c r="NKB548" s="90"/>
      <c r="NKC548" s="57"/>
      <c r="NKD548" s="57"/>
      <c r="NKE548" s="91"/>
      <c r="NKF548" s="87"/>
      <c r="NKG548" s="87"/>
      <c r="NKH548" s="55"/>
      <c r="NKI548" s="55"/>
      <c r="NKJ548" s="92"/>
      <c r="NKK548" s="61"/>
      <c r="NKL548" s="55"/>
      <c r="NKM548" s="57"/>
      <c r="NKN548" s="55"/>
      <c r="NKO548" s="55"/>
      <c r="NKP548" s="55"/>
      <c r="NKQ548" s="55"/>
      <c r="NKR548" s="55"/>
      <c r="NKS548" s="55"/>
      <c r="NKT548" s="55"/>
      <c r="NKU548" s="59"/>
      <c r="NKV548" s="55"/>
      <c r="NKW548" s="55"/>
      <c r="NKX548" s="87"/>
      <c r="NKY548" s="88"/>
      <c r="NKZ548" s="89"/>
      <c r="NLA548" s="90"/>
      <c r="NLB548" s="57"/>
      <c r="NLC548" s="57"/>
      <c r="NLD548" s="91"/>
      <c r="NLE548" s="87"/>
      <c r="NLF548" s="87"/>
      <c r="NLG548" s="55"/>
      <c r="NLH548" s="55"/>
      <c r="NLI548" s="92"/>
      <c r="NLJ548" s="61"/>
      <c r="NLK548" s="55"/>
      <c r="NLL548" s="57"/>
      <c r="NLM548" s="55"/>
      <c r="NLN548" s="55"/>
      <c r="NLO548" s="55"/>
      <c r="NLP548" s="55"/>
      <c r="NLQ548" s="55"/>
      <c r="NLR548" s="55"/>
      <c r="NLS548" s="55"/>
      <c r="NLT548" s="59"/>
      <c r="NLU548" s="55"/>
      <c r="NLV548" s="55"/>
      <c r="NLW548" s="87"/>
      <c r="NLX548" s="88"/>
      <c r="NLY548" s="89"/>
      <c r="NLZ548" s="90"/>
      <c r="NMA548" s="57"/>
      <c r="NMB548" s="57"/>
      <c r="NMC548" s="91"/>
      <c r="NMD548" s="87"/>
      <c r="NME548" s="87"/>
      <c r="NMF548" s="55"/>
      <c r="NMG548" s="55"/>
      <c r="NMH548" s="92"/>
      <c r="NMI548" s="61"/>
      <c r="NMJ548" s="55"/>
      <c r="NMK548" s="57"/>
      <c r="NML548" s="55"/>
      <c r="NMM548" s="55"/>
      <c r="NMN548" s="55"/>
      <c r="NMO548" s="55"/>
      <c r="NMP548" s="55"/>
      <c r="NMQ548" s="55"/>
      <c r="NMR548" s="55"/>
      <c r="NMS548" s="59"/>
      <c r="NMT548" s="55"/>
      <c r="NMU548" s="55"/>
      <c r="NMV548" s="87"/>
      <c r="NMW548" s="88"/>
      <c r="NMX548" s="89"/>
      <c r="NMY548" s="90"/>
      <c r="NMZ548" s="57"/>
      <c r="NNA548" s="57"/>
      <c r="NNB548" s="91"/>
      <c r="NNC548" s="87"/>
      <c r="NND548" s="87"/>
      <c r="NNE548" s="55"/>
      <c r="NNF548" s="55"/>
      <c r="NNG548" s="92"/>
      <c r="NNH548" s="61"/>
      <c r="NNI548" s="55"/>
      <c r="NNJ548" s="57"/>
      <c r="NNK548" s="55"/>
      <c r="NNL548" s="55"/>
      <c r="NNM548" s="55"/>
      <c r="NNN548" s="55"/>
      <c r="NNO548" s="55"/>
      <c r="NNP548" s="55"/>
      <c r="NNQ548" s="55"/>
      <c r="NNR548" s="59"/>
      <c r="NNS548" s="55"/>
      <c r="NNT548" s="55"/>
      <c r="NNU548" s="87"/>
      <c r="NNV548" s="88"/>
      <c r="NNW548" s="89"/>
      <c r="NNX548" s="90"/>
      <c r="NNY548" s="57"/>
      <c r="NNZ548" s="57"/>
      <c r="NOA548" s="91"/>
      <c r="NOB548" s="87"/>
      <c r="NOC548" s="87"/>
      <c r="NOD548" s="55"/>
      <c r="NOE548" s="55"/>
      <c r="NOF548" s="92"/>
      <c r="NOG548" s="61"/>
      <c r="NOH548" s="55"/>
      <c r="NOI548" s="57"/>
      <c r="NOJ548" s="55"/>
      <c r="NOK548" s="55"/>
      <c r="NOL548" s="55"/>
      <c r="NOM548" s="55"/>
      <c r="NON548" s="55"/>
      <c r="NOO548" s="55"/>
      <c r="NOP548" s="55"/>
      <c r="NOQ548" s="59"/>
      <c r="NOR548" s="55"/>
      <c r="NOS548" s="55"/>
      <c r="NOT548" s="87"/>
      <c r="NOU548" s="88"/>
      <c r="NOV548" s="89"/>
      <c r="NOW548" s="90"/>
      <c r="NOX548" s="57"/>
      <c r="NOY548" s="57"/>
      <c r="NOZ548" s="91"/>
      <c r="NPA548" s="87"/>
      <c r="NPB548" s="87"/>
      <c r="NPC548" s="55"/>
      <c r="NPD548" s="55"/>
      <c r="NPE548" s="92"/>
      <c r="NPF548" s="61"/>
      <c r="NPG548" s="55"/>
      <c r="NPH548" s="57"/>
      <c r="NPI548" s="55"/>
      <c r="NPJ548" s="55"/>
      <c r="NPK548" s="55"/>
      <c r="NPL548" s="55"/>
      <c r="NPM548" s="55"/>
      <c r="NPN548" s="55"/>
      <c r="NPO548" s="55"/>
      <c r="NPP548" s="59"/>
      <c r="NPQ548" s="55"/>
      <c r="NPR548" s="55"/>
      <c r="NPS548" s="87"/>
      <c r="NPT548" s="88"/>
      <c r="NPU548" s="89"/>
      <c r="NPV548" s="90"/>
      <c r="NPW548" s="57"/>
      <c r="NPX548" s="57"/>
      <c r="NPY548" s="91"/>
      <c r="NPZ548" s="87"/>
      <c r="NQA548" s="87"/>
      <c r="NQB548" s="55"/>
      <c r="NQC548" s="55"/>
      <c r="NQD548" s="92"/>
      <c r="NQE548" s="61"/>
      <c r="NQF548" s="55"/>
      <c r="NQG548" s="57"/>
      <c r="NQH548" s="55"/>
      <c r="NQI548" s="55"/>
      <c r="NQJ548" s="55"/>
      <c r="NQK548" s="55"/>
      <c r="NQL548" s="55"/>
      <c r="NQM548" s="55"/>
      <c r="NQN548" s="55"/>
      <c r="NQO548" s="59"/>
      <c r="NQP548" s="55"/>
      <c r="NQQ548" s="55"/>
      <c r="NQR548" s="87"/>
      <c r="NQS548" s="88"/>
      <c r="NQT548" s="89"/>
      <c r="NQU548" s="90"/>
      <c r="NQV548" s="57"/>
      <c r="NQW548" s="57"/>
      <c r="NQX548" s="91"/>
      <c r="NQY548" s="87"/>
      <c r="NQZ548" s="87"/>
      <c r="NRA548" s="55"/>
      <c r="NRB548" s="55"/>
      <c r="NRC548" s="92"/>
      <c r="NRD548" s="61"/>
      <c r="NRE548" s="55"/>
      <c r="NRF548" s="57"/>
      <c r="NRG548" s="55"/>
      <c r="NRH548" s="55"/>
      <c r="NRI548" s="55"/>
      <c r="NRJ548" s="55"/>
      <c r="NRK548" s="55"/>
      <c r="NRL548" s="55"/>
      <c r="NRM548" s="55"/>
      <c r="NRN548" s="59"/>
      <c r="NRO548" s="55"/>
      <c r="NRP548" s="55"/>
      <c r="NRQ548" s="87"/>
      <c r="NRR548" s="88"/>
      <c r="NRS548" s="89"/>
      <c r="NRT548" s="90"/>
      <c r="NRU548" s="57"/>
      <c r="NRV548" s="57"/>
      <c r="NRW548" s="91"/>
      <c r="NRX548" s="87"/>
      <c r="NRY548" s="87"/>
      <c r="NRZ548" s="55"/>
      <c r="NSA548" s="55"/>
      <c r="NSB548" s="92"/>
      <c r="NSC548" s="61"/>
      <c r="NSD548" s="55"/>
      <c r="NSE548" s="57"/>
      <c r="NSF548" s="55"/>
      <c r="NSG548" s="55"/>
      <c r="NSH548" s="55"/>
      <c r="NSI548" s="55"/>
      <c r="NSJ548" s="55"/>
      <c r="NSK548" s="55"/>
      <c r="NSL548" s="55"/>
      <c r="NSM548" s="59"/>
      <c r="NSN548" s="55"/>
      <c r="NSO548" s="55"/>
      <c r="NSP548" s="87"/>
      <c r="NSQ548" s="88"/>
      <c r="NSR548" s="89"/>
      <c r="NSS548" s="90"/>
      <c r="NST548" s="57"/>
      <c r="NSU548" s="57"/>
      <c r="NSV548" s="91"/>
      <c r="NSW548" s="87"/>
      <c r="NSX548" s="87"/>
      <c r="NSY548" s="55"/>
      <c r="NSZ548" s="55"/>
      <c r="NTA548" s="92"/>
      <c r="NTB548" s="61"/>
      <c r="NTC548" s="55"/>
      <c r="NTD548" s="57"/>
      <c r="NTE548" s="55"/>
      <c r="NTF548" s="55"/>
      <c r="NTG548" s="55"/>
      <c r="NTH548" s="55"/>
      <c r="NTI548" s="55"/>
      <c r="NTJ548" s="55"/>
      <c r="NTK548" s="55"/>
      <c r="NTL548" s="59"/>
      <c r="NTM548" s="55"/>
      <c r="NTN548" s="55"/>
      <c r="NTO548" s="87"/>
      <c r="NTP548" s="88"/>
      <c r="NTQ548" s="89"/>
      <c r="NTR548" s="90"/>
      <c r="NTS548" s="57"/>
      <c r="NTT548" s="57"/>
      <c r="NTU548" s="91"/>
      <c r="NTV548" s="87"/>
      <c r="NTW548" s="87"/>
      <c r="NTX548" s="55"/>
      <c r="NTY548" s="55"/>
      <c r="NTZ548" s="92"/>
      <c r="NUA548" s="61"/>
      <c r="NUB548" s="55"/>
      <c r="NUC548" s="57"/>
      <c r="NUD548" s="55"/>
      <c r="NUE548" s="55"/>
      <c r="NUF548" s="55"/>
      <c r="NUG548" s="55"/>
      <c r="NUH548" s="55"/>
      <c r="NUI548" s="55"/>
      <c r="NUJ548" s="55"/>
      <c r="NUK548" s="59"/>
      <c r="NUL548" s="55"/>
      <c r="NUM548" s="55"/>
      <c r="NUN548" s="87"/>
      <c r="NUO548" s="88"/>
      <c r="NUP548" s="89"/>
      <c r="NUQ548" s="90"/>
      <c r="NUR548" s="57"/>
      <c r="NUS548" s="57"/>
      <c r="NUT548" s="91"/>
      <c r="NUU548" s="87"/>
      <c r="NUV548" s="87"/>
      <c r="NUW548" s="55"/>
      <c r="NUX548" s="55"/>
      <c r="NUY548" s="92"/>
      <c r="NUZ548" s="61"/>
      <c r="NVA548" s="55"/>
      <c r="NVB548" s="57"/>
      <c r="NVC548" s="55"/>
      <c r="NVD548" s="55"/>
      <c r="NVE548" s="55"/>
      <c r="NVF548" s="55"/>
      <c r="NVG548" s="55"/>
      <c r="NVH548" s="55"/>
      <c r="NVI548" s="55"/>
      <c r="NVJ548" s="59"/>
      <c r="NVK548" s="55"/>
      <c r="NVL548" s="55"/>
      <c r="NVM548" s="87"/>
      <c r="NVN548" s="88"/>
      <c r="NVO548" s="89"/>
      <c r="NVP548" s="90"/>
      <c r="NVQ548" s="57"/>
      <c r="NVR548" s="57"/>
      <c r="NVS548" s="91"/>
      <c r="NVT548" s="87"/>
      <c r="NVU548" s="87"/>
      <c r="NVV548" s="55"/>
      <c r="NVW548" s="55"/>
      <c r="NVX548" s="92"/>
      <c r="NVY548" s="61"/>
      <c r="NVZ548" s="55"/>
      <c r="NWA548" s="57"/>
      <c r="NWB548" s="55"/>
      <c r="NWC548" s="55"/>
      <c r="NWD548" s="55"/>
      <c r="NWE548" s="55"/>
      <c r="NWF548" s="55"/>
      <c r="NWG548" s="55"/>
      <c r="NWH548" s="55"/>
      <c r="NWI548" s="59"/>
      <c r="NWJ548" s="55"/>
      <c r="NWK548" s="55"/>
      <c r="NWL548" s="87"/>
      <c r="NWM548" s="88"/>
      <c r="NWN548" s="89"/>
      <c r="NWO548" s="90"/>
      <c r="NWP548" s="57"/>
      <c r="NWQ548" s="57"/>
      <c r="NWR548" s="91"/>
      <c r="NWS548" s="87"/>
      <c r="NWT548" s="87"/>
      <c r="NWU548" s="55"/>
      <c r="NWV548" s="55"/>
      <c r="NWW548" s="92"/>
      <c r="NWX548" s="61"/>
      <c r="NWY548" s="55"/>
      <c r="NWZ548" s="57"/>
      <c r="NXA548" s="55"/>
      <c r="NXB548" s="55"/>
      <c r="NXC548" s="55"/>
      <c r="NXD548" s="55"/>
      <c r="NXE548" s="55"/>
      <c r="NXF548" s="55"/>
      <c r="NXG548" s="55"/>
      <c r="NXH548" s="59"/>
      <c r="NXI548" s="55"/>
      <c r="NXJ548" s="55"/>
      <c r="NXK548" s="87"/>
      <c r="NXL548" s="88"/>
      <c r="NXM548" s="89"/>
      <c r="NXN548" s="90"/>
      <c r="NXO548" s="57"/>
      <c r="NXP548" s="57"/>
      <c r="NXQ548" s="91"/>
      <c r="NXR548" s="87"/>
      <c r="NXS548" s="87"/>
      <c r="NXT548" s="55"/>
      <c r="NXU548" s="55"/>
      <c r="NXV548" s="92"/>
      <c r="NXW548" s="61"/>
      <c r="NXX548" s="55"/>
      <c r="NXY548" s="57"/>
      <c r="NXZ548" s="55"/>
      <c r="NYA548" s="55"/>
      <c r="NYB548" s="55"/>
      <c r="NYC548" s="55"/>
      <c r="NYD548" s="55"/>
      <c r="NYE548" s="55"/>
      <c r="NYF548" s="55"/>
      <c r="NYG548" s="59"/>
      <c r="NYH548" s="55"/>
      <c r="NYI548" s="55"/>
      <c r="NYJ548" s="87"/>
      <c r="NYK548" s="88"/>
      <c r="NYL548" s="89"/>
      <c r="NYM548" s="90"/>
      <c r="NYN548" s="57"/>
      <c r="NYO548" s="57"/>
      <c r="NYP548" s="91"/>
      <c r="NYQ548" s="87"/>
      <c r="NYR548" s="87"/>
      <c r="NYS548" s="55"/>
      <c r="NYT548" s="55"/>
      <c r="NYU548" s="92"/>
      <c r="NYV548" s="61"/>
      <c r="NYW548" s="55"/>
      <c r="NYX548" s="57"/>
      <c r="NYY548" s="55"/>
      <c r="NYZ548" s="55"/>
      <c r="NZA548" s="55"/>
      <c r="NZB548" s="55"/>
      <c r="NZC548" s="55"/>
      <c r="NZD548" s="55"/>
      <c r="NZE548" s="55"/>
      <c r="NZF548" s="59"/>
      <c r="NZG548" s="55"/>
      <c r="NZH548" s="55"/>
      <c r="NZI548" s="87"/>
      <c r="NZJ548" s="88"/>
      <c r="NZK548" s="89"/>
      <c r="NZL548" s="90"/>
      <c r="NZM548" s="57"/>
      <c r="NZN548" s="57"/>
      <c r="NZO548" s="91"/>
      <c r="NZP548" s="87"/>
      <c r="NZQ548" s="87"/>
      <c r="NZR548" s="55"/>
      <c r="NZS548" s="55"/>
      <c r="NZT548" s="92"/>
      <c r="NZU548" s="61"/>
      <c r="NZV548" s="55"/>
      <c r="NZW548" s="57"/>
      <c r="NZX548" s="55"/>
      <c r="NZY548" s="55"/>
      <c r="NZZ548" s="55"/>
      <c r="OAA548" s="55"/>
      <c r="OAB548" s="55"/>
      <c r="OAC548" s="55"/>
      <c r="OAD548" s="55"/>
      <c r="OAE548" s="59"/>
      <c r="OAF548" s="55"/>
      <c r="OAG548" s="55"/>
      <c r="OAH548" s="87"/>
      <c r="OAI548" s="88"/>
      <c r="OAJ548" s="89"/>
      <c r="OAK548" s="90"/>
      <c r="OAL548" s="57"/>
      <c r="OAM548" s="57"/>
      <c r="OAN548" s="91"/>
      <c r="OAO548" s="87"/>
      <c r="OAP548" s="87"/>
      <c r="OAQ548" s="55"/>
      <c r="OAR548" s="55"/>
      <c r="OAS548" s="92"/>
      <c r="OAT548" s="61"/>
      <c r="OAU548" s="55"/>
      <c r="OAV548" s="57"/>
      <c r="OAW548" s="55"/>
      <c r="OAX548" s="55"/>
      <c r="OAY548" s="55"/>
      <c r="OAZ548" s="55"/>
      <c r="OBA548" s="55"/>
      <c r="OBB548" s="55"/>
      <c r="OBC548" s="55"/>
      <c r="OBD548" s="59"/>
      <c r="OBE548" s="55"/>
      <c r="OBF548" s="55"/>
      <c r="OBG548" s="87"/>
      <c r="OBH548" s="88"/>
      <c r="OBI548" s="89"/>
      <c r="OBJ548" s="90"/>
      <c r="OBK548" s="57"/>
      <c r="OBL548" s="57"/>
      <c r="OBM548" s="91"/>
      <c r="OBN548" s="87"/>
      <c r="OBO548" s="87"/>
      <c r="OBP548" s="55"/>
      <c r="OBQ548" s="55"/>
      <c r="OBR548" s="92"/>
      <c r="OBS548" s="61"/>
      <c r="OBT548" s="55"/>
      <c r="OBU548" s="57"/>
      <c r="OBV548" s="55"/>
      <c r="OBW548" s="55"/>
      <c r="OBX548" s="55"/>
      <c r="OBY548" s="55"/>
      <c r="OBZ548" s="55"/>
      <c r="OCA548" s="55"/>
      <c r="OCB548" s="55"/>
      <c r="OCC548" s="59"/>
      <c r="OCD548" s="55"/>
      <c r="OCE548" s="55"/>
      <c r="OCF548" s="87"/>
      <c r="OCG548" s="88"/>
      <c r="OCH548" s="89"/>
      <c r="OCI548" s="90"/>
      <c r="OCJ548" s="57"/>
      <c r="OCK548" s="57"/>
      <c r="OCL548" s="91"/>
      <c r="OCM548" s="87"/>
      <c r="OCN548" s="87"/>
      <c r="OCO548" s="55"/>
      <c r="OCP548" s="55"/>
      <c r="OCQ548" s="92"/>
      <c r="OCR548" s="61"/>
      <c r="OCS548" s="55"/>
      <c r="OCT548" s="57"/>
      <c r="OCU548" s="55"/>
      <c r="OCV548" s="55"/>
      <c r="OCW548" s="55"/>
      <c r="OCX548" s="55"/>
      <c r="OCY548" s="55"/>
      <c r="OCZ548" s="55"/>
      <c r="ODA548" s="55"/>
      <c r="ODB548" s="59"/>
      <c r="ODC548" s="55"/>
      <c r="ODD548" s="55"/>
      <c r="ODE548" s="87"/>
      <c r="ODF548" s="88"/>
      <c r="ODG548" s="89"/>
      <c r="ODH548" s="90"/>
      <c r="ODI548" s="57"/>
      <c r="ODJ548" s="57"/>
      <c r="ODK548" s="91"/>
      <c r="ODL548" s="87"/>
      <c r="ODM548" s="87"/>
      <c r="ODN548" s="55"/>
      <c r="ODO548" s="55"/>
      <c r="ODP548" s="92"/>
      <c r="ODQ548" s="61"/>
      <c r="ODR548" s="55"/>
      <c r="ODS548" s="57"/>
      <c r="ODT548" s="55"/>
      <c r="ODU548" s="55"/>
      <c r="ODV548" s="55"/>
      <c r="ODW548" s="55"/>
      <c r="ODX548" s="55"/>
      <c r="ODY548" s="55"/>
      <c r="ODZ548" s="55"/>
      <c r="OEA548" s="59"/>
      <c r="OEB548" s="55"/>
      <c r="OEC548" s="55"/>
      <c r="OED548" s="87"/>
      <c r="OEE548" s="88"/>
      <c r="OEF548" s="89"/>
      <c r="OEG548" s="90"/>
      <c r="OEH548" s="57"/>
      <c r="OEI548" s="57"/>
      <c r="OEJ548" s="91"/>
      <c r="OEK548" s="87"/>
      <c r="OEL548" s="87"/>
      <c r="OEM548" s="55"/>
      <c r="OEN548" s="55"/>
      <c r="OEO548" s="92"/>
      <c r="OEP548" s="61"/>
      <c r="OEQ548" s="55"/>
      <c r="OER548" s="57"/>
      <c r="OES548" s="55"/>
      <c r="OET548" s="55"/>
      <c r="OEU548" s="55"/>
      <c r="OEV548" s="55"/>
      <c r="OEW548" s="55"/>
      <c r="OEX548" s="55"/>
      <c r="OEY548" s="55"/>
      <c r="OEZ548" s="59"/>
      <c r="OFA548" s="55"/>
      <c r="OFB548" s="55"/>
      <c r="OFC548" s="87"/>
      <c r="OFD548" s="88"/>
      <c r="OFE548" s="89"/>
      <c r="OFF548" s="90"/>
      <c r="OFG548" s="57"/>
      <c r="OFH548" s="57"/>
      <c r="OFI548" s="91"/>
      <c r="OFJ548" s="87"/>
      <c r="OFK548" s="87"/>
      <c r="OFL548" s="55"/>
      <c r="OFM548" s="55"/>
      <c r="OFN548" s="92"/>
      <c r="OFO548" s="61"/>
      <c r="OFP548" s="55"/>
      <c r="OFQ548" s="57"/>
      <c r="OFR548" s="55"/>
      <c r="OFS548" s="55"/>
      <c r="OFT548" s="55"/>
      <c r="OFU548" s="55"/>
      <c r="OFV548" s="55"/>
      <c r="OFW548" s="55"/>
      <c r="OFX548" s="55"/>
      <c r="OFY548" s="59"/>
      <c r="OFZ548" s="55"/>
      <c r="OGA548" s="55"/>
      <c r="OGB548" s="87"/>
      <c r="OGC548" s="88"/>
      <c r="OGD548" s="89"/>
      <c r="OGE548" s="90"/>
      <c r="OGF548" s="57"/>
      <c r="OGG548" s="57"/>
      <c r="OGH548" s="91"/>
      <c r="OGI548" s="87"/>
      <c r="OGJ548" s="87"/>
      <c r="OGK548" s="55"/>
      <c r="OGL548" s="55"/>
      <c r="OGM548" s="92"/>
      <c r="OGN548" s="61"/>
      <c r="OGO548" s="55"/>
      <c r="OGP548" s="57"/>
      <c r="OGQ548" s="55"/>
      <c r="OGR548" s="55"/>
      <c r="OGS548" s="55"/>
      <c r="OGT548" s="55"/>
      <c r="OGU548" s="55"/>
      <c r="OGV548" s="55"/>
      <c r="OGW548" s="55"/>
      <c r="OGX548" s="59"/>
      <c r="OGY548" s="55"/>
      <c r="OGZ548" s="55"/>
      <c r="OHA548" s="87"/>
      <c r="OHB548" s="88"/>
      <c r="OHC548" s="89"/>
      <c r="OHD548" s="90"/>
      <c r="OHE548" s="57"/>
      <c r="OHF548" s="57"/>
      <c r="OHG548" s="91"/>
      <c r="OHH548" s="87"/>
      <c r="OHI548" s="87"/>
      <c r="OHJ548" s="55"/>
      <c r="OHK548" s="55"/>
      <c r="OHL548" s="92"/>
      <c r="OHM548" s="61"/>
      <c r="OHN548" s="55"/>
      <c r="OHO548" s="57"/>
      <c r="OHP548" s="55"/>
      <c r="OHQ548" s="55"/>
      <c r="OHR548" s="55"/>
      <c r="OHS548" s="55"/>
      <c r="OHT548" s="55"/>
      <c r="OHU548" s="55"/>
      <c r="OHV548" s="55"/>
      <c r="OHW548" s="59"/>
      <c r="OHX548" s="55"/>
      <c r="OHY548" s="55"/>
      <c r="OHZ548" s="87"/>
      <c r="OIA548" s="88"/>
      <c r="OIB548" s="89"/>
      <c r="OIC548" s="90"/>
      <c r="OID548" s="57"/>
      <c r="OIE548" s="57"/>
      <c r="OIF548" s="91"/>
      <c r="OIG548" s="87"/>
      <c r="OIH548" s="87"/>
      <c r="OII548" s="55"/>
      <c r="OIJ548" s="55"/>
      <c r="OIK548" s="92"/>
      <c r="OIL548" s="61"/>
      <c r="OIM548" s="55"/>
      <c r="OIN548" s="57"/>
      <c r="OIO548" s="55"/>
      <c r="OIP548" s="55"/>
      <c r="OIQ548" s="55"/>
      <c r="OIR548" s="55"/>
      <c r="OIS548" s="55"/>
      <c r="OIT548" s="55"/>
      <c r="OIU548" s="55"/>
      <c r="OIV548" s="59"/>
      <c r="OIW548" s="55"/>
      <c r="OIX548" s="55"/>
      <c r="OIY548" s="87"/>
      <c r="OIZ548" s="88"/>
      <c r="OJA548" s="89"/>
      <c r="OJB548" s="90"/>
      <c r="OJC548" s="57"/>
      <c r="OJD548" s="57"/>
      <c r="OJE548" s="91"/>
      <c r="OJF548" s="87"/>
      <c r="OJG548" s="87"/>
      <c r="OJH548" s="55"/>
      <c r="OJI548" s="55"/>
      <c r="OJJ548" s="92"/>
      <c r="OJK548" s="61"/>
      <c r="OJL548" s="55"/>
      <c r="OJM548" s="57"/>
      <c r="OJN548" s="55"/>
      <c r="OJO548" s="55"/>
      <c r="OJP548" s="55"/>
      <c r="OJQ548" s="55"/>
      <c r="OJR548" s="55"/>
      <c r="OJS548" s="55"/>
      <c r="OJT548" s="55"/>
      <c r="OJU548" s="59"/>
      <c r="OJV548" s="55"/>
      <c r="OJW548" s="55"/>
      <c r="OJX548" s="87"/>
      <c r="OJY548" s="88"/>
      <c r="OJZ548" s="89"/>
      <c r="OKA548" s="90"/>
      <c r="OKB548" s="57"/>
      <c r="OKC548" s="57"/>
      <c r="OKD548" s="91"/>
      <c r="OKE548" s="87"/>
      <c r="OKF548" s="87"/>
      <c r="OKG548" s="55"/>
      <c r="OKH548" s="55"/>
      <c r="OKI548" s="92"/>
      <c r="OKJ548" s="61"/>
      <c r="OKK548" s="55"/>
      <c r="OKL548" s="57"/>
      <c r="OKM548" s="55"/>
      <c r="OKN548" s="55"/>
      <c r="OKO548" s="55"/>
      <c r="OKP548" s="55"/>
      <c r="OKQ548" s="55"/>
      <c r="OKR548" s="55"/>
      <c r="OKS548" s="55"/>
      <c r="OKT548" s="59"/>
      <c r="OKU548" s="55"/>
      <c r="OKV548" s="55"/>
      <c r="OKW548" s="87"/>
      <c r="OKX548" s="88"/>
      <c r="OKY548" s="89"/>
      <c r="OKZ548" s="90"/>
      <c r="OLA548" s="57"/>
      <c r="OLB548" s="57"/>
      <c r="OLC548" s="91"/>
      <c r="OLD548" s="87"/>
      <c r="OLE548" s="87"/>
      <c r="OLF548" s="55"/>
      <c r="OLG548" s="55"/>
      <c r="OLH548" s="92"/>
      <c r="OLI548" s="61"/>
      <c r="OLJ548" s="55"/>
      <c r="OLK548" s="57"/>
      <c r="OLL548" s="55"/>
      <c r="OLM548" s="55"/>
      <c r="OLN548" s="55"/>
      <c r="OLO548" s="55"/>
      <c r="OLP548" s="55"/>
      <c r="OLQ548" s="55"/>
      <c r="OLR548" s="55"/>
      <c r="OLS548" s="59"/>
      <c r="OLT548" s="55"/>
      <c r="OLU548" s="55"/>
      <c r="OLV548" s="87"/>
      <c r="OLW548" s="88"/>
      <c r="OLX548" s="89"/>
      <c r="OLY548" s="90"/>
      <c r="OLZ548" s="57"/>
      <c r="OMA548" s="57"/>
      <c r="OMB548" s="91"/>
      <c r="OMC548" s="87"/>
      <c r="OMD548" s="87"/>
      <c r="OME548" s="55"/>
      <c r="OMF548" s="55"/>
      <c r="OMG548" s="92"/>
      <c r="OMH548" s="61"/>
      <c r="OMI548" s="55"/>
      <c r="OMJ548" s="57"/>
      <c r="OMK548" s="55"/>
      <c r="OML548" s="55"/>
      <c r="OMM548" s="55"/>
      <c r="OMN548" s="55"/>
      <c r="OMO548" s="55"/>
      <c r="OMP548" s="55"/>
      <c r="OMQ548" s="55"/>
      <c r="OMR548" s="59"/>
      <c r="OMS548" s="55"/>
      <c r="OMT548" s="55"/>
      <c r="OMU548" s="87"/>
      <c r="OMV548" s="88"/>
      <c r="OMW548" s="89"/>
      <c r="OMX548" s="90"/>
      <c r="OMY548" s="57"/>
      <c r="OMZ548" s="57"/>
      <c r="ONA548" s="91"/>
      <c r="ONB548" s="87"/>
      <c r="ONC548" s="87"/>
      <c r="OND548" s="55"/>
      <c r="ONE548" s="55"/>
      <c r="ONF548" s="92"/>
      <c r="ONG548" s="61"/>
      <c r="ONH548" s="55"/>
      <c r="ONI548" s="57"/>
      <c r="ONJ548" s="55"/>
      <c r="ONK548" s="55"/>
      <c r="ONL548" s="55"/>
      <c r="ONM548" s="55"/>
      <c r="ONN548" s="55"/>
      <c r="ONO548" s="55"/>
      <c r="ONP548" s="55"/>
      <c r="ONQ548" s="59"/>
      <c r="ONR548" s="55"/>
      <c r="ONS548" s="55"/>
      <c r="ONT548" s="87"/>
      <c r="ONU548" s="88"/>
      <c r="ONV548" s="89"/>
      <c r="ONW548" s="90"/>
      <c r="ONX548" s="57"/>
      <c r="ONY548" s="57"/>
      <c r="ONZ548" s="91"/>
      <c r="OOA548" s="87"/>
      <c r="OOB548" s="87"/>
      <c r="OOC548" s="55"/>
      <c r="OOD548" s="55"/>
      <c r="OOE548" s="92"/>
      <c r="OOF548" s="61"/>
      <c r="OOG548" s="55"/>
      <c r="OOH548" s="57"/>
      <c r="OOI548" s="55"/>
      <c r="OOJ548" s="55"/>
      <c r="OOK548" s="55"/>
      <c r="OOL548" s="55"/>
      <c r="OOM548" s="55"/>
      <c r="OON548" s="55"/>
      <c r="OOO548" s="55"/>
      <c r="OOP548" s="59"/>
      <c r="OOQ548" s="55"/>
      <c r="OOR548" s="55"/>
      <c r="OOS548" s="87"/>
      <c r="OOT548" s="88"/>
      <c r="OOU548" s="89"/>
      <c r="OOV548" s="90"/>
      <c r="OOW548" s="57"/>
      <c r="OOX548" s="57"/>
      <c r="OOY548" s="91"/>
      <c r="OOZ548" s="87"/>
      <c r="OPA548" s="87"/>
      <c r="OPB548" s="55"/>
      <c r="OPC548" s="55"/>
      <c r="OPD548" s="92"/>
      <c r="OPE548" s="61"/>
      <c r="OPF548" s="55"/>
      <c r="OPG548" s="57"/>
      <c r="OPH548" s="55"/>
      <c r="OPI548" s="55"/>
      <c r="OPJ548" s="55"/>
      <c r="OPK548" s="55"/>
      <c r="OPL548" s="55"/>
      <c r="OPM548" s="55"/>
      <c r="OPN548" s="55"/>
      <c r="OPO548" s="59"/>
      <c r="OPP548" s="55"/>
      <c r="OPQ548" s="55"/>
      <c r="OPR548" s="87"/>
      <c r="OPS548" s="88"/>
      <c r="OPT548" s="89"/>
      <c r="OPU548" s="90"/>
      <c r="OPV548" s="57"/>
      <c r="OPW548" s="57"/>
      <c r="OPX548" s="91"/>
      <c r="OPY548" s="87"/>
      <c r="OPZ548" s="87"/>
      <c r="OQA548" s="55"/>
      <c r="OQB548" s="55"/>
      <c r="OQC548" s="92"/>
      <c r="OQD548" s="61"/>
      <c r="OQE548" s="55"/>
      <c r="OQF548" s="57"/>
      <c r="OQG548" s="55"/>
      <c r="OQH548" s="55"/>
      <c r="OQI548" s="55"/>
      <c r="OQJ548" s="55"/>
      <c r="OQK548" s="55"/>
      <c r="OQL548" s="55"/>
      <c r="OQM548" s="55"/>
      <c r="OQN548" s="59"/>
      <c r="OQO548" s="55"/>
      <c r="OQP548" s="55"/>
      <c r="OQQ548" s="87"/>
      <c r="OQR548" s="88"/>
      <c r="OQS548" s="89"/>
      <c r="OQT548" s="90"/>
      <c r="OQU548" s="57"/>
      <c r="OQV548" s="57"/>
      <c r="OQW548" s="91"/>
      <c r="OQX548" s="87"/>
      <c r="OQY548" s="87"/>
      <c r="OQZ548" s="55"/>
      <c r="ORA548" s="55"/>
      <c r="ORB548" s="92"/>
      <c r="ORC548" s="61"/>
      <c r="ORD548" s="55"/>
      <c r="ORE548" s="57"/>
      <c r="ORF548" s="55"/>
      <c r="ORG548" s="55"/>
      <c r="ORH548" s="55"/>
      <c r="ORI548" s="55"/>
      <c r="ORJ548" s="55"/>
      <c r="ORK548" s="55"/>
      <c r="ORL548" s="55"/>
      <c r="ORM548" s="59"/>
      <c r="ORN548" s="55"/>
      <c r="ORO548" s="55"/>
      <c r="ORP548" s="87"/>
      <c r="ORQ548" s="88"/>
      <c r="ORR548" s="89"/>
      <c r="ORS548" s="90"/>
      <c r="ORT548" s="57"/>
      <c r="ORU548" s="57"/>
      <c r="ORV548" s="91"/>
      <c r="ORW548" s="87"/>
      <c r="ORX548" s="87"/>
      <c r="ORY548" s="55"/>
      <c r="ORZ548" s="55"/>
      <c r="OSA548" s="92"/>
      <c r="OSB548" s="61"/>
      <c r="OSC548" s="55"/>
      <c r="OSD548" s="57"/>
      <c r="OSE548" s="55"/>
      <c r="OSF548" s="55"/>
      <c r="OSG548" s="55"/>
      <c r="OSH548" s="55"/>
      <c r="OSI548" s="55"/>
      <c r="OSJ548" s="55"/>
      <c r="OSK548" s="55"/>
      <c r="OSL548" s="59"/>
      <c r="OSM548" s="55"/>
      <c r="OSN548" s="55"/>
      <c r="OSO548" s="87"/>
      <c r="OSP548" s="88"/>
      <c r="OSQ548" s="89"/>
      <c r="OSR548" s="90"/>
      <c r="OSS548" s="57"/>
      <c r="OST548" s="57"/>
      <c r="OSU548" s="91"/>
      <c r="OSV548" s="87"/>
      <c r="OSW548" s="87"/>
      <c r="OSX548" s="55"/>
      <c r="OSY548" s="55"/>
      <c r="OSZ548" s="92"/>
      <c r="OTA548" s="61"/>
      <c r="OTB548" s="55"/>
      <c r="OTC548" s="57"/>
      <c r="OTD548" s="55"/>
      <c r="OTE548" s="55"/>
      <c r="OTF548" s="55"/>
      <c r="OTG548" s="55"/>
      <c r="OTH548" s="55"/>
      <c r="OTI548" s="55"/>
      <c r="OTJ548" s="55"/>
      <c r="OTK548" s="59"/>
      <c r="OTL548" s="55"/>
      <c r="OTM548" s="55"/>
      <c r="OTN548" s="87"/>
      <c r="OTO548" s="88"/>
      <c r="OTP548" s="89"/>
      <c r="OTQ548" s="90"/>
      <c r="OTR548" s="57"/>
      <c r="OTS548" s="57"/>
      <c r="OTT548" s="91"/>
      <c r="OTU548" s="87"/>
      <c r="OTV548" s="87"/>
      <c r="OTW548" s="55"/>
      <c r="OTX548" s="55"/>
      <c r="OTY548" s="92"/>
      <c r="OTZ548" s="61"/>
      <c r="OUA548" s="55"/>
      <c r="OUB548" s="57"/>
      <c r="OUC548" s="55"/>
      <c r="OUD548" s="55"/>
      <c r="OUE548" s="55"/>
      <c r="OUF548" s="55"/>
      <c r="OUG548" s="55"/>
      <c r="OUH548" s="55"/>
      <c r="OUI548" s="55"/>
      <c r="OUJ548" s="59"/>
      <c r="OUK548" s="55"/>
      <c r="OUL548" s="55"/>
      <c r="OUM548" s="87"/>
      <c r="OUN548" s="88"/>
      <c r="OUO548" s="89"/>
      <c r="OUP548" s="90"/>
      <c r="OUQ548" s="57"/>
      <c r="OUR548" s="57"/>
      <c r="OUS548" s="91"/>
      <c r="OUT548" s="87"/>
      <c r="OUU548" s="87"/>
      <c r="OUV548" s="55"/>
      <c r="OUW548" s="55"/>
      <c r="OUX548" s="92"/>
      <c r="OUY548" s="61"/>
      <c r="OUZ548" s="55"/>
      <c r="OVA548" s="57"/>
      <c r="OVB548" s="55"/>
      <c r="OVC548" s="55"/>
      <c r="OVD548" s="55"/>
      <c r="OVE548" s="55"/>
      <c r="OVF548" s="55"/>
      <c r="OVG548" s="55"/>
      <c r="OVH548" s="55"/>
      <c r="OVI548" s="59"/>
      <c r="OVJ548" s="55"/>
      <c r="OVK548" s="55"/>
      <c r="OVL548" s="87"/>
      <c r="OVM548" s="88"/>
      <c r="OVN548" s="89"/>
      <c r="OVO548" s="90"/>
      <c r="OVP548" s="57"/>
      <c r="OVQ548" s="57"/>
      <c r="OVR548" s="91"/>
      <c r="OVS548" s="87"/>
      <c r="OVT548" s="87"/>
      <c r="OVU548" s="55"/>
      <c r="OVV548" s="55"/>
      <c r="OVW548" s="92"/>
      <c r="OVX548" s="61"/>
      <c r="OVY548" s="55"/>
      <c r="OVZ548" s="57"/>
      <c r="OWA548" s="55"/>
      <c r="OWB548" s="55"/>
      <c r="OWC548" s="55"/>
      <c r="OWD548" s="55"/>
      <c r="OWE548" s="55"/>
      <c r="OWF548" s="55"/>
      <c r="OWG548" s="55"/>
      <c r="OWH548" s="59"/>
      <c r="OWI548" s="55"/>
      <c r="OWJ548" s="55"/>
      <c r="OWK548" s="87"/>
      <c r="OWL548" s="88"/>
      <c r="OWM548" s="89"/>
      <c r="OWN548" s="90"/>
      <c r="OWO548" s="57"/>
      <c r="OWP548" s="57"/>
      <c r="OWQ548" s="91"/>
      <c r="OWR548" s="87"/>
      <c r="OWS548" s="87"/>
      <c r="OWT548" s="55"/>
      <c r="OWU548" s="55"/>
      <c r="OWV548" s="92"/>
      <c r="OWW548" s="61"/>
      <c r="OWX548" s="55"/>
      <c r="OWY548" s="57"/>
      <c r="OWZ548" s="55"/>
      <c r="OXA548" s="55"/>
      <c r="OXB548" s="55"/>
      <c r="OXC548" s="55"/>
      <c r="OXD548" s="55"/>
      <c r="OXE548" s="55"/>
      <c r="OXF548" s="55"/>
      <c r="OXG548" s="59"/>
      <c r="OXH548" s="55"/>
      <c r="OXI548" s="55"/>
      <c r="OXJ548" s="87"/>
      <c r="OXK548" s="88"/>
      <c r="OXL548" s="89"/>
      <c r="OXM548" s="90"/>
      <c r="OXN548" s="57"/>
      <c r="OXO548" s="57"/>
      <c r="OXP548" s="91"/>
      <c r="OXQ548" s="87"/>
      <c r="OXR548" s="87"/>
      <c r="OXS548" s="55"/>
      <c r="OXT548" s="55"/>
      <c r="OXU548" s="92"/>
      <c r="OXV548" s="61"/>
      <c r="OXW548" s="55"/>
      <c r="OXX548" s="57"/>
      <c r="OXY548" s="55"/>
      <c r="OXZ548" s="55"/>
      <c r="OYA548" s="55"/>
      <c r="OYB548" s="55"/>
      <c r="OYC548" s="55"/>
      <c r="OYD548" s="55"/>
      <c r="OYE548" s="55"/>
      <c r="OYF548" s="59"/>
      <c r="OYG548" s="55"/>
      <c r="OYH548" s="55"/>
      <c r="OYI548" s="87"/>
      <c r="OYJ548" s="88"/>
      <c r="OYK548" s="89"/>
      <c r="OYL548" s="90"/>
      <c r="OYM548" s="57"/>
      <c r="OYN548" s="57"/>
      <c r="OYO548" s="91"/>
      <c r="OYP548" s="87"/>
      <c r="OYQ548" s="87"/>
      <c r="OYR548" s="55"/>
      <c r="OYS548" s="55"/>
      <c r="OYT548" s="92"/>
      <c r="OYU548" s="61"/>
      <c r="OYV548" s="55"/>
      <c r="OYW548" s="57"/>
      <c r="OYX548" s="55"/>
      <c r="OYY548" s="55"/>
      <c r="OYZ548" s="55"/>
      <c r="OZA548" s="55"/>
      <c r="OZB548" s="55"/>
      <c r="OZC548" s="55"/>
      <c r="OZD548" s="55"/>
      <c r="OZE548" s="59"/>
      <c r="OZF548" s="55"/>
      <c r="OZG548" s="55"/>
      <c r="OZH548" s="87"/>
      <c r="OZI548" s="88"/>
      <c r="OZJ548" s="89"/>
      <c r="OZK548" s="90"/>
      <c r="OZL548" s="57"/>
      <c r="OZM548" s="57"/>
      <c r="OZN548" s="91"/>
      <c r="OZO548" s="87"/>
      <c r="OZP548" s="87"/>
      <c r="OZQ548" s="55"/>
      <c r="OZR548" s="55"/>
      <c r="OZS548" s="92"/>
      <c r="OZT548" s="61"/>
      <c r="OZU548" s="55"/>
      <c r="OZV548" s="57"/>
      <c r="OZW548" s="55"/>
      <c r="OZX548" s="55"/>
      <c r="OZY548" s="55"/>
      <c r="OZZ548" s="55"/>
      <c r="PAA548" s="55"/>
      <c r="PAB548" s="55"/>
      <c r="PAC548" s="55"/>
      <c r="PAD548" s="59"/>
      <c r="PAE548" s="55"/>
      <c r="PAF548" s="55"/>
      <c r="PAG548" s="87"/>
      <c r="PAH548" s="88"/>
      <c r="PAI548" s="89"/>
      <c r="PAJ548" s="90"/>
      <c r="PAK548" s="57"/>
      <c r="PAL548" s="57"/>
      <c r="PAM548" s="91"/>
      <c r="PAN548" s="87"/>
      <c r="PAO548" s="87"/>
      <c r="PAP548" s="55"/>
      <c r="PAQ548" s="55"/>
      <c r="PAR548" s="92"/>
      <c r="PAS548" s="61"/>
      <c r="PAT548" s="55"/>
      <c r="PAU548" s="57"/>
      <c r="PAV548" s="55"/>
      <c r="PAW548" s="55"/>
      <c r="PAX548" s="55"/>
      <c r="PAY548" s="55"/>
      <c r="PAZ548" s="55"/>
      <c r="PBA548" s="55"/>
      <c r="PBB548" s="55"/>
      <c r="PBC548" s="59"/>
      <c r="PBD548" s="55"/>
      <c r="PBE548" s="55"/>
      <c r="PBF548" s="87"/>
      <c r="PBG548" s="88"/>
      <c r="PBH548" s="89"/>
      <c r="PBI548" s="90"/>
      <c r="PBJ548" s="57"/>
      <c r="PBK548" s="57"/>
      <c r="PBL548" s="91"/>
      <c r="PBM548" s="87"/>
      <c r="PBN548" s="87"/>
      <c r="PBO548" s="55"/>
      <c r="PBP548" s="55"/>
      <c r="PBQ548" s="92"/>
      <c r="PBR548" s="61"/>
      <c r="PBS548" s="55"/>
      <c r="PBT548" s="57"/>
      <c r="PBU548" s="55"/>
      <c r="PBV548" s="55"/>
      <c r="PBW548" s="55"/>
      <c r="PBX548" s="55"/>
      <c r="PBY548" s="55"/>
      <c r="PBZ548" s="55"/>
      <c r="PCA548" s="55"/>
      <c r="PCB548" s="59"/>
      <c r="PCC548" s="55"/>
      <c r="PCD548" s="55"/>
      <c r="PCE548" s="87"/>
      <c r="PCF548" s="88"/>
      <c r="PCG548" s="89"/>
      <c r="PCH548" s="90"/>
      <c r="PCI548" s="57"/>
      <c r="PCJ548" s="57"/>
      <c r="PCK548" s="91"/>
      <c r="PCL548" s="87"/>
      <c r="PCM548" s="87"/>
      <c r="PCN548" s="55"/>
      <c r="PCO548" s="55"/>
      <c r="PCP548" s="92"/>
      <c r="PCQ548" s="61"/>
      <c r="PCR548" s="55"/>
      <c r="PCS548" s="57"/>
      <c r="PCT548" s="55"/>
      <c r="PCU548" s="55"/>
      <c r="PCV548" s="55"/>
      <c r="PCW548" s="55"/>
      <c r="PCX548" s="55"/>
      <c r="PCY548" s="55"/>
      <c r="PCZ548" s="55"/>
      <c r="PDA548" s="59"/>
      <c r="PDB548" s="55"/>
      <c r="PDC548" s="55"/>
      <c r="PDD548" s="87"/>
      <c r="PDE548" s="88"/>
      <c r="PDF548" s="89"/>
      <c r="PDG548" s="90"/>
      <c r="PDH548" s="57"/>
      <c r="PDI548" s="57"/>
      <c r="PDJ548" s="91"/>
      <c r="PDK548" s="87"/>
      <c r="PDL548" s="87"/>
      <c r="PDM548" s="55"/>
      <c r="PDN548" s="55"/>
      <c r="PDO548" s="92"/>
      <c r="PDP548" s="61"/>
      <c r="PDQ548" s="55"/>
      <c r="PDR548" s="57"/>
      <c r="PDS548" s="55"/>
      <c r="PDT548" s="55"/>
      <c r="PDU548" s="55"/>
      <c r="PDV548" s="55"/>
      <c r="PDW548" s="55"/>
      <c r="PDX548" s="55"/>
      <c r="PDY548" s="55"/>
      <c r="PDZ548" s="59"/>
      <c r="PEA548" s="55"/>
      <c r="PEB548" s="55"/>
      <c r="PEC548" s="87"/>
      <c r="PED548" s="88"/>
      <c r="PEE548" s="89"/>
      <c r="PEF548" s="90"/>
      <c r="PEG548" s="57"/>
      <c r="PEH548" s="57"/>
      <c r="PEI548" s="91"/>
      <c r="PEJ548" s="87"/>
      <c r="PEK548" s="87"/>
      <c r="PEL548" s="55"/>
      <c r="PEM548" s="55"/>
      <c r="PEN548" s="92"/>
      <c r="PEO548" s="61"/>
      <c r="PEP548" s="55"/>
      <c r="PEQ548" s="57"/>
      <c r="PER548" s="55"/>
      <c r="PES548" s="55"/>
      <c r="PET548" s="55"/>
      <c r="PEU548" s="55"/>
      <c r="PEV548" s="55"/>
      <c r="PEW548" s="55"/>
      <c r="PEX548" s="55"/>
      <c r="PEY548" s="59"/>
      <c r="PEZ548" s="55"/>
      <c r="PFA548" s="55"/>
      <c r="PFB548" s="87"/>
      <c r="PFC548" s="88"/>
      <c r="PFD548" s="89"/>
      <c r="PFE548" s="90"/>
      <c r="PFF548" s="57"/>
      <c r="PFG548" s="57"/>
      <c r="PFH548" s="91"/>
      <c r="PFI548" s="87"/>
      <c r="PFJ548" s="87"/>
      <c r="PFK548" s="55"/>
      <c r="PFL548" s="55"/>
      <c r="PFM548" s="92"/>
      <c r="PFN548" s="61"/>
      <c r="PFO548" s="55"/>
      <c r="PFP548" s="57"/>
      <c r="PFQ548" s="55"/>
      <c r="PFR548" s="55"/>
      <c r="PFS548" s="55"/>
      <c r="PFT548" s="55"/>
      <c r="PFU548" s="55"/>
      <c r="PFV548" s="55"/>
      <c r="PFW548" s="55"/>
      <c r="PFX548" s="59"/>
      <c r="PFY548" s="55"/>
      <c r="PFZ548" s="55"/>
      <c r="PGA548" s="87"/>
      <c r="PGB548" s="88"/>
      <c r="PGC548" s="89"/>
      <c r="PGD548" s="90"/>
      <c r="PGE548" s="57"/>
      <c r="PGF548" s="57"/>
      <c r="PGG548" s="91"/>
      <c r="PGH548" s="87"/>
      <c r="PGI548" s="87"/>
      <c r="PGJ548" s="55"/>
      <c r="PGK548" s="55"/>
      <c r="PGL548" s="92"/>
      <c r="PGM548" s="61"/>
      <c r="PGN548" s="55"/>
      <c r="PGO548" s="57"/>
      <c r="PGP548" s="55"/>
      <c r="PGQ548" s="55"/>
      <c r="PGR548" s="55"/>
      <c r="PGS548" s="55"/>
      <c r="PGT548" s="55"/>
      <c r="PGU548" s="55"/>
      <c r="PGV548" s="55"/>
      <c r="PGW548" s="59"/>
      <c r="PGX548" s="55"/>
      <c r="PGY548" s="55"/>
      <c r="PGZ548" s="87"/>
      <c r="PHA548" s="88"/>
      <c r="PHB548" s="89"/>
      <c r="PHC548" s="90"/>
      <c r="PHD548" s="57"/>
      <c r="PHE548" s="57"/>
      <c r="PHF548" s="91"/>
      <c r="PHG548" s="87"/>
      <c r="PHH548" s="87"/>
      <c r="PHI548" s="55"/>
      <c r="PHJ548" s="55"/>
      <c r="PHK548" s="92"/>
      <c r="PHL548" s="61"/>
      <c r="PHM548" s="55"/>
      <c r="PHN548" s="57"/>
      <c r="PHO548" s="55"/>
      <c r="PHP548" s="55"/>
      <c r="PHQ548" s="55"/>
      <c r="PHR548" s="55"/>
      <c r="PHS548" s="55"/>
      <c r="PHT548" s="55"/>
      <c r="PHU548" s="55"/>
      <c r="PHV548" s="59"/>
      <c r="PHW548" s="55"/>
      <c r="PHX548" s="55"/>
      <c r="PHY548" s="87"/>
      <c r="PHZ548" s="88"/>
      <c r="PIA548" s="89"/>
      <c r="PIB548" s="90"/>
      <c r="PIC548" s="57"/>
      <c r="PID548" s="57"/>
      <c r="PIE548" s="91"/>
      <c r="PIF548" s="87"/>
      <c r="PIG548" s="87"/>
      <c r="PIH548" s="55"/>
      <c r="PII548" s="55"/>
      <c r="PIJ548" s="92"/>
      <c r="PIK548" s="61"/>
      <c r="PIL548" s="55"/>
      <c r="PIM548" s="57"/>
      <c r="PIN548" s="55"/>
      <c r="PIO548" s="55"/>
      <c r="PIP548" s="55"/>
      <c r="PIQ548" s="55"/>
      <c r="PIR548" s="55"/>
      <c r="PIS548" s="55"/>
      <c r="PIT548" s="55"/>
      <c r="PIU548" s="59"/>
      <c r="PIV548" s="55"/>
      <c r="PIW548" s="55"/>
      <c r="PIX548" s="87"/>
      <c r="PIY548" s="88"/>
      <c r="PIZ548" s="89"/>
      <c r="PJA548" s="90"/>
      <c r="PJB548" s="57"/>
      <c r="PJC548" s="57"/>
      <c r="PJD548" s="91"/>
      <c r="PJE548" s="87"/>
      <c r="PJF548" s="87"/>
      <c r="PJG548" s="55"/>
      <c r="PJH548" s="55"/>
      <c r="PJI548" s="92"/>
      <c r="PJJ548" s="61"/>
      <c r="PJK548" s="55"/>
      <c r="PJL548" s="57"/>
      <c r="PJM548" s="55"/>
      <c r="PJN548" s="55"/>
      <c r="PJO548" s="55"/>
      <c r="PJP548" s="55"/>
      <c r="PJQ548" s="55"/>
      <c r="PJR548" s="55"/>
      <c r="PJS548" s="55"/>
      <c r="PJT548" s="59"/>
      <c r="PJU548" s="55"/>
      <c r="PJV548" s="55"/>
      <c r="PJW548" s="87"/>
      <c r="PJX548" s="88"/>
      <c r="PJY548" s="89"/>
      <c r="PJZ548" s="90"/>
      <c r="PKA548" s="57"/>
      <c r="PKB548" s="57"/>
      <c r="PKC548" s="91"/>
      <c r="PKD548" s="87"/>
      <c r="PKE548" s="87"/>
      <c r="PKF548" s="55"/>
      <c r="PKG548" s="55"/>
      <c r="PKH548" s="92"/>
      <c r="PKI548" s="61"/>
      <c r="PKJ548" s="55"/>
      <c r="PKK548" s="57"/>
      <c r="PKL548" s="55"/>
      <c r="PKM548" s="55"/>
      <c r="PKN548" s="55"/>
      <c r="PKO548" s="55"/>
      <c r="PKP548" s="55"/>
      <c r="PKQ548" s="55"/>
      <c r="PKR548" s="55"/>
      <c r="PKS548" s="59"/>
      <c r="PKT548" s="55"/>
      <c r="PKU548" s="55"/>
      <c r="PKV548" s="87"/>
      <c r="PKW548" s="88"/>
      <c r="PKX548" s="89"/>
      <c r="PKY548" s="90"/>
      <c r="PKZ548" s="57"/>
      <c r="PLA548" s="57"/>
      <c r="PLB548" s="91"/>
      <c r="PLC548" s="87"/>
      <c r="PLD548" s="87"/>
      <c r="PLE548" s="55"/>
      <c r="PLF548" s="55"/>
      <c r="PLG548" s="92"/>
      <c r="PLH548" s="61"/>
      <c r="PLI548" s="55"/>
      <c r="PLJ548" s="57"/>
      <c r="PLK548" s="55"/>
      <c r="PLL548" s="55"/>
      <c r="PLM548" s="55"/>
      <c r="PLN548" s="55"/>
      <c r="PLO548" s="55"/>
      <c r="PLP548" s="55"/>
      <c r="PLQ548" s="55"/>
      <c r="PLR548" s="59"/>
      <c r="PLS548" s="55"/>
      <c r="PLT548" s="55"/>
      <c r="PLU548" s="87"/>
      <c r="PLV548" s="88"/>
      <c r="PLW548" s="89"/>
      <c r="PLX548" s="90"/>
      <c r="PLY548" s="57"/>
      <c r="PLZ548" s="57"/>
      <c r="PMA548" s="91"/>
      <c r="PMB548" s="87"/>
      <c r="PMC548" s="87"/>
      <c r="PMD548" s="55"/>
      <c r="PME548" s="55"/>
      <c r="PMF548" s="92"/>
      <c r="PMG548" s="61"/>
      <c r="PMH548" s="55"/>
      <c r="PMI548" s="57"/>
      <c r="PMJ548" s="55"/>
      <c r="PMK548" s="55"/>
      <c r="PML548" s="55"/>
      <c r="PMM548" s="55"/>
      <c r="PMN548" s="55"/>
      <c r="PMO548" s="55"/>
      <c r="PMP548" s="55"/>
      <c r="PMQ548" s="59"/>
      <c r="PMR548" s="55"/>
      <c r="PMS548" s="55"/>
      <c r="PMT548" s="87"/>
      <c r="PMU548" s="88"/>
      <c r="PMV548" s="89"/>
      <c r="PMW548" s="90"/>
      <c r="PMX548" s="57"/>
      <c r="PMY548" s="57"/>
      <c r="PMZ548" s="91"/>
      <c r="PNA548" s="87"/>
      <c r="PNB548" s="87"/>
      <c r="PNC548" s="55"/>
      <c r="PND548" s="55"/>
      <c r="PNE548" s="92"/>
      <c r="PNF548" s="61"/>
      <c r="PNG548" s="55"/>
      <c r="PNH548" s="57"/>
      <c r="PNI548" s="55"/>
      <c r="PNJ548" s="55"/>
      <c r="PNK548" s="55"/>
      <c r="PNL548" s="55"/>
      <c r="PNM548" s="55"/>
      <c r="PNN548" s="55"/>
      <c r="PNO548" s="55"/>
      <c r="PNP548" s="59"/>
      <c r="PNQ548" s="55"/>
      <c r="PNR548" s="55"/>
      <c r="PNS548" s="87"/>
      <c r="PNT548" s="88"/>
      <c r="PNU548" s="89"/>
      <c r="PNV548" s="90"/>
      <c r="PNW548" s="57"/>
      <c r="PNX548" s="57"/>
      <c r="PNY548" s="91"/>
      <c r="PNZ548" s="87"/>
      <c r="POA548" s="87"/>
      <c r="POB548" s="55"/>
      <c r="POC548" s="55"/>
      <c r="POD548" s="92"/>
      <c r="POE548" s="61"/>
      <c r="POF548" s="55"/>
      <c r="POG548" s="57"/>
      <c r="POH548" s="55"/>
      <c r="POI548" s="55"/>
      <c r="POJ548" s="55"/>
      <c r="POK548" s="55"/>
      <c r="POL548" s="55"/>
      <c r="POM548" s="55"/>
      <c r="PON548" s="55"/>
      <c r="POO548" s="59"/>
      <c r="POP548" s="55"/>
      <c r="POQ548" s="55"/>
      <c r="POR548" s="87"/>
      <c r="POS548" s="88"/>
      <c r="POT548" s="89"/>
      <c r="POU548" s="90"/>
      <c r="POV548" s="57"/>
      <c r="POW548" s="57"/>
      <c r="POX548" s="91"/>
      <c r="POY548" s="87"/>
      <c r="POZ548" s="87"/>
      <c r="PPA548" s="55"/>
      <c r="PPB548" s="55"/>
      <c r="PPC548" s="92"/>
      <c r="PPD548" s="61"/>
      <c r="PPE548" s="55"/>
      <c r="PPF548" s="57"/>
      <c r="PPG548" s="55"/>
      <c r="PPH548" s="55"/>
      <c r="PPI548" s="55"/>
      <c r="PPJ548" s="55"/>
      <c r="PPK548" s="55"/>
      <c r="PPL548" s="55"/>
      <c r="PPM548" s="55"/>
      <c r="PPN548" s="59"/>
      <c r="PPO548" s="55"/>
      <c r="PPP548" s="55"/>
      <c r="PPQ548" s="87"/>
      <c r="PPR548" s="88"/>
      <c r="PPS548" s="89"/>
      <c r="PPT548" s="90"/>
      <c r="PPU548" s="57"/>
      <c r="PPV548" s="57"/>
      <c r="PPW548" s="91"/>
      <c r="PPX548" s="87"/>
      <c r="PPY548" s="87"/>
      <c r="PPZ548" s="55"/>
      <c r="PQA548" s="55"/>
      <c r="PQB548" s="92"/>
      <c r="PQC548" s="61"/>
      <c r="PQD548" s="55"/>
      <c r="PQE548" s="57"/>
      <c r="PQF548" s="55"/>
      <c r="PQG548" s="55"/>
      <c r="PQH548" s="55"/>
      <c r="PQI548" s="55"/>
      <c r="PQJ548" s="55"/>
      <c r="PQK548" s="55"/>
      <c r="PQL548" s="55"/>
      <c r="PQM548" s="59"/>
      <c r="PQN548" s="55"/>
      <c r="PQO548" s="55"/>
      <c r="PQP548" s="87"/>
      <c r="PQQ548" s="88"/>
      <c r="PQR548" s="89"/>
      <c r="PQS548" s="90"/>
      <c r="PQT548" s="57"/>
      <c r="PQU548" s="57"/>
      <c r="PQV548" s="91"/>
      <c r="PQW548" s="87"/>
      <c r="PQX548" s="87"/>
      <c r="PQY548" s="55"/>
      <c r="PQZ548" s="55"/>
      <c r="PRA548" s="92"/>
      <c r="PRB548" s="61"/>
      <c r="PRC548" s="55"/>
      <c r="PRD548" s="57"/>
      <c r="PRE548" s="55"/>
      <c r="PRF548" s="55"/>
      <c r="PRG548" s="55"/>
      <c r="PRH548" s="55"/>
      <c r="PRI548" s="55"/>
      <c r="PRJ548" s="55"/>
      <c r="PRK548" s="55"/>
      <c r="PRL548" s="59"/>
      <c r="PRM548" s="55"/>
      <c r="PRN548" s="55"/>
      <c r="PRO548" s="87"/>
      <c r="PRP548" s="88"/>
      <c r="PRQ548" s="89"/>
      <c r="PRR548" s="90"/>
      <c r="PRS548" s="57"/>
      <c r="PRT548" s="57"/>
      <c r="PRU548" s="91"/>
      <c r="PRV548" s="87"/>
      <c r="PRW548" s="87"/>
      <c r="PRX548" s="55"/>
      <c r="PRY548" s="55"/>
      <c r="PRZ548" s="92"/>
      <c r="PSA548" s="61"/>
      <c r="PSB548" s="55"/>
      <c r="PSC548" s="57"/>
      <c r="PSD548" s="55"/>
      <c r="PSE548" s="55"/>
      <c r="PSF548" s="55"/>
      <c r="PSG548" s="55"/>
      <c r="PSH548" s="55"/>
      <c r="PSI548" s="55"/>
      <c r="PSJ548" s="55"/>
      <c r="PSK548" s="59"/>
      <c r="PSL548" s="55"/>
      <c r="PSM548" s="55"/>
      <c r="PSN548" s="87"/>
      <c r="PSO548" s="88"/>
      <c r="PSP548" s="89"/>
      <c r="PSQ548" s="90"/>
      <c r="PSR548" s="57"/>
      <c r="PSS548" s="57"/>
      <c r="PST548" s="91"/>
      <c r="PSU548" s="87"/>
      <c r="PSV548" s="87"/>
      <c r="PSW548" s="55"/>
      <c r="PSX548" s="55"/>
      <c r="PSY548" s="92"/>
      <c r="PSZ548" s="61"/>
      <c r="PTA548" s="55"/>
      <c r="PTB548" s="57"/>
      <c r="PTC548" s="55"/>
      <c r="PTD548" s="55"/>
      <c r="PTE548" s="55"/>
      <c r="PTF548" s="55"/>
      <c r="PTG548" s="55"/>
      <c r="PTH548" s="55"/>
      <c r="PTI548" s="55"/>
      <c r="PTJ548" s="59"/>
      <c r="PTK548" s="55"/>
      <c r="PTL548" s="55"/>
      <c r="PTM548" s="87"/>
      <c r="PTN548" s="88"/>
      <c r="PTO548" s="89"/>
      <c r="PTP548" s="90"/>
      <c r="PTQ548" s="57"/>
      <c r="PTR548" s="57"/>
      <c r="PTS548" s="91"/>
      <c r="PTT548" s="87"/>
      <c r="PTU548" s="87"/>
      <c r="PTV548" s="55"/>
      <c r="PTW548" s="55"/>
      <c r="PTX548" s="92"/>
      <c r="PTY548" s="61"/>
      <c r="PTZ548" s="55"/>
      <c r="PUA548" s="57"/>
      <c r="PUB548" s="55"/>
      <c r="PUC548" s="55"/>
      <c r="PUD548" s="55"/>
      <c r="PUE548" s="55"/>
      <c r="PUF548" s="55"/>
      <c r="PUG548" s="55"/>
      <c r="PUH548" s="55"/>
      <c r="PUI548" s="59"/>
      <c r="PUJ548" s="55"/>
      <c r="PUK548" s="55"/>
      <c r="PUL548" s="87"/>
      <c r="PUM548" s="88"/>
      <c r="PUN548" s="89"/>
      <c r="PUO548" s="90"/>
      <c r="PUP548" s="57"/>
      <c r="PUQ548" s="57"/>
      <c r="PUR548" s="91"/>
      <c r="PUS548" s="87"/>
      <c r="PUT548" s="87"/>
      <c r="PUU548" s="55"/>
      <c r="PUV548" s="55"/>
      <c r="PUW548" s="92"/>
      <c r="PUX548" s="61"/>
      <c r="PUY548" s="55"/>
      <c r="PUZ548" s="57"/>
      <c r="PVA548" s="55"/>
      <c r="PVB548" s="55"/>
      <c r="PVC548" s="55"/>
      <c r="PVD548" s="55"/>
      <c r="PVE548" s="55"/>
      <c r="PVF548" s="55"/>
      <c r="PVG548" s="55"/>
      <c r="PVH548" s="59"/>
      <c r="PVI548" s="55"/>
      <c r="PVJ548" s="55"/>
      <c r="PVK548" s="87"/>
      <c r="PVL548" s="88"/>
      <c r="PVM548" s="89"/>
      <c r="PVN548" s="90"/>
      <c r="PVO548" s="57"/>
      <c r="PVP548" s="57"/>
      <c r="PVQ548" s="91"/>
      <c r="PVR548" s="87"/>
      <c r="PVS548" s="87"/>
      <c r="PVT548" s="55"/>
      <c r="PVU548" s="55"/>
      <c r="PVV548" s="92"/>
      <c r="PVW548" s="61"/>
      <c r="PVX548" s="55"/>
      <c r="PVY548" s="57"/>
      <c r="PVZ548" s="55"/>
      <c r="PWA548" s="55"/>
      <c r="PWB548" s="55"/>
      <c r="PWC548" s="55"/>
      <c r="PWD548" s="55"/>
      <c r="PWE548" s="55"/>
      <c r="PWF548" s="55"/>
      <c r="PWG548" s="59"/>
      <c r="PWH548" s="55"/>
      <c r="PWI548" s="55"/>
      <c r="PWJ548" s="87"/>
      <c r="PWK548" s="88"/>
      <c r="PWL548" s="89"/>
      <c r="PWM548" s="90"/>
      <c r="PWN548" s="57"/>
      <c r="PWO548" s="57"/>
      <c r="PWP548" s="91"/>
      <c r="PWQ548" s="87"/>
      <c r="PWR548" s="87"/>
      <c r="PWS548" s="55"/>
      <c r="PWT548" s="55"/>
      <c r="PWU548" s="92"/>
      <c r="PWV548" s="61"/>
      <c r="PWW548" s="55"/>
      <c r="PWX548" s="57"/>
      <c r="PWY548" s="55"/>
      <c r="PWZ548" s="55"/>
      <c r="PXA548" s="55"/>
      <c r="PXB548" s="55"/>
      <c r="PXC548" s="55"/>
      <c r="PXD548" s="55"/>
      <c r="PXE548" s="55"/>
      <c r="PXF548" s="59"/>
      <c r="PXG548" s="55"/>
      <c r="PXH548" s="55"/>
      <c r="PXI548" s="87"/>
      <c r="PXJ548" s="88"/>
      <c r="PXK548" s="89"/>
      <c r="PXL548" s="90"/>
      <c r="PXM548" s="57"/>
      <c r="PXN548" s="57"/>
      <c r="PXO548" s="91"/>
      <c r="PXP548" s="87"/>
      <c r="PXQ548" s="87"/>
      <c r="PXR548" s="55"/>
      <c r="PXS548" s="55"/>
      <c r="PXT548" s="92"/>
      <c r="PXU548" s="61"/>
      <c r="PXV548" s="55"/>
      <c r="PXW548" s="57"/>
      <c r="PXX548" s="55"/>
      <c r="PXY548" s="55"/>
      <c r="PXZ548" s="55"/>
      <c r="PYA548" s="55"/>
      <c r="PYB548" s="55"/>
      <c r="PYC548" s="55"/>
      <c r="PYD548" s="55"/>
      <c r="PYE548" s="59"/>
      <c r="PYF548" s="55"/>
      <c r="PYG548" s="55"/>
      <c r="PYH548" s="87"/>
      <c r="PYI548" s="88"/>
      <c r="PYJ548" s="89"/>
      <c r="PYK548" s="90"/>
      <c r="PYL548" s="57"/>
      <c r="PYM548" s="57"/>
      <c r="PYN548" s="91"/>
      <c r="PYO548" s="87"/>
      <c r="PYP548" s="87"/>
      <c r="PYQ548" s="55"/>
      <c r="PYR548" s="55"/>
      <c r="PYS548" s="92"/>
      <c r="PYT548" s="61"/>
      <c r="PYU548" s="55"/>
      <c r="PYV548" s="57"/>
      <c r="PYW548" s="55"/>
      <c r="PYX548" s="55"/>
      <c r="PYY548" s="55"/>
      <c r="PYZ548" s="55"/>
      <c r="PZA548" s="55"/>
      <c r="PZB548" s="55"/>
      <c r="PZC548" s="55"/>
      <c r="PZD548" s="59"/>
      <c r="PZE548" s="55"/>
      <c r="PZF548" s="55"/>
      <c r="PZG548" s="87"/>
      <c r="PZH548" s="88"/>
      <c r="PZI548" s="89"/>
      <c r="PZJ548" s="90"/>
      <c r="PZK548" s="57"/>
      <c r="PZL548" s="57"/>
      <c r="PZM548" s="91"/>
      <c r="PZN548" s="87"/>
      <c r="PZO548" s="87"/>
      <c r="PZP548" s="55"/>
      <c r="PZQ548" s="55"/>
      <c r="PZR548" s="92"/>
      <c r="PZS548" s="61"/>
      <c r="PZT548" s="55"/>
      <c r="PZU548" s="57"/>
      <c r="PZV548" s="55"/>
      <c r="PZW548" s="55"/>
      <c r="PZX548" s="55"/>
      <c r="PZY548" s="55"/>
      <c r="PZZ548" s="55"/>
      <c r="QAA548" s="55"/>
      <c r="QAB548" s="55"/>
      <c r="QAC548" s="59"/>
      <c r="QAD548" s="55"/>
      <c r="QAE548" s="55"/>
      <c r="QAF548" s="87"/>
      <c r="QAG548" s="88"/>
      <c r="QAH548" s="89"/>
      <c r="QAI548" s="90"/>
      <c r="QAJ548" s="57"/>
      <c r="QAK548" s="57"/>
      <c r="QAL548" s="91"/>
      <c r="QAM548" s="87"/>
      <c r="QAN548" s="87"/>
      <c r="QAO548" s="55"/>
      <c r="QAP548" s="55"/>
      <c r="QAQ548" s="92"/>
      <c r="QAR548" s="61"/>
      <c r="QAS548" s="55"/>
      <c r="QAT548" s="57"/>
      <c r="QAU548" s="55"/>
      <c r="QAV548" s="55"/>
      <c r="QAW548" s="55"/>
      <c r="QAX548" s="55"/>
      <c r="QAY548" s="55"/>
      <c r="QAZ548" s="55"/>
      <c r="QBA548" s="55"/>
      <c r="QBB548" s="59"/>
      <c r="QBC548" s="55"/>
      <c r="QBD548" s="55"/>
      <c r="QBE548" s="87"/>
      <c r="QBF548" s="88"/>
      <c r="QBG548" s="89"/>
      <c r="QBH548" s="90"/>
      <c r="QBI548" s="57"/>
      <c r="QBJ548" s="57"/>
      <c r="QBK548" s="91"/>
      <c r="QBL548" s="87"/>
      <c r="QBM548" s="87"/>
      <c r="QBN548" s="55"/>
      <c r="QBO548" s="55"/>
      <c r="QBP548" s="92"/>
      <c r="QBQ548" s="61"/>
      <c r="QBR548" s="55"/>
      <c r="QBS548" s="57"/>
      <c r="QBT548" s="55"/>
      <c r="QBU548" s="55"/>
      <c r="QBV548" s="55"/>
      <c r="QBW548" s="55"/>
      <c r="QBX548" s="55"/>
      <c r="QBY548" s="55"/>
      <c r="QBZ548" s="55"/>
      <c r="QCA548" s="59"/>
      <c r="QCB548" s="55"/>
      <c r="QCC548" s="55"/>
      <c r="QCD548" s="87"/>
      <c r="QCE548" s="88"/>
      <c r="QCF548" s="89"/>
      <c r="QCG548" s="90"/>
      <c r="QCH548" s="57"/>
      <c r="QCI548" s="57"/>
      <c r="QCJ548" s="91"/>
      <c r="QCK548" s="87"/>
      <c r="QCL548" s="87"/>
      <c r="QCM548" s="55"/>
      <c r="QCN548" s="55"/>
      <c r="QCO548" s="92"/>
      <c r="QCP548" s="61"/>
      <c r="QCQ548" s="55"/>
      <c r="QCR548" s="57"/>
      <c r="QCS548" s="55"/>
      <c r="QCT548" s="55"/>
      <c r="QCU548" s="55"/>
      <c r="QCV548" s="55"/>
      <c r="QCW548" s="55"/>
      <c r="QCX548" s="55"/>
      <c r="QCY548" s="55"/>
      <c r="QCZ548" s="59"/>
      <c r="QDA548" s="55"/>
      <c r="QDB548" s="55"/>
      <c r="QDC548" s="87"/>
      <c r="QDD548" s="88"/>
      <c r="QDE548" s="89"/>
      <c r="QDF548" s="90"/>
      <c r="QDG548" s="57"/>
      <c r="QDH548" s="57"/>
      <c r="QDI548" s="91"/>
      <c r="QDJ548" s="87"/>
      <c r="QDK548" s="87"/>
      <c r="QDL548" s="55"/>
      <c r="QDM548" s="55"/>
      <c r="QDN548" s="92"/>
      <c r="QDO548" s="61"/>
      <c r="QDP548" s="55"/>
      <c r="QDQ548" s="57"/>
      <c r="QDR548" s="55"/>
      <c r="QDS548" s="55"/>
      <c r="QDT548" s="55"/>
      <c r="QDU548" s="55"/>
      <c r="QDV548" s="55"/>
      <c r="QDW548" s="55"/>
      <c r="QDX548" s="55"/>
      <c r="QDY548" s="59"/>
      <c r="QDZ548" s="55"/>
      <c r="QEA548" s="55"/>
      <c r="QEB548" s="87"/>
      <c r="QEC548" s="88"/>
      <c r="QED548" s="89"/>
      <c r="QEE548" s="90"/>
      <c r="QEF548" s="57"/>
      <c r="QEG548" s="57"/>
      <c r="QEH548" s="91"/>
      <c r="QEI548" s="87"/>
      <c r="QEJ548" s="87"/>
      <c r="QEK548" s="55"/>
      <c r="QEL548" s="55"/>
      <c r="QEM548" s="92"/>
      <c r="QEN548" s="61"/>
      <c r="QEO548" s="55"/>
      <c r="QEP548" s="57"/>
      <c r="QEQ548" s="55"/>
      <c r="QER548" s="55"/>
      <c r="QES548" s="55"/>
      <c r="QET548" s="55"/>
      <c r="QEU548" s="55"/>
      <c r="QEV548" s="55"/>
      <c r="QEW548" s="55"/>
      <c r="QEX548" s="59"/>
      <c r="QEY548" s="55"/>
      <c r="QEZ548" s="55"/>
      <c r="QFA548" s="87"/>
      <c r="QFB548" s="88"/>
      <c r="QFC548" s="89"/>
      <c r="QFD548" s="90"/>
      <c r="QFE548" s="57"/>
      <c r="QFF548" s="57"/>
      <c r="QFG548" s="91"/>
      <c r="QFH548" s="87"/>
      <c r="QFI548" s="87"/>
      <c r="QFJ548" s="55"/>
      <c r="QFK548" s="55"/>
      <c r="QFL548" s="92"/>
      <c r="QFM548" s="61"/>
      <c r="QFN548" s="55"/>
      <c r="QFO548" s="57"/>
      <c r="QFP548" s="55"/>
      <c r="QFQ548" s="55"/>
      <c r="QFR548" s="55"/>
      <c r="QFS548" s="55"/>
      <c r="QFT548" s="55"/>
      <c r="QFU548" s="55"/>
      <c r="QFV548" s="55"/>
      <c r="QFW548" s="59"/>
      <c r="QFX548" s="55"/>
      <c r="QFY548" s="55"/>
      <c r="QFZ548" s="87"/>
      <c r="QGA548" s="88"/>
      <c r="QGB548" s="89"/>
      <c r="QGC548" s="90"/>
      <c r="QGD548" s="57"/>
      <c r="QGE548" s="57"/>
      <c r="QGF548" s="91"/>
      <c r="QGG548" s="87"/>
      <c r="QGH548" s="87"/>
      <c r="QGI548" s="55"/>
      <c r="QGJ548" s="55"/>
      <c r="QGK548" s="92"/>
      <c r="QGL548" s="61"/>
      <c r="QGM548" s="55"/>
      <c r="QGN548" s="57"/>
      <c r="QGO548" s="55"/>
      <c r="QGP548" s="55"/>
      <c r="QGQ548" s="55"/>
      <c r="QGR548" s="55"/>
      <c r="QGS548" s="55"/>
      <c r="QGT548" s="55"/>
      <c r="QGU548" s="55"/>
      <c r="QGV548" s="59"/>
      <c r="QGW548" s="55"/>
      <c r="QGX548" s="55"/>
      <c r="QGY548" s="87"/>
      <c r="QGZ548" s="88"/>
      <c r="QHA548" s="89"/>
      <c r="QHB548" s="90"/>
      <c r="QHC548" s="57"/>
      <c r="QHD548" s="57"/>
      <c r="QHE548" s="91"/>
      <c r="QHF548" s="87"/>
      <c r="QHG548" s="87"/>
      <c r="QHH548" s="55"/>
      <c r="QHI548" s="55"/>
      <c r="QHJ548" s="92"/>
      <c r="QHK548" s="61"/>
      <c r="QHL548" s="55"/>
      <c r="QHM548" s="57"/>
      <c r="QHN548" s="55"/>
      <c r="QHO548" s="55"/>
      <c r="QHP548" s="55"/>
      <c r="QHQ548" s="55"/>
      <c r="QHR548" s="55"/>
      <c r="QHS548" s="55"/>
      <c r="QHT548" s="55"/>
      <c r="QHU548" s="59"/>
      <c r="QHV548" s="55"/>
      <c r="QHW548" s="55"/>
      <c r="QHX548" s="87"/>
      <c r="QHY548" s="88"/>
      <c r="QHZ548" s="89"/>
      <c r="QIA548" s="90"/>
      <c r="QIB548" s="57"/>
      <c r="QIC548" s="57"/>
      <c r="QID548" s="91"/>
      <c r="QIE548" s="87"/>
      <c r="QIF548" s="87"/>
      <c r="QIG548" s="55"/>
      <c r="QIH548" s="55"/>
      <c r="QII548" s="92"/>
      <c r="QIJ548" s="61"/>
      <c r="QIK548" s="55"/>
      <c r="QIL548" s="57"/>
      <c r="QIM548" s="55"/>
      <c r="QIN548" s="55"/>
      <c r="QIO548" s="55"/>
      <c r="QIP548" s="55"/>
      <c r="QIQ548" s="55"/>
      <c r="QIR548" s="55"/>
      <c r="QIS548" s="55"/>
      <c r="QIT548" s="59"/>
      <c r="QIU548" s="55"/>
      <c r="QIV548" s="55"/>
      <c r="QIW548" s="87"/>
      <c r="QIX548" s="88"/>
      <c r="QIY548" s="89"/>
      <c r="QIZ548" s="90"/>
      <c r="QJA548" s="57"/>
      <c r="QJB548" s="57"/>
      <c r="QJC548" s="91"/>
      <c r="QJD548" s="87"/>
      <c r="QJE548" s="87"/>
      <c r="QJF548" s="55"/>
      <c r="QJG548" s="55"/>
      <c r="QJH548" s="92"/>
      <c r="QJI548" s="61"/>
      <c r="QJJ548" s="55"/>
      <c r="QJK548" s="57"/>
      <c r="QJL548" s="55"/>
      <c r="QJM548" s="55"/>
      <c r="QJN548" s="55"/>
      <c r="QJO548" s="55"/>
      <c r="QJP548" s="55"/>
      <c r="QJQ548" s="55"/>
      <c r="QJR548" s="55"/>
      <c r="QJS548" s="59"/>
      <c r="QJT548" s="55"/>
      <c r="QJU548" s="55"/>
      <c r="QJV548" s="87"/>
      <c r="QJW548" s="88"/>
      <c r="QJX548" s="89"/>
      <c r="QJY548" s="90"/>
      <c r="QJZ548" s="57"/>
      <c r="QKA548" s="57"/>
      <c r="QKB548" s="91"/>
      <c r="QKC548" s="87"/>
      <c r="QKD548" s="87"/>
      <c r="QKE548" s="55"/>
      <c r="QKF548" s="55"/>
      <c r="QKG548" s="92"/>
      <c r="QKH548" s="61"/>
      <c r="QKI548" s="55"/>
      <c r="QKJ548" s="57"/>
      <c r="QKK548" s="55"/>
      <c r="QKL548" s="55"/>
      <c r="QKM548" s="55"/>
      <c r="QKN548" s="55"/>
      <c r="QKO548" s="55"/>
      <c r="QKP548" s="55"/>
      <c r="QKQ548" s="55"/>
      <c r="QKR548" s="59"/>
      <c r="QKS548" s="55"/>
      <c r="QKT548" s="55"/>
      <c r="QKU548" s="87"/>
      <c r="QKV548" s="88"/>
      <c r="QKW548" s="89"/>
      <c r="QKX548" s="90"/>
      <c r="QKY548" s="57"/>
      <c r="QKZ548" s="57"/>
      <c r="QLA548" s="91"/>
      <c r="QLB548" s="87"/>
      <c r="QLC548" s="87"/>
      <c r="QLD548" s="55"/>
      <c r="QLE548" s="55"/>
      <c r="QLF548" s="92"/>
      <c r="QLG548" s="61"/>
      <c r="QLH548" s="55"/>
      <c r="QLI548" s="57"/>
      <c r="QLJ548" s="55"/>
      <c r="QLK548" s="55"/>
      <c r="QLL548" s="55"/>
      <c r="QLM548" s="55"/>
      <c r="QLN548" s="55"/>
      <c r="QLO548" s="55"/>
      <c r="QLP548" s="55"/>
      <c r="QLQ548" s="59"/>
      <c r="QLR548" s="55"/>
      <c r="QLS548" s="55"/>
      <c r="QLT548" s="87"/>
      <c r="QLU548" s="88"/>
      <c r="QLV548" s="89"/>
      <c r="QLW548" s="90"/>
      <c r="QLX548" s="57"/>
      <c r="QLY548" s="57"/>
      <c r="QLZ548" s="91"/>
      <c r="QMA548" s="87"/>
      <c r="QMB548" s="87"/>
      <c r="QMC548" s="55"/>
      <c r="QMD548" s="55"/>
      <c r="QME548" s="92"/>
      <c r="QMF548" s="61"/>
      <c r="QMG548" s="55"/>
      <c r="QMH548" s="57"/>
      <c r="QMI548" s="55"/>
      <c r="QMJ548" s="55"/>
      <c r="QMK548" s="55"/>
      <c r="QML548" s="55"/>
      <c r="QMM548" s="55"/>
      <c r="QMN548" s="55"/>
      <c r="QMO548" s="55"/>
      <c r="QMP548" s="59"/>
      <c r="QMQ548" s="55"/>
      <c r="QMR548" s="55"/>
      <c r="QMS548" s="87"/>
      <c r="QMT548" s="88"/>
      <c r="QMU548" s="89"/>
      <c r="QMV548" s="90"/>
      <c r="QMW548" s="57"/>
      <c r="QMX548" s="57"/>
      <c r="QMY548" s="91"/>
      <c r="QMZ548" s="87"/>
      <c r="QNA548" s="87"/>
      <c r="QNB548" s="55"/>
      <c r="QNC548" s="55"/>
      <c r="QND548" s="92"/>
      <c r="QNE548" s="61"/>
      <c r="QNF548" s="55"/>
      <c r="QNG548" s="57"/>
      <c r="QNH548" s="55"/>
      <c r="QNI548" s="55"/>
      <c r="QNJ548" s="55"/>
      <c r="QNK548" s="55"/>
      <c r="QNL548" s="55"/>
      <c r="QNM548" s="55"/>
      <c r="QNN548" s="55"/>
      <c r="QNO548" s="59"/>
      <c r="QNP548" s="55"/>
      <c r="QNQ548" s="55"/>
      <c r="QNR548" s="87"/>
      <c r="QNS548" s="88"/>
      <c r="QNT548" s="89"/>
      <c r="QNU548" s="90"/>
      <c r="QNV548" s="57"/>
      <c r="QNW548" s="57"/>
      <c r="QNX548" s="91"/>
      <c r="QNY548" s="87"/>
      <c r="QNZ548" s="87"/>
      <c r="QOA548" s="55"/>
      <c r="QOB548" s="55"/>
      <c r="QOC548" s="92"/>
      <c r="QOD548" s="61"/>
      <c r="QOE548" s="55"/>
      <c r="QOF548" s="57"/>
      <c r="QOG548" s="55"/>
      <c r="QOH548" s="55"/>
      <c r="QOI548" s="55"/>
      <c r="QOJ548" s="55"/>
      <c r="QOK548" s="55"/>
      <c r="QOL548" s="55"/>
      <c r="QOM548" s="55"/>
      <c r="QON548" s="59"/>
      <c r="QOO548" s="55"/>
      <c r="QOP548" s="55"/>
      <c r="QOQ548" s="87"/>
      <c r="QOR548" s="88"/>
      <c r="QOS548" s="89"/>
      <c r="QOT548" s="90"/>
      <c r="QOU548" s="57"/>
      <c r="QOV548" s="57"/>
      <c r="QOW548" s="91"/>
      <c r="QOX548" s="87"/>
      <c r="QOY548" s="87"/>
      <c r="QOZ548" s="55"/>
      <c r="QPA548" s="55"/>
      <c r="QPB548" s="92"/>
      <c r="QPC548" s="61"/>
      <c r="QPD548" s="55"/>
      <c r="QPE548" s="57"/>
      <c r="QPF548" s="55"/>
      <c r="QPG548" s="55"/>
      <c r="QPH548" s="55"/>
      <c r="QPI548" s="55"/>
      <c r="QPJ548" s="55"/>
      <c r="QPK548" s="55"/>
      <c r="QPL548" s="55"/>
      <c r="QPM548" s="59"/>
      <c r="QPN548" s="55"/>
      <c r="QPO548" s="55"/>
      <c r="QPP548" s="87"/>
      <c r="QPQ548" s="88"/>
      <c r="QPR548" s="89"/>
      <c r="QPS548" s="90"/>
      <c r="QPT548" s="57"/>
      <c r="QPU548" s="57"/>
      <c r="QPV548" s="91"/>
      <c r="QPW548" s="87"/>
      <c r="QPX548" s="87"/>
      <c r="QPY548" s="55"/>
      <c r="QPZ548" s="55"/>
      <c r="QQA548" s="92"/>
      <c r="QQB548" s="61"/>
      <c r="QQC548" s="55"/>
      <c r="QQD548" s="57"/>
      <c r="QQE548" s="55"/>
      <c r="QQF548" s="55"/>
      <c r="QQG548" s="55"/>
      <c r="QQH548" s="55"/>
      <c r="QQI548" s="55"/>
      <c r="QQJ548" s="55"/>
      <c r="QQK548" s="55"/>
      <c r="QQL548" s="59"/>
      <c r="QQM548" s="55"/>
      <c r="QQN548" s="55"/>
      <c r="QQO548" s="87"/>
      <c r="QQP548" s="88"/>
      <c r="QQQ548" s="89"/>
      <c r="QQR548" s="90"/>
      <c r="QQS548" s="57"/>
      <c r="QQT548" s="57"/>
      <c r="QQU548" s="91"/>
      <c r="QQV548" s="87"/>
      <c r="QQW548" s="87"/>
      <c r="QQX548" s="55"/>
      <c r="QQY548" s="55"/>
      <c r="QQZ548" s="92"/>
      <c r="QRA548" s="61"/>
      <c r="QRB548" s="55"/>
      <c r="QRC548" s="57"/>
      <c r="QRD548" s="55"/>
      <c r="QRE548" s="55"/>
      <c r="QRF548" s="55"/>
      <c r="QRG548" s="55"/>
      <c r="QRH548" s="55"/>
      <c r="QRI548" s="55"/>
      <c r="QRJ548" s="55"/>
      <c r="QRK548" s="59"/>
      <c r="QRL548" s="55"/>
      <c r="QRM548" s="55"/>
      <c r="QRN548" s="87"/>
      <c r="QRO548" s="88"/>
      <c r="QRP548" s="89"/>
      <c r="QRQ548" s="90"/>
      <c r="QRR548" s="57"/>
      <c r="QRS548" s="57"/>
      <c r="QRT548" s="91"/>
      <c r="QRU548" s="87"/>
      <c r="QRV548" s="87"/>
      <c r="QRW548" s="55"/>
      <c r="QRX548" s="55"/>
      <c r="QRY548" s="92"/>
      <c r="QRZ548" s="61"/>
      <c r="QSA548" s="55"/>
      <c r="QSB548" s="57"/>
      <c r="QSC548" s="55"/>
      <c r="QSD548" s="55"/>
      <c r="QSE548" s="55"/>
      <c r="QSF548" s="55"/>
      <c r="QSG548" s="55"/>
      <c r="QSH548" s="55"/>
      <c r="QSI548" s="55"/>
      <c r="QSJ548" s="59"/>
      <c r="QSK548" s="55"/>
      <c r="QSL548" s="55"/>
      <c r="QSM548" s="87"/>
      <c r="QSN548" s="88"/>
      <c r="QSO548" s="89"/>
      <c r="QSP548" s="90"/>
      <c r="QSQ548" s="57"/>
      <c r="QSR548" s="57"/>
      <c r="QSS548" s="91"/>
      <c r="QST548" s="87"/>
      <c r="QSU548" s="87"/>
      <c r="QSV548" s="55"/>
      <c r="QSW548" s="55"/>
      <c r="QSX548" s="92"/>
      <c r="QSY548" s="61"/>
      <c r="QSZ548" s="55"/>
      <c r="QTA548" s="57"/>
      <c r="QTB548" s="55"/>
      <c r="QTC548" s="55"/>
      <c r="QTD548" s="55"/>
      <c r="QTE548" s="55"/>
      <c r="QTF548" s="55"/>
      <c r="QTG548" s="55"/>
      <c r="QTH548" s="55"/>
      <c r="QTI548" s="59"/>
      <c r="QTJ548" s="55"/>
      <c r="QTK548" s="55"/>
      <c r="QTL548" s="87"/>
      <c r="QTM548" s="88"/>
      <c r="QTN548" s="89"/>
      <c r="QTO548" s="90"/>
      <c r="QTP548" s="57"/>
      <c r="QTQ548" s="57"/>
      <c r="QTR548" s="91"/>
      <c r="QTS548" s="87"/>
      <c r="QTT548" s="87"/>
      <c r="QTU548" s="55"/>
      <c r="QTV548" s="55"/>
      <c r="QTW548" s="92"/>
      <c r="QTX548" s="61"/>
      <c r="QTY548" s="55"/>
      <c r="QTZ548" s="57"/>
      <c r="QUA548" s="55"/>
      <c r="QUB548" s="55"/>
      <c r="QUC548" s="55"/>
      <c r="QUD548" s="55"/>
      <c r="QUE548" s="55"/>
      <c r="QUF548" s="55"/>
      <c r="QUG548" s="55"/>
      <c r="QUH548" s="59"/>
      <c r="QUI548" s="55"/>
      <c r="QUJ548" s="55"/>
      <c r="QUK548" s="87"/>
      <c r="QUL548" s="88"/>
      <c r="QUM548" s="89"/>
      <c r="QUN548" s="90"/>
      <c r="QUO548" s="57"/>
      <c r="QUP548" s="57"/>
      <c r="QUQ548" s="91"/>
      <c r="QUR548" s="87"/>
      <c r="QUS548" s="87"/>
      <c r="QUT548" s="55"/>
      <c r="QUU548" s="55"/>
      <c r="QUV548" s="92"/>
      <c r="QUW548" s="61"/>
      <c r="QUX548" s="55"/>
      <c r="QUY548" s="57"/>
      <c r="QUZ548" s="55"/>
      <c r="QVA548" s="55"/>
      <c r="QVB548" s="55"/>
      <c r="QVC548" s="55"/>
      <c r="QVD548" s="55"/>
      <c r="QVE548" s="55"/>
      <c r="QVF548" s="55"/>
      <c r="QVG548" s="59"/>
      <c r="QVH548" s="55"/>
      <c r="QVI548" s="55"/>
      <c r="QVJ548" s="87"/>
      <c r="QVK548" s="88"/>
      <c r="QVL548" s="89"/>
      <c r="QVM548" s="90"/>
      <c r="QVN548" s="57"/>
      <c r="QVO548" s="57"/>
      <c r="QVP548" s="91"/>
      <c r="QVQ548" s="87"/>
      <c r="QVR548" s="87"/>
      <c r="QVS548" s="55"/>
      <c r="QVT548" s="55"/>
      <c r="QVU548" s="92"/>
      <c r="QVV548" s="61"/>
      <c r="QVW548" s="55"/>
      <c r="QVX548" s="57"/>
      <c r="QVY548" s="55"/>
      <c r="QVZ548" s="55"/>
      <c r="QWA548" s="55"/>
      <c r="QWB548" s="55"/>
      <c r="QWC548" s="55"/>
      <c r="QWD548" s="55"/>
      <c r="QWE548" s="55"/>
      <c r="QWF548" s="59"/>
      <c r="QWG548" s="55"/>
      <c r="QWH548" s="55"/>
      <c r="QWI548" s="87"/>
      <c r="QWJ548" s="88"/>
      <c r="QWK548" s="89"/>
      <c r="QWL548" s="90"/>
      <c r="QWM548" s="57"/>
      <c r="QWN548" s="57"/>
      <c r="QWO548" s="91"/>
      <c r="QWP548" s="87"/>
      <c r="QWQ548" s="87"/>
      <c r="QWR548" s="55"/>
      <c r="QWS548" s="55"/>
      <c r="QWT548" s="92"/>
      <c r="QWU548" s="61"/>
      <c r="QWV548" s="55"/>
      <c r="QWW548" s="57"/>
      <c r="QWX548" s="55"/>
      <c r="QWY548" s="55"/>
      <c r="QWZ548" s="55"/>
      <c r="QXA548" s="55"/>
      <c r="QXB548" s="55"/>
      <c r="QXC548" s="55"/>
      <c r="QXD548" s="55"/>
      <c r="QXE548" s="59"/>
      <c r="QXF548" s="55"/>
      <c r="QXG548" s="55"/>
      <c r="QXH548" s="87"/>
      <c r="QXI548" s="88"/>
      <c r="QXJ548" s="89"/>
      <c r="QXK548" s="90"/>
      <c r="QXL548" s="57"/>
      <c r="QXM548" s="57"/>
      <c r="QXN548" s="91"/>
      <c r="QXO548" s="87"/>
      <c r="QXP548" s="87"/>
      <c r="QXQ548" s="55"/>
      <c r="QXR548" s="55"/>
      <c r="QXS548" s="92"/>
      <c r="QXT548" s="61"/>
      <c r="QXU548" s="55"/>
      <c r="QXV548" s="57"/>
      <c r="QXW548" s="55"/>
      <c r="QXX548" s="55"/>
      <c r="QXY548" s="55"/>
      <c r="QXZ548" s="55"/>
      <c r="QYA548" s="55"/>
      <c r="QYB548" s="55"/>
      <c r="QYC548" s="55"/>
      <c r="QYD548" s="59"/>
      <c r="QYE548" s="55"/>
      <c r="QYF548" s="55"/>
      <c r="QYG548" s="87"/>
      <c r="QYH548" s="88"/>
      <c r="QYI548" s="89"/>
      <c r="QYJ548" s="90"/>
      <c r="QYK548" s="57"/>
      <c r="QYL548" s="57"/>
      <c r="QYM548" s="91"/>
      <c r="QYN548" s="87"/>
      <c r="QYO548" s="87"/>
      <c r="QYP548" s="55"/>
      <c r="QYQ548" s="55"/>
      <c r="QYR548" s="92"/>
      <c r="QYS548" s="61"/>
      <c r="QYT548" s="55"/>
      <c r="QYU548" s="57"/>
      <c r="QYV548" s="55"/>
      <c r="QYW548" s="55"/>
      <c r="QYX548" s="55"/>
      <c r="QYY548" s="55"/>
      <c r="QYZ548" s="55"/>
      <c r="QZA548" s="55"/>
      <c r="QZB548" s="55"/>
      <c r="QZC548" s="59"/>
      <c r="QZD548" s="55"/>
      <c r="QZE548" s="55"/>
      <c r="QZF548" s="87"/>
      <c r="QZG548" s="88"/>
      <c r="QZH548" s="89"/>
      <c r="QZI548" s="90"/>
      <c r="QZJ548" s="57"/>
      <c r="QZK548" s="57"/>
      <c r="QZL548" s="91"/>
      <c r="QZM548" s="87"/>
      <c r="QZN548" s="87"/>
      <c r="QZO548" s="55"/>
      <c r="QZP548" s="55"/>
      <c r="QZQ548" s="92"/>
      <c r="QZR548" s="61"/>
      <c r="QZS548" s="55"/>
      <c r="QZT548" s="57"/>
      <c r="QZU548" s="55"/>
      <c r="QZV548" s="55"/>
      <c r="QZW548" s="55"/>
      <c r="QZX548" s="55"/>
      <c r="QZY548" s="55"/>
      <c r="QZZ548" s="55"/>
      <c r="RAA548" s="55"/>
      <c r="RAB548" s="59"/>
      <c r="RAC548" s="55"/>
      <c r="RAD548" s="55"/>
      <c r="RAE548" s="87"/>
      <c r="RAF548" s="88"/>
      <c r="RAG548" s="89"/>
      <c r="RAH548" s="90"/>
      <c r="RAI548" s="57"/>
      <c r="RAJ548" s="57"/>
      <c r="RAK548" s="91"/>
      <c r="RAL548" s="87"/>
      <c r="RAM548" s="87"/>
      <c r="RAN548" s="55"/>
      <c r="RAO548" s="55"/>
      <c r="RAP548" s="92"/>
      <c r="RAQ548" s="61"/>
      <c r="RAR548" s="55"/>
      <c r="RAS548" s="57"/>
      <c r="RAT548" s="55"/>
      <c r="RAU548" s="55"/>
      <c r="RAV548" s="55"/>
      <c r="RAW548" s="55"/>
      <c r="RAX548" s="55"/>
      <c r="RAY548" s="55"/>
      <c r="RAZ548" s="55"/>
      <c r="RBA548" s="59"/>
      <c r="RBB548" s="55"/>
      <c r="RBC548" s="55"/>
      <c r="RBD548" s="87"/>
      <c r="RBE548" s="88"/>
      <c r="RBF548" s="89"/>
      <c r="RBG548" s="90"/>
      <c r="RBH548" s="57"/>
      <c r="RBI548" s="57"/>
      <c r="RBJ548" s="91"/>
      <c r="RBK548" s="87"/>
      <c r="RBL548" s="87"/>
      <c r="RBM548" s="55"/>
      <c r="RBN548" s="55"/>
      <c r="RBO548" s="92"/>
      <c r="RBP548" s="61"/>
      <c r="RBQ548" s="55"/>
      <c r="RBR548" s="57"/>
      <c r="RBS548" s="55"/>
      <c r="RBT548" s="55"/>
      <c r="RBU548" s="55"/>
      <c r="RBV548" s="55"/>
      <c r="RBW548" s="55"/>
      <c r="RBX548" s="55"/>
      <c r="RBY548" s="55"/>
      <c r="RBZ548" s="59"/>
      <c r="RCA548" s="55"/>
      <c r="RCB548" s="55"/>
      <c r="RCC548" s="87"/>
      <c r="RCD548" s="88"/>
      <c r="RCE548" s="89"/>
      <c r="RCF548" s="90"/>
      <c r="RCG548" s="57"/>
      <c r="RCH548" s="57"/>
      <c r="RCI548" s="91"/>
      <c r="RCJ548" s="87"/>
      <c r="RCK548" s="87"/>
      <c r="RCL548" s="55"/>
      <c r="RCM548" s="55"/>
      <c r="RCN548" s="92"/>
      <c r="RCO548" s="61"/>
      <c r="RCP548" s="55"/>
      <c r="RCQ548" s="57"/>
      <c r="RCR548" s="55"/>
      <c r="RCS548" s="55"/>
      <c r="RCT548" s="55"/>
      <c r="RCU548" s="55"/>
      <c r="RCV548" s="55"/>
      <c r="RCW548" s="55"/>
      <c r="RCX548" s="55"/>
      <c r="RCY548" s="59"/>
      <c r="RCZ548" s="55"/>
      <c r="RDA548" s="55"/>
      <c r="RDB548" s="87"/>
      <c r="RDC548" s="88"/>
      <c r="RDD548" s="89"/>
      <c r="RDE548" s="90"/>
      <c r="RDF548" s="57"/>
      <c r="RDG548" s="57"/>
      <c r="RDH548" s="91"/>
      <c r="RDI548" s="87"/>
      <c r="RDJ548" s="87"/>
      <c r="RDK548" s="55"/>
      <c r="RDL548" s="55"/>
      <c r="RDM548" s="92"/>
      <c r="RDN548" s="61"/>
      <c r="RDO548" s="55"/>
      <c r="RDP548" s="57"/>
      <c r="RDQ548" s="55"/>
      <c r="RDR548" s="55"/>
      <c r="RDS548" s="55"/>
      <c r="RDT548" s="55"/>
      <c r="RDU548" s="55"/>
      <c r="RDV548" s="55"/>
      <c r="RDW548" s="55"/>
      <c r="RDX548" s="59"/>
      <c r="RDY548" s="55"/>
      <c r="RDZ548" s="55"/>
      <c r="REA548" s="87"/>
      <c r="REB548" s="88"/>
      <c r="REC548" s="89"/>
      <c r="RED548" s="90"/>
      <c r="REE548" s="57"/>
      <c r="REF548" s="57"/>
      <c r="REG548" s="91"/>
      <c r="REH548" s="87"/>
      <c r="REI548" s="87"/>
      <c r="REJ548" s="55"/>
      <c r="REK548" s="55"/>
      <c r="REL548" s="92"/>
      <c r="REM548" s="61"/>
      <c r="REN548" s="55"/>
      <c r="REO548" s="57"/>
      <c r="REP548" s="55"/>
      <c r="REQ548" s="55"/>
      <c r="RER548" s="55"/>
      <c r="RES548" s="55"/>
      <c r="RET548" s="55"/>
      <c r="REU548" s="55"/>
      <c r="REV548" s="55"/>
      <c r="REW548" s="59"/>
      <c r="REX548" s="55"/>
      <c r="REY548" s="55"/>
      <c r="REZ548" s="87"/>
      <c r="RFA548" s="88"/>
      <c r="RFB548" s="89"/>
      <c r="RFC548" s="90"/>
      <c r="RFD548" s="57"/>
      <c r="RFE548" s="57"/>
      <c r="RFF548" s="91"/>
      <c r="RFG548" s="87"/>
      <c r="RFH548" s="87"/>
      <c r="RFI548" s="55"/>
      <c r="RFJ548" s="55"/>
      <c r="RFK548" s="92"/>
      <c r="RFL548" s="61"/>
      <c r="RFM548" s="55"/>
      <c r="RFN548" s="57"/>
      <c r="RFO548" s="55"/>
      <c r="RFP548" s="55"/>
      <c r="RFQ548" s="55"/>
      <c r="RFR548" s="55"/>
      <c r="RFS548" s="55"/>
      <c r="RFT548" s="55"/>
      <c r="RFU548" s="55"/>
      <c r="RFV548" s="59"/>
      <c r="RFW548" s="55"/>
      <c r="RFX548" s="55"/>
      <c r="RFY548" s="87"/>
      <c r="RFZ548" s="88"/>
      <c r="RGA548" s="89"/>
      <c r="RGB548" s="90"/>
      <c r="RGC548" s="57"/>
      <c r="RGD548" s="57"/>
      <c r="RGE548" s="91"/>
      <c r="RGF548" s="87"/>
      <c r="RGG548" s="87"/>
      <c r="RGH548" s="55"/>
      <c r="RGI548" s="55"/>
      <c r="RGJ548" s="92"/>
      <c r="RGK548" s="61"/>
      <c r="RGL548" s="55"/>
      <c r="RGM548" s="57"/>
      <c r="RGN548" s="55"/>
      <c r="RGO548" s="55"/>
      <c r="RGP548" s="55"/>
      <c r="RGQ548" s="55"/>
      <c r="RGR548" s="55"/>
      <c r="RGS548" s="55"/>
      <c r="RGT548" s="55"/>
      <c r="RGU548" s="59"/>
      <c r="RGV548" s="55"/>
      <c r="RGW548" s="55"/>
      <c r="RGX548" s="87"/>
      <c r="RGY548" s="88"/>
      <c r="RGZ548" s="89"/>
      <c r="RHA548" s="90"/>
      <c r="RHB548" s="57"/>
      <c r="RHC548" s="57"/>
      <c r="RHD548" s="91"/>
      <c r="RHE548" s="87"/>
      <c r="RHF548" s="87"/>
      <c r="RHG548" s="55"/>
      <c r="RHH548" s="55"/>
      <c r="RHI548" s="92"/>
      <c r="RHJ548" s="61"/>
      <c r="RHK548" s="55"/>
      <c r="RHL548" s="57"/>
      <c r="RHM548" s="55"/>
      <c r="RHN548" s="55"/>
      <c r="RHO548" s="55"/>
      <c r="RHP548" s="55"/>
      <c r="RHQ548" s="55"/>
      <c r="RHR548" s="55"/>
      <c r="RHS548" s="55"/>
      <c r="RHT548" s="59"/>
      <c r="RHU548" s="55"/>
      <c r="RHV548" s="55"/>
      <c r="RHW548" s="87"/>
      <c r="RHX548" s="88"/>
      <c r="RHY548" s="89"/>
      <c r="RHZ548" s="90"/>
      <c r="RIA548" s="57"/>
      <c r="RIB548" s="57"/>
      <c r="RIC548" s="91"/>
      <c r="RID548" s="87"/>
      <c r="RIE548" s="87"/>
      <c r="RIF548" s="55"/>
      <c r="RIG548" s="55"/>
      <c r="RIH548" s="92"/>
      <c r="RII548" s="61"/>
      <c r="RIJ548" s="55"/>
      <c r="RIK548" s="57"/>
      <c r="RIL548" s="55"/>
      <c r="RIM548" s="55"/>
      <c r="RIN548" s="55"/>
      <c r="RIO548" s="55"/>
      <c r="RIP548" s="55"/>
      <c r="RIQ548" s="55"/>
      <c r="RIR548" s="55"/>
      <c r="RIS548" s="59"/>
      <c r="RIT548" s="55"/>
      <c r="RIU548" s="55"/>
      <c r="RIV548" s="87"/>
      <c r="RIW548" s="88"/>
      <c r="RIX548" s="89"/>
      <c r="RIY548" s="90"/>
      <c r="RIZ548" s="57"/>
      <c r="RJA548" s="57"/>
      <c r="RJB548" s="91"/>
      <c r="RJC548" s="87"/>
      <c r="RJD548" s="87"/>
      <c r="RJE548" s="55"/>
      <c r="RJF548" s="55"/>
      <c r="RJG548" s="92"/>
      <c r="RJH548" s="61"/>
      <c r="RJI548" s="55"/>
      <c r="RJJ548" s="57"/>
      <c r="RJK548" s="55"/>
      <c r="RJL548" s="55"/>
      <c r="RJM548" s="55"/>
      <c r="RJN548" s="55"/>
      <c r="RJO548" s="55"/>
      <c r="RJP548" s="55"/>
      <c r="RJQ548" s="55"/>
      <c r="RJR548" s="59"/>
      <c r="RJS548" s="55"/>
      <c r="RJT548" s="55"/>
      <c r="RJU548" s="87"/>
      <c r="RJV548" s="88"/>
      <c r="RJW548" s="89"/>
      <c r="RJX548" s="90"/>
      <c r="RJY548" s="57"/>
      <c r="RJZ548" s="57"/>
      <c r="RKA548" s="91"/>
      <c r="RKB548" s="87"/>
      <c r="RKC548" s="87"/>
      <c r="RKD548" s="55"/>
      <c r="RKE548" s="55"/>
      <c r="RKF548" s="92"/>
      <c r="RKG548" s="61"/>
      <c r="RKH548" s="55"/>
      <c r="RKI548" s="57"/>
      <c r="RKJ548" s="55"/>
      <c r="RKK548" s="55"/>
      <c r="RKL548" s="55"/>
      <c r="RKM548" s="55"/>
      <c r="RKN548" s="55"/>
      <c r="RKO548" s="55"/>
      <c r="RKP548" s="55"/>
      <c r="RKQ548" s="59"/>
      <c r="RKR548" s="55"/>
      <c r="RKS548" s="55"/>
      <c r="RKT548" s="87"/>
      <c r="RKU548" s="88"/>
      <c r="RKV548" s="89"/>
      <c r="RKW548" s="90"/>
      <c r="RKX548" s="57"/>
      <c r="RKY548" s="57"/>
      <c r="RKZ548" s="91"/>
      <c r="RLA548" s="87"/>
      <c r="RLB548" s="87"/>
      <c r="RLC548" s="55"/>
      <c r="RLD548" s="55"/>
      <c r="RLE548" s="92"/>
      <c r="RLF548" s="61"/>
      <c r="RLG548" s="55"/>
      <c r="RLH548" s="57"/>
      <c r="RLI548" s="55"/>
      <c r="RLJ548" s="55"/>
      <c r="RLK548" s="55"/>
      <c r="RLL548" s="55"/>
      <c r="RLM548" s="55"/>
      <c r="RLN548" s="55"/>
      <c r="RLO548" s="55"/>
      <c r="RLP548" s="59"/>
      <c r="RLQ548" s="55"/>
      <c r="RLR548" s="55"/>
      <c r="RLS548" s="87"/>
      <c r="RLT548" s="88"/>
      <c r="RLU548" s="89"/>
      <c r="RLV548" s="90"/>
      <c r="RLW548" s="57"/>
      <c r="RLX548" s="57"/>
      <c r="RLY548" s="91"/>
      <c r="RLZ548" s="87"/>
      <c r="RMA548" s="87"/>
      <c r="RMB548" s="55"/>
      <c r="RMC548" s="55"/>
      <c r="RMD548" s="92"/>
      <c r="RME548" s="61"/>
      <c r="RMF548" s="55"/>
      <c r="RMG548" s="57"/>
      <c r="RMH548" s="55"/>
      <c r="RMI548" s="55"/>
      <c r="RMJ548" s="55"/>
      <c r="RMK548" s="55"/>
      <c r="RML548" s="55"/>
      <c r="RMM548" s="55"/>
      <c r="RMN548" s="55"/>
      <c r="RMO548" s="59"/>
      <c r="RMP548" s="55"/>
      <c r="RMQ548" s="55"/>
      <c r="RMR548" s="87"/>
      <c r="RMS548" s="88"/>
      <c r="RMT548" s="89"/>
      <c r="RMU548" s="90"/>
      <c r="RMV548" s="57"/>
      <c r="RMW548" s="57"/>
      <c r="RMX548" s="91"/>
      <c r="RMY548" s="87"/>
      <c r="RMZ548" s="87"/>
      <c r="RNA548" s="55"/>
      <c r="RNB548" s="55"/>
      <c r="RNC548" s="92"/>
      <c r="RND548" s="61"/>
      <c r="RNE548" s="55"/>
      <c r="RNF548" s="57"/>
      <c r="RNG548" s="55"/>
      <c r="RNH548" s="55"/>
      <c r="RNI548" s="55"/>
      <c r="RNJ548" s="55"/>
      <c r="RNK548" s="55"/>
      <c r="RNL548" s="55"/>
      <c r="RNM548" s="55"/>
      <c r="RNN548" s="59"/>
      <c r="RNO548" s="55"/>
      <c r="RNP548" s="55"/>
      <c r="RNQ548" s="87"/>
      <c r="RNR548" s="88"/>
      <c r="RNS548" s="89"/>
      <c r="RNT548" s="90"/>
      <c r="RNU548" s="57"/>
      <c r="RNV548" s="57"/>
      <c r="RNW548" s="91"/>
      <c r="RNX548" s="87"/>
      <c r="RNY548" s="87"/>
      <c r="RNZ548" s="55"/>
      <c r="ROA548" s="55"/>
      <c r="ROB548" s="92"/>
      <c r="ROC548" s="61"/>
      <c r="ROD548" s="55"/>
      <c r="ROE548" s="57"/>
      <c r="ROF548" s="55"/>
      <c r="ROG548" s="55"/>
      <c r="ROH548" s="55"/>
      <c r="ROI548" s="55"/>
      <c r="ROJ548" s="55"/>
      <c r="ROK548" s="55"/>
      <c r="ROL548" s="55"/>
      <c r="ROM548" s="59"/>
      <c r="RON548" s="55"/>
      <c r="ROO548" s="55"/>
      <c r="ROP548" s="87"/>
      <c r="ROQ548" s="88"/>
      <c r="ROR548" s="89"/>
      <c r="ROS548" s="90"/>
      <c r="ROT548" s="57"/>
      <c r="ROU548" s="57"/>
      <c r="ROV548" s="91"/>
      <c r="ROW548" s="87"/>
      <c r="ROX548" s="87"/>
      <c r="ROY548" s="55"/>
      <c r="ROZ548" s="55"/>
      <c r="RPA548" s="92"/>
      <c r="RPB548" s="61"/>
      <c r="RPC548" s="55"/>
      <c r="RPD548" s="57"/>
      <c r="RPE548" s="55"/>
      <c r="RPF548" s="55"/>
      <c r="RPG548" s="55"/>
      <c r="RPH548" s="55"/>
      <c r="RPI548" s="55"/>
      <c r="RPJ548" s="55"/>
      <c r="RPK548" s="55"/>
      <c r="RPL548" s="59"/>
      <c r="RPM548" s="55"/>
      <c r="RPN548" s="55"/>
      <c r="RPO548" s="87"/>
      <c r="RPP548" s="88"/>
      <c r="RPQ548" s="89"/>
      <c r="RPR548" s="90"/>
      <c r="RPS548" s="57"/>
      <c r="RPT548" s="57"/>
      <c r="RPU548" s="91"/>
      <c r="RPV548" s="87"/>
      <c r="RPW548" s="87"/>
      <c r="RPX548" s="55"/>
      <c r="RPY548" s="55"/>
      <c r="RPZ548" s="92"/>
      <c r="RQA548" s="61"/>
      <c r="RQB548" s="55"/>
      <c r="RQC548" s="57"/>
      <c r="RQD548" s="55"/>
      <c r="RQE548" s="55"/>
      <c r="RQF548" s="55"/>
      <c r="RQG548" s="55"/>
      <c r="RQH548" s="55"/>
      <c r="RQI548" s="55"/>
      <c r="RQJ548" s="55"/>
      <c r="RQK548" s="59"/>
      <c r="RQL548" s="55"/>
      <c r="RQM548" s="55"/>
      <c r="RQN548" s="87"/>
      <c r="RQO548" s="88"/>
      <c r="RQP548" s="89"/>
      <c r="RQQ548" s="90"/>
      <c r="RQR548" s="57"/>
      <c r="RQS548" s="57"/>
      <c r="RQT548" s="91"/>
      <c r="RQU548" s="87"/>
      <c r="RQV548" s="87"/>
      <c r="RQW548" s="55"/>
      <c r="RQX548" s="55"/>
      <c r="RQY548" s="92"/>
      <c r="RQZ548" s="61"/>
      <c r="RRA548" s="55"/>
      <c r="RRB548" s="57"/>
      <c r="RRC548" s="55"/>
      <c r="RRD548" s="55"/>
      <c r="RRE548" s="55"/>
      <c r="RRF548" s="55"/>
      <c r="RRG548" s="55"/>
      <c r="RRH548" s="55"/>
      <c r="RRI548" s="55"/>
      <c r="RRJ548" s="59"/>
      <c r="RRK548" s="55"/>
      <c r="RRL548" s="55"/>
      <c r="RRM548" s="87"/>
      <c r="RRN548" s="88"/>
      <c r="RRO548" s="89"/>
      <c r="RRP548" s="90"/>
      <c r="RRQ548" s="57"/>
      <c r="RRR548" s="57"/>
      <c r="RRS548" s="91"/>
      <c r="RRT548" s="87"/>
      <c r="RRU548" s="87"/>
      <c r="RRV548" s="55"/>
      <c r="RRW548" s="55"/>
      <c r="RRX548" s="92"/>
      <c r="RRY548" s="61"/>
      <c r="RRZ548" s="55"/>
      <c r="RSA548" s="57"/>
      <c r="RSB548" s="55"/>
      <c r="RSC548" s="55"/>
      <c r="RSD548" s="55"/>
      <c r="RSE548" s="55"/>
      <c r="RSF548" s="55"/>
      <c r="RSG548" s="55"/>
      <c r="RSH548" s="55"/>
      <c r="RSI548" s="59"/>
      <c r="RSJ548" s="55"/>
      <c r="RSK548" s="55"/>
      <c r="RSL548" s="87"/>
      <c r="RSM548" s="88"/>
      <c r="RSN548" s="89"/>
      <c r="RSO548" s="90"/>
      <c r="RSP548" s="57"/>
      <c r="RSQ548" s="57"/>
      <c r="RSR548" s="91"/>
      <c r="RSS548" s="87"/>
      <c r="RST548" s="87"/>
      <c r="RSU548" s="55"/>
      <c r="RSV548" s="55"/>
      <c r="RSW548" s="92"/>
      <c r="RSX548" s="61"/>
      <c r="RSY548" s="55"/>
      <c r="RSZ548" s="57"/>
      <c r="RTA548" s="55"/>
      <c r="RTB548" s="55"/>
      <c r="RTC548" s="55"/>
      <c r="RTD548" s="55"/>
      <c r="RTE548" s="55"/>
      <c r="RTF548" s="55"/>
      <c r="RTG548" s="55"/>
      <c r="RTH548" s="59"/>
      <c r="RTI548" s="55"/>
      <c r="RTJ548" s="55"/>
      <c r="RTK548" s="87"/>
      <c r="RTL548" s="88"/>
      <c r="RTM548" s="89"/>
      <c r="RTN548" s="90"/>
      <c r="RTO548" s="57"/>
      <c r="RTP548" s="57"/>
      <c r="RTQ548" s="91"/>
      <c r="RTR548" s="87"/>
      <c r="RTS548" s="87"/>
      <c r="RTT548" s="55"/>
      <c r="RTU548" s="55"/>
      <c r="RTV548" s="92"/>
      <c r="RTW548" s="61"/>
      <c r="RTX548" s="55"/>
      <c r="RTY548" s="57"/>
      <c r="RTZ548" s="55"/>
      <c r="RUA548" s="55"/>
      <c r="RUB548" s="55"/>
      <c r="RUC548" s="55"/>
      <c r="RUD548" s="55"/>
      <c r="RUE548" s="55"/>
      <c r="RUF548" s="55"/>
      <c r="RUG548" s="59"/>
      <c r="RUH548" s="55"/>
      <c r="RUI548" s="55"/>
      <c r="RUJ548" s="87"/>
      <c r="RUK548" s="88"/>
      <c r="RUL548" s="89"/>
      <c r="RUM548" s="90"/>
      <c r="RUN548" s="57"/>
      <c r="RUO548" s="57"/>
      <c r="RUP548" s="91"/>
      <c r="RUQ548" s="87"/>
      <c r="RUR548" s="87"/>
      <c r="RUS548" s="55"/>
      <c r="RUT548" s="55"/>
      <c r="RUU548" s="92"/>
      <c r="RUV548" s="61"/>
      <c r="RUW548" s="55"/>
      <c r="RUX548" s="57"/>
      <c r="RUY548" s="55"/>
      <c r="RUZ548" s="55"/>
      <c r="RVA548" s="55"/>
      <c r="RVB548" s="55"/>
      <c r="RVC548" s="55"/>
      <c r="RVD548" s="55"/>
      <c r="RVE548" s="55"/>
      <c r="RVF548" s="59"/>
      <c r="RVG548" s="55"/>
      <c r="RVH548" s="55"/>
      <c r="RVI548" s="87"/>
      <c r="RVJ548" s="88"/>
      <c r="RVK548" s="89"/>
      <c r="RVL548" s="90"/>
      <c r="RVM548" s="57"/>
      <c r="RVN548" s="57"/>
      <c r="RVO548" s="91"/>
      <c r="RVP548" s="87"/>
      <c r="RVQ548" s="87"/>
      <c r="RVR548" s="55"/>
      <c r="RVS548" s="55"/>
      <c r="RVT548" s="92"/>
      <c r="RVU548" s="61"/>
      <c r="RVV548" s="55"/>
      <c r="RVW548" s="57"/>
      <c r="RVX548" s="55"/>
      <c r="RVY548" s="55"/>
      <c r="RVZ548" s="55"/>
      <c r="RWA548" s="55"/>
      <c r="RWB548" s="55"/>
      <c r="RWC548" s="55"/>
      <c r="RWD548" s="55"/>
      <c r="RWE548" s="59"/>
      <c r="RWF548" s="55"/>
      <c r="RWG548" s="55"/>
      <c r="RWH548" s="87"/>
      <c r="RWI548" s="88"/>
      <c r="RWJ548" s="89"/>
      <c r="RWK548" s="90"/>
      <c r="RWL548" s="57"/>
      <c r="RWM548" s="57"/>
      <c r="RWN548" s="91"/>
      <c r="RWO548" s="87"/>
      <c r="RWP548" s="87"/>
      <c r="RWQ548" s="55"/>
      <c r="RWR548" s="55"/>
      <c r="RWS548" s="92"/>
      <c r="RWT548" s="61"/>
      <c r="RWU548" s="55"/>
      <c r="RWV548" s="57"/>
      <c r="RWW548" s="55"/>
      <c r="RWX548" s="55"/>
      <c r="RWY548" s="55"/>
      <c r="RWZ548" s="55"/>
      <c r="RXA548" s="55"/>
      <c r="RXB548" s="55"/>
      <c r="RXC548" s="55"/>
      <c r="RXD548" s="59"/>
      <c r="RXE548" s="55"/>
      <c r="RXF548" s="55"/>
      <c r="RXG548" s="87"/>
      <c r="RXH548" s="88"/>
      <c r="RXI548" s="89"/>
      <c r="RXJ548" s="90"/>
      <c r="RXK548" s="57"/>
      <c r="RXL548" s="57"/>
      <c r="RXM548" s="91"/>
      <c r="RXN548" s="87"/>
      <c r="RXO548" s="87"/>
      <c r="RXP548" s="55"/>
      <c r="RXQ548" s="55"/>
      <c r="RXR548" s="92"/>
      <c r="RXS548" s="61"/>
      <c r="RXT548" s="55"/>
      <c r="RXU548" s="57"/>
      <c r="RXV548" s="55"/>
      <c r="RXW548" s="55"/>
      <c r="RXX548" s="55"/>
      <c r="RXY548" s="55"/>
      <c r="RXZ548" s="55"/>
      <c r="RYA548" s="55"/>
      <c r="RYB548" s="55"/>
      <c r="RYC548" s="59"/>
      <c r="RYD548" s="55"/>
      <c r="RYE548" s="55"/>
      <c r="RYF548" s="87"/>
      <c r="RYG548" s="88"/>
      <c r="RYH548" s="89"/>
      <c r="RYI548" s="90"/>
      <c r="RYJ548" s="57"/>
      <c r="RYK548" s="57"/>
      <c r="RYL548" s="91"/>
      <c r="RYM548" s="87"/>
      <c r="RYN548" s="87"/>
      <c r="RYO548" s="55"/>
      <c r="RYP548" s="55"/>
      <c r="RYQ548" s="92"/>
      <c r="RYR548" s="61"/>
      <c r="RYS548" s="55"/>
      <c r="RYT548" s="57"/>
      <c r="RYU548" s="55"/>
      <c r="RYV548" s="55"/>
      <c r="RYW548" s="55"/>
      <c r="RYX548" s="55"/>
      <c r="RYY548" s="55"/>
      <c r="RYZ548" s="55"/>
      <c r="RZA548" s="55"/>
      <c r="RZB548" s="59"/>
      <c r="RZC548" s="55"/>
      <c r="RZD548" s="55"/>
      <c r="RZE548" s="87"/>
      <c r="RZF548" s="88"/>
      <c r="RZG548" s="89"/>
      <c r="RZH548" s="90"/>
      <c r="RZI548" s="57"/>
      <c r="RZJ548" s="57"/>
      <c r="RZK548" s="91"/>
      <c r="RZL548" s="87"/>
      <c r="RZM548" s="87"/>
      <c r="RZN548" s="55"/>
      <c r="RZO548" s="55"/>
      <c r="RZP548" s="92"/>
      <c r="RZQ548" s="61"/>
      <c r="RZR548" s="55"/>
      <c r="RZS548" s="57"/>
      <c r="RZT548" s="55"/>
      <c r="RZU548" s="55"/>
      <c r="RZV548" s="55"/>
      <c r="RZW548" s="55"/>
      <c r="RZX548" s="55"/>
      <c r="RZY548" s="55"/>
      <c r="RZZ548" s="55"/>
      <c r="SAA548" s="59"/>
      <c r="SAB548" s="55"/>
      <c r="SAC548" s="55"/>
      <c r="SAD548" s="87"/>
      <c r="SAE548" s="88"/>
      <c r="SAF548" s="89"/>
      <c r="SAG548" s="90"/>
      <c r="SAH548" s="57"/>
      <c r="SAI548" s="57"/>
      <c r="SAJ548" s="91"/>
      <c r="SAK548" s="87"/>
      <c r="SAL548" s="87"/>
      <c r="SAM548" s="55"/>
      <c r="SAN548" s="55"/>
      <c r="SAO548" s="92"/>
      <c r="SAP548" s="61"/>
      <c r="SAQ548" s="55"/>
      <c r="SAR548" s="57"/>
      <c r="SAS548" s="55"/>
      <c r="SAT548" s="55"/>
      <c r="SAU548" s="55"/>
      <c r="SAV548" s="55"/>
      <c r="SAW548" s="55"/>
      <c r="SAX548" s="55"/>
      <c r="SAY548" s="55"/>
      <c r="SAZ548" s="59"/>
      <c r="SBA548" s="55"/>
      <c r="SBB548" s="55"/>
      <c r="SBC548" s="87"/>
      <c r="SBD548" s="88"/>
      <c r="SBE548" s="89"/>
      <c r="SBF548" s="90"/>
      <c r="SBG548" s="57"/>
      <c r="SBH548" s="57"/>
      <c r="SBI548" s="91"/>
      <c r="SBJ548" s="87"/>
      <c r="SBK548" s="87"/>
      <c r="SBL548" s="55"/>
      <c r="SBM548" s="55"/>
      <c r="SBN548" s="92"/>
      <c r="SBO548" s="61"/>
      <c r="SBP548" s="55"/>
      <c r="SBQ548" s="57"/>
      <c r="SBR548" s="55"/>
      <c r="SBS548" s="55"/>
      <c r="SBT548" s="55"/>
      <c r="SBU548" s="55"/>
      <c r="SBV548" s="55"/>
      <c r="SBW548" s="55"/>
      <c r="SBX548" s="55"/>
      <c r="SBY548" s="59"/>
      <c r="SBZ548" s="55"/>
      <c r="SCA548" s="55"/>
      <c r="SCB548" s="87"/>
      <c r="SCC548" s="88"/>
      <c r="SCD548" s="89"/>
      <c r="SCE548" s="90"/>
      <c r="SCF548" s="57"/>
      <c r="SCG548" s="57"/>
      <c r="SCH548" s="91"/>
      <c r="SCI548" s="87"/>
      <c r="SCJ548" s="87"/>
      <c r="SCK548" s="55"/>
      <c r="SCL548" s="55"/>
      <c r="SCM548" s="92"/>
      <c r="SCN548" s="61"/>
      <c r="SCO548" s="55"/>
      <c r="SCP548" s="57"/>
      <c r="SCQ548" s="55"/>
      <c r="SCR548" s="55"/>
      <c r="SCS548" s="55"/>
      <c r="SCT548" s="55"/>
      <c r="SCU548" s="55"/>
      <c r="SCV548" s="55"/>
      <c r="SCW548" s="55"/>
      <c r="SCX548" s="59"/>
      <c r="SCY548" s="55"/>
      <c r="SCZ548" s="55"/>
      <c r="SDA548" s="87"/>
      <c r="SDB548" s="88"/>
      <c r="SDC548" s="89"/>
      <c r="SDD548" s="90"/>
      <c r="SDE548" s="57"/>
      <c r="SDF548" s="57"/>
      <c r="SDG548" s="91"/>
      <c r="SDH548" s="87"/>
      <c r="SDI548" s="87"/>
      <c r="SDJ548" s="55"/>
      <c r="SDK548" s="55"/>
      <c r="SDL548" s="92"/>
      <c r="SDM548" s="61"/>
      <c r="SDN548" s="55"/>
      <c r="SDO548" s="57"/>
      <c r="SDP548" s="55"/>
      <c r="SDQ548" s="55"/>
      <c r="SDR548" s="55"/>
      <c r="SDS548" s="55"/>
      <c r="SDT548" s="55"/>
      <c r="SDU548" s="55"/>
      <c r="SDV548" s="55"/>
      <c r="SDW548" s="59"/>
      <c r="SDX548" s="55"/>
      <c r="SDY548" s="55"/>
      <c r="SDZ548" s="87"/>
      <c r="SEA548" s="88"/>
      <c r="SEB548" s="89"/>
      <c r="SEC548" s="90"/>
      <c r="SED548" s="57"/>
      <c r="SEE548" s="57"/>
      <c r="SEF548" s="91"/>
      <c r="SEG548" s="87"/>
      <c r="SEH548" s="87"/>
      <c r="SEI548" s="55"/>
      <c r="SEJ548" s="55"/>
      <c r="SEK548" s="92"/>
      <c r="SEL548" s="61"/>
      <c r="SEM548" s="55"/>
      <c r="SEN548" s="57"/>
      <c r="SEO548" s="55"/>
      <c r="SEP548" s="55"/>
      <c r="SEQ548" s="55"/>
      <c r="SER548" s="55"/>
      <c r="SES548" s="55"/>
      <c r="SET548" s="55"/>
      <c r="SEU548" s="55"/>
      <c r="SEV548" s="59"/>
      <c r="SEW548" s="55"/>
      <c r="SEX548" s="55"/>
      <c r="SEY548" s="87"/>
      <c r="SEZ548" s="88"/>
      <c r="SFA548" s="89"/>
      <c r="SFB548" s="90"/>
      <c r="SFC548" s="57"/>
      <c r="SFD548" s="57"/>
      <c r="SFE548" s="91"/>
      <c r="SFF548" s="87"/>
      <c r="SFG548" s="87"/>
      <c r="SFH548" s="55"/>
      <c r="SFI548" s="55"/>
      <c r="SFJ548" s="92"/>
      <c r="SFK548" s="61"/>
      <c r="SFL548" s="55"/>
      <c r="SFM548" s="57"/>
      <c r="SFN548" s="55"/>
      <c r="SFO548" s="55"/>
      <c r="SFP548" s="55"/>
      <c r="SFQ548" s="55"/>
      <c r="SFR548" s="55"/>
      <c r="SFS548" s="55"/>
      <c r="SFT548" s="55"/>
      <c r="SFU548" s="59"/>
      <c r="SFV548" s="55"/>
      <c r="SFW548" s="55"/>
      <c r="SFX548" s="87"/>
      <c r="SFY548" s="88"/>
      <c r="SFZ548" s="89"/>
      <c r="SGA548" s="90"/>
      <c r="SGB548" s="57"/>
      <c r="SGC548" s="57"/>
      <c r="SGD548" s="91"/>
      <c r="SGE548" s="87"/>
      <c r="SGF548" s="87"/>
      <c r="SGG548" s="55"/>
      <c r="SGH548" s="55"/>
      <c r="SGI548" s="92"/>
      <c r="SGJ548" s="61"/>
      <c r="SGK548" s="55"/>
      <c r="SGL548" s="57"/>
      <c r="SGM548" s="55"/>
      <c r="SGN548" s="55"/>
      <c r="SGO548" s="55"/>
      <c r="SGP548" s="55"/>
      <c r="SGQ548" s="55"/>
      <c r="SGR548" s="55"/>
      <c r="SGS548" s="55"/>
      <c r="SGT548" s="59"/>
      <c r="SGU548" s="55"/>
      <c r="SGV548" s="55"/>
      <c r="SGW548" s="87"/>
      <c r="SGX548" s="88"/>
      <c r="SGY548" s="89"/>
      <c r="SGZ548" s="90"/>
      <c r="SHA548" s="57"/>
      <c r="SHB548" s="57"/>
      <c r="SHC548" s="91"/>
      <c r="SHD548" s="87"/>
      <c r="SHE548" s="87"/>
      <c r="SHF548" s="55"/>
      <c r="SHG548" s="55"/>
      <c r="SHH548" s="92"/>
      <c r="SHI548" s="61"/>
      <c r="SHJ548" s="55"/>
      <c r="SHK548" s="57"/>
      <c r="SHL548" s="55"/>
      <c r="SHM548" s="55"/>
      <c r="SHN548" s="55"/>
      <c r="SHO548" s="55"/>
      <c r="SHP548" s="55"/>
      <c r="SHQ548" s="55"/>
      <c r="SHR548" s="55"/>
      <c r="SHS548" s="59"/>
      <c r="SHT548" s="55"/>
      <c r="SHU548" s="55"/>
      <c r="SHV548" s="87"/>
      <c r="SHW548" s="88"/>
      <c r="SHX548" s="89"/>
      <c r="SHY548" s="90"/>
      <c r="SHZ548" s="57"/>
      <c r="SIA548" s="57"/>
      <c r="SIB548" s="91"/>
      <c r="SIC548" s="87"/>
      <c r="SID548" s="87"/>
      <c r="SIE548" s="55"/>
      <c r="SIF548" s="55"/>
      <c r="SIG548" s="92"/>
      <c r="SIH548" s="61"/>
      <c r="SII548" s="55"/>
      <c r="SIJ548" s="57"/>
      <c r="SIK548" s="55"/>
      <c r="SIL548" s="55"/>
      <c r="SIM548" s="55"/>
      <c r="SIN548" s="55"/>
      <c r="SIO548" s="55"/>
      <c r="SIP548" s="55"/>
      <c r="SIQ548" s="55"/>
      <c r="SIR548" s="59"/>
      <c r="SIS548" s="55"/>
      <c r="SIT548" s="55"/>
      <c r="SIU548" s="87"/>
      <c r="SIV548" s="88"/>
      <c r="SIW548" s="89"/>
      <c r="SIX548" s="90"/>
      <c r="SIY548" s="57"/>
      <c r="SIZ548" s="57"/>
      <c r="SJA548" s="91"/>
      <c r="SJB548" s="87"/>
      <c r="SJC548" s="87"/>
      <c r="SJD548" s="55"/>
      <c r="SJE548" s="55"/>
      <c r="SJF548" s="92"/>
      <c r="SJG548" s="61"/>
      <c r="SJH548" s="55"/>
      <c r="SJI548" s="57"/>
      <c r="SJJ548" s="55"/>
      <c r="SJK548" s="55"/>
      <c r="SJL548" s="55"/>
      <c r="SJM548" s="55"/>
      <c r="SJN548" s="55"/>
      <c r="SJO548" s="55"/>
      <c r="SJP548" s="55"/>
      <c r="SJQ548" s="59"/>
      <c r="SJR548" s="55"/>
      <c r="SJS548" s="55"/>
      <c r="SJT548" s="87"/>
      <c r="SJU548" s="88"/>
      <c r="SJV548" s="89"/>
      <c r="SJW548" s="90"/>
      <c r="SJX548" s="57"/>
      <c r="SJY548" s="57"/>
      <c r="SJZ548" s="91"/>
      <c r="SKA548" s="87"/>
      <c r="SKB548" s="87"/>
      <c r="SKC548" s="55"/>
      <c r="SKD548" s="55"/>
      <c r="SKE548" s="92"/>
      <c r="SKF548" s="61"/>
      <c r="SKG548" s="55"/>
      <c r="SKH548" s="57"/>
      <c r="SKI548" s="55"/>
      <c r="SKJ548" s="55"/>
      <c r="SKK548" s="55"/>
      <c r="SKL548" s="55"/>
      <c r="SKM548" s="55"/>
      <c r="SKN548" s="55"/>
      <c r="SKO548" s="55"/>
      <c r="SKP548" s="59"/>
      <c r="SKQ548" s="55"/>
      <c r="SKR548" s="55"/>
      <c r="SKS548" s="87"/>
      <c r="SKT548" s="88"/>
      <c r="SKU548" s="89"/>
      <c r="SKV548" s="90"/>
      <c r="SKW548" s="57"/>
      <c r="SKX548" s="57"/>
      <c r="SKY548" s="91"/>
      <c r="SKZ548" s="87"/>
      <c r="SLA548" s="87"/>
      <c r="SLB548" s="55"/>
      <c r="SLC548" s="55"/>
      <c r="SLD548" s="92"/>
      <c r="SLE548" s="61"/>
      <c r="SLF548" s="55"/>
      <c r="SLG548" s="57"/>
      <c r="SLH548" s="55"/>
      <c r="SLI548" s="55"/>
      <c r="SLJ548" s="55"/>
      <c r="SLK548" s="55"/>
      <c r="SLL548" s="55"/>
      <c r="SLM548" s="55"/>
      <c r="SLN548" s="55"/>
      <c r="SLO548" s="59"/>
      <c r="SLP548" s="55"/>
      <c r="SLQ548" s="55"/>
      <c r="SLR548" s="87"/>
      <c r="SLS548" s="88"/>
      <c r="SLT548" s="89"/>
      <c r="SLU548" s="90"/>
      <c r="SLV548" s="57"/>
      <c r="SLW548" s="57"/>
      <c r="SLX548" s="91"/>
      <c r="SLY548" s="87"/>
      <c r="SLZ548" s="87"/>
      <c r="SMA548" s="55"/>
      <c r="SMB548" s="55"/>
      <c r="SMC548" s="92"/>
      <c r="SMD548" s="61"/>
      <c r="SME548" s="55"/>
      <c r="SMF548" s="57"/>
      <c r="SMG548" s="55"/>
      <c r="SMH548" s="55"/>
      <c r="SMI548" s="55"/>
      <c r="SMJ548" s="55"/>
      <c r="SMK548" s="55"/>
      <c r="SML548" s="55"/>
      <c r="SMM548" s="55"/>
      <c r="SMN548" s="59"/>
      <c r="SMO548" s="55"/>
      <c r="SMP548" s="55"/>
      <c r="SMQ548" s="87"/>
      <c r="SMR548" s="88"/>
      <c r="SMS548" s="89"/>
      <c r="SMT548" s="90"/>
      <c r="SMU548" s="57"/>
      <c r="SMV548" s="57"/>
      <c r="SMW548" s="91"/>
      <c r="SMX548" s="87"/>
      <c r="SMY548" s="87"/>
      <c r="SMZ548" s="55"/>
      <c r="SNA548" s="55"/>
      <c r="SNB548" s="92"/>
      <c r="SNC548" s="61"/>
      <c r="SND548" s="55"/>
      <c r="SNE548" s="57"/>
      <c r="SNF548" s="55"/>
      <c r="SNG548" s="55"/>
      <c r="SNH548" s="55"/>
      <c r="SNI548" s="55"/>
      <c r="SNJ548" s="55"/>
      <c r="SNK548" s="55"/>
      <c r="SNL548" s="55"/>
      <c r="SNM548" s="59"/>
      <c r="SNN548" s="55"/>
      <c r="SNO548" s="55"/>
      <c r="SNP548" s="87"/>
      <c r="SNQ548" s="88"/>
      <c r="SNR548" s="89"/>
      <c r="SNS548" s="90"/>
      <c r="SNT548" s="57"/>
      <c r="SNU548" s="57"/>
      <c r="SNV548" s="91"/>
      <c r="SNW548" s="87"/>
      <c r="SNX548" s="87"/>
      <c r="SNY548" s="55"/>
      <c r="SNZ548" s="55"/>
      <c r="SOA548" s="92"/>
      <c r="SOB548" s="61"/>
      <c r="SOC548" s="55"/>
      <c r="SOD548" s="57"/>
      <c r="SOE548" s="55"/>
      <c r="SOF548" s="55"/>
      <c r="SOG548" s="55"/>
      <c r="SOH548" s="55"/>
      <c r="SOI548" s="55"/>
      <c r="SOJ548" s="55"/>
      <c r="SOK548" s="55"/>
      <c r="SOL548" s="59"/>
      <c r="SOM548" s="55"/>
      <c r="SON548" s="55"/>
      <c r="SOO548" s="87"/>
      <c r="SOP548" s="88"/>
      <c r="SOQ548" s="89"/>
      <c r="SOR548" s="90"/>
      <c r="SOS548" s="57"/>
      <c r="SOT548" s="57"/>
      <c r="SOU548" s="91"/>
      <c r="SOV548" s="87"/>
      <c r="SOW548" s="87"/>
      <c r="SOX548" s="55"/>
      <c r="SOY548" s="55"/>
      <c r="SOZ548" s="92"/>
      <c r="SPA548" s="61"/>
      <c r="SPB548" s="55"/>
      <c r="SPC548" s="57"/>
      <c r="SPD548" s="55"/>
      <c r="SPE548" s="55"/>
      <c r="SPF548" s="55"/>
      <c r="SPG548" s="55"/>
      <c r="SPH548" s="55"/>
      <c r="SPI548" s="55"/>
      <c r="SPJ548" s="55"/>
      <c r="SPK548" s="59"/>
      <c r="SPL548" s="55"/>
      <c r="SPM548" s="55"/>
      <c r="SPN548" s="87"/>
      <c r="SPO548" s="88"/>
      <c r="SPP548" s="89"/>
      <c r="SPQ548" s="90"/>
      <c r="SPR548" s="57"/>
      <c r="SPS548" s="57"/>
      <c r="SPT548" s="91"/>
      <c r="SPU548" s="87"/>
      <c r="SPV548" s="87"/>
      <c r="SPW548" s="55"/>
      <c r="SPX548" s="55"/>
      <c r="SPY548" s="92"/>
      <c r="SPZ548" s="61"/>
      <c r="SQA548" s="55"/>
      <c r="SQB548" s="57"/>
      <c r="SQC548" s="55"/>
      <c r="SQD548" s="55"/>
      <c r="SQE548" s="55"/>
      <c r="SQF548" s="55"/>
      <c r="SQG548" s="55"/>
      <c r="SQH548" s="55"/>
      <c r="SQI548" s="55"/>
      <c r="SQJ548" s="59"/>
      <c r="SQK548" s="55"/>
      <c r="SQL548" s="55"/>
      <c r="SQM548" s="87"/>
      <c r="SQN548" s="88"/>
      <c r="SQO548" s="89"/>
      <c r="SQP548" s="90"/>
      <c r="SQQ548" s="57"/>
      <c r="SQR548" s="57"/>
      <c r="SQS548" s="91"/>
      <c r="SQT548" s="87"/>
      <c r="SQU548" s="87"/>
      <c r="SQV548" s="55"/>
      <c r="SQW548" s="55"/>
      <c r="SQX548" s="92"/>
      <c r="SQY548" s="61"/>
      <c r="SQZ548" s="55"/>
      <c r="SRA548" s="57"/>
      <c r="SRB548" s="55"/>
      <c r="SRC548" s="55"/>
      <c r="SRD548" s="55"/>
      <c r="SRE548" s="55"/>
      <c r="SRF548" s="55"/>
      <c r="SRG548" s="55"/>
      <c r="SRH548" s="55"/>
      <c r="SRI548" s="59"/>
      <c r="SRJ548" s="55"/>
      <c r="SRK548" s="55"/>
      <c r="SRL548" s="87"/>
      <c r="SRM548" s="88"/>
      <c r="SRN548" s="89"/>
      <c r="SRO548" s="90"/>
      <c r="SRP548" s="57"/>
      <c r="SRQ548" s="57"/>
      <c r="SRR548" s="91"/>
      <c r="SRS548" s="87"/>
      <c r="SRT548" s="87"/>
      <c r="SRU548" s="55"/>
      <c r="SRV548" s="55"/>
      <c r="SRW548" s="92"/>
      <c r="SRX548" s="61"/>
      <c r="SRY548" s="55"/>
      <c r="SRZ548" s="57"/>
      <c r="SSA548" s="55"/>
      <c r="SSB548" s="55"/>
      <c r="SSC548" s="55"/>
      <c r="SSD548" s="55"/>
      <c r="SSE548" s="55"/>
      <c r="SSF548" s="55"/>
      <c r="SSG548" s="55"/>
      <c r="SSH548" s="59"/>
      <c r="SSI548" s="55"/>
      <c r="SSJ548" s="55"/>
      <c r="SSK548" s="87"/>
      <c r="SSL548" s="88"/>
      <c r="SSM548" s="89"/>
      <c r="SSN548" s="90"/>
      <c r="SSO548" s="57"/>
      <c r="SSP548" s="57"/>
      <c r="SSQ548" s="91"/>
      <c r="SSR548" s="87"/>
      <c r="SSS548" s="87"/>
      <c r="SST548" s="55"/>
      <c r="SSU548" s="55"/>
      <c r="SSV548" s="92"/>
      <c r="SSW548" s="61"/>
      <c r="SSX548" s="55"/>
      <c r="SSY548" s="57"/>
      <c r="SSZ548" s="55"/>
      <c r="STA548" s="55"/>
      <c r="STB548" s="55"/>
      <c r="STC548" s="55"/>
      <c r="STD548" s="55"/>
      <c r="STE548" s="55"/>
      <c r="STF548" s="55"/>
      <c r="STG548" s="59"/>
      <c r="STH548" s="55"/>
      <c r="STI548" s="55"/>
      <c r="STJ548" s="87"/>
      <c r="STK548" s="88"/>
      <c r="STL548" s="89"/>
      <c r="STM548" s="90"/>
      <c r="STN548" s="57"/>
      <c r="STO548" s="57"/>
      <c r="STP548" s="91"/>
      <c r="STQ548" s="87"/>
      <c r="STR548" s="87"/>
      <c r="STS548" s="55"/>
      <c r="STT548" s="55"/>
      <c r="STU548" s="92"/>
      <c r="STV548" s="61"/>
      <c r="STW548" s="55"/>
      <c r="STX548" s="57"/>
      <c r="STY548" s="55"/>
      <c r="STZ548" s="55"/>
      <c r="SUA548" s="55"/>
      <c r="SUB548" s="55"/>
      <c r="SUC548" s="55"/>
      <c r="SUD548" s="55"/>
      <c r="SUE548" s="55"/>
      <c r="SUF548" s="59"/>
      <c r="SUG548" s="55"/>
      <c r="SUH548" s="55"/>
      <c r="SUI548" s="87"/>
      <c r="SUJ548" s="88"/>
      <c r="SUK548" s="89"/>
      <c r="SUL548" s="90"/>
      <c r="SUM548" s="57"/>
      <c r="SUN548" s="57"/>
      <c r="SUO548" s="91"/>
      <c r="SUP548" s="87"/>
      <c r="SUQ548" s="87"/>
      <c r="SUR548" s="55"/>
      <c r="SUS548" s="55"/>
      <c r="SUT548" s="92"/>
      <c r="SUU548" s="61"/>
      <c r="SUV548" s="55"/>
      <c r="SUW548" s="57"/>
      <c r="SUX548" s="55"/>
      <c r="SUY548" s="55"/>
      <c r="SUZ548" s="55"/>
      <c r="SVA548" s="55"/>
      <c r="SVB548" s="55"/>
      <c r="SVC548" s="55"/>
      <c r="SVD548" s="55"/>
      <c r="SVE548" s="59"/>
      <c r="SVF548" s="55"/>
      <c r="SVG548" s="55"/>
      <c r="SVH548" s="87"/>
      <c r="SVI548" s="88"/>
      <c r="SVJ548" s="89"/>
      <c r="SVK548" s="90"/>
      <c r="SVL548" s="57"/>
      <c r="SVM548" s="57"/>
      <c r="SVN548" s="91"/>
      <c r="SVO548" s="87"/>
      <c r="SVP548" s="87"/>
      <c r="SVQ548" s="55"/>
      <c r="SVR548" s="55"/>
      <c r="SVS548" s="92"/>
      <c r="SVT548" s="61"/>
      <c r="SVU548" s="55"/>
      <c r="SVV548" s="57"/>
      <c r="SVW548" s="55"/>
      <c r="SVX548" s="55"/>
      <c r="SVY548" s="55"/>
      <c r="SVZ548" s="55"/>
      <c r="SWA548" s="55"/>
      <c r="SWB548" s="55"/>
      <c r="SWC548" s="55"/>
      <c r="SWD548" s="59"/>
      <c r="SWE548" s="55"/>
      <c r="SWF548" s="55"/>
      <c r="SWG548" s="87"/>
      <c r="SWH548" s="88"/>
      <c r="SWI548" s="89"/>
      <c r="SWJ548" s="90"/>
      <c r="SWK548" s="57"/>
      <c r="SWL548" s="57"/>
      <c r="SWM548" s="91"/>
      <c r="SWN548" s="87"/>
      <c r="SWO548" s="87"/>
      <c r="SWP548" s="55"/>
      <c r="SWQ548" s="55"/>
      <c r="SWR548" s="92"/>
      <c r="SWS548" s="61"/>
      <c r="SWT548" s="55"/>
      <c r="SWU548" s="57"/>
      <c r="SWV548" s="55"/>
      <c r="SWW548" s="55"/>
      <c r="SWX548" s="55"/>
      <c r="SWY548" s="55"/>
      <c r="SWZ548" s="55"/>
      <c r="SXA548" s="55"/>
      <c r="SXB548" s="55"/>
      <c r="SXC548" s="59"/>
      <c r="SXD548" s="55"/>
      <c r="SXE548" s="55"/>
      <c r="SXF548" s="87"/>
      <c r="SXG548" s="88"/>
      <c r="SXH548" s="89"/>
      <c r="SXI548" s="90"/>
      <c r="SXJ548" s="57"/>
      <c r="SXK548" s="57"/>
      <c r="SXL548" s="91"/>
      <c r="SXM548" s="87"/>
      <c r="SXN548" s="87"/>
      <c r="SXO548" s="55"/>
      <c r="SXP548" s="55"/>
      <c r="SXQ548" s="92"/>
      <c r="SXR548" s="61"/>
      <c r="SXS548" s="55"/>
      <c r="SXT548" s="57"/>
      <c r="SXU548" s="55"/>
      <c r="SXV548" s="55"/>
      <c r="SXW548" s="55"/>
      <c r="SXX548" s="55"/>
      <c r="SXY548" s="55"/>
      <c r="SXZ548" s="55"/>
      <c r="SYA548" s="55"/>
      <c r="SYB548" s="59"/>
      <c r="SYC548" s="55"/>
      <c r="SYD548" s="55"/>
      <c r="SYE548" s="87"/>
      <c r="SYF548" s="88"/>
      <c r="SYG548" s="89"/>
      <c r="SYH548" s="90"/>
      <c r="SYI548" s="57"/>
      <c r="SYJ548" s="57"/>
      <c r="SYK548" s="91"/>
      <c r="SYL548" s="87"/>
      <c r="SYM548" s="87"/>
      <c r="SYN548" s="55"/>
      <c r="SYO548" s="55"/>
      <c r="SYP548" s="92"/>
      <c r="SYQ548" s="61"/>
      <c r="SYR548" s="55"/>
      <c r="SYS548" s="57"/>
      <c r="SYT548" s="55"/>
      <c r="SYU548" s="55"/>
      <c r="SYV548" s="55"/>
      <c r="SYW548" s="55"/>
      <c r="SYX548" s="55"/>
      <c r="SYY548" s="55"/>
      <c r="SYZ548" s="55"/>
      <c r="SZA548" s="59"/>
      <c r="SZB548" s="55"/>
      <c r="SZC548" s="55"/>
      <c r="SZD548" s="87"/>
      <c r="SZE548" s="88"/>
      <c r="SZF548" s="89"/>
      <c r="SZG548" s="90"/>
      <c r="SZH548" s="57"/>
      <c r="SZI548" s="57"/>
      <c r="SZJ548" s="91"/>
      <c r="SZK548" s="87"/>
      <c r="SZL548" s="87"/>
      <c r="SZM548" s="55"/>
      <c r="SZN548" s="55"/>
      <c r="SZO548" s="92"/>
      <c r="SZP548" s="61"/>
      <c r="SZQ548" s="55"/>
      <c r="SZR548" s="57"/>
      <c r="SZS548" s="55"/>
      <c r="SZT548" s="55"/>
      <c r="SZU548" s="55"/>
      <c r="SZV548" s="55"/>
      <c r="SZW548" s="55"/>
      <c r="SZX548" s="55"/>
      <c r="SZY548" s="55"/>
      <c r="SZZ548" s="59"/>
      <c r="TAA548" s="55"/>
      <c r="TAB548" s="55"/>
      <c r="TAC548" s="87"/>
      <c r="TAD548" s="88"/>
      <c r="TAE548" s="89"/>
      <c r="TAF548" s="90"/>
      <c r="TAG548" s="57"/>
      <c r="TAH548" s="57"/>
      <c r="TAI548" s="91"/>
      <c r="TAJ548" s="87"/>
      <c r="TAK548" s="87"/>
      <c r="TAL548" s="55"/>
      <c r="TAM548" s="55"/>
      <c r="TAN548" s="92"/>
      <c r="TAO548" s="61"/>
      <c r="TAP548" s="55"/>
      <c r="TAQ548" s="57"/>
      <c r="TAR548" s="55"/>
      <c r="TAS548" s="55"/>
      <c r="TAT548" s="55"/>
      <c r="TAU548" s="55"/>
      <c r="TAV548" s="55"/>
      <c r="TAW548" s="55"/>
      <c r="TAX548" s="55"/>
      <c r="TAY548" s="59"/>
      <c r="TAZ548" s="55"/>
      <c r="TBA548" s="55"/>
      <c r="TBB548" s="87"/>
      <c r="TBC548" s="88"/>
      <c r="TBD548" s="89"/>
      <c r="TBE548" s="90"/>
      <c r="TBF548" s="57"/>
      <c r="TBG548" s="57"/>
      <c r="TBH548" s="91"/>
      <c r="TBI548" s="87"/>
      <c r="TBJ548" s="87"/>
      <c r="TBK548" s="55"/>
      <c r="TBL548" s="55"/>
      <c r="TBM548" s="92"/>
      <c r="TBN548" s="61"/>
      <c r="TBO548" s="55"/>
      <c r="TBP548" s="57"/>
      <c r="TBQ548" s="55"/>
      <c r="TBR548" s="55"/>
      <c r="TBS548" s="55"/>
      <c r="TBT548" s="55"/>
      <c r="TBU548" s="55"/>
      <c r="TBV548" s="55"/>
      <c r="TBW548" s="55"/>
      <c r="TBX548" s="59"/>
      <c r="TBY548" s="55"/>
      <c r="TBZ548" s="55"/>
      <c r="TCA548" s="87"/>
      <c r="TCB548" s="88"/>
      <c r="TCC548" s="89"/>
      <c r="TCD548" s="90"/>
      <c r="TCE548" s="57"/>
      <c r="TCF548" s="57"/>
      <c r="TCG548" s="91"/>
      <c r="TCH548" s="87"/>
      <c r="TCI548" s="87"/>
      <c r="TCJ548" s="55"/>
      <c r="TCK548" s="55"/>
      <c r="TCL548" s="92"/>
      <c r="TCM548" s="61"/>
      <c r="TCN548" s="55"/>
      <c r="TCO548" s="57"/>
      <c r="TCP548" s="55"/>
      <c r="TCQ548" s="55"/>
      <c r="TCR548" s="55"/>
      <c r="TCS548" s="55"/>
      <c r="TCT548" s="55"/>
      <c r="TCU548" s="55"/>
      <c r="TCV548" s="55"/>
      <c r="TCW548" s="59"/>
      <c r="TCX548" s="55"/>
      <c r="TCY548" s="55"/>
      <c r="TCZ548" s="87"/>
      <c r="TDA548" s="88"/>
      <c r="TDB548" s="89"/>
      <c r="TDC548" s="90"/>
      <c r="TDD548" s="57"/>
      <c r="TDE548" s="57"/>
      <c r="TDF548" s="91"/>
      <c r="TDG548" s="87"/>
      <c r="TDH548" s="87"/>
      <c r="TDI548" s="55"/>
      <c r="TDJ548" s="55"/>
      <c r="TDK548" s="92"/>
      <c r="TDL548" s="61"/>
      <c r="TDM548" s="55"/>
      <c r="TDN548" s="57"/>
      <c r="TDO548" s="55"/>
      <c r="TDP548" s="55"/>
      <c r="TDQ548" s="55"/>
      <c r="TDR548" s="55"/>
      <c r="TDS548" s="55"/>
      <c r="TDT548" s="55"/>
      <c r="TDU548" s="55"/>
      <c r="TDV548" s="59"/>
      <c r="TDW548" s="55"/>
      <c r="TDX548" s="55"/>
      <c r="TDY548" s="87"/>
      <c r="TDZ548" s="88"/>
      <c r="TEA548" s="89"/>
      <c r="TEB548" s="90"/>
      <c r="TEC548" s="57"/>
      <c r="TED548" s="57"/>
      <c r="TEE548" s="91"/>
      <c r="TEF548" s="87"/>
      <c r="TEG548" s="87"/>
      <c r="TEH548" s="55"/>
      <c r="TEI548" s="55"/>
      <c r="TEJ548" s="92"/>
      <c r="TEK548" s="61"/>
      <c r="TEL548" s="55"/>
      <c r="TEM548" s="57"/>
      <c r="TEN548" s="55"/>
      <c r="TEO548" s="55"/>
      <c r="TEP548" s="55"/>
      <c r="TEQ548" s="55"/>
      <c r="TER548" s="55"/>
      <c r="TES548" s="55"/>
      <c r="TET548" s="55"/>
      <c r="TEU548" s="59"/>
      <c r="TEV548" s="55"/>
      <c r="TEW548" s="55"/>
      <c r="TEX548" s="87"/>
      <c r="TEY548" s="88"/>
      <c r="TEZ548" s="89"/>
      <c r="TFA548" s="90"/>
      <c r="TFB548" s="57"/>
      <c r="TFC548" s="57"/>
      <c r="TFD548" s="91"/>
      <c r="TFE548" s="87"/>
      <c r="TFF548" s="87"/>
      <c r="TFG548" s="55"/>
      <c r="TFH548" s="55"/>
      <c r="TFI548" s="92"/>
      <c r="TFJ548" s="61"/>
      <c r="TFK548" s="55"/>
      <c r="TFL548" s="57"/>
      <c r="TFM548" s="55"/>
      <c r="TFN548" s="55"/>
      <c r="TFO548" s="55"/>
      <c r="TFP548" s="55"/>
      <c r="TFQ548" s="55"/>
      <c r="TFR548" s="55"/>
      <c r="TFS548" s="55"/>
      <c r="TFT548" s="59"/>
      <c r="TFU548" s="55"/>
      <c r="TFV548" s="55"/>
      <c r="TFW548" s="87"/>
      <c r="TFX548" s="88"/>
      <c r="TFY548" s="89"/>
      <c r="TFZ548" s="90"/>
      <c r="TGA548" s="57"/>
      <c r="TGB548" s="57"/>
      <c r="TGC548" s="91"/>
      <c r="TGD548" s="87"/>
      <c r="TGE548" s="87"/>
      <c r="TGF548" s="55"/>
      <c r="TGG548" s="55"/>
      <c r="TGH548" s="92"/>
      <c r="TGI548" s="61"/>
      <c r="TGJ548" s="55"/>
      <c r="TGK548" s="57"/>
      <c r="TGL548" s="55"/>
      <c r="TGM548" s="55"/>
      <c r="TGN548" s="55"/>
      <c r="TGO548" s="55"/>
      <c r="TGP548" s="55"/>
      <c r="TGQ548" s="55"/>
      <c r="TGR548" s="55"/>
      <c r="TGS548" s="59"/>
      <c r="TGT548" s="55"/>
      <c r="TGU548" s="55"/>
      <c r="TGV548" s="87"/>
      <c r="TGW548" s="88"/>
      <c r="TGX548" s="89"/>
      <c r="TGY548" s="90"/>
      <c r="TGZ548" s="57"/>
      <c r="THA548" s="57"/>
      <c r="THB548" s="91"/>
      <c r="THC548" s="87"/>
      <c r="THD548" s="87"/>
      <c r="THE548" s="55"/>
      <c r="THF548" s="55"/>
      <c r="THG548" s="92"/>
      <c r="THH548" s="61"/>
      <c r="THI548" s="55"/>
      <c r="THJ548" s="57"/>
      <c r="THK548" s="55"/>
      <c r="THL548" s="55"/>
      <c r="THM548" s="55"/>
      <c r="THN548" s="55"/>
      <c r="THO548" s="55"/>
      <c r="THP548" s="55"/>
      <c r="THQ548" s="55"/>
      <c r="THR548" s="59"/>
      <c r="THS548" s="55"/>
      <c r="THT548" s="55"/>
      <c r="THU548" s="87"/>
      <c r="THV548" s="88"/>
      <c r="THW548" s="89"/>
      <c r="THX548" s="90"/>
      <c r="THY548" s="57"/>
      <c r="THZ548" s="57"/>
      <c r="TIA548" s="91"/>
      <c r="TIB548" s="87"/>
      <c r="TIC548" s="87"/>
      <c r="TID548" s="55"/>
      <c r="TIE548" s="55"/>
      <c r="TIF548" s="92"/>
      <c r="TIG548" s="61"/>
      <c r="TIH548" s="55"/>
      <c r="TII548" s="57"/>
      <c r="TIJ548" s="55"/>
      <c r="TIK548" s="55"/>
      <c r="TIL548" s="55"/>
      <c r="TIM548" s="55"/>
      <c r="TIN548" s="55"/>
      <c r="TIO548" s="55"/>
      <c r="TIP548" s="55"/>
      <c r="TIQ548" s="59"/>
      <c r="TIR548" s="55"/>
      <c r="TIS548" s="55"/>
      <c r="TIT548" s="87"/>
      <c r="TIU548" s="88"/>
      <c r="TIV548" s="89"/>
      <c r="TIW548" s="90"/>
      <c r="TIX548" s="57"/>
      <c r="TIY548" s="57"/>
      <c r="TIZ548" s="91"/>
      <c r="TJA548" s="87"/>
      <c r="TJB548" s="87"/>
      <c r="TJC548" s="55"/>
      <c r="TJD548" s="55"/>
      <c r="TJE548" s="92"/>
      <c r="TJF548" s="61"/>
      <c r="TJG548" s="55"/>
      <c r="TJH548" s="57"/>
      <c r="TJI548" s="55"/>
      <c r="TJJ548" s="55"/>
      <c r="TJK548" s="55"/>
      <c r="TJL548" s="55"/>
      <c r="TJM548" s="55"/>
      <c r="TJN548" s="55"/>
      <c r="TJO548" s="55"/>
      <c r="TJP548" s="59"/>
      <c r="TJQ548" s="55"/>
      <c r="TJR548" s="55"/>
      <c r="TJS548" s="87"/>
      <c r="TJT548" s="88"/>
      <c r="TJU548" s="89"/>
      <c r="TJV548" s="90"/>
      <c r="TJW548" s="57"/>
      <c r="TJX548" s="57"/>
      <c r="TJY548" s="91"/>
      <c r="TJZ548" s="87"/>
      <c r="TKA548" s="87"/>
      <c r="TKB548" s="55"/>
      <c r="TKC548" s="55"/>
      <c r="TKD548" s="92"/>
      <c r="TKE548" s="61"/>
      <c r="TKF548" s="55"/>
      <c r="TKG548" s="57"/>
      <c r="TKH548" s="55"/>
      <c r="TKI548" s="55"/>
      <c r="TKJ548" s="55"/>
      <c r="TKK548" s="55"/>
      <c r="TKL548" s="55"/>
      <c r="TKM548" s="55"/>
      <c r="TKN548" s="55"/>
      <c r="TKO548" s="59"/>
      <c r="TKP548" s="55"/>
      <c r="TKQ548" s="55"/>
      <c r="TKR548" s="87"/>
      <c r="TKS548" s="88"/>
      <c r="TKT548" s="89"/>
      <c r="TKU548" s="90"/>
      <c r="TKV548" s="57"/>
      <c r="TKW548" s="57"/>
      <c r="TKX548" s="91"/>
      <c r="TKY548" s="87"/>
      <c r="TKZ548" s="87"/>
      <c r="TLA548" s="55"/>
      <c r="TLB548" s="55"/>
      <c r="TLC548" s="92"/>
      <c r="TLD548" s="61"/>
      <c r="TLE548" s="55"/>
      <c r="TLF548" s="57"/>
      <c r="TLG548" s="55"/>
      <c r="TLH548" s="55"/>
      <c r="TLI548" s="55"/>
      <c r="TLJ548" s="55"/>
      <c r="TLK548" s="55"/>
      <c r="TLL548" s="55"/>
      <c r="TLM548" s="55"/>
      <c r="TLN548" s="59"/>
      <c r="TLO548" s="55"/>
      <c r="TLP548" s="55"/>
      <c r="TLQ548" s="87"/>
      <c r="TLR548" s="88"/>
      <c r="TLS548" s="89"/>
      <c r="TLT548" s="90"/>
      <c r="TLU548" s="57"/>
      <c r="TLV548" s="57"/>
      <c r="TLW548" s="91"/>
      <c r="TLX548" s="87"/>
      <c r="TLY548" s="87"/>
      <c r="TLZ548" s="55"/>
      <c r="TMA548" s="55"/>
      <c r="TMB548" s="92"/>
      <c r="TMC548" s="61"/>
      <c r="TMD548" s="55"/>
      <c r="TME548" s="57"/>
      <c r="TMF548" s="55"/>
      <c r="TMG548" s="55"/>
      <c r="TMH548" s="55"/>
      <c r="TMI548" s="55"/>
      <c r="TMJ548" s="55"/>
      <c r="TMK548" s="55"/>
      <c r="TML548" s="55"/>
      <c r="TMM548" s="59"/>
      <c r="TMN548" s="55"/>
      <c r="TMO548" s="55"/>
      <c r="TMP548" s="87"/>
      <c r="TMQ548" s="88"/>
      <c r="TMR548" s="89"/>
      <c r="TMS548" s="90"/>
      <c r="TMT548" s="57"/>
      <c r="TMU548" s="57"/>
      <c r="TMV548" s="91"/>
      <c r="TMW548" s="87"/>
      <c r="TMX548" s="87"/>
      <c r="TMY548" s="55"/>
      <c r="TMZ548" s="55"/>
      <c r="TNA548" s="92"/>
      <c r="TNB548" s="61"/>
      <c r="TNC548" s="55"/>
      <c r="TND548" s="57"/>
      <c r="TNE548" s="55"/>
      <c r="TNF548" s="55"/>
      <c r="TNG548" s="55"/>
      <c r="TNH548" s="55"/>
      <c r="TNI548" s="55"/>
      <c r="TNJ548" s="55"/>
      <c r="TNK548" s="55"/>
      <c r="TNL548" s="59"/>
      <c r="TNM548" s="55"/>
      <c r="TNN548" s="55"/>
      <c r="TNO548" s="87"/>
      <c r="TNP548" s="88"/>
      <c r="TNQ548" s="89"/>
      <c r="TNR548" s="90"/>
      <c r="TNS548" s="57"/>
      <c r="TNT548" s="57"/>
      <c r="TNU548" s="91"/>
      <c r="TNV548" s="87"/>
      <c r="TNW548" s="87"/>
      <c r="TNX548" s="55"/>
      <c r="TNY548" s="55"/>
      <c r="TNZ548" s="92"/>
      <c r="TOA548" s="61"/>
      <c r="TOB548" s="55"/>
      <c r="TOC548" s="57"/>
      <c r="TOD548" s="55"/>
      <c r="TOE548" s="55"/>
      <c r="TOF548" s="55"/>
      <c r="TOG548" s="55"/>
      <c r="TOH548" s="55"/>
      <c r="TOI548" s="55"/>
      <c r="TOJ548" s="55"/>
      <c r="TOK548" s="59"/>
      <c r="TOL548" s="55"/>
      <c r="TOM548" s="55"/>
      <c r="TON548" s="87"/>
      <c r="TOO548" s="88"/>
      <c r="TOP548" s="89"/>
      <c r="TOQ548" s="90"/>
      <c r="TOR548" s="57"/>
      <c r="TOS548" s="57"/>
      <c r="TOT548" s="91"/>
      <c r="TOU548" s="87"/>
      <c r="TOV548" s="87"/>
      <c r="TOW548" s="55"/>
      <c r="TOX548" s="55"/>
      <c r="TOY548" s="92"/>
      <c r="TOZ548" s="61"/>
      <c r="TPA548" s="55"/>
      <c r="TPB548" s="57"/>
      <c r="TPC548" s="55"/>
      <c r="TPD548" s="55"/>
      <c r="TPE548" s="55"/>
      <c r="TPF548" s="55"/>
      <c r="TPG548" s="55"/>
      <c r="TPH548" s="55"/>
      <c r="TPI548" s="55"/>
      <c r="TPJ548" s="59"/>
      <c r="TPK548" s="55"/>
      <c r="TPL548" s="55"/>
      <c r="TPM548" s="87"/>
      <c r="TPN548" s="88"/>
      <c r="TPO548" s="89"/>
      <c r="TPP548" s="90"/>
      <c r="TPQ548" s="57"/>
      <c r="TPR548" s="57"/>
      <c r="TPS548" s="91"/>
      <c r="TPT548" s="87"/>
      <c r="TPU548" s="87"/>
      <c r="TPV548" s="55"/>
      <c r="TPW548" s="55"/>
      <c r="TPX548" s="92"/>
      <c r="TPY548" s="61"/>
      <c r="TPZ548" s="55"/>
      <c r="TQA548" s="57"/>
      <c r="TQB548" s="55"/>
      <c r="TQC548" s="55"/>
      <c r="TQD548" s="55"/>
      <c r="TQE548" s="55"/>
      <c r="TQF548" s="55"/>
      <c r="TQG548" s="55"/>
      <c r="TQH548" s="55"/>
      <c r="TQI548" s="59"/>
      <c r="TQJ548" s="55"/>
      <c r="TQK548" s="55"/>
      <c r="TQL548" s="87"/>
      <c r="TQM548" s="88"/>
      <c r="TQN548" s="89"/>
      <c r="TQO548" s="90"/>
      <c r="TQP548" s="57"/>
      <c r="TQQ548" s="57"/>
      <c r="TQR548" s="91"/>
      <c r="TQS548" s="87"/>
      <c r="TQT548" s="87"/>
      <c r="TQU548" s="55"/>
      <c r="TQV548" s="55"/>
      <c r="TQW548" s="92"/>
      <c r="TQX548" s="61"/>
      <c r="TQY548" s="55"/>
      <c r="TQZ548" s="57"/>
      <c r="TRA548" s="55"/>
      <c r="TRB548" s="55"/>
      <c r="TRC548" s="55"/>
      <c r="TRD548" s="55"/>
      <c r="TRE548" s="55"/>
      <c r="TRF548" s="55"/>
      <c r="TRG548" s="55"/>
      <c r="TRH548" s="59"/>
      <c r="TRI548" s="55"/>
      <c r="TRJ548" s="55"/>
      <c r="TRK548" s="87"/>
      <c r="TRL548" s="88"/>
      <c r="TRM548" s="89"/>
      <c r="TRN548" s="90"/>
      <c r="TRO548" s="57"/>
      <c r="TRP548" s="57"/>
      <c r="TRQ548" s="91"/>
      <c r="TRR548" s="87"/>
      <c r="TRS548" s="87"/>
      <c r="TRT548" s="55"/>
      <c r="TRU548" s="55"/>
      <c r="TRV548" s="92"/>
      <c r="TRW548" s="61"/>
      <c r="TRX548" s="55"/>
      <c r="TRY548" s="57"/>
      <c r="TRZ548" s="55"/>
      <c r="TSA548" s="55"/>
      <c r="TSB548" s="55"/>
      <c r="TSC548" s="55"/>
      <c r="TSD548" s="55"/>
      <c r="TSE548" s="55"/>
      <c r="TSF548" s="55"/>
      <c r="TSG548" s="59"/>
      <c r="TSH548" s="55"/>
      <c r="TSI548" s="55"/>
      <c r="TSJ548" s="87"/>
      <c r="TSK548" s="88"/>
      <c r="TSL548" s="89"/>
      <c r="TSM548" s="90"/>
      <c r="TSN548" s="57"/>
      <c r="TSO548" s="57"/>
      <c r="TSP548" s="91"/>
      <c r="TSQ548" s="87"/>
      <c r="TSR548" s="87"/>
      <c r="TSS548" s="55"/>
      <c r="TST548" s="55"/>
      <c r="TSU548" s="92"/>
      <c r="TSV548" s="61"/>
      <c r="TSW548" s="55"/>
      <c r="TSX548" s="57"/>
      <c r="TSY548" s="55"/>
      <c r="TSZ548" s="55"/>
      <c r="TTA548" s="55"/>
      <c r="TTB548" s="55"/>
      <c r="TTC548" s="55"/>
      <c r="TTD548" s="55"/>
      <c r="TTE548" s="55"/>
      <c r="TTF548" s="59"/>
      <c r="TTG548" s="55"/>
      <c r="TTH548" s="55"/>
      <c r="TTI548" s="87"/>
      <c r="TTJ548" s="88"/>
      <c r="TTK548" s="89"/>
      <c r="TTL548" s="90"/>
      <c r="TTM548" s="57"/>
      <c r="TTN548" s="57"/>
      <c r="TTO548" s="91"/>
      <c r="TTP548" s="87"/>
      <c r="TTQ548" s="87"/>
      <c r="TTR548" s="55"/>
      <c r="TTS548" s="55"/>
      <c r="TTT548" s="92"/>
      <c r="TTU548" s="61"/>
      <c r="TTV548" s="55"/>
      <c r="TTW548" s="57"/>
      <c r="TTX548" s="55"/>
      <c r="TTY548" s="55"/>
      <c r="TTZ548" s="55"/>
      <c r="TUA548" s="55"/>
      <c r="TUB548" s="55"/>
      <c r="TUC548" s="55"/>
      <c r="TUD548" s="55"/>
      <c r="TUE548" s="59"/>
      <c r="TUF548" s="55"/>
      <c r="TUG548" s="55"/>
      <c r="TUH548" s="87"/>
      <c r="TUI548" s="88"/>
      <c r="TUJ548" s="89"/>
      <c r="TUK548" s="90"/>
      <c r="TUL548" s="57"/>
      <c r="TUM548" s="57"/>
      <c r="TUN548" s="91"/>
      <c r="TUO548" s="87"/>
      <c r="TUP548" s="87"/>
      <c r="TUQ548" s="55"/>
      <c r="TUR548" s="55"/>
      <c r="TUS548" s="92"/>
      <c r="TUT548" s="61"/>
      <c r="TUU548" s="55"/>
      <c r="TUV548" s="57"/>
      <c r="TUW548" s="55"/>
      <c r="TUX548" s="55"/>
      <c r="TUY548" s="55"/>
      <c r="TUZ548" s="55"/>
      <c r="TVA548" s="55"/>
      <c r="TVB548" s="55"/>
      <c r="TVC548" s="55"/>
      <c r="TVD548" s="59"/>
      <c r="TVE548" s="55"/>
      <c r="TVF548" s="55"/>
      <c r="TVG548" s="87"/>
      <c r="TVH548" s="88"/>
      <c r="TVI548" s="89"/>
      <c r="TVJ548" s="90"/>
      <c r="TVK548" s="57"/>
      <c r="TVL548" s="57"/>
      <c r="TVM548" s="91"/>
      <c r="TVN548" s="87"/>
      <c r="TVO548" s="87"/>
      <c r="TVP548" s="55"/>
      <c r="TVQ548" s="55"/>
      <c r="TVR548" s="92"/>
      <c r="TVS548" s="61"/>
      <c r="TVT548" s="55"/>
      <c r="TVU548" s="57"/>
      <c r="TVV548" s="55"/>
      <c r="TVW548" s="55"/>
      <c r="TVX548" s="55"/>
      <c r="TVY548" s="55"/>
      <c r="TVZ548" s="55"/>
      <c r="TWA548" s="55"/>
      <c r="TWB548" s="55"/>
      <c r="TWC548" s="59"/>
      <c r="TWD548" s="55"/>
      <c r="TWE548" s="55"/>
      <c r="TWF548" s="87"/>
      <c r="TWG548" s="88"/>
      <c r="TWH548" s="89"/>
      <c r="TWI548" s="90"/>
      <c r="TWJ548" s="57"/>
      <c r="TWK548" s="57"/>
      <c r="TWL548" s="91"/>
      <c r="TWM548" s="87"/>
      <c r="TWN548" s="87"/>
      <c r="TWO548" s="55"/>
      <c r="TWP548" s="55"/>
      <c r="TWQ548" s="92"/>
      <c r="TWR548" s="61"/>
      <c r="TWS548" s="55"/>
      <c r="TWT548" s="57"/>
      <c r="TWU548" s="55"/>
      <c r="TWV548" s="55"/>
      <c r="TWW548" s="55"/>
      <c r="TWX548" s="55"/>
      <c r="TWY548" s="55"/>
      <c r="TWZ548" s="55"/>
      <c r="TXA548" s="55"/>
      <c r="TXB548" s="59"/>
      <c r="TXC548" s="55"/>
      <c r="TXD548" s="55"/>
      <c r="TXE548" s="87"/>
      <c r="TXF548" s="88"/>
      <c r="TXG548" s="89"/>
      <c r="TXH548" s="90"/>
      <c r="TXI548" s="57"/>
      <c r="TXJ548" s="57"/>
      <c r="TXK548" s="91"/>
      <c r="TXL548" s="87"/>
      <c r="TXM548" s="87"/>
      <c r="TXN548" s="55"/>
      <c r="TXO548" s="55"/>
      <c r="TXP548" s="92"/>
      <c r="TXQ548" s="61"/>
      <c r="TXR548" s="55"/>
      <c r="TXS548" s="57"/>
      <c r="TXT548" s="55"/>
      <c r="TXU548" s="55"/>
      <c r="TXV548" s="55"/>
      <c r="TXW548" s="55"/>
      <c r="TXX548" s="55"/>
      <c r="TXY548" s="55"/>
      <c r="TXZ548" s="55"/>
      <c r="TYA548" s="59"/>
      <c r="TYB548" s="55"/>
      <c r="TYC548" s="55"/>
      <c r="TYD548" s="87"/>
      <c r="TYE548" s="88"/>
      <c r="TYF548" s="89"/>
      <c r="TYG548" s="90"/>
      <c r="TYH548" s="57"/>
      <c r="TYI548" s="57"/>
      <c r="TYJ548" s="91"/>
      <c r="TYK548" s="87"/>
      <c r="TYL548" s="87"/>
      <c r="TYM548" s="55"/>
      <c r="TYN548" s="55"/>
      <c r="TYO548" s="92"/>
      <c r="TYP548" s="61"/>
      <c r="TYQ548" s="55"/>
      <c r="TYR548" s="57"/>
      <c r="TYS548" s="55"/>
      <c r="TYT548" s="55"/>
      <c r="TYU548" s="55"/>
      <c r="TYV548" s="55"/>
      <c r="TYW548" s="55"/>
      <c r="TYX548" s="55"/>
      <c r="TYY548" s="55"/>
      <c r="TYZ548" s="59"/>
      <c r="TZA548" s="55"/>
      <c r="TZB548" s="55"/>
      <c r="TZC548" s="87"/>
      <c r="TZD548" s="88"/>
      <c r="TZE548" s="89"/>
      <c r="TZF548" s="90"/>
      <c r="TZG548" s="57"/>
      <c r="TZH548" s="57"/>
      <c r="TZI548" s="91"/>
      <c r="TZJ548" s="87"/>
      <c r="TZK548" s="87"/>
      <c r="TZL548" s="55"/>
      <c r="TZM548" s="55"/>
      <c r="TZN548" s="92"/>
      <c r="TZO548" s="61"/>
      <c r="TZP548" s="55"/>
      <c r="TZQ548" s="57"/>
      <c r="TZR548" s="55"/>
      <c r="TZS548" s="55"/>
      <c r="TZT548" s="55"/>
      <c r="TZU548" s="55"/>
      <c r="TZV548" s="55"/>
      <c r="TZW548" s="55"/>
      <c r="TZX548" s="55"/>
      <c r="TZY548" s="59"/>
      <c r="TZZ548" s="55"/>
      <c r="UAA548" s="55"/>
      <c r="UAB548" s="87"/>
      <c r="UAC548" s="88"/>
      <c r="UAD548" s="89"/>
      <c r="UAE548" s="90"/>
      <c r="UAF548" s="57"/>
      <c r="UAG548" s="57"/>
      <c r="UAH548" s="91"/>
      <c r="UAI548" s="87"/>
      <c r="UAJ548" s="87"/>
      <c r="UAK548" s="55"/>
      <c r="UAL548" s="55"/>
      <c r="UAM548" s="92"/>
      <c r="UAN548" s="61"/>
      <c r="UAO548" s="55"/>
      <c r="UAP548" s="57"/>
      <c r="UAQ548" s="55"/>
      <c r="UAR548" s="55"/>
      <c r="UAS548" s="55"/>
      <c r="UAT548" s="55"/>
      <c r="UAU548" s="55"/>
      <c r="UAV548" s="55"/>
      <c r="UAW548" s="55"/>
      <c r="UAX548" s="59"/>
      <c r="UAY548" s="55"/>
      <c r="UAZ548" s="55"/>
      <c r="UBA548" s="87"/>
      <c r="UBB548" s="88"/>
      <c r="UBC548" s="89"/>
      <c r="UBD548" s="90"/>
      <c r="UBE548" s="57"/>
      <c r="UBF548" s="57"/>
      <c r="UBG548" s="91"/>
      <c r="UBH548" s="87"/>
      <c r="UBI548" s="87"/>
      <c r="UBJ548" s="55"/>
      <c r="UBK548" s="55"/>
      <c r="UBL548" s="92"/>
      <c r="UBM548" s="61"/>
      <c r="UBN548" s="55"/>
      <c r="UBO548" s="57"/>
      <c r="UBP548" s="55"/>
      <c r="UBQ548" s="55"/>
      <c r="UBR548" s="55"/>
      <c r="UBS548" s="55"/>
      <c r="UBT548" s="55"/>
      <c r="UBU548" s="55"/>
      <c r="UBV548" s="55"/>
      <c r="UBW548" s="59"/>
      <c r="UBX548" s="55"/>
      <c r="UBY548" s="55"/>
      <c r="UBZ548" s="87"/>
      <c r="UCA548" s="88"/>
      <c r="UCB548" s="89"/>
      <c r="UCC548" s="90"/>
      <c r="UCD548" s="57"/>
      <c r="UCE548" s="57"/>
      <c r="UCF548" s="91"/>
      <c r="UCG548" s="87"/>
      <c r="UCH548" s="87"/>
      <c r="UCI548" s="55"/>
      <c r="UCJ548" s="55"/>
      <c r="UCK548" s="92"/>
      <c r="UCL548" s="61"/>
      <c r="UCM548" s="55"/>
      <c r="UCN548" s="57"/>
      <c r="UCO548" s="55"/>
      <c r="UCP548" s="55"/>
      <c r="UCQ548" s="55"/>
      <c r="UCR548" s="55"/>
      <c r="UCS548" s="55"/>
      <c r="UCT548" s="55"/>
      <c r="UCU548" s="55"/>
      <c r="UCV548" s="59"/>
      <c r="UCW548" s="55"/>
      <c r="UCX548" s="55"/>
      <c r="UCY548" s="87"/>
      <c r="UCZ548" s="88"/>
      <c r="UDA548" s="89"/>
      <c r="UDB548" s="90"/>
      <c r="UDC548" s="57"/>
      <c r="UDD548" s="57"/>
      <c r="UDE548" s="91"/>
      <c r="UDF548" s="87"/>
      <c r="UDG548" s="87"/>
      <c r="UDH548" s="55"/>
      <c r="UDI548" s="55"/>
      <c r="UDJ548" s="92"/>
      <c r="UDK548" s="61"/>
      <c r="UDL548" s="55"/>
      <c r="UDM548" s="57"/>
      <c r="UDN548" s="55"/>
      <c r="UDO548" s="55"/>
      <c r="UDP548" s="55"/>
      <c r="UDQ548" s="55"/>
      <c r="UDR548" s="55"/>
      <c r="UDS548" s="55"/>
      <c r="UDT548" s="55"/>
      <c r="UDU548" s="59"/>
      <c r="UDV548" s="55"/>
      <c r="UDW548" s="55"/>
      <c r="UDX548" s="87"/>
      <c r="UDY548" s="88"/>
      <c r="UDZ548" s="89"/>
      <c r="UEA548" s="90"/>
      <c r="UEB548" s="57"/>
      <c r="UEC548" s="57"/>
      <c r="UED548" s="91"/>
      <c r="UEE548" s="87"/>
      <c r="UEF548" s="87"/>
      <c r="UEG548" s="55"/>
      <c r="UEH548" s="55"/>
      <c r="UEI548" s="92"/>
      <c r="UEJ548" s="61"/>
      <c r="UEK548" s="55"/>
      <c r="UEL548" s="57"/>
      <c r="UEM548" s="55"/>
      <c r="UEN548" s="55"/>
      <c r="UEO548" s="55"/>
      <c r="UEP548" s="55"/>
      <c r="UEQ548" s="55"/>
      <c r="UER548" s="55"/>
      <c r="UES548" s="55"/>
      <c r="UET548" s="59"/>
      <c r="UEU548" s="55"/>
      <c r="UEV548" s="55"/>
      <c r="UEW548" s="87"/>
      <c r="UEX548" s="88"/>
      <c r="UEY548" s="89"/>
      <c r="UEZ548" s="90"/>
      <c r="UFA548" s="57"/>
      <c r="UFB548" s="57"/>
      <c r="UFC548" s="91"/>
      <c r="UFD548" s="87"/>
      <c r="UFE548" s="87"/>
      <c r="UFF548" s="55"/>
      <c r="UFG548" s="55"/>
      <c r="UFH548" s="92"/>
      <c r="UFI548" s="61"/>
      <c r="UFJ548" s="55"/>
      <c r="UFK548" s="57"/>
      <c r="UFL548" s="55"/>
      <c r="UFM548" s="55"/>
      <c r="UFN548" s="55"/>
      <c r="UFO548" s="55"/>
      <c r="UFP548" s="55"/>
      <c r="UFQ548" s="55"/>
      <c r="UFR548" s="55"/>
      <c r="UFS548" s="59"/>
      <c r="UFT548" s="55"/>
      <c r="UFU548" s="55"/>
      <c r="UFV548" s="87"/>
      <c r="UFW548" s="88"/>
      <c r="UFX548" s="89"/>
      <c r="UFY548" s="90"/>
      <c r="UFZ548" s="57"/>
      <c r="UGA548" s="57"/>
      <c r="UGB548" s="91"/>
      <c r="UGC548" s="87"/>
      <c r="UGD548" s="87"/>
      <c r="UGE548" s="55"/>
      <c r="UGF548" s="55"/>
      <c r="UGG548" s="92"/>
      <c r="UGH548" s="61"/>
      <c r="UGI548" s="55"/>
      <c r="UGJ548" s="57"/>
      <c r="UGK548" s="55"/>
      <c r="UGL548" s="55"/>
      <c r="UGM548" s="55"/>
      <c r="UGN548" s="55"/>
      <c r="UGO548" s="55"/>
      <c r="UGP548" s="55"/>
      <c r="UGQ548" s="55"/>
      <c r="UGR548" s="59"/>
      <c r="UGS548" s="55"/>
      <c r="UGT548" s="55"/>
      <c r="UGU548" s="87"/>
      <c r="UGV548" s="88"/>
      <c r="UGW548" s="89"/>
      <c r="UGX548" s="90"/>
      <c r="UGY548" s="57"/>
      <c r="UGZ548" s="57"/>
      <c r="UHA548" s="91"/>
      <c r="UHB548" s="87"/>
      <c r="UHC548" s="87"/>
      <c r="UHD548" s="55"/>
      <c r="UHE548" s="55"/>
      <c r="UHF548" s="92"/>
      <c r="UHG548" s="61"/>
      <c r="UHH548" s="55"/>
      <c r="UHI548" s="57"/>
      <c r="UHJ548" s="55"/>
      <c r="UHK548" s="55"/>
      <c r="UHL548" s="55"/>
      <c r="UHM548" s="55"/>
      <c r="UHN548" s="55"/>
      <c r="UHO548" s="55"/>
      <c r="UHP548" s="55"/>
      <c r="UHQ548" s="59"/>
      <c r="UHR548" s="55"/>
      <c r="UHS548" s="55"/>
      <c r="UHT548" s="87"/>
      <c r="UHU548" s="88"/>
      <c r="UHV548" s="89"/>
      <c r="UHW548" s="90"/>
      <c r="UHX548" s="57"/>
      <c r="UHY548" s="57"/>
      <c r="UHZ548" s="91"/>
      <c r="UIA548" s="87"/>
      <c r="UIB548" s="87"/>
      <c r="UIC548" s="55"/>
      <c r="UID548" s="55"/>
      <c r="UIE548" s="92"/>
      <c r="UIF548" s="61"/>
      <c r="UIG548" s="55"/>
      <c r="UIH548" s="57"/>
      <c r="UII548" s="55"/>
      <c r="UIJ548" s="55"/>
      <c r="UIK548" s="55"/>
      <c r="UIL548" s="55"/>
      <c r="UIM548" s="55"/>
      <c r="UIN548" s="55"/>
      <c r="UIO548" s="55"/>
      <c r="UIP548" s="59"/>
      <c r="UIQ548" s="55"/>
      <c r="UIR548" s="55"/>
      <c r="UIS548" s="87"/>
      <c r="UIT548" s="88"/>
      <c r="UIU548" s="89"/>
      <c r="UIV548" s="90"/>
      <c r="UIW548" s="57"/>
      <c r="UIX548" s="57"/>
      <c r="UIY548" s="91"/>
      <c r="UIZ548" s="87"/>
      <c r="UJA548" s="87"/>
      <c r="UJB548" s="55"/>
      <c r="UJC548" s="55"/>
      <c r="UJD548" s="92"/>
      <c r="UJE548" s="61"/>
      <c r="UJF548" s="55"/>
      <c r="UJG548" s="57"/>
      <c r="UJH548" s="55"/>
      <c r="UJI548" s="55"/>
      <c r="UJJ548" s="55"/>
      <c r="UJK548" s="55"/>
      <c r="UJL548" s="55"/>
      <c r="UJM548" s="55"/>
      <c r="UJN548" s="55"/>
      <c r="UJO548" s="59"/>
      <c r="UJP548" s="55"/>
      <c r="UJQ548" s="55"/>
      <c r="UJR548" s="87"/>
      <c r="UJS548" s="88"/>
      <c r="UJT548" s="89"/>
      <c r="UJU548" s="90"/>
      <c r="UJV548" s="57"/>
      <c r="UJW548" s="57"/>
      <c r="UJX548" s="91"/>
      <c r="UJY548" s="87"/>
      <c r="UJZ548" s="87"/>
      <c r="UKA548" s="55"/>
      <c r="UKB548" s="55"/>
      <c r="UKC548" s="92"/>
      <c r="UKD548" s="61"/>
      <c r="UKE548" s="55"/>
      <c r="UKF548" s="57"/>
      <c r="UKG548" s="55"/>
      <c r="UKH548" s="55"/>
      <c r="UKI548" s="55"/>
      <c r="UKJ548" s="55"/>
      <c r="UKK548" s="55"/>
      <c r="UKL548" s="55"/>
      <c r="UKM548" s="55"/>
      <c r="UKN548" s="59"/>
      <c r="UKO548" s="55"/>
      <c r="UKP548" s="55"/>
      <c r="UKQ548" s="87"/>
      <c r="UKR548" s="88"/>
      <c r="UKS548" s="89"/>
      <c r="UKT548" s="90"/>
      <c r="UKU548" s="57"/>
      <c r="UKV548" s="57"/>
      <c r="UKW548" s="91"/>
      <c r="UKX548" s="87"/>
      <c r="UKY548" s="87"/>
      <c r="UKZ548" s="55"/>
      <c r="ULA548" s="55"/>
      <c r="ULB548" s="92"/>
      <c r="ULC548" s="61"/>
      <c r="ULD548" s="55"/>
      <c r="ULE548" s="57"/>
      <c r="ULF548" s="55"/>
      <c r="ULG548" s="55"/>
      <c r="ULH548" s="55"/>
      <c r="ULI548" s="55"/>
      <c r="ULJ548" s="55"/>
      <c r="ULK548" s="55"/>
      <c r="ULL548" s="55"/>
      <c r="ULM548" s="59"/>
      <c r="ULN548" s="55"/>
      <c r="ULO548" s="55"/>
      <c r="ULP548" s="87"/>
      <c r="ULQ548" s="88"/>
      <c r="ULR548" s="89"/>
      <c r="ULS548" s="90"/>
      <c r="ULT548" s="57"/>
      <c r="ULU548" s="57"/>
      <c r="ULV548" s="91"/>
      <c r="ULW548" s="87"/>
      <c r="ULX548" s="87"/>
      <c r="ULY548" s="55"/>
      <c r="ULZ548" s="55"/>
      <c r="UMA548" s="92"/>
      <c r="UMB548" s="61"/>
      <c r="UMC548" s="55"/>
      <c r="UMD548" s="57"/>
      <c r="UME548" s="55"/>
      <c r="UMF548" s="55"/>
      <c r="UMG548" s="55"/>
      <c r="UMH548" s="55"/>
      <c r="UMI548" s="55"/>
      <c r="UMJ548" s="55"/>
      <c r="UMK548" s="55"/>
      <c r="UML548" s="59"/>
      <c r="UMM548" s="55"/>
      <c r="UMN548" s="55"/>
      <c r="UMO548" s="87"/>
      <c r="UMP548" s="88"/>
      <c r="UMQ548" s="89"/>
      <c r="UMR548" s="90"/>
      <c r="UMS548" s="57"/>
      <c r="UMT548" s="57"/>
      <c r="UMU548" s="91"/>
      <c r="UMV548" s="87"/>
      <c r="UMW548" s="87"/>
      <c r="UMX548" s="55"/>
      <c r="UMY548" s="55"/>
      <c r="UMZ548" s="92"/>
      <c r="UNA548" s="61"/>
      <c r="UNB548" s="55"/>
      <c r="UNC548" s="57"/>
      <c r="UND548" s="55"/>
      <c r="UNE548" s="55"/>
      <c r="UNF548" s="55"/>
      <c r="UNG548" s="55"/>
      <c r="UNH548" s="55"/>
      <c r="UNI548" s="55"/>
      <c r="UNJ548" s="55"/>
      <c r="UNK548" s="59"/>
      <c r="UNL548" s="55"/>
      <c r="UNM548" s="55"/>
      <c r="UNN548" s="87"/>
      <c r="UNO548" s="88"/>
      <c r="UNP548" s="89"/>
      <c r="UNQ548" s="90"/>
      <c r="UNR548" s="57"/>
      <c r="UNS548" s="57"/>
      <c r="UNT548" s="91"/>
      <c r="UNU548" s="87"/>
      <c r="UNV548" s="87"/>
      <c r="UNW548" s="55"/>
      <c r="UNX548" s="55"/>
      <c r="UNY548" s="92"/>
      <c r="UNZ548" s="61"/>
      <c r="UOA548" s="55"/>
      <c r="UOB548" s="57"/>
      <c r="UOC548" s="55"/>
      <c r="UOD548" s="55"/>
      <c r="UOE548" s="55"/>
      <c r="UOF548" s="55"/>
      <c r="UOG548" s="55"/>
      <c r="UOH548" s="55"/>
      <c r="UOI548" s="55"/>
      <c r="UOJ548" s="59"/>
      <c r="UOK548" s="55"/>
      <c r="UOL548" s="55"/>
      <c r="UOM548" s="87"/>
      <c r="UON548" s="88"/>
      <c r="UOO548" s="89"/>
      <c r="UOP548" s="90"/>
      <c r="UOQ548" s="57"/>
      <c r="UOR548" s="57"/>
      <c r="UOS548" s="91"/>
      <c r="UOT548" s="87"/>
      <c r="UOU548" s="87"/>
      <c r="UOV548" s="55"/>
      <c r="UOW548" s="55"/>
      <c r="UOX548" s="92"/>
      <c r="UOY548" s="61"/>
      <c r="UOZ548" s="55"/>
      <c r="UPA548" s="57"/>
      <c r="UPB548" s="55"/>
      <c r="UPC548" s="55"/>
      <c r="UPD548" s="55"/>
      <c r="UPE548" s="55"/>
      <c r="UPF548" s="55"/>
      <c r="UPG548" s="55"/>
      <c r="UPH548" s="55"/>
      <c r="UPI548" s="59"/>
      <c r="UPJ548" s="55"/>
      <c r="UPK548" s="55"/>
      <c r="UPL548" s="87"/>
      <c r="UPM548" s="88"/>
      <c r="UPN548" s="89"/>
      <c r="UPO548" s="90"/>
      <c r="UPP548" s="57"/>
      <c r="UPQ548" s="57"/>
      <c r="UPR548" s="91"/>
      <c r="UPS548" s="87"/>
      <c r="UPT548" s="87"/>
      <c r="UPU548" s="55"/>
      <c r="UPV548" s="55"/>
      <c r="UPW548" s="92"/>
      <c r="UPX548" s="61"/>
      <c r="UPY548" s="55"/>
      <c r="UPZ548" s="57"/>
      <c r="UQA548" s="55"/>
      <c r="UQB548" s="55"/>
      <c r="UQC548" s="55"/>
      <c r="UQD548" s="55"/>
      <c r="UQE548" s="55"/>
      <c r="UQF548" s="55"/>
      <c r="UQG548" s="55"/>
      <c r="UQH548" s="59"/>
      <c r="UQI548" s="55"/>
      <c r="UQJ548" s="55"/>
      <c r="UQK548" s="87"/>
      <c r="UQL548" s="88"/>
      <c r="UQM548" s="89"/>
      <c r="UQN548" s="90"/>
      <c r="UQO548" s="57"/>
      <c r="UQP548" s="57"/>
      <c r="UQQ548" s="91"/>
      <c r="UQR548" s="87"/>
      <c r="UQS548" s="87"/>
      <c r="UQT548" s="55"/>
      <c r="UQU548" s="55"/>
      <c r="UQV548" s="92"/>
      <c r="UQW548" s="61"/>
      <c r="UQX548" s="55"/>
      <c r="UQY548" s="57"/>
      <c r="UQZ548" s="55"/>
      <c r="URA548" s="55"/>
      <c r="URB548" s="55"/>
      <c r="URC548" s="55"/>
      <c r="URD548" s="55"/>
      <c r="URE548" s="55"/>
      <c r="URF548" s="55"/>
      <c r="URG548" s="59"/>
      <c r="URH548" s="55"/>
      <c r="URI548" s="55"/>
      <c r="URJ548" s="87"/>
      <c r="URK548" s="88"/>
      <c r="URL548" s="89"/>
      <c r="URM548" s="90"/>
      <c r="URN548" s="57"/>
      <c r="URO548" s="57"/>
      <c r="URP548" s="91"/>
      <c r="URQ548" s="87"/>
      <c r="URR548" s="87"/>
      <c r="URS548" s="55"/>
      <c r="URT548" s="55"/>
      <c r="URU548" s="92"/>
      <c r="URV548" s="61"/>
      <c r="URW548" s="55"/>
      <c r="URX548" s="57"/>
      <c r="URY548" s="55"/>
      <c r="URZ548" s="55"/>
      <c r="USA548" s="55"/>
      <c r="USB548" s="55"/>
      <c r="USC548" s="55"/>
      <c r="USD548" s="55"/>
      <c r="USE548" s="55"/>
      <c r="USF548" s="59"/>
      <c r="USG548" s="55"/>
      <c r="USH548" s="55"/>
      <c r="USI548" s="87"/>
      <c r="USJ548" s="88"/>
      <c r="USK548" s="89"/>
      <c r="USL548" s="90"/>
      <c r="USM548" s="57"/>
      <c r="USN548" s="57"/>
      <c r="USO548" s="91"/>
      <c r="USP548" s="87"/>
      <c r="USQ548" s="87"/>
      <c r="USR548" s="55"/>
      <c r="USS548" s="55"/>
      <c r="UST548" s="92"/>
      <c r="USU548" s="61"/>
      <c r="USV548" s="55"/>
      <c r="USW548" s="57"/>
      <c r="USX548" s="55"/>
      <c r="USY548" s="55"/>
      <c r="USZ548" s="55"/>
      <c r="UTA548" s="55"/>
      <c r="UTB548" s="55"/>
      <c r="UTC548" s="55"/>
      <c r="UTD548" s="55"/>
      <c r="UTE548" s="59"/>
      <c r="UTF548" s="55"/>
      <c r="UTG548" s="55"/>
      <c r="UTH548" s="87"/>
      <c r="UTI548" s="88"/>
      <c r="UTJ548" s="89"/>
      <c r="UTK548" s="90"/>
      <c r="UTL548" s="57"/>
      <c r="UTM548" s="57"/>
      <c r="UTN548" s="91"/>
      <c r="UTO548" s="87"/>
      <c r="UTP548" s="87"/>
      <c r="UTQ548" s="55"/>
      <c r="UTR548" s="55"/>
      <c r="UTS548" s="92"/>
      <c r="UTT548" s="61"/>
      <c r="UTU548" s="55"/>
      <c r="UTV548" s="57"/>
      <c r="UTW548" s="55"/>
      <c r="UTX548" s="55"/>
      <c r="UTY548" s="55"/>
      <c r="UTZ548" s="55"/>
      <c r="UUA548" s="55"/>
      <c r="UUB548" s="55"/>
      <c r="UUC548" s="55"/>
      <c r="UUD548" s="59"/>
      <c r="UUE548" s="55"/>
      <c r="UUF548" s="55"/>
      <c r="UUG548" s="87"/>
      <c r="UUH548" s="88"/>
      <c r="UUI548" s="89"/>
      <c r="UUJ548" s="90"/>
      <c r="UUK548" s="57"/>
      <c r="UUL548" s="57"/>
      <c r="UUM548" s="91"/>
      <c r="UUN548" s="87"/>
      <c r="UUO548" s="87"/>
      <c r="UUP548" s="55"/>
      <c r="UUQ548" s="55"/>
      <c r="UUR548" s="92"/>
      <c r="UUS548" s="61"/>
      <c r="UUT548" s="55"/>
      <c r="UUU548" s="57"/>
      <c r="UUV548" s="55"/>
      <c r="UUW548" s="55"/>
      <c r="UUX548" s="55"/>
      <c r="UUY548" s="55"/>
      <c r="UUZ548" s="55"/>
      <c r="UVA548" s="55"/>
      <c r="UVB548" s="55"/>
      <c r="UVC548" s="59"/>
      <c r="UVD548" s="55"/>
      <c r="UVE548" s="55"/>
      <c r="UVF548" s="87"/>
      <c r="UVG548" s="88"/>
      <c r="UVH548" s="89"/>
      <c r="UVI548" s="90"/>
      <c r="UVJ548" s="57"/>
      <c r="UVK548" s="57"/>
      <c r="UVL548" s="91"/>
      <c r="UVM548" s="87"/>
      <c r="UVN548" s="87"/>
      <c r="UVO548" s="55"/>
      <c r="UVP548" s="55"/>
      <c r="UVQ548" s="92"/>
      <c r="UVR548" s="61"/>
      <c r="UVS548" s="55"/>
      <c r="UVT548" s="57"/>
      <c r="UVU548" s="55"/>
      <c r="UVV548" s="55"/>
      <c r="UVW548" s="55"/>
      <c r="UVX548" s="55"/>
      <c r="UVY548" s="55"/>
      <c r="UVZ548" s="55"/>
      <c r="UWA548" s="55"/>
      <c r="UWB548" s="59"/>
      <c r="UWC548" s="55"/>
      <c r="UWD548" s="55"/>
      <c r="UWE548" s="87"/>
      <c r="UWF548" s="88"/>
      <c r="UWG548" s="89"/>
      <c r="UWH548" s="90"/>
      <c r="UWI548" s="57"/>
      <c r="UWJ548" s="57"/>
      <c r="UWK548" s="91"/>
      <c r="UWL548" s="87"/>
      <c r="UWM548" s="87"/>
      <c r="UWN548" s="55"/>
      <c r="UWO548" s="55"/>
      <c r="UWP548" s="92"/>
      <c r="UWQ548" s="61"/>
      <c r="UWR548" s="55"/>
      <c r="UWS548" s="57"/>
      <c r="UWT548" s="55"/>
      <c r="UWU548" s="55"/>
      <c r="UWV548" s="55"/>
      <c r="UWW548" s="55"/>
      <c r="UWX548" s="55"/>
      <c r="UWY548" s="55"/>
      <c r="UWZ548" s="55"/>
      <c r="UXA548" s="59"/>
      <c r="UXB548" s="55"/>
      <c r="UXC548" s="55"/>
      <c r="UXD548" s="87"/>
      <c r="UXE548" s="88"/>
      <c r="UXF548" s="89"/>
      <c r="UXG548" s="90"/>
      <c r="UXH548" s="57"/>
      <c r="UXI548" s="57"/>
      <c r="UXJ548" s="91"/>
      <c r="UXK548" s="87"/>
      <c r="UXL548" s="87"/>
      <c r="UXM548" s="55"/>
      <c r="UXN548" s="55"/>
      <c r="UXO548" s="92"/>
      <c r="UXP548" s="61"/>
      <c r="UXQ548" s="55"/>
      <c r="UXR548" s="57"/>
      <c r="UXS548" s="55"/>
      <c r="UXT548" s="55"/>
      <c r="UXU548" s="55"/>
      <c r="UXV548" s="55"/>
      <c r="UXW548" s="55"/>
      <c r="UXX548" s="55"/>
      <c r="UXY548" s="55"/>
      <c r="UXZ548" s="59"/>
      <c r="UYA548" s="55"/>
      <c r="UYB548" s="55"/>
      <c r="UYC548" s="87"/>
      <c r="UYD548" s="88"/>
      <c r="UYE548" s="89"/>
      <c r="UYF548" s="90"/>
      <c r="UYG548" s="57"/>
      <c r="UYH548" s="57"/>
      <c r="UYI548" s="91"/>
      <c r="UYJ548" s="87"/>
      <c r="UYK548" s="87"/>
      <c r="UYL548" s="55"/>
      <c r="UYM548" s="55"/>
      <c r="UYN548" s="92"/>
      <c r="UYO548" s="61"/>
      <c r="UYP548" s="55"/>
      <c r="UYQ548" s="57"/>
      <c r="UYR548" s="55"/>
      <c r="UYS548" s="55"/>
      <c r="UYT548" s="55"/>
      <c r="UYU548" s="55"/>
      <c r="UYV548" s="55"/>
      <c r="UYW548" s="55"/>
      <c r="UYX548" s="55"/>
      <c r="UYY548" s="59"/>
      <c r="UYZ548" s="55"/>
      <c r="UZA548" s="55"/>
      <c r="UZB548" s="87"/>
      <c r="UZC548" s="88"/>
      <c r="UZD548" s="89"/>
      <c r="UZE548" s="90"/>
      <c r="UZF548" s="57"/>
      <c r="UZG548" s="57"/>
      <c r="UZH548" s="91"/>
      <c r="UZI548" s="87"/>
      <c r="UZJ548" s="87"/>
      <c r="UZK548" s="55"/>
      <c r="UZL548" s="55"/>
      <c r="UZM548" s="92"/>
      <c r="UZN548" s="61"/>
      <c r="UZO548" s="55"/>
      <c r="UZP548" s="57"/>
      <c r="UZQ548" s="55"/>
      <c r="UZR548" s="55"/>
      <c r="UZS548" s="55"/>
      <c r="UZT548" s="55"/>
      <c r="UZU548" s="55"/>
      <c r="UZV548" s="55"/>
      <c r="UZW548" s="55"/>
      <c r="UZX548" s="59"/>
      <c r="UZY548" s="55"/>
      <c r="UZZ548" s="55"/>
      <c r="VAA548" s="87"/>
      <c r="VAB548" s="88"/>
      <c r="VAC548" s="89"/>
      <c r="VAD548" s="90"/>
      <c r="VAE548" s="57"/>
      <c r="VAF548" s="57"/>
      <c r="VAG548" s="91"/>
      <c r="VAH548" s="87"/>
      <c r="VAI548" s="87"/>
      <c r="VAJ548" s="55"/>
      <c r="VAK548" s="55"/>
      <c r="VAL548" s="92"/>
      <c r="VAM548" s="61"/>
      <c r="VAN548" s="55"/>
      <c r="VAO548" s="57"/>
      <c r="VAP548" s="55"/>
      <c r="VAQ548" s="55"/>
      <c r="VAR548" s="55"/>
      <c r="VAS548" s="55"/>
      <c r="VAT548" s="55"/>
      <c r="VAU548" s="55"/>
      <c r="VAV548" s="55"/>
      <c r="VAW548" s="59"/>
      <c r="VAX548" s="55"/>
      <c r="VAY548" s="55"/>
      <c r="VAZ548" s="87"/>
      <c r="VBA548" s="88"/>
      <c r="VBB548" s="89"/>
      <c r="VBC548" s="90"/>
      <c r="VBD548" s="57"/>
      <c r="VBE548" s="57"/>
      <c r="VBF548" s="91"/>
      <c r="VBG548" s="87"/>
      <c r="VBH548" s="87"/>
      <c r="VBI548" s="55"/>
      <c r="VBJ548" s="55"/>
      <c r="VBK548" s="92"/>
      <c r="VBL548" s="61"/>
      <c r="VBM548" s="55"/>
      <c r="VBN548" s="57"/>
      <c r="VBO548" s="55"/>
      <c r="VBP548" s="55"/>
      <c r="VBQ548" s="55"/>
      <c r="VBR548" s="55"/>
      <c r="VBS548" s="55"/>
      <c r="VBT548" s="55"/>
      <c r="VBU548" s="55"/>
      <c r="VBV548" s="59"/>
      <c r="VBW548" s="55"/>
      <c r="VBX548" s="55"/>
      <c r="VBY548" s="87"/>
      <c r="VBZ548" s="88"/>
      <c r="VCA548" s="89"/>
      <c r="VCB548" s="90"/>
      <c r="VCC548" s="57"/>
      <c r="VCD548" s="57"/>
      <c r="VCE548" s="91"/>
      <c r="VCF548" s="87"/>
      <c r="VCG548" s="87"/>
      <c r="VCH548" s="55"/>
      <c r="VCI548" s="55"/>
      <c r="VCJ548" s="92"/>
      <c r="VCK548" s="61"/>
      <c r="VCL548" s="55"/>
      <c r="VCM548" s="57"/>
      <c r="VCN548" s="55"/>
      <c r="VCO548" s="55"/>
      <c r="VCP548" s="55"/>
      <c r="VCQ548" s="55"/>
      <c r="VCR548" s="55"/>
      <c r="VCS548" s="55"/>
      <c r="VCT548" s="55"/>
      <c r="VCU548" s="59"/>
      <c r="VCV548" s="55"/>
      <c r="VCW548" s="55"/>
      <c r="VCX548" s="87"/>
      <c r="VCY548" s="88"/>
      <c r="VCZ548" s="89"/>
      <c r="VDA548" s="90"/>
      <c r="VDB548" s="57"/>
      <c r="VDC548" s="57"/>
      <c r="VDD548" s="91"/>
      <c r="VDE548" s="87"/>
      <c r="VDF548" s="87"/>
      <c r="VDG548" s="55"/>
      <c r="VDH548" s="55"/>
      <c r="VDI548" s="92"/>
      <c r="VDJ548" s="61"/>
      <c r="VDK548" s="55"/>
      <c r="VDL548" s="57"/>
      <c r="VDM548" s="55"/>
      <c r="VDN548" s="55"/>
      <c r="VDO548" s="55"/>
      <c r="VDP548" s="55"/>
      <c r="VDQ548" s="55"/>
      <c r="VDR548" s="55"/>
      <c r="VDS548" s="55"/>
      <c r="VDT548" s="59"/>
      <c r="VDU548" s="55"/>
      <c r="VDV548" s="55"/>
      <c r="VDW548" s="87"/>
      <c r="VDX548" s="88"/>
      <c r="VDY548" s="89"/>
      <c r="VDZ548" s="90"/>
      <c r="VEA548" s="57"/>
      <c r="VEB548" s="57"/>
      <c r="VEC548" s="91"/>
      <c r="VED548" s="87"/>
      <c r="VEE548" s="87"/>
      <c r="VEF548" s="55"/>
      <c r="VEG548" s="55"/>
      <c r="VEH548" s="92"/>
      <c r="VEI548" s="61"/>
      <c r="VEJ548" s="55"/>
      <c r="VEK548" s="57"/>
      <c r="VEL548" s="55"/>
      <c r="VEM548" s="55"/>
      <c r="VEN548" s="55"/>
      <c r="VEO548" s="55"/>
      <c r="VEP548" s="55"/>
      <c r="VEQ548" s="55"/>
      <c r="VER548" s="55"/>
      <c r="VES548" s="59"/>
      <c r="VET548" s="55"/>
      <c r="VEU548" s="55"/>
      <c r="VEV548" s="87"/>
      <c r="VEW548" s="88"/>
      <c r="VEX548" s="89"/>
      <c r="VEY548" s="90"/>
      <c r="VEZ548" s="57"/>
      <c r="VFA548" s="57"/>
      <c r="VFB548" s="91"/>
      <c r="VFC548" s="87"/>
      <c r="VFD548" s="87"/>
      <c r="VFE548" s="55"/>
      <c r="VFF548" s="55"/>
      <c r="VFG548" s="92"/>
      <c r="VFH548" s="61"/>
      <c r="VFI548" s="55"/>
      <c r="VFJ548" s="57"/>
      <c r="VFK548" s="55"/>
      <c r="VFL548" s="55"/>
      <c r="VFM548" s="55"/>
      <c r="VFN548" s="55"/>
      <c r="VFO548" s="55"/>
      <c r="VFP548" s="55"/>
      <c r="VFQ548" s="55"/>
      <c r="VFR548" s="59"/>
      <c r="VFS548" s="55"/>
      <c r="VFT548" s="55"/>
      <c r="VFU548" s="87"/>
      <c r="VFV548" s="88"/>
      <c r="VFW548" s="89"/>
      <c r="VFX548" s="90"/>
      <c r="VFY548" s="57"/>
      <c r="VFZ548" s="57"/>
      <c r="VGA548" s="91"/>
      <c r="VGB548" s="87"/>
      <c r="VGC548" s="87"/>
      <c r="VGD548" s="55"/>
      <c r="VGE548" s="55"/>
      <c r="VGF548" s="92"/>
      <c r="VGG548" s="61"/>
      <c r="VGH548" s="55"/>
      <c r="VGI548" s="57"/>
      <c r="VGJ548" s="55"/>
      <c r="VGK548" s="55"/>
      <c r="VGL548" s="55"/>
      <c r="VGM548" s="55"/>
      <c r="VGN548" s="55"/>
      <c r="VGO548" s="55"/>
      <c r="VGP548" s="55"/>
      <c r="VGQ548" s="59"/>
      <c r="VGR548" s="55"/>
      <c r="VGS548" s="55"/>
      <c r="VGT548" s="87"/>
      <c r="VGU548" s="88"/>
      <c r="VGV548" s="89"/>
      <c r="VGW548" s="90"/>
      <c r="VGX548" s="57"/>
      <c r="VGY548" s="57"/>
      <c r="VGZ548" s="91"/>
      <c r="VHA548" s="87"/>
      <c r="VHB548" s="87"/>
      <c r="VHC548" s="55"/>
      <c r="VHD548" s="55"/>
      <c r="VHE548" s="92"/>
      <c r="VHF548" s="61"/>
      <c r="VHG548" s="55"/>
      <c r="VHH548" s="57"/>
      <c r="VHI548" s="55"/>
      <c r="VHJ548" s="55"/>
      <c r="VHK548" s="55"/>
      <c r="VHL548" s="55"/>
      <c r="VHM548" s="55"/>
      <c r="VHN548" s="55"/>
      <c r="VHO548" s="55"/>
      <c r="VHP548" s="59"/>
      <c r="VHQ548" s="55"/>
      <c r="VHR548" s="55"/>
      <c r="VHS548" s="87"/>
      <c r="VHT548" s="88"/>
      <c r="VHU548" s="89"/>
      <c r="VHV548" s="90"/>
      <c r="VHW548" s="57"/>
      <c r="VHX548" s="57"/>
      <c r="VHY548" s="91"/>
      <c r="VHZ548" s="87"/>
      <c r="VIA548" s="87"/>
      <c r="VIB548" s="55"/>
      <c r="VIC548" s="55"/>
      <c r="VID548" s="92"/>
      <c r="VIE548" s="61"/>
      <c r="VIF548" s="55"/>
      <c r="VIG548" s="57"/>
      <c r="VIH548" s="55"/>
      <c r="VII548" s="55"/>
      <c r="VIJ548" s="55"/>
      <c r="VIK548" s="55"/>
      <c r="VIL548" s="55"/>
      <c r="VIM548" s="55"/>
      <c r="VIN548" s="55"/>
      <c r="VIO548" s="59"/>
      <c r="VIP548" s="55"/>
      <c r="VIQ548" s="55"/>
      <c r="VIR548" s="87"/>
      <c r="VIS548" s="88"/>
      <c r="VIT548" s="89"/>
      <c r="VIU548" s="90"/>
      <c r="VIV548" s="57"/>
      <c r="VIW548" s="57"/>
      <c r="VIX548" s="91"/>
      <c r="VIY548" s="87"/>
      <c r="VIZ548" s="87"/>
      <c r="VJA548" s="55"/>
      <c r="VJB548" s="55"/>
      <c r="VJC548" s="92"/>
      <c r="VJD548" s="61"/>
      <c r="VJE548" s="55"/>
      <c r="VJF548" s="57"/>
      <c r="VJG548" s="55"/>
      <c r="VJH548" s="55"/>
      <c r="VJI548" s="55"/>
      <c r="VJJ548" s="55"/>
      <c r="VJK548" s="55"/>
      <c r="VJL548" s="55"/>
      <c r="VJM548" s="55"/>
      <c r="VJN548" s="59"/>
      <c r="VJO548" s="55"/>
      <c r="VJP548" s="55"/>
      <c r="VJQ548" s="87"/>
      <c r="VJR548" s="88"/>
      <c r="VJS548" s="89"/>
      <c r="VJT548" s="90"/>
      <c r="VJU548" s="57"/>
      <c r="VJV548" s="57"/>
      <c r="VJW548" s="91"/>
      <c r="VJX548" s="87"/>
      <c r="VJY548" s="87"/>
      <c r="VJZ548" s="55"/>
      <c r="VKA548" s="55"/>
      <c r="VKB548" s="92"/>
      <c r="VKC548" s="61"/>
      <c r="VKD548" s="55"/>
      <c r="VKE548" s="57"/>
      <c r="VKF548" s="55"/>
      <c r="VKG548" s="55"/>
      <c r="VKH548" s="55"/>
      <c r="VKI548" s="55"/>
      <c r="VKJ548" s="55"/>
      <c r="VKK548" s="55"/>
      <c r="VKL548" s="55"/>
      <c r="VKM548" s="59"/>
      <c r="VKN548" s="55"/>
      <c r="VKO548" s="55"/>
      <c r="VKP548" s="87"/>
      <c r="VKQ548" s="88"/>
      <c r="VKR548" s="89"/>
      <c r="VKS548" s="90"/>
      <c r="VKT548" s="57"/>
      <c r="VKU548" s="57"/>
      <c r="VKV548" s="91"/>
      <c r="VKW548" s="87"/>
      <c r="VKX548" s="87"/>
      <c r="VKY548" s="55"/>
      <c r="VKZ548" s="55"/>
      <c r="VLA548" s="92"/>
      <c r="VLB548" s="61"/>
      <c r="VLC548" s="55"/>
      <c r="VLD548" s="57"/>
      <c r="VLE548" s="55"/>
      <c r="VLF548" s="55"/>
      <c r="VLG548" s="55"/>
      <c r="VLH548" s="55"/>
      <c r="VLI548" s="55"/>
      <c r="VLJ548" s="55"/>
      <c r="VLK548" s="55"/>
      <c r="VLL548" s="59"/>
      <c r="VLM548" s="55"/>
      <c r="VLN548" s="55"/>
      <c r="VLO548" s="87"/>
      <c r="VLP548" s="88"/>
      <c r="VLQ548" s="89"/>
      <c r="VLR548" s="90"/>
      <c r="VLS548" s="57"/>
      <c r="VLT548" s="57"/>
      <c r="VLU548" s="91"/>
      <c r="VLV548" s="87"/>
      <c r="VLW548" s="87"/>
      <c r="VLX548" s="55"/>
      <c r="VLY548" s="55"/>
      <c r="VLZ548" s="92"/>
      <c r="VMA548" s="61"/>
      <c r="VMB548" s="55"/>
      <c r="VMC548" s="57"/>
      <c r="VMD548" s="55"/>
      <c r="VME548" s="55"/>
      <c r="VMF548" s="55"/>
      <c r="VMG548" s="55"/>
      <c r="VMH548" s="55"/>
      <c r="VMI548" s="55"/>
      <c r="VMJ548" s="55"/>
      <c r="VMK548" s="59"/>
      <c r="VML548" s="55"/>
      <c r="VMM548" s="55"/>
      <c r="VMN548" s="87"/>
      <c r="VMO548" s="88"/>
      <c r="VMP548" s="89"/>
      <c r="VMQ548" s="90"/>
      <c r="VMR548" s="57"/>
      <c r="VMS548" s="57"/>
      <c r="VMT548" s="91"/>
      <c r="VMU548" s="87"/>
      <c r="VMV548" s="87"/>
      <c r="VMW548" s="55"/>
      <c r="VMX548" s="55"/>
      <c r="VMY548" s="92"/>
      <c r="VMZ548" s="61"/>
      <c r="VNA548" s="55"/>
      <c r="VNB548" s="57"/>
      <c r="VNC548" s="55"/>
      <c r="VND548" s="55"/>
      <c r="VNE548" s="55"/>
      <c r="VNF548" s="55"/>
      <c r="VNG548" s="55"/>
      <c r="VNH548" s="55"/>
      <c r="VNI548" s="55"/>
      <c r="VNJ548" s="59"/>
      <c r="VNK548" s="55"/>
      <c r="VNL548" s="55"/>
      <c r="VNM548" s="87"/>
      <c r="VNN548" s="88"/>
      <c r="VNO548" s="89"/>
      <c r="VNP548" s="90"/>
      <c r="VNQ548" s="57"/>
      <c r="VNR548" s="57"/>
      <c r="VNS548" s="91"/>
      <c r="VNT548" s="87"/>
      <c r="VNU548" s="87"/>
      <c r="VNV548" s="55"/>
      <c r="VNW548" s="55"/>
      <c r="VNX548" s="92"/>
      <c r="VNY548" s="61"/>
      <c r="VNZ548" s="55"/>
      <c r="VOA548" s="57"/>
      <c r="VOB548" s="55"/>
      <c r="VOC548" s="55"/>
      <c r="VOD548" s="55"/>
      <c r="VOE548" s="55"/>
      <c r="VOF548" s="55"/>
      <c r="VOG548" s="55"/>
      <c r="VOH548" s="55"/>
      <c r="VOI548" s="59"/>
      <c r="VOJ548" s="55"/>
      <c r="VOK548" s="55"/>
      <c r="VOL548" s="87"/>
      <c r="VOM548" s="88"/>
      <c r="VON548" s="89"/>
      <c r="VOO548" s="90"/>
      <c r="VOP548" s="57"/>
      <c r="VOQ548" s="57"/>
      <c r="VOR548" s="91"/>
      <c r="VOS548" s="87"/>
      <c r="VOT548" s="87"/>
      <c r="VOU548" s="55"/>
      <c r="VOV548" s="55"/>
      <c r="VOW548" s="92"/>
      <c r="VOX548" s="61"/>
      <c r="VOY548" s="55"/>
      <c r="VOZ548" s="57"/>
      <c r="VPA548" s="55"/>
      <c r="VPB548" s="55"/>
      <c r="VPC548" s="55"/>
      <c r="VPD548" s="55"/>
      <c r="VPE548" s="55"/>
      <c r="VPF548" s="55"/>
      <c r="VPG548" s="55"/>
      <c r="VPH548" s="59"/>
      <c r="VPI548" s="55"/>
      <c r="VPJ548" s="55"/>
      <c r="VPK548" s="87"/>
      <c r="VPL548" s="88"/>
      <c r="VPM548" s="89"/>
      <c r="VPN548" s="90"/>
      <c r="VPO548" s="57"/>
      <c r="VPP548" s="57"/>
      <c r="VPQ548" s="91"/>
      <c r="VPR548" s="87"/>
      <c r="VPS548" s="87"/>
      <c r="VPT548" s="55"/>
      <c r="VPU548" s="55"/>
      <c r="VPV548" s="92"/>
      <c r="VPW548" s="61"/>
      <c r="VPX548" s="55"/>
      <c r="VPY548" s="57"/>
      <c r="VPZ548" s="55"/>
      <c r="VQA548" s="55"/>
      <c r="VQB548" s="55"/>
      <c r="VQC548" s="55"/>
      <c r="VQD548" s="55"/>
      <c r="VQE548" s="55"/>
      <c r="VQF548" s="55"/>
      <c r="VQG548" s="59"/>
      <c r="VQH548" s="55"/>
      <c r="VQI548" s="55"/>
      <c r="VQJ548" s="87"/>
      <c r="VQK548" s="88"/>
      <c r="VQL548" s="89"/>
      <c r="VQM548" s="90"/>
      <c r="VQN548" s="57"/>
      <c r="VQO548" s="57"/>
      <c r="VQP548" s="91"/>
      <c r="VQQ548" s="87"/>
      <c r="VQR548" s="87"/>
      <c r="VQS548" s="55"/>
      <c r="VQT548" s="55"/>
      <c r="VQU548" s="92"/>
      <c r="VQV548" s="61"/>
      <c r="VQW548" s="55"/>
      <c r="VQX548" s="57"/>
      <c r="VQY548" s="55"/>
      <c r="VQZ548" s="55"/>
      <c r="VRA548" s="55"/>
      <c r="VRB548" s="55"/>
      <c r="VRC548" s="55"/>
      <c r="VRD548" s="55"/>
      <c r="VRE548" s="55"/>
      <c r="VRF548" s="59"/>
      <c r="VRG548" s="55"/>
      <c r="VRH548" s="55"/>
      <c r="VRI548" s="87"/>
      <c r="VRJ548" s="88"/>
      <c r="VRK548" s="89"/>
      <c r="VRL548" s="90"/>
      <c r="VRM548" s="57"/>
      <c r="VRN548" s="57"/>
      <c r="VRO548" s="91"/>
      <c r="VRP548" s="87"/>
      <c r="VRQ548" s="87"/>
      <c r="VRR548" s="55"/>
      <c r="VRS548" s="55"/>
      <c r="VRT548" s="92"/>
      <c r="VRU548" s="61"/>
      <c r="VRV548" s="55"/>
      <c r="VRW548" s="57"/>
      <c r="VRX548" s="55"/>
      <c r="VRY548" s="55"/>
      <c r="VRZ548" s="55"/>
      <c r="VSA548" s="55"/>
      <c r="VSB548" s="55"/>
      <c r="VSC548" s="55"/>
      <c r="VSD548" s="55"/>
      <c r="VSE548" s="59"/>
      <c r="VSF548" s="55"/>
      <c r="VSG548" s="55"/>
      <c r="VSH548" s="87"/>
      <c r="VSI548" s="88"/>
      <c r="VSJ548" s="89"/>
      <c r="VSK548" s="90"/>
      <c r="VSL548" s="57"/>
      <c r="VSM548" s="57"/>
      <c r="VSN548" s="91"/>
      <c r="VSO548" s="87"/>
      <c r="VSP548" s="87"/>
      <c r="VSQ548" s="55"/>
      <c r="VSR548" s="55"/>
      <c r="VSS548" s="92"/>
      <c r="VST548" s="61"/>
      <c r="VSU548" s="55"/>
      <c r="VSV548" s="57"/>
      <c r="VSW548" s="55"/>
      <c r="VSX548" s="55"/>
      <c r="VSY548" s="55"/>
      <c r="VSZ548" s="55"/>
      <c r="VTA548" s="55"/>
      <c r="VTB548" s="55"/>
      <c r="VTC548" s="55"/>
      <c r="VTD548" s="59"/>
      <c r="VTE548" s="55"/>
      <c r="VTF548" s="55"/>
      <c r="VTG548" s="87"/>
      <c r="VTH548" s="88"/>
      <c r="VTI548" s="89"/>
      <c r="VTJ548" s="90"/>
      <c r="VTK548" s="57"/>
      <c r="VTL548" s="57"/>
      <c r="VTM548" s="91"/>
      <c r="VTN548" s="87"/>
      <c r="VTO548" s="87"/>
      <c r="VTP548" s="55"/>
      <c r="VTQ548" s="55"/>
      <c r="VTR548" s="92"/>
      <c r="VTS548" s="61"/>
      <c r="VTT548" s="55"/>
      <c r="VTU548" s="57"/>
      <c r="VTV548" s="55"/>
      <c r="VTW548" s="55"/>
      <c r="VTX548" s="55"/>
      <c r="VTY548" s="55"/>
      <c r="VTZ548" s="55"/>
      <c r="VUA548" s="55"/>
      <c r="VUB548" s="55"/>
      <c r="VUC548" s="59"/>
      <c r="VUD548" s="55"/>
      <c r="VUE548" s="55"/>
      <c r="VUF548" s="87"/>
      <c r="VUG548" s="88"/>
      <c r="VUH548" s="89"/>
      <c r="VUI548" s="90"/>
      <c r="VUJ548" s="57"/>
      <c r="VUK548" s="57"/>
      <c r="VUL548" s="91"/>
      <c r="VUM548" s="87"/>
      <c r="VUN548" s="87"/>
      <c r="VUO548" s="55"/>
      <c r="VUP548" s="55"/>
      <c r="VUQ548" s="92"/>
      <c r="VUR548" s="61"/>
      <c r="VUS548" s="55"/>
      <c r="VUT548" s="57"/>
      <c r="VUU548" s="55"/>
      <c r="VUV548" s="55"/>
      <c r="VUW548" s="55"/>
      <c r="VUX548" s="55"/>
      <c r="VUY548" s="55"/>
      <c r="VUZ548" s="55"/>
      <c r="VVA548" s="55"/>
      <c r="VVB548" s="59"/>
      <c r="VVC548" s="55"/>
      <c r="VVD548" s="55"/>
      <c r="VVE548" s="87"/>
      <c r="VVF548" s="88"/>
      <c r="VVG548" s="89"/>
      <c r="VVH548" s="90"/>
      <c r="VVI548" s="57"/>
      <c r="VVJ548" s="57"/>
      <c r="VVK548" s="91"/>
      <c r="VVL548" s="87"/>
      <c r="VVM548" s="87"/>
      <c r="VVN548" s="55"/>
      <c r="VVO548" s="55"/>
      <c r="VVP548" s="92"/>
      <c r="VVQ548" s="61"/>
      <c r="VVR548" s="55"/>
      <c r="VVS548" s="57"/>
      <c r="VVT548" s="55"/>
      <c r="VVU548" s="55"/>
      <c r="VVV548" s="55"/>
      <c r="VVW548" s="55"/>
      <c r="VVX548" s="55"/>
      <c r="VVY548" s="55"/>
      <c r="VVZ548" s="55"/>
      <c r="VWA548" s="59"/>
      <c r="VWB548" s="55"/>
      <c r="VWC548" s="55"/>
      <c r="VWD548" s="87"/>
      <c r="VWE548" s="88"/>
      <c r="VWF548" s="89"/>
      <c r="VWG548" s="90"/>
      <c r="VWH548" s="57"/>
      <c r="VWI548" s="57"/>
      <c r="VWJ548" s="91"/>
      <c r="VWK548" s="87"/>
      <c r="VWL548" s="87"/>
      <c r="VWM548" s="55"/>
      <c r="VWN548" s="55"/>
      <c r="VWO548" s="92"/>
      <c r="VWP548" s="61"/>
      <c r="VWQ548" s="55"/>
      <c r="VWR548" s="57"/>
      <c r="VWS548" s="55"/>
      <c r="VWT548" s="55"/>
      <c r="VWU548" s="55"/>
      <c r="VWV548" s="55"/>
      <c r="VWW548" s="55"/>
      <c r="VWX548" s="55"/>
      <c r="VWY548" s="55"/>
      <c r="VWZ548" s="59"/>
      <c r="VXA548" s="55"/>
      <c r="VXB548" s="55"/>
      <c r="VXC548" s="87"/>
      <c r="VXD548" s="88"/>
      <c r="VXE548" s="89"/>
      <c r="VXF548" s="90"/>
      <c r="VXG548" s="57"/>
      <c r="VXH548" s="57"/>
      <c r="VXI548" s="91"/>
      <c r="VXJ548" s="87"/>
      <c r="VXK548" s="87"/>
      <c r="VXL548" s="55"/>
      <c r="VXM548" s="55"/>
      <c r="VXN548" s="92"/>
      <c r="VXO548" s="61"/>
      <c r="VXP548" s="55"/>
      <c r="VXQ548" s="57"/>
      <c r="VXR548" s="55"/>
      <c r="VXS548" s="55"/>
      <c r="VXT548" s="55"/>
      <c r="VXU548" s="55"/>
      <c r="VXV548" s="55"/>
      <c r="VXW548" s="55"/>
      <c r="VXX548" s="55"/>
      <c r="VXY548" s="59"/>
      <c r="VXZ548" s="55"/>
      <c r="VYA548" s="55"/>
      <c r="VYB548" s="87"/>
      <c r="VYC548" s="88"/>
      <c r="VYD548" s="89"/>
      <c r="VYE548" s="90"/>
      <c r="VYF548" s="57"/>
      <c r="VYG548" s="57"/>
      <c r="VYH548" s="91"/>
      <c r="VYI548" s="87"/>
      <c r="VYJ548" s="87"/>
      <c r="VYK548" s="55"/>
      <c r="VYL548" s="55"/>
      <c r="VYM548" s="92"/>
      <c r="VYN548" s="61"/>
      <c r="VYO548" s="55"/>
      <c r="VYP548" s="57"/>
      <c r="VYQ548" s="55"/>
      <c r="VYR548" s="55"/>
      <c r="VYS548" s="55"/>
      <c r="VYT548" s="55"/>
      <c r="VYU548" s="55"/>
      <c r="VYV548" s="55"/>
      <c r="VYW548" s="55"/>
      <c r="VYX548" s="59"/>
      <c r="VYY548" s="55"/>
      <c r="VYZ548" s="55"/>
      <c r="VZA548" s="87"/>
      <c r="VZB548" s="88"/>
      <c r="VZC548" s="89"/>
      <c r="VZD548" s="90"/>
      <c r="VZE548" s="57"/>
      <c r="VZF548" s="57"/>
      <c r="VZG548" s="91"/>
      <c r="VZH548" s="87"/>
      <c r="VZI548" s="87"/>
      <c r="VZJ548" s="55"/>
      <c r="VZK548" s="55"/>
      <c r="VZL548" s="92"/>
      <c r="VZM548" s="61"/>
      <c r="VZN548" s="55"/>
      <c r="VZO548" s="57"/>
      <c r="VZP548" s="55"/>
      <c r="VZQ548" s="55"/>
      <c r="VZR548" s="55"/>
      <c r="VZS548" s="55"/>
      <c r="VZT548" s="55"/>
      <c r="VZU548" s="55"/>
      <c r="VZV548" s="55"/>
      <c r="VZW548" s="59"/>
      <c r="VZX548" s="55"/>
      <c r="VZY548" s="55"/>
      <c r="VZZ548" s="87"/>
      <c r="WAA548" s="88"/>
      <c r="WAB548" s="89"/>
      <c r="WAC548" s="90"/>
      <c r="WAD548" s="57"/>
      <c r="WAE548" s="57"/>
      <c r="WAF548" s="91"/>
      <c r="WAG548" s="87"/>
      <c r="WAH548" s="87"/>
      <c r="WAI548" s="55"/>
      <c r="WAJ548" s="55"/>
      <c r="WAK548" s="92"/>
      <c r="WAL548" s="61"/>
      <c r="WAM548" s="55"/>
      <c r="WAN548" s="57"/>
      <c r="WAO548" s="55"/>
      <c r="WAP548" s="55"/>
      <c r="WAQ548" s="55"/>
      <c r="WAR548" s="55"/>
      <c r="WAS548" s="55"/>
      <c r="WAT548" s="55"/>
      <c r="WAU548" s="55"/>
      <c r="WAV548" s="59"/>
      <c r="WAW548" s="55"/>
      <c r="WAX548" s="55"/>
      <c r="WAY548" s="87"/>
      <c r="WAZ548" s="88"/>
      <c r="WBA548" s="89"/>
      <c r="WBB548" s="90"/>
      <c r="WBC548" s="57"/>
      <c r="WBD548" s="57"/>
      <c r="WBE548" s="91"/>
      <c r="WBF548" s="87"/>
      <c r="WBG548" s="87"/>
      <c r="WBH548" s="55"/>
      <c r="WBI548" s="55"/>
      <c r="WBJ548" s="92"/>
      <c r="WBK548" s="61"/>
      <c r="WBL548" s="55"/>
      <c r="WBM548" s="57"/>
      <c r="WBN548" s="55"/>
      <c r="WBO548" s="55"/>
      <c r="WBP548" s="55"/>
      <c r="WBQ548" s="55"/>
      <c r="WBR548" s="55"/>
      <c r="WBS548" s="55"/>
      <c r="WBT548" s="55"/>
      <c r="WBU548" s="59"/>
      <c r="WBV548" s="55"/>
      <c r="WBW548" s="55"/>
      <c r="WBX548" s="87"/>
      <c r="WBY548" s="88"/>
      <c r="WBZ548" s="89"/>
      <c r="WCA548" s="90"/>
      <c r="WCB548" s="57"/>
      <c r="WCC548" s="57"/>
      <c r="WCD548" s="91"/>
      <c r="WCE548" s="87"/>
      <c r="WCF548" s="87"/>
      <c r="WCG548" s="55"/>
      <c r="WCH548" s="55"/>
      <c r="WCI548" s="92"/>
      <c r="WCJ548" s="61"/>
      <c r="WCK548" s="55"/>
      <c r="WCL548" s="57"/>
      <c r="WCM548" s="55"/>
      <c r="WCN548" s="55"/>
      <c r="WCO548" s="55"/>
      <c r="WCP548" s="55"/>
      <c r="WCQ548" s="55"/>
      <c r="WCR548" s="55"/>
      <c r="WCS548" s="55"/>
      <c r="WCT548" s="59"/>
      <c r="WCU548" s="55"/>
      <c r="WCV548" s="55"/>
      <c r="WCW548" s="87"/>
      <c r="WCX548" s="88"/>
      <c r="WCY548" s="89"/>
      <c r="WCZ548" s="90"/>
      <c r="WDA548" s="57"/>
      <c r="WDB548" s="57"/>
      <c r="WDC548" s="91"/>
      <c r="WDD548" s="87"/>
      <c r="WDE548" s="87"/>
      <c r="WDF548" s="55"/>
      <c r="WDG548" s="55"/>
      <c r="WDH548" s="92"/>
      <c r="WDI548" s="61"/>
      <c r="WDJ548" s="55"/>
      <c r="WDK548" s="57"/>
      <c r="WDL548" s="55"/>
      <c r="WDM548" s="55"/>
      <c r="WDN548" s="55"/>
      <c r="WDO548" s="55"/>
      <c r="WDP548" s="55"/>
      <c r="WDQ548" s="55"/>
      <c r="WDR548" s="55"/>
      <c r="WDS548" s="59"/>
      <c r="WDT548" s="55"/>
      <c r="WDU548" s="55"/>
      <c r="WDV548" s="87"/>
      <c r="WDW548" s="88"/>
      <c r="WDX548" s="89"/>
      <c r="WDY548" s="90"/>
      <c r="WDZ548" s="57"/>
      <c r="WEA548" s="57"/>
      <c r="WEB548" s="91"/>
      <c r="WEC548" s="87"/>
      <c r="WED548" s="87"/>
      <c r="WEE548" s="55"/>
      <c r="WEF548" s="55"/>
      <c r="WEG548" s="92"/>
      <c r="WEH548" s="61"/>
      <c r="WEI548" s="55"/>
      <c r="WEJ548" s="57"/>
      <c r="WEK548" s="55"/>
      <c r="WEL548" s="55"/>
      <c r="WEM548" s="55"/>
      <c r="WEN548" s="55"/>
      <c r="WEO548" s="55"/>
      <c r="WEP548" s="55"/>
      <c r="WEQ548" s="55"/>
      <c r="WER548" s="59"/>
      <c r="WES548" s="55"/>
      <c r="WET548" s="55"/>
      <c r="WEU548" s="87"/>
      <c r="WEV548" s="88"/>
      <c r="WEW548" s="89"/>
      <c r="WEX548" s="90"/>
      <c r="WEY548" s="57"/>
      <c r="WEZ548" s="57"/>
      <c r="WFA548" s="91"/>
      <c r="WFB548" s="87"/>
      <c r="WFC548" s="87"/>
      <c r="WFD548" s="55"/>
      <c r="WFE548" s="55"/>
      <c r="WFF548" s="92"/>
      <c r="WFG548" s="61"/>
      <c r="WFH548" s="55"/>
      <c r="WFI548" s="57"/>
      <c r="WFJ548" s="55"/>
      <c r="WFK548" s="55"/>
      <c r="WFL548" s="55"/>
      <c r="WFM548" s="55"/>
      <c r="WFN548" s="55"/>
      <c r="WFO548" s="55"/>
      <c r="WFP548" s="55"/>
      <c r="WFQ548" s="59"/>
      <c r="WFR548" s="55"/>
      <c r="WFS548" s="55"/>
      <c r="WFT548" s="87"/>
      <c r="WFU548" s="88"/>
      <c r="WFV548" s="89"/>
      <c r="WFW548" s="90"/>
      <c r="WFX548" s="57"/>
      <c r="WFY548" s="57"/>
      <c r="WFZ548" s="91"/>
      <c r="WGA548" s="87"/>
      <c r="WGB548" s="87"/>
      <c r="WGC548" s="55"/>
      <c r="WGD548" s="55"/>
      <c r="WGE548" s="92"/>
      <c r="WGF548" s="61"/>
      <c r="WGG548" s="55"/>
      <c r="WGH548" s="57"/>
      <c r="WGI548" s="55"/>
      <c r="WGJ548" s="55"/>
      <c r="WGK548" s="55"/>
      <c r="WGL548" s="55"/>
      <c r="WGM548" s="55"/>
      <c r="WGN548" s="55"/>
      <c r="WGO548" s="55"/>
      <c r="WGP548" s="59"/>
      <c r="WGQ548" s="55"/>
      <c r="WGR548" s="55"/>
      <c r="WGS548" s="87"/>
      <c r="WGT548" s="88"/>
      <c r="WGU548" s="89"/>
      <c r="WGV548" s="90"/>
      <c r="WGW548" s="57"/>
      <c r="WGX548" s="57"/>
      <c r="WGY548" s="91"/>
      <c r="WGZ548" s="87"/>
      <c r="WHA548" s="87"/>
      <c r="WHB548" s="55"/>
      <c r="WHC548" s="55"/>
      <c r="WHD548" s="92"/>
      <c r="WHE548" s="61"/>
      <c r="WHF548" s="55"/>
      <c r="WHG548" s="57"/>
      <c r="WHH548" s="55"/>
      <c r="WHI548" s="55"/>
      <c r="WHJ548" s="55"/>
      <c r="WHK548" s="55"/>
      <c r="WHL548" s="55"/>
      <c r="WHM548" s="55"/>
      <c r="WHN548" s="55"/>
      <c r="WHO548" s="59"/>
      <c r="WHP548" s="55"/>
      <c r="WHQ548" s="55"/>
      <c r="WHR548" s="87"/>
      <c r="WHS548" s="88"/>
      <c r="WHT548" s="89"/>
      <c r="WHU548" s="90"/>
      <c r="WHV548" s="57"/>
      <c r="WHW548" s="57"/>
      <c r="WHX548" s="91"/>
      <c r="WHY548" s="87"/>
      <c r="WHZ548" s="87"/>
      <c r="WIA548" s="55"/>
      <c r="WIB548" s="55"/>
      <c r="WIC548" s="92"/>
      <c r="WID548" s="61"/>
      <c r="WIE548" s="55"/>
      <c r="WIF548" s="57"/>
      <c r="WIG548" s="55"/>
      <c r="WIH548" s="55"/>
      <c r="WII548" s="55"/>
      <c r="WIJ548" s="55"/>
      <c r="WIK548" s="55"/>
      <c r="WIL548" s="55"/>
      <c r="WIM548" s="55"/>
      <c r="WIN548" s="59"/>
      <c r="WIO548" s="55"/>
      <c r="WIP548" s="55"/>
      <c r="WIQ548" s="87"/>
      <c r="WIR548" s="88"/>
      <c r="WIS548" s="89"/>
      <c r="WIT548" s="90"/>
      <c r="WIU548" s="57"/>
      <c r="WIV548" s="57"/>
      <c r="WIW548" s="91"/>
      <c r="WIX548" s="87"/>
      <c r="WIY548" s="87"/>
      <c r="WIZ548" s="55"/>
      <c r="WJA548" s="55"/>
      <c r="WJB548" s="92"/>
      <c r="WJC548" s="61"/>
      <c r="WJD548" s="55"/>
      <c r="WJE548" s="57"/>
      <c r="WJF548" s="55"/>
      <c r="WJG548" s="55"/>
      <c r="WJH548" s="55"/>
      <c r="WJI548" s="55"/>
      <c r="WJJ548" s="55"/>
      <c r="WJK548" s="55"/>
      <c r="WJL548" s="55"/>
      <c r="WJM548" s="59"/>
      <c r="WJN548" s="55"/>
      <c r="WJO548" s="55"/>
      <c r="WJP548" s="87"/>
      <c r="WJQ548" s="88"/>
      <c r="WJR548" s="89"/>
      <c r="WJS548" s="90"/>
      <c r="WJT548" s="57"/>
      <c r="WJU548" s="57"/>
      <c r="WJV548" s="91"/>
      <c r="WJW548" s="87"/>
      <c r="WJX548" s="87"/>
      <c r="WJY548" s="55"/>
      <c r="WJZ548" s="55"/>
      <c r="WKA548" s="92"/>
      <c r="WKB548" s="61"/>
      <c r="WKC548" s="55"/>
      <c r="WKD548" s="57"/>
      <c r="WKE548" s="55"/>
      <c r="WKF548" s="55"/>
      <c r="WKG548" s="55"/>
      <c r="WKH548" s="55"/>
      <c r="WKI548" s="55"/>
      <c r="WKJ548" s="55"/>
      <c r="WKK548" s="55"/>
      <c r="WKL548" s="59"/>
      <c r="WKM548" s="55"/>
      <c r="WKN548" s="55"/>
      <c r="WKO548" s="87"/>
      <c r="WKP548" s="88"/>
      <c r="WKQ548" s="89"/>
      <c r="WKR548" s="90"/>
      <c r="WKS548" s="57"/>
      <c r="WKT548" s="57"/>
      <c r="WKU548" s="91"/>
      <c r="WKV548" s="87"/>
      <c r="WKW548" s="87"/>
      <c r="WKX548" s="55"/>
      <c r="WKY548" s="55"/>
      <c r="WKZ548" s="92"/>
      <c r="WLA548" s="61"/>
      <c r="WLB548" s="55"/>
      <c r="WLC548" s="57"/>
      <c r="WLD548" s="55"/>
      <c r="WLE548" s="55"/>
      <c r="WLF548" s="55"/>
      <c r="WLG548" s="55"/>
      <c r="WLH548" s="55"/>
      <c r="WLI548" s="55"/>
      <c r="WLJ548" s="55"/>
      <c r="WLK548" s="59"/>
      <c r="WLL548" s="55"/>
      <c r="WLM548" s="55"/>
      <c r="WLN548" s="87"/>
      <c r="WLO548" s="88"/>
      <c r="WLP548" s="89"/>
      <c r="WLQ548" s="90"/>
      <c r="WLR548" s="57"/>
      <c r="WLS548" s="57"/>
      <c r="WLT548" s="91"/>
      <c r="WLU548" s="87"/>
      <c r="WLV548" s="87"/>
      <c r="WLW548" s="55"/>
      <c r="WLX548" s="55"/>
      <c r="WLY548" s="92"/>
      <c r="WLZ548" s="61"/>
      <c r="WMA548" s="55"/>
      <c r="WMB548" s="57"/>
      <c r="WMC548" s="55"/>
      <c r="WMD548" s="55"/>
      <c r="WME548" s="55"/>
      <c r="WMF548" s="55"/>
      <c r="WMG548" s="55"/>
      <c r="WMH548" s="55"/>
      <c r="WMI548" s="55"/>
      <c r="WMJ548" s="59"/>
      <c r="WMK548" s="55"/>
      <c r="WML548" s="55"/>
      <c r="WMM548" s="87"/>
      <c r="WMN548" s="88"/>
      <c r="WMO548" s="89"/>
      <c r="WMP548" s="90"/>
      <c r="WMQ548" s="57"/>
      <c r="WMR548" s="57"/>
      <c r="WMS548" s="91"/>
      <c r="WMT548" s="87"/>
      <c r="WMU548" s="87"/>
      <c r="WMV548" s="55"/>
      <c r="WMW548" s="55"/>
      <c r="WMX548" s="92"/>
      <c r="WMY548" s="61"/>
      <c r="WMZ548" s="55"/>
      <c r="WNA548" s="57"/>
      <c r="WNB548" s="55"/>
      <c r="WNC548" s="55"/>
      <c r="WND548" s="55"/>
      <c r="WNE548" s="55"/>
      <c r="WNF548" s="55"/>
      <c r="WNG548" s="55"/>
      <c r="WNH548" s="55"/>
      <c r="WNI548" s="59"/>
      <c r="WNJ548" s="55"/>
      <c r="WNK548" s="55"/>
      <c r="WNL548" s="87"/>
      <c r="WNM548" s="88"/>
      <c r="WNN548" s="89"/>
      <c r="WNO548" s="90"/>
      <c r="WNP548" s="57"/>
      <c r="WNQ548" s="57"/>
      <c r="WNR548" s="91"/>
      <c r="WNS548" s="87"/>
      <c r="WNT548" s="87"/>
      <c r="WNU548" s="55"/>
      <c r="WNV548" s="55"/>
      <c r="WNW548" s="92"/>
      <c r="WNX548" s="61"/>
      <c r="WNY548" s="55"/>
      <c r="WNZ548" s="57"/>
      <c r="WOA548" s="55"/>
      <c r="WOB548" s="55"/>
      <c r="WOC548" s="55"/>
      <c r="WOD548" s="55"/>
      <c r="WOE548" s="55"/>
      <c r="WOF548" s="55"/>
      <c r="WOG548" s="55"/>
      <c r="WOH548" s="59"/>
      <c r="WOI548" s="55"/>
      <c r="WOJ548" s="55"/>
      <c r="WOK548" s="87"/>
      <c r="WOL548" s="88"/>
      <c r="WOM548" s="89"/>
      <c r="WON548" s="90"/>
      <c r="WOO548" s="57"/>
      <c r="WOP548" s="57"/>
      <c r="WOQ548" s="91"/>
      <c r="WOR548" s="87"/>
      <c r="WOS548" s="87"/>
      <c r="WOT548" s="55"/>
      <c r="WOU548" s="55"/>
      <c r="WOV548" s="92"/>
      <c r="WOW548" s="61"/>
      <c r="WOX548" s="55"/>
      <c r="WOY548" s="57"/>
      <c r="WOZ548" s="55"/>
      <c r="WPA548" s="55"/>
      <c r="WPB548" s="55"/>
      <c r="WPC548" s="55"/>
      <c r="WPD548" s="55"/>
      <c r="WPE548" s="55"/>
      <c r="WPF548" s="55"/>
      <c r="WPG548" s="59"/>
      <c r="WPH548" s="55"/>
      <c r="WPI548" s="55"/>
      <c r="WPJ548" s="87"/>
      <c r="WPK548" s="88"/>
      <c r="WPL548" s="89"/>
      <c r="WPM548" s="90"/>
      <c r="WPN548" s="57"/>
      <c r="WPO548" s="57"/>
      <c r="WPP548" s="91"/>
      <c r="WPQ548" s="87"/>
      <c r="WPR548" s="87"/>
      <c r="WPS548" s="55"/>
      <c r="WPT548" s="55"/>
      <c r="WPU548" s="92"/>
      <c r="WPV548" s="61"/>
      <c r="WPW548" s="55"/>
      <c r="WPX548" s="57"/>
      <c r="WPY548" s="55"/>
      <c r="WPZ548" s="55"/>
      <c r="WQA548" s="55"/>
      <c r="WQB548" s="55"/>
      <c r="WQC548" s="55"/>
      <c r="WQD548" s="55"/>
      <c r="WQE548" s="55"/>
      <c r="WQF548" s="59"/>
      <c r="WQG548" s="55"/>
      <c r="WQH548" s="55"/>
      <c r="WQI548" s="87"/>
      <c r="WQJ548" s="88"/>
      <c r="WQK548" s="89"/>
      <c r="WQL548" s="90"/>
      <c r="WQM548" s="57"/>
      <c r="WQN548" s="57"/>
      <c r="WQO548" s="91"/>
      <c r="WQP548" s="87"/>
      <c r="WQQ548" s="87"/>
      <c r="WQR548" s="55"/>
      <c r="WQS548" s="55"/>
      <c r="WQT548" s="92"/>
      <c r="WQU548" s="61"/>
      <c r="WQV548" s="55"/>
      <c r="WQW548" s="57"/>
      <c r="WQX548" s="55"/>
      <c r="WQY548" s="55"/>
      <c r="WQZ548" s="55"/>
      <c r="WRA548" s="55"/>
      <c r="WRB548" s="55"/>
      <c r="WRC548" s="55"/>
      <c r="WRD548" s="55"/>
      <c r="WRE548" s="59"/>
      <c r="WRF548" s="55"/>
      <c r="WRG548" s="55"/>
      <c r="WRH548" s="87"/>
      <c r="WRI548" s="88"/>
      <c r="WRJ548" s="89"/>
      <c r="WRK548" s="90"/>
      <c r="WRL548" s="57"/>
      <c r="WRM548" s="57"/>
      <c r="WRN548" s="91"/>
      <c r="WRO548" s="87"/>
      <c r="WRP548" s="87"/>
      <c r="WRQ548" s="55"/>
      <c r="WRR548" s="55"/>
      <c r="WRS548" s="92"/>
      <c r="WRT548" s="61"/>
      <c r="WRU548" s="55"/>
      <c r="WRV548" s="57"/>
      <c r="WRW548" s="55"/>
      <c r="WRX548" s="55"/>
      <c r="WRY548" s="55"/>
      <c r="WRZ548" s="55"/>
      <c r="WSA548" s="55"/>
      <c r="WSB548" s="55"/>
      <c r="WSC548" s="55"/>
      <c r="WSD548" s="59"/>
      <c r="WSE548" s="55"/>
      <c r="WSF548" s="55"/>
      <c r="WSG548" s="87"/>
      <c r="WSH548" s="88"/>
      <c r="WSI548" s="89"/>
      <c r="WSJ548" s="90"/>
      <c r="WSK548" s="57"/>
      <c r="WSL548" s="57"/>
      <c r="WSM548" s="91"/>
      <c r="WSN548" s="87"/>
      <c r="WSO548" s="87"/>
      <c r="WSP548" s="55"/>
      <c r="WSQ548" s="55"/>
      <c r="WSR548" s="92"/>
      <c r="WSS548" s="61"/>
      <c r="WST548" s="55"/>
      <c r="WSU548" s="57"/>
      <c r="WSV548" s="55"/>
      <c r="WSW548" s="55"/>
      <c r="WSX548" s="55"/>
      <c r="WSY548" s="55"/>
      <c r="WSZ548" s="55"/>
      <c r="WTA548" s="55"/>
      <c r="WTB548" s="55"/>
      <c r="WTC548" s="59"/>
      <c r="WTD548" s="55"/>
      <c r="WTE548" s="55"/>
      <c r="WTF548" s="87"/>
      <c r="WTG548" s="88"/>
      <c r="WTH548" s="89"/>
      <c r="WTI548" s="90"/>
      <c r="WTJ548" s="57"/>
      <c r="WTK548" s="57"/>
      <c r="WTL548" s="91"/>
      <c r="WTM548" s="87"/>
      <c r="WTN548" s="87"/>
      <c r="WTO548" s="55"/>
      <c r="WTP548" s="55"/>
      <c r="WTQ548" s="92"/>
      <c r="WTR548" s="61"/>
      <c r="WTS548" s="55"/>
      <c r="WTT548" s="57"/>
      <c r="WTU548" s="55"/>
      <c r="WTV548" s="55"/>
      <c r="WTW548" s="55"/>
      <c r="WTX548" s="55"/>
      <c r="WTY548" s="55"/>
      <c r="WTZ548" s="55"/>
      <c r="WUA548" s="55"/>
      <c r="WUB548" s="59"/>
      <c r="WUC548" s="55"/>
      <c r="WUD548" s="55"/>
      <c r="WUE548" s="87"/>
      <c r="WUF548" s="88"/>
      <c r="WUG548" s="89"/>
      <c r="WUH548" s="90"/>
      <c r="WUI548" s="57"/>
      <c r="WUJ548" s="57"/>
      <c r="WUK548" s="91"/>
      <c r="WUL548" s="87"/>
      <c r="WUM548" s="87"/>
      <c r="WUN548" s="55"/>
      <c r="WUO548" s="55"/>
      <c r="WUP548" s="92"/>
      <c r="WUQ548" s="61"/>
      <c r="WUR548" s="55"/>
      <c r="WUS548" s="57"/>
      <c r="WUT548" s="55"/>
      <c r="WUU548" s="55"/>
      <c r="WUV548" s="55"/>
      <c r="WUW548" s="55"/>
      <c r="WUX548" s="55"/>
      <c r="WUY548" s="55"/>
      <c r="WUZ548" s="55"/>
      <c r="WVA548" s="59"/>
      <c r="WVB548" s="55"/>
      <c r="WVC548" s="55"/>
      <c r="WVD548" s="87"/>
      <c r="WVE548" s="88"/>
      <c r="WVF548" s="89"/>
      <c r="WVG548" s="90"/>
      <c r="WVH548" s="57"/>
      <c r="WVI548" s="57"/>
      <c r="WVJ548" s="91"/>
      <c r="WVK548" s="87"/>
      <c r="WVL548" s="87"/>
      <c r="WVM548" s="55"/>
      <c r="WVN548" s="55"/>
      <c r="WVO548" s="92"/>
      <c r="WVP548" s="61"/>
      <c r="WVQ548" s="55"/>
      <c r="WVR548" s="57"/>
      <c r="WVS548" s="55"/>
      <c r="WVT548" s="55"/>
      <c r="WVU548" s="55"/>
      <c r="WVV548" s="55"/>
      <c r="WVW548" s="55"/>
      <c r="WVX548" s="55"/>
      <c r="WVY548" s="55"/>
      <c r="WVZ548" s="59"/>
      <c r="WWA548" s="55"/>
      <c r="WWB548" s="55"/>
      <c r="WWC548" s="87"/>
      <c r="WWD548" s="88"/>
      <c r="WWE548" s="89"/>
      <c r="WWF548" s="90"/>
      <c r="WWG548" s="57"/>
      <c r="WWH548" s="57"/>
      <c r="WWI548" s="91"/>
      <c r="WWJ548" s="87"/>
      <c r="WWK548" s="87"/>
      <c r="WWL548" s="55"/>
      <c r="WWM548" s="55"/>
      <c r="WWN548" s="92"/>
      <c r="WWO548" s="61"/>
      <c r="WWP548" s="55"/>
      <c r="WWQ548" s="57"/>
      <c r="WWR548" s="55"/>
      <c r="WWS548" s="55"/>
      <c r="WWT548" s="55"/>
      <c r="WWU548" s="55"/>
      <c r="WWV548" s="55"/>
      <c r="WWW548" s="55"/>
      <c r="WWX548" s="55"/>
      <c r="WWY548" s="59"/>
      <c r="WWZ548" s="55"/>
      <c r="WXA548" s="55"/>
      <c r="WXB548" s="87"/>
      <c r="WXC548" s="88"/>
      <c r="WXD548" s="89"/>
      <c r="WXE548" s="90"/>
      <c r="WXF548" s="57"/>
      <c r="WXG548" s="57"/>
      <c r="WXH548" s="91"/>
      <c r="WXI548" s="87"/>
      <c r="WXJ548" s="87"/>
      <c r="WXK548" s="55"/>
      <c r="WXL548" s="55"/>
      <c r="WXM548" s="92"/>
      <c r="WXN548" s="61"/>
      <c r="WXO548" s="55"/>
      <c r="WXP548" s="57"/>
      <c r="WXQ548" s="55"/>
      <c r="WXR548" s="55"/>
      <c r="WXS548" s="55"/>
      <c r="WXT548" s="55"/>
      <c r="WXU548" s="55"/>
      <c r="WXV548" s="55"/>
      <c r="WXW548" s="55"/>
      <c r="WXX548" s="59"/>
      <c r="WXY548" s="55"/>
      <c r="WXZ548" s="55"/>
      <c r="WYA548" s="87"/>
      <c r="WYB548" s="88"/>
      <c r="WYC548" s="89"/>
      <c r="WYD548" s="90"/>
      <c r="WYE548" s="57"/>
      <c r="WYF548" s="57"/>
      <c r="WYG548" s="91"/>
      <c r="WYH548" s="87"/>
      <c r="WYI548" s="87"/>
      <c r="WYJ548" s="55"/>
      <c r="WYK548" s="55"/>
      <c r="WYL548" s="92"/>
      <c r="WYM548" s="61"/>
      <c r="WYN548" s="55"/>
      <c r="WYO548" s="57"/>
      <c r="WYP548" s="55"/>
      <c r="WYQ548" s="55"/>
      <c r="WYR548" s="55"/>
      <c r="WYS548" s="55"/>
      <c r="WYT548" s="55"/>
      <c r="WYU548" s="55"/>
      <c r="WYV548" s="55"/>
      <c r="WYW548" s="59"/>
      <c r="WYX548" s="55"/>
      <c r="WYY548" s="55"/>
      <c r="WYZ548" s="87"/>
      <c r="WZA548" s="88"/>
      <c r="WZB548" s="89"/>
      <c r="WZC548" s="90"/>
      <c r="WZD548" s="57"/>
      <c r="WZE548" s="57"/>
      <c r="WZF548" s="91"/>
      <c r="WZG548" s="87"/>
      <c r="WZH548" s="87"/>
      <c r="WZI548" s="55"/>
      <c r="WZJ548" s="55"/>
      <c r="WZK548" s="92"/>
      <c r="WZL548" s="61"/>
      <c r="WZM548" s="55"/>
      <c r="WZN548" s="57"/>
      <c r="WZO548" s="55"/>
      <c r="WZP548" s="55"/>
      <c r="WZQ548" s="55"/>
      <c r="WZR548" s="55"/>
      <c r="WZS548" s="55"/>
      <c r="WZT548" s="55"/>
      <c r="WZU548" s="55"/>
      <c r="WZV548" s="59"/>
      <c r="WZW548" s="55"/>
      <c r="WZX548" s="55"/>
      <c r="WZY548" s="87"/>
      <c r="WZZ548" s="88"/>
      <c r="XAA548" s="89"/>
      <c r="XAB548" s="90"/>
      <c r="XAC548" s="57"/>
      <c r="XAD548" s="57"/>
      <c r="XAE548" s="91"/>
      <c r="XAF548" s="87"/>
      <c r="XAG548" s="87"/>
      <c r="XAH548" s="55"/>
      <c r="XAI548" s="55"/>
      <c r="XAJ548" s="92"/>
      <c r="XAK548" s="61"/>
      <c r="XAL548" s="55"/>
      <c r="XAM548" s="57"/>
      <c r="XAN548" s="55"/>
      <c r="XAO548" s="55"/>
      <c r="XAP548" s="55"/>
      <c r="XAQ548" s="55"/>
      <c r="XAR548" s="55"/>
      <c r="XAS548" s="55"/>
      <c r="XAT548" s="55"/>
      <c r="XAU548" s="59"/>
      <c r="XAV548" s="55"/>
      <c r="XAW548" s="55"/>
      <c r="XAX548" s="87"/>
      <c r="XAY548" s="88"/>
      <c r="XAZ548" s="89"/>
      <c r="XBA548" s="90"/>
      <c r="XBB548" s="57"/>
      <c r="XBC548" s="57"/>
      <c r="XBD548" s="91"/>
      <c r="XBE548" s="87"/>
      <c r="XBF548" s="87"/>
      <c r="XBG548" s="55"/>
      <c r="XBH548" s="55"/>
      <c r="XBI548" s="92"/>
      <c r="XBJ548" s="61"/>
      <c r="XBK548" s="55"/>
      <c r="XBL548" s="57"/>
      <c r="XBM548" s="55"/>
      <c r="XBN548" s="55"/>
      <c r="XBO548" s="55"/>
      <c r="XBP548" s="55"/>
      <c r="XBQ548" s="55"/>
      <c r="XBR548" s="55"/>
      <c r="XBS548" s="55"/>
      <c r="XBT548" s="59"/>
      <c r="XBU548" s="55"/>
      <c r="XBV548" s="55"/>
      <c r="XBW548" s="87"/>
      <c r="XBX548" s="88"/>
      <c r="XBY548" s="89"/>
      <c r="XBZ548" s="90"/>
      <c r="XCA548" s="57"/>
      <c r="XCB548" s="57"/>
      <c r="XCC548" s="91"/>
      <c r="XCD548" s="87"/>
      <c r="XCE548" s="87"/>
      <c r="XCF548" s="55"/>
      <c r="XCG548" s="55"/>
      <c r="XCH548" s="92"/>
      <c r="XCI548" s="61"/>
      <c r="XCJ548" s="55"/>
      <c r="XCK548" s="57"/>
      <c r="XCL548" s="55"/>
      <c r="XCM548" s="55"/>
      <c r="XCN548" s="55"/>
      <c r="XCO548" s="55"/>
      <c r="XCP548" s="55"/>
      <c r="XCQ548" s="55"/>
      <c r="XCR548" s="55"/>
      <c r="XCS548" s="59"/>
      <c r="XCT548" s="55"/>
      <c r="XCU548" s="55"/>
      <c r="XCV548" s="87"/>
      <c r="XCW548" s="88"/>
      <c r="XCX548" s="89"/>
      <c r="XCY548" s="90"/>
      <c r="XCZ548" s="57"/>
      <c r="XDA548" s="57"/>
      <c r="XDB548" s="91"/>
      <c r="XDC548" s="87"/>
      <c r="XDD548" s="87"/>
      <c r="XDE548" s="55"/>
      <c r="XDF548" s="55"/>
      <c r="XDG548" s="92"/>
      <c r="XDH548" s="61"/>
      <c r="XDI548" s="55"/>
      <c r="XDJ548" s="57"/>
      <c r="XDK548" s="55"/>
      <c r="XDL548" s="55"/>
      <c r="XDM548" s="55"/>
      <c r="XDN548" s="55"/>
      <c r="XDO548" s="55"/>
      <c r="XDP548" s="55"/>
      <c r="XDQ548" s="55"/>
      <c r="XDR548" s="59"/>
      <c r="XDS548" s="55"/>
      <c r="XDT548" s="55"/>
      <c r="XDU548" s="87"/>
      <c r="XDV548" s="88"/>
      <c r="XDW548" s="89"/>
      <c r="XDX548" s="90"/>
      <c r="XDY548" s="57"/>
      <c r="XDZ548" s="57"/>
      <c r="XEA548" s="91"/>
      <c r="XEB548" s="87"/>
      <c r="XEC548" s="87"/>
      <c r="XED548" s="55"/>
      <c r="XEE548" s="55"/>
      <c r="XEF548" s="92"/>
      <c r="XEG548" s="61"/>
      <c r="XEH548" s="55"/>
      <c r="XEI548" s="57"/>
      <c r="XEJ548" s="55"/>
      <c r="XEK548" s="55"/>
      <c r="XEL548" s="55"/>
      <c r="XEM548" s="55"/>
      <c r="XEN548" s="55"/>
      <c r="XEO548" s="55"/>
    </row>
    <row r="549" spans="1:16369" ht="135" hidden="1" customHeight="1" x14ac:dyDescent="0.2">
      <c r="A549" s="61" t="s">
        <v>6012</v>
      </c>
      <c r="B549" s="55" t="s">
        <v>97</v>
      </c>
      <c r="C549" s="56" t="s">
        <v>96</v>
      </c>
      <c r="D549" s="57" t="s">
        <v>6011</v>
      </c>
      <c r="E549" s="55" t="s">
        <v>2180</v>
      </c>
      <c r="F549" s="55" t="s">
        <v>2179</v>
      </c>
      <c r="G549" s="55" t="s">
        <v>218</v>
      </c>
      <c r="H549" s="55" t="s">
        <v>86</v>
      </c>
      <c r="I549" s="55" t="s">
        <v>86</v>
      </c>
      <c r="J549" s="55" t="s">
        <v>6010</v>
      </c>
      <c r="K549" s="58">
        <v>56.35</v>
      </c>
      <c r="L549" s="59">
        <v>43774</v>
      </c>
      <c r="M549" s="55" t="s">
        <v>86</v>
      </c>
      <c r="N549" s="55" t="s">
        <v>224</v>
      </c>
      <c r="O549" s="57" t="s">
        <v>6009</v>
      </c>
      <c r="P549" s="57" t="s">
        <v>6008</v>
      </c>
      <c r="Q549" s="57" t="s">
        <v>6007</v>
      </c>
      <c r="R549" s="60" t="s">
        <v>86</v>
      </c>
      <c r="S549" s="60"/>
      <c r="T549" s="55"/>
      <c r="U549" s="59"/>
      <c r="V549" s="55"/>
      <c r="W549" s="55"/>
      <c r="X549" s="87"/>
      <c r="Y549" s="88"/>
      <c r="Z549" s="89"/>
      <c r="AA549" s="90"/>
      <c r="AB549" s="57"/>
      <c r="AC549" s="57"/>
      <c r="AD549" s="91"/>
      <c r="AE549" s="87"/>
      <c r="AF549" s="87"/>
      <c r="AG549" s="55"/>
      <c r="AH549" s="55"/>
      <c r="AI549" s="92"/>
      <c r="AJ549" s="61"/>
      <c r="AK549" s="55"/>
      <c r="AL549" s="57"/>
      <c r="AM549" s="55"/>
      <c r="AN549" s="55"/>
      <c r="AO549" s="55"/>
      <c r="AP549" s="55"/>
      <c r="AQ549" s="55"/>
      <c r="AR549" s="55"/>
      <c r="AS549" s="55"/>
      <c r="AT549" s="59"/>
      <c r="AU549" s="55"/>
      <c r="AV549" s="55"/>
      <c r="AW549" s="87"/>
      <c r="AX549" s="88"/>
      <c r="AY549" s="89"/>
      <c r="AZ549" s="90"/>
      <c r="BA549" s="57"/>
      <c r="BB549" s="57"/>
      <c r="BC549" s="91"/>
      <c r="BD549" s="87"/>
      <c r="BE549" s="87"/>
      <c r="BF549" s="55"/>
      <c r="BG549" s="55"/>
      <c r="BH549" s="92"/>
      <c r="BI549" s="61"/>
      <c r="BJ549" s="55"/>
      <c r="BK549" s="57"/>
      <c r="BL549" s="55"/>
      <c r="BM549" s="55"/>
      <c r="BN549" s="55"/>
      <c r="BO549" s="55"/>
      <c r="BP549" s="55"/>
      <c r="BQ549" s="55"/>
      <c r="BR549" s="55"/>
      <c r="BS549" s="59"/>
      <c r="BT549" s="55"/>
      <c r="BU549" s="55"/>
      <c r="BV549" s="87"/>
      <c r="BW549" s="88"/>
      <c r="BX549" s="89"/>
      <c r="BY549" s="90"/>
      <c r="BZ549" s="57"/>
      <c r="CA549" s="57"/>
      <c r="CB549" s="91"/>
      <c r="CC549" s="87"/>
      <c r="CD549" s="87"/>
      <c r="CE549" s="55"/>
      <c r="CF549" s="55"/>
      <c r="CG549" s="92"/>
      <c r="CH549" s="61"/>
      <c r="CI549" s="55"/>
      <c r="CJ549" s="57"/>
      <c r="CK549" s="55"/>
      <c r="CL549" s="55"/>
      <c r="CM549" s="55"/>
      <c r="CN549" s="55"/>
      <c r="CO549" s="55"/>
      <c r="CP549" s="55"/>
      <c r="CQ549" s="55"/>
      <c r="CR549" s="59"/>
      <c r="CS549" s="55"/>
      <c r="CT549" s="55"/>
      <c r="CU549" s="87"/>
      <c r="CV549" s="88"/>
      <c r="CW549" s="89"/>
      <c r="CX549" s="90"/>
      <c r="CY549" s="57"/>
      <c r="CZ549" s="57"/>
      <c r="DA549" s="91"/>
      <c r="DB549" s="87"/>
      <c r="DC549" s="87"/>
      <c r="DD549" s="55"/>
      <c r="DE549" s="55"/>
      <c r="DF549" s="92"/>
      <c r="DG549" s="61"/>
      <c r="DH549" s="55"/>
      <c r="DI549" s="57"/>
      <c r="DJ549" s="55"/>
      <c r="DK549" s="55"/>
      <c r="DL549" s="55"/>
      <c r="DM549" s="55"/>
      <c r="DN549" s="55"/>
      <c r="DO549" s="55"/>
      <c r="DP549" s="55"/>
      <c r="DQ549" s="59"/>
      <c r="DR549" s="55"/>
      <c r="DS549" s="55"/>
      <c r="DT549" s="87"/>
      <c r="DU549" s="88"/>
      <c r="DV549" s="89"/>
      <c r="DW549" s="90"/>
      <c r="DX549" s="57"/>
      <c r="DY549" s="57"/>
      <c r="DZ549" s="91"/>
      <c r="EA549" s="87"/>
      <c r="EB549" s="87"/>
      <c r="EC549" s="55"/>
      <c r="ED549" s="55"/>
      <c r="EE549" s="92"/>
      <c r="EF549" s="61"/>
      <c r="EG549" s="55"/>
      <c r="EH549" s="57"/>
      <c r="EI549" s="55"/>
      <c r="EJ549" s="55"/>
      <c r="EK549" s="55"/>
      <c r="EL549" s="55"/>
      <c r="EM549" s="55"/>
      <c r="EN549" s="55"/>
      <c r="EO549" s="55"/>
      <c r="EP549" s="59"/>
      <c r="EQ549" s="55"/>
      <c r="ER549" s="55"/>
      <c r="ES549" s="87"/>
      <c r="ET549" s="88"/>
      <c r="EU549" s="89"/>
      <c r="EV549" s="90"/>
      <c r="EW549" s="57"/>
      <c r="EX549" s="57"/>
      <c r="EY549" s="91"/>
      <c r="EZ549" s="87"/>
      <c r="FA549" s="87"/>
      <c r="FB549" s="55"/>
      <c r="FC549" s="55"/>
      <c r="FD549" s="92"/>
      <c r="FE549" s="61"/>
      <c r="FF549" s="55"/>
      <c r="FG549" s="57"/>
      <c r="FH549" s="55"/>
      <c r="FI549" s="55"/>
      <c r="FJ549" s="55"/>
      <c r="FK549" s="55"/>
      <c r="FL549" s="55"/>
      <c r="FM549" s="55"/>
      <c r="FN549" s="55"/>
      <c r="FO549" s="59"/>
      <c r="FP549" s="55"/>
      <c r="FQ549" s="55"/>
      <c r="FR549" s="87"/>
      <c r="FS549" s="88"/>
      <c r="FT549" s="89"/>
      <c r="FU549" s="90"/>
      <c r="FV549" s="57"/>
      <c r="FW549" s="57"/>
      <c r="FX549" s="91"/>
      <c r="FY549" s="87"/>
      <c r="FZ549" s="87"/>
      <c r="GA549" s="55"/>
      <c r="GB549" s="55"/>
      <c r="GC549" s="92"/>
      <c r="GD549" s="61"/>
      <c r="GE549" s="55"/>
      <c r="GF549" s="57"/>
      <c r="GG549" s="55"/>
      <c r="GH549" s="55"/>
      <c r="GI549" s="55"/>
      <c r="GJ549" s="55"/>
      <c r="GK549" s="55"/>
      <c r="GL549" s="55"/>
      <c r="GM549" s="55"/>
      <c r="GN549" s="59"/>
      <c r="GO549" s="55"/>
      <c r="GP549" s="55"/>
      <c r="GQ549" s="87"/>
      <c r="GR549" s="88"/>
      <c r="GS549" s="89"/>
      <c r="GT549" s="90"/>
      <c r="GU549" s="57"/>
      <c r="GV549" s="57"/>
      <c r="GW549" s="91"/>
      <c r="GX549" s="87"/>
      <c r="GY549" s="87"/>
      <c r="GZ549" s="55"/>
      <c r="HA549" s="55"/>
      <c r="HB549" s="92"/>
      <c r="HC549" s="61"/>
      <c r="HD549" s="55"/>
      <c r="HE549" s="57"/>
      <c r="HF549" s="55"/>
      <c r="HG549" s="55"/>
      <c r="HH549" s="55"/>
      <c r="HI549" s="55"/>
      <c r="HJ549" s="55"/>
      <c r="HK549" s="55"/>
      <c r="HL549" s="55"/>
      <c r="HM549" s="59"/>
      <c r="HN549" s="55"/>
      <c r="HO549" s="55"/>
      <c r="HP549" s="87"/>
      <c r="HQ549" s="88"/>
      <c r="HR549" s="89"/>
      <c r="HS549" s="90"/>
      <c r="HT549" s="57"/>
      <c r="HU549" s="57"/>
      <c r="HV549" s="91"/>
      <c r="HW549" s="87"/>
      <c r="HX549" s="87"/>
      <c r="HY549" s="55"/>
      <c r="HZ549" s="55"/>
      <c r="IA549" s="92"/>
      <c r="IB549" s="61"/>
      <c r="IC549" s="55"/>
      <c r="ID549" s="57"/>
      <c r="IE549" s="55"/>
      <c r="IF549" s="55"/>
      <c r="IG549" s="55"/>
      <c r="IH549" s="55"/>
      <c r="II549" s="55"/>
      <c r="IJ549" s="55"/>
      <c r="IK549" s="55"/>
      <c r="IL549" s="59"/>
      <c r="IM549" s="55"/>
      <c r="IN549" s="55"/>
      <c r="IO549" s="87"/>
      <c r="IP549" s="88"/>
      <c r="IQ549" s="89"/>
      <c r="IR549" s="90"/>
      <c r="IS549" s="57"/>
      <c r="IT549" s="57"/>
      <c r="IU549" s="91"/>
      <c r="IV549" s="87"/>
      <c r="IW549" s="87"/>
      <c r="IX549" s="55"/>
      <c r="IY549" s="55"/>
      <c r="IZ549" s="92"/>
      <c r="JA549" s="61"/>
      <c r="JB549" s="55"/>
      <c r="JC549" s="57"/>
      <c r="JD549" s="55"/>
      <c r="JE549" s="55"/>
      <c r="JF549" s="55"/>
      <c r="JG549" s="55"/>
      <c r="JH549" s="55"/>
      <c r="JI549" s="55"/>
      <c r="JJ549" s="55"/>
      <c r="JK549" s="59"/>
      <c r="JL549" s="55"/>
      <c r="JM549" s="55"/>
      <c r="JN549" s="87"/>
      <c r="JO549" s="88"/>
      <c r="JP549" s="89"/>
      <c r="JQ549" s="90"/>
      <c r="JR549" s="57"/>
      <c r="JS549" s="57"/>
      <c r="JT549" s="91"/>
      <c r="JU549" s="87"/>
      <c r="JV549" s="87"/>
      <c r="JW549" s="55"/>
      <c r="JX549" s="55"/>
      <c r="JY549" s="92"/>
      <c r="JZ549" s="61"/>
      <c r="KA549" s="55"/>
      <c r="KB549" s="57"/>
      <c r="KC549" s="55"/>
      <c r="KD549" s="55"/>
      <c r="KE549" s="55"/>
      <c r="KF549" s="55"/>
      <c r="KG549" s="55"/>
      <c r="KH549" s="55"/>
      <c r="KI549" s="55"/>
      <c r="KJ549" s="59"/>
      <c r="KK549" s="55"/>
      <c r="KL549" s="55"/>
      <c r="KM549" s="87"/>
      <c r="KN549" s="88"/>
      <c r="KO549" s="89"/>
      <c r="KP549" s="90"/>
      <c r="KQ549" s="57"/>
      <c r="KR549" s="57"/>
      <c r="KS549" s="91"/>
      <c r="KT549" s="87"/>
      <c r="KU549" s="87"/>
      <c r="KV549" s="55"/>
      <c r="KW549" s="55"/>
      <c r="KX549" s="92"/>
      <c r="KY549" s="61"/>
      <c r="KZ549" s="55"/>
      <c r="LA549" s="57"/>
      <c r="LB549" s="55"/>
      <c r="LC549" s="55"/>
      <c r="LD549" s="55"/>
      <c r="LE549" s="55"/>
      <c r="LF549" s="55"/>
      <c r="LG549" s="55"/>
      <c r="LH549" s="55"/>
      <c r="LI549" s="59"/>
      <c r="LJ549" s="55"/>
      <c r="LK549" s="55"/>
      <c r="LL549" s="87"/>
      <c r="LM549" s="88"/>
      <c r="LN549" s="89"/>
      <c r="LO549" s="90"/>
      <c r="LP549" s="57"/>
      <c r="LQ549" s="57"/>
      <c r="LR549" s="91"/>
      <c r="LS549" s="87"/>
      <c r="LT549" s="87"/>
      <c r="LU549" s="55"/>
      <c r="LV549" s="55"/>
      <c r="LW549" s="92"/>
      <c r="LX549" s="61"/>
      <c r="LY549" s="55"/>
      <c r="LZ549" s="57"/>
      <c r="MA549" s="55"/>
      <c r="MB549" s="55"/>
      <c r="MC549" s="55"/>
      <c r="MD549" s="55"/>
      <c r="ME549" s="55"/>
      <c r="MF549" s="55"/>
      <c r="MG549" s="55"/>
      <c r="MH549" s="59"/>
      <c r="MI549" s="55"/>
      <c r="MJ549" s="55"/>
      <c r="MK549" s="87"/>
      <c r="ML549" s="88"/>
      <c r="MM549" s="89"/>
      <c r="MN549" s="90"/>
      <c r="MO549" s="57"/>
      <c r="MP549" s="57"/>
      <c r="MQ549" s="91"/>
      <c r="MR549" s="87"/>
      <c r="MS549" s="87"/>
      <c r="MT549" s="55"/>
      <c r="MU549" s="55"/>
      <c r="MV549" s="92"/>
      <c r="MW549" s="61"/>
      <c r="MX549" s="55"/>
      <c r="MY549" s="57"/>
      <c r="MZ549" s="55"/>
      <c r="NA549" s="55"/>
      <c r="NB549" s="55"/>
      <c r="NC549" s="55"/>
      <c r="ND549" s="55"/>
      <c r="NE549" s="55"/>
      <c r="NF549" s="55"/>
      <c r="NG549" s="59"/>
      <c r="NH549" s="55"/>
      <c r="NI549" s="55"/>
      <c r="NJ549" s="87"/>
      <c r="NK549" s="88"/>
      <c r="NL549" s="89"/>
      <c r="NM549" s="90"/>
      <c r="NN549" s="57"/>
      <c r="NO549" s="57"/>
      <c r="NP549" s="91"/>
      <c r="NQ549" s="87"/>
      <c r="NR549" s="87"/>
      <c r="NS549" s="55"/>
      <c r="NT549" s="55"/>
      <c r="NU549" s="92"/>
      <c r="NV549" s="61"/>
      <c r="NW549" s="55"/>
      <c r="NX549" s="57"/>
      <c r="NY549" s="55"/>
      <c r="NZ549" s="55"/>
      <c r="OA549" s="55"/>
      <c r="OB549" s="55"/>
      <c r="OC549" s="55"/>
      <c r="OD549" s="55"/>
      <c r="OE549" s="55"/>
      <c r="OF549" s="59"/>
      <c r="OG549" s="55"/>
      <c r="OH549" s="55"/>
      <c r="OI549" s="87"/>
      <c r="OJ549" s="88"/>
      <c r="OK549" s="89"/>
      <c r="OL549" s="90"/>
      <c r="OM549" s="57"/>
      <c r="ON549" s="57"/>
      <c r="OO549" s="91"/>
      <c r="OP549" s="87"/>
      <c r="OQ549" s="87"/>
      <c r="OR549" s="55"/>
      <c r="OS549" s="55"/>
      <c r="OT549" s="92"/>
      <c r="OU549" s="61"/>
      <c r="OV549" s="55"/>
      <c r="OW549" s="57"/>
      <c r="OX549" s="55"/>
      <c r="OY549" s="55"/>
      <c r="OZ549" s="55"/>
      <c r="PA549" s="55"/>
      <c r="PB549" s="55"/>
      <c r="PC549" s="55"/>
      <c r="PD549" s="55"/>
      <c r="PE549" s="59"/>
      <c r="PF549" s="55"/>
      <c r="PG549" s="55"/>
      <c r="PH549" s="87"/>
      <c r="PI549" s="88"/>
      <c r="PJ549" s="89"/>
      <c r="PK549" s="90"/>
      <c r="PL549" s="57"/>
      <c r="PM549" s="57"/>
      <c r="PN549" s="91"/>
      <c r="PO549" s="87"/>
      <c r="PP549" s="87"/>
      <c r="PQ549" s="55"/>
      <c r="PR549" s="55"/>
      <c r="PS549" s="92"/>
      <c r="PT549" s="61"/>
      <c r="PU549" s="55"/>
      <c r="PV549" s="57"/>
      <c r="PW549" s="55"/>
      <c r="PX549" s="55"/>
      <c r="PY549" s="55"/>
      <c r="PZ549" s="55"/>
      <c r="QA549" s="55"/>
      <c r="QB549" s="55"/>
      <c r="QC549" s="55"/>
      <c r="QD549" s="59"/>
      <c r="QE549" s="55"/>
      <c r="QF549" s="55"/>
      <c r="QG549" s="87"/>
      <c r="QH549" s="88"/>
      <c r="QI549" s="89"/>
      <c r="QJ549" s="90"/>
      <c r="QK549" s="57"/>
      <c r="QL549" s="57"/>
      <c r="QM549" s="91"/>
      <c r="QN549" s="87"/>
      <c r="QO549" s="87"/>
      <c r="QP549" s="55"/>
      <c r="QQ549" s="55"/>
      <c r="QR549" s="92"/>
      <c r="QS549" s="61"/>
      <c r="QT549" s="55"/>
      <c r="QU549" s="57"/>
      <c r="QV549" s="55"/>
      <c r="QW549" s="55"/>
      <c r="QX549" s="55"/>
      <c r="QY549" s="55"/>
      <c r="QZ549" s="55"/>
      <c r="RA549" s="55"/>
      <c r="RB549" s="55"/>
      <c r="RC549" s="59"/>
      <c r="RD549" s="55"/>
      <c r="RE549" s="55"/>
      <c r="RF549" s="87"/>
      <c r="RG549" s="88"/>
      <c r="RH549" s="89"/>
      <c r="RI549" s="90"/>
      <c r="RJ549" s="57"/>
      <c r="RK549" s="57"/>
      <c r="RL549" s="91"/>
      <c r="RM549" s="87"/>
      <c r="RN549" s="87"/>
      <c r="RO549" s="55"/>
      <c r="RP549" s="55"/>
      <c r="RQ549" s="92"/>
      <c r="RR549" s="61"/>
      <c r="RS549" s="55"/>
      <c r="RT549" s="57"/>
      <c r="RU549" s="55"/>
      <c r="RV549" s="55"/>
      <c r="RW549" s="55"/>
      <c r="RX549" s="55"/>
      <c r="RY549" s="55"/>
      <c r="RZ549" s="55"/>
      <c r="SA549" s="55"/>
      <c r="SB549" s="59"/>
      <c r="SC549" s="55"/>
      <c r="SD549" s="55"/>
      <c r="SE549" s="87"/>
      <c r="SF549" s="88"/>
      <c r="SG549" s="89"/>
      <c r="SH549" s="90"/>
      <c r="SI549" s="57"/>
      <c r="SJ549" s="57"/>
      <c r="SK549" s="91"/>
      <c r="SL549" s="87"/>
      <c r="SM549" s="87"/>
      <c r="SN549" s="55"/>
      <c r="SO549" s="55"/>
      <c r="SP549" s="92"/>
      <c r="SQ549" s="61"/>
      <c r="SR549" s="55"/>
      <c r="SS549" s="57"/>
      <c r="ST549" s="55"/>
      <c r="SU549" s="55"/>
      <c r="SV549" s="55"/>
      <c r="SW549" s="55"/>
      <c r="SX549" s="55"/>
      <c r="SY549" s="55"/>
      <c r="SZ549" s="55"/>
      <c r="TA549" s="59"/>
      <c r="TB549" s="55"/>
      <c r="TC549" s="55"/>
      <c r="TD549" s="87"/>
      <c r="TE549" s="88"/>
      <c r="TF549" s="89"/>
      <c r="TG549" s="90"/>
      <c r="TH549" s="57"/>
      <c r="TI549" s="57"/>
      <c r="TJ549" s="91"/>
      <c r="TK549" s="87"/>
      <c r="TL549" s="87"/>
      <c r="TM549" s="55"/>
      <c r="TN549" s="55"/>
      <c r="TO549" s="92"/>
      <c r="TP549" s="61"/>
      <c r="TQ549" s="55"/>
      <c r="TR549" s="57"/>
      <c r="TS549" s="55"/>
      <c r="TT549" s="55"/>
      <c r="TU549" s="55"/>
      <c r="TV549" s="55"/>
      <c r="TW549" s="55"/>
      <c r="TX549" s="55"/>
      <c r="TY549" s="55"/>
      <c r="TZ549" s="59"/>
      <c r="UA549" s="55"/>
      <c r="UB549" s="55"/>
      <c r="UC549" s="87"/>
      <c r="UD549" s="88"/>
      <c r="UE549" s="89"/>
      <c r="UF549" s="90"/>
      <c r="UG549" s="57"/>
      <c r="UH549" s="57"/>
      <c r="UI549" s="91"/>
      <c r="UJ549" s="87"/>
      <c r="UK549" s="87"/>
      <c r="UL549" s="55"/>
      <c r="UM549" s="55"/>
      <c r="UN549" s="92"/>
      <c r="UO549" s="61"/>
      <c r="UP549" s="55"/>
      <c r="UQ549" s="57"/>
      <c r="UR549" s="55"/>
      <c r="US549" s="55"/>
      <c r="UT549" s="55"/>
      <c r="UU549" s="55"/>
      <c r="UV549" s="55"/>
      <c r="UW549" s="55"/>
      <c r="UX549" s="55"/>
      <c r="UY549" s="59"/>
      <c r="UZ549" s="55"/>
      <c r="VA549" s="55"/>
      <c r="VB549" s="87"/>
      <c r="VC549" s="88"/>
      <c r="VD549" s="89"/>
      <c r="VE549" s="90"/>
      <c r="VF549" s="57"/>
      <c r="VG549" s="57"/>
      <c r="VH549" s="91"/>
      <c r="VI549" s="87"/>
      <c r="VJ549" s="87"/>
      <c r="VK549" s="55"/>
      <c r="VL549" s="55"/>
      <c r="VM549" s="92"/>
      <c r="VN549" s="61"/>
      <c r="VO549" s="55"/>
      <c r="VP549" s="57"/>
      <c r="VQ549" s="55"/>
      <c r="VR549" s="55"/>
      <c r="VS549" s="55"/>
      <c r="VT549" s="55"/>
      <c r="VU549" s="55"/>
      <c r="VV549" s="55"/>
      <c r="VW549" s="55"/>
      <c r="VX549" s="59"/>
      <c r="VY549" s="55"/>
      <c r="VZ549" s="55"/>
      <c r="WA549" s="87"/>
      <c r="WB549" s="88"/>
      <c r="WC549" s="89"/>
      <c r="WD549" s="90"/>
      <c r="WE549" s="57"/>
      <c r="WF549" s="57"/>
      <c r="WG549" s="91"/>
      <c r="WH549" s="87"/>
      <c r="WI549" s="87"/>
      <c r="WJ549" s="55"/>
      <c r="WK549" s="55"/>
      <c r="WL549" s="92"/>
      <c r="WM549" s="61"/>
      <c r="WN549" s="55"/>
      <c r="WO549" s="57"/>
      <c r="WP549" s="55"/>
      <c r="WQ549" s="55"/>
      <c r="WR549" s="55"/>
      <c r="WS549" s="55"/>
      <c r="WT549" s="55"/>
      <c r="WU549" s="55"/>
      <c r="WV549" s="55"/>
      <c r="WW549" s="59"/>
      <c r="WX549" s="55"/>
      <c r="WY549" s="55"/>
      <c r="WZ549" s="87"/>
      <c r="XA549" s="88"/>
      <c r="XB549" s="89"/>
      <c r="XC549" s="90"/>
      <c r="XD549" s="57"/>
      <c r="XE549" s="57"/>
      <c r="XF549" s="91"/>
      <c r="XG549" s="87"/>
      <c r="XH549" s="87"/>
      <c r="XI549" s="55"/>
      <c r="XJ549" s="55"/>
      <c r="XK549" s="92"/>
      <c r="XL549" s="61"/>
      <c r="XM549" s="55"/>
      <c r="XN549" s="57"/>
      <c r="XO549" s="55"/>
      <c r="XP549" s="55"/>
      <c r="XQ549" s="55"/>
      <c r="XR549" s="55"/>
      <c r="XS549" s="55"/>
      <c r="XT549" s="55"/>
      <c r="XU549" s="55"/>
      <c r="XV549" s="59"/>
      <c r="XW549" s="55"/>
      <c r="XX549" s="55"/>
      <c r="XY549" s="87"/>
      <c r="XZ549" s="88"/>
      <c r="YA549" s="89"/>
      <c r="YB549" s="90"/>
      <c r="YC549" s="57"/>
      <c r="YD549" s="57"/>
      <c r="YE549" s="91"/>
      <c r="YF549" s="87"/>
      <c r="YG549" s="87"/>
      <c r="YH549" s="55"/>
      <c r="YI549" s="55"/>
      <c r="YJ549" s="92"/>
      <c r="YK549" s="61"/>
      <c r="YL549" s="55"/>
      <c r="YM549" s="57"/>
      <c r="YN549" s="55"/>
      <c r="YO549" s="55"/>
      <c r="YP549" s="55"/>
      <c r="YQ549" s="55"/>
      <c r="YR549" s="55"/>
      <c r="YS549" s="55"/>
      <c r="YT549" s="55"/>
      <c r="YU549" s="59"/>
      <c r="YV549" s="55"/>
      <c r="YW549" s="55"/>
      <c r="YX549" s="87"/>
      <c r="YY549" s="88"/>
      <c r="YZ549" s="89"/>
      <c r="ZA549" s="90"/>
      <c r="ZB549" s="57"/>
      <c r="ZC549" s="57"/>
      <c r="ZD549" s="91"/>
      <c r="ZE549" s="87"/>
      <c r="ZF549" s="87"/>
      <c r="ZG549" s="55"/>
      <c r="ZH549" s="55"/>
      <c r="ZI549" s="92"/>
      <c r="ZJ549" s="61"/>
      <c r="ZK549" s="55"/>
      <c r="ZL549" s="57"/>
      <c r="ZM549" s="55"/>
      <c r="ZN549" s="55"/>
      <c r="ZO549" s="55"/>
      <c r="ZP549" s="55"/>
      <c r="ZQ549" s="55"/>
      <c r="ZR549" s="55"/>
      <c r="ZS549" s="55"/>
      <c r="ZT549" s="59"/>
      <c r="ZU549" s="55"/>
      <c r="ZV549" s="55"/>
      <c r="ZW549" s="87"/>
      <c r="ZX549" s="88"/>
      <c r="ZY549" s="89"/>
      <c r="ZZ549" s="90"/>
      <c r="AAA549" s="57"/>
      <c r="AAB549" s="57"/>
      <c r="AAC549" s="91"/>
      <c r="AAD549" s="87"/>
      <c r="AAE549" s="87"/>
      <c r="AAF549" s="55"/>
      <c r="AAG549" s="55"/>
      <c r="AAH549" s="92"/>
      <c r="AAI549" s="61"/>
      <c r="AAJ549" s="55"/>
      <c r="AAK549" s="57"/>
      <c r="AAL549" s="55"/>
      <c r="AAM549" s="55"/>
      <c r="AAN549" s="55"/>
      <c r="AAO549" s="55"/>
      <c r="AAP549" s="55"/>
      <c r="AAQ549" s="55"/>
      <c r="AAR549" s="55"/>
      <c r="AAS549" s="59"/>
      <c r="AAT549" s="55"/>
      <c r="AAU549" s="55"/>
      <c r="AAV549" s="87"/>
      <c r="AAW549" s="88"/>
      <c r="AAX549" s="89"/>
      <c r="AAY549" s="90"/>
      <c r="AAZ549" s="57"/>
      <c r="ABA549" s="57"/>
      <c r="ABB549" s="91"/>
      <c r="ABC549" s="87"/>
      <c r="ABD549" s="87"/>
      <c r="ABE549" s="55"/>
      <c r="ABF549" s="55"/>
      <c r="ABG549" s="92"/>
      <c r="ABH549" s="61"/>
      <c r="ABI549" s="55"/>
      <c r="ABJ549" s="57"/>
      <c r="ABK549" s="55"/>
      <c r="ABL549" s="55"/>
      <c r="ABM549" s="55"/>
      <c r="ABN549" s="55"/>
      <c r="ABO549" s="55"/>
      <c r="ABP549" s="55"/>
      <c r="ABQ549" s="55"/>
      <c r="ABR549" s="59"/>
      <c r="ABS549" s="55"/>
      <c r="ABT549" s="55"/>
      <c r="ABU549" s="87"/>
      <c r="ABV549" s="88"/>
      <c r="ABW549" s="89"/>
      <c r="ABX549" s="90"/>
      <c r="ABY549" s="57"/>
      <c r="ABZ549" s="57"/>
      <c r="ACA549" s="91"/>
      <c r="ACB549" s="87"/>
      <c r="ACC549" s="87"/>
      <c r="ACD549" s="55"/>
      <c r="ACE549" s="55"/>
      <c r="ACF549" s="92"/>
      <c r="ACG549" s="61"/>
      <c r="ACH549" s="55"/>
      <c r="ACI549" s="57"/>
      <c r="ACJ549" s="55"/>
      <c r="ACK549" s="55"/>
      <c r="ACL549" s="55"/>
      <c r="ACM549" s="55"/>
      <c r="ACN549" s="55"/>
      <c r="ACO549" s="55"/>
      <c r="ACP549" s="55"/>
      <c r="ACQ549" s="59"/>
      <c r="ACR549" s="55"/>
      <c r="ACS549" s="55"/>
      <c r="ACT549" s="87"/>
      <c r="ACU549" s="88"/>
      <c r="ACV549" s="89"/>
      <c r="ACW549" s="90"/>
      <c r="ACX549" s="57"/>
      <c r="ACY549" s="57"/>
      <c r="ACZ549" s="91"/>
      <c r="ADA549" s="87"/>
      <c r="ADB549" s="87"/>
      <c r="ADC549" s="55"/>
      <c r="ADD549" s="55"/>
      <c r="ADE549" s="92"/>
      <c r="ADF549" s="61"/>
      <c r="ADG549" s="55"/>
      <c r="ADH549" s="57"/>
      <c r="ADI549" s="55"/>
      <c r="ADJ549" s="55"/>
      <c r="ADK549" s="55"/>
      <c r="ADL549" s="55"/>
      <c r="ADM549" s="55"/>
      <c r="ADN549" s="55"/>
      <c r="ADO549" s="55"/>
      <c r="ADP549" s="59"/>
      <c r="ADQ549" s="55"/>
      <c r="ADR549" s="55"/>
      <c r="ADS549" s="87"/>
      <c r="ADT549" s="88"/>
      <c r="ADU549" s="89"/>
      <c r="ADV549" s="90"/>
      <c r="ADW549" s="57"/>
      <c r="ADX549" s="57"/>
      <c r="ADY549" s="91"/>
      <c r="ADZ549" s="87"/>
      <c r="AEA549" s="87"/>
      <c r="AEB549" s="55"/>
      <c r="AEC549" s="55"/>
      <c r="AED549" s="92"/>
      <c r="AEE549" s="61"/>
      <c r="AEF549" s="55"/>
      <c r="AEG549" s="57"/>
      <c r="AEH549" s="55"/>
      <c r="AEI549" s="55"/>
      <c r="AEJ549" s="55"/>
      <c r="AEK549" s="55"/>
      <c r="AEL549" s="55"/>
      <c r="AEM549" s="55"/>
      <c r="AEN549" s="55"/>
      <c r="AEO549" s="59"/>
      <c r="AEP549" s="55"/>
      <c r="AEQ549" s="55"/>
      <c r="AER549" s="87"/>
      <c r="AES549" s="88"/>
      <c r="AET549" s="89"/>
      <c r="AEU549" s="90"/>
      <c r="AEV549" s="57"/>
      <c r="AEW549" s="57"/>
      <c r="AEX549" s="91"/>
      <c r="AEY549" s="87"/>
      <c r="AEZ549" s="87"/>
      <c r="AFA549" s="55"/>
      <c r="AFB549" s="55"/>
      <c r="AFC549" s="92"/>
      <c r="AFD549" s="61"/>
      <c r="AFE549" s="55"/>
      <c r="AFF549" s="57"/>
      <c r="AFG549" s="55"/>
      <c r="AFH549" s="55"/>
      <c r="AFI549" s="55"/>
      <c r="AFJ549" s="55"/>
      <c r="AFK549" s="55"/>
      <c r="AFL549" s="55"/>
      <c r="AFM549" s="55"/>
      <c r="AFN549" s="59"/>
      <c r="AFO549" s="55"/>
      <c r="AFP549" s="55"/>
      <c r="AFQ549" s="87"/>
      <c r="AFR549" s="88"/>
      <c r="AFS549" s="89"/>
      <c r="AFT549" s="90"/>
      <c r="AFU549" s="57"/>
      <c r="AFV549" s="57"/>
      <c r="AFW549" s="91"/>
      <c r="AFX549" s="87"/>
      <c r="AFY549" s="87"/>
      <c r="AFZ549" s="55"/>
      <c r="AGA549" s="55"/>
      <c r="AGB549" s="92"/>
      <c r="AGC549" s="61"/>
      <c r="AGD549" s="55"/>
      <c r="AGE549" s="57"/>
      <c r="AGF549" s="55"/>
      <c r="AGG549" s="55"/>
      <c r="AGH549" s="55"/>
      <c r="AGI549" s="55"/>
      <c r="AGJ549" s="55"/>
      <c r="AGK549" s="55"/>
      <c r="AGL549" s="55"/>
      <c r="AGM549" s="59"/>
      <c r="AGN549" s="55"/>
      <c r="AGO549" s="55"/>
      <c r="AGP549" s="87"/>
      <c r="AGQ549" s="88"/>
      <c r="AGR549" s="89"/>
      <c r="AGS549" s="90"/>
      <c r="AGT549" s="57"/>
      <c r="AGU549" s="57"/>
      <c r="AGV549" s="91"/>
      <c r="AGW549" s="87"/>
      <c r="AGX549" s="87"/>
      <c r="AGY549" s="55"/>
      <c r="AGZ549" s="55"/>
      <c r="AHA549" s="92"/>
      <c r="AHB549" s="61"/>
      <c r="AHC549" s="55"/>
      <c r="AHD549" s="57"/>
      <c r="AHE549" s="55"/>
      <c r="AHF549" s="55"/>
      <c r="AHG549" s="55"/>
      <c r="AHH549" s="55"/>
      <c r="AHI549" s="55"/>
      <c r="AHJ549" s="55"/>
      <c r="AHK549" s="55"/>
      <c r="AHL549" s="59"/>
      <c r="AHM549" s="55"/>
      <c r="AHN549" s="55"/>
      <c r="AHO549" s="87"/>
      <c r="AHP549" s="88"/>
      <c r="AHQ549" s="89"/>
      <c r="AHR549" s="90"/>
      <c r="AHS549" s="57"/>
      <c r="AHT549" s="57"/>
      <c r="AHU549" s="91"/>
      <c r="AHV549" s="87"/>
      <c r="AHW549" s="87"/>
      <c r="AHX549" s="55"/>
      <c r="AHY549" s="55"/>
      <c r="AHZ549" s="92"/>
      <c r="AIA549" s="61"/>
      <c r="AIB549" s="55"/>
      <c r="AIC549" s="57"/>
      <c r="AID549" s="55"/>
      <c r="AIE549" s="55"/>
      <c r="AIF549" s="55"/>
      <c r="AIG549" s="55"/>
      <c r="AIH549" s="55"/>
      <c r="AII549" s="55"/>
      <c r="AIJ549" s="55"/>
      <c r="AIK549" s="59"/>
      <c r="AIL549" s="55"/>
      <c r="AIM549" s="55"/>
      <c r="AIN549" s="87"/>
      <c r="AIO549" s="88"/>
      <c r="AIP549" s="89"/>
      <c r="AIQ549" s="90"/>
      <c r="AIR549" s="57"/>
      <c r="AIS549" s="57"/>
      <c r="AIT549" s="91"/>
      <c r="AIU549" s="87"/>
      <c r="AIV549" s="87"/>
      <c r="AIW549" s="55"/>
      <c r="AIX549" s="55"/>
      <c r="AIY549" s="92"/>
      <c r="AIZ549" s="61"/>
      <c r="AJA549" s="55"/>
      <c r="AJB549" s="57"/>
      <c r="AJC549" s="55"/>
      <c r="AJD549" s="55"/>
      <c r="AJE549" s="55"/>
      <c r="AJF549" s="55"/>
      <c r="AJG549" s="55"/>
      <c r="AJH549" s="55"/>
      <c r="AJI549" s="55"/>
      <c r="AJJ549" s="59"/>
      <c r="AJK549" s="55"/>
      <c r="AJL549" s="55"/>
      <c r="AJM549" s="87"/>
      <c r="AJN549" s="88"/>
      <c r="AJO549" s="89"/>
      <c r="AJP549" s="90"/>
      <c r="AJQ549" s="57"/>
      <c r="AJR549" s="57"/>
      <c r="AJS549" s="91"/>
      <c r="AJT549" s="87"/>
      <c r="AJU549" s="87"/>
      <c r="AJV549" s="55"/>
      <c r="AJW549" s="55"/>
      <c r="AJX549" s="92"/>
      <c r="AJY549" s="61"/>
      <c r="AJZ549" s="55"/>
      <c r="AKA549" s="57"/>
      <c r="AKB549" s="55"/>
      <c r="AKC549" s="55"/>
      <c r="AKD549" s="55"/>
      <c r="AKE549" s="55"/>
      <c r="AKF549" s="55"/>
      <c r="AKG549" s="55"/>
      <c r="AKH549" s="55"/>
      <c r="AKI549" s="59"/>
      <c r="AKJ549" s="55"/>
      <c r="AKK549" s="55"/>
      <c r="AKL549" s="87"/>
      <c r="AKM549" s="88"/>
      <c r="AKN549" s="89"/>
      <c r="AKO549" s="90"/>
      <c r="AKP549" s="57"/>
      <c r="AKQ549" s="57"/>
      <c r="AKR549" s="91"/>
      <c r="AKS549" s="87"/>
      <c r="AKT549" s="87"/>
      <c r="AKU549" s="55"/>
      <c r="AKV549" s="55"/>
      <c r="AKW549" s="92"/>
      <c r="AKX549" s="61"/>
      <c r="AKY549" s="55"/>
      <c r="AKZ549" s="57"/>
      <c r="ALA549" s="55"/>
      <c r="ALB549" s="55"/>
      <c r="ALC549" s="55"/>
      <c r="ALD549" s="55"/>
      <c r="ALE549" s="55"/>
      <c r="ALF549" s="55"/>
      <c r="ALG549" s="55"/>
      <c r="ALH549" s="59"/>
      <c r="ALI549" s="55"/>
      <c r="ALJ549" s="55"/>
      <c r="ALK549" s="87"/>
      <c r="ALL549" s="88"/>
      <c r="ALM549" s="89"/>
      <c r="ALN549" s="90"/>
      <c r="ALO549" s="57"/>
      <c r="ALP549" s="57"/>
      <c r="ALQ549" s="91"/>
      <c r="ALR549" s="87"/>
      <c r="ALS549" s="87"/>
      <c r="ALT549" s="55"/>
      <c r="ALU549" s="55"/>
      <c r="ALV549" s="92"/>
      <c r="ALW549" s="61"/>
      <c r="ALX549" s="55"/>
      <c r="ALY549" s="57"/>
      <c r="ALZ549" s="55"/>
      <c r="AMA549" s="55"/>
      <c r="AMB549" s="55"/>
      <c r="AMC549" s="55"/>
      <c r="AMD549" s="55"/>
      <c r="AME549" s="55"/>
      <c r="AMF549" s="55"/>
      <c r="AMG549" s="59"/>
      <c r="AMH549" s="55"/>
      <c r="AMI549" s="55"/>
      <c r="AMJ549" s="87"/>
      <c r="AMK549" s="88"/>
      <c r="AML549" s="89"/>
      <c r="AMM549" s="90"/>
      <c r="AMN549" s="57"/>
      <c r="AMO549" s="57"/>
      <c r="AMP549" s="91"/>
      <c r="AMQ549" s="87"/>
      <c r="AMR549" s="87"/>
      <c r="AMS549" s="55"/>
      <c r="AMT549" s="55"/>
      <c r="AMU549" s="92"/>
      <c r="AMV549" s="61"/>
      <c r="AMW549" s="55"/>
      <c r="AMX549" s="57"/>
      <c r="AMY549" s="55"/>
      <c r="AMZ549" s="55"/>
      <c r="ANA549" s="55"/>
      <c r="ANB549" s="55"/>
      <c r="ANC549" s="55"/>
      <c r="AND549" s="55"/>
      <c r="ANE549" s="55"/>
      <c r="ANF549" s="59"/>
      <c r="ANG549" s="55"/>
      <c r="ANH549" s="55"/>
      <c r="ANI549" s="87"/>
      <c r="ANJ549" s="88"/>
      <c r="ANK549" s="89"/>
      <c r="ANL549" s="90"/>
      <c r="ANM549" s="57"/>
      <c r="ANN549" s="57"/>
      <c r="ANO549" s="91"/>
      <c r="ANP549" s="87"/>
      <c r="ANQ549" s="87"/>
      <c r="ANR549" s="55"/>
      <c r="ANS549" s="55"/>
      <c r="ANT549" s="92"/>
      <c r="ANU549" s="61"/>
      <c r="ANV549" s="55"/>
      <c r="ANW549" s="57"/>
      <c r="ANX549" s="55"/>
      <c r="ANY549" s="55"/>
      <c r="ANZ549" s="55"/>
      <c r="AOA549" s="55"/>
      <c r="AOB549" s="55"/>
      <c r="AOC549" s="55"/>
      <c r="AOD549" s="55"/>
      <c r="AOE549" s="59"/>
      <c r="AOF549" s="55"/>
      <c r="AOG549" s="55"/>
      <c r="AOH549" s="87"/>
      <c r="AOI549" s="88"/>
      <c r="AOJ549" s="89"/>
      <c r="AOK549" s="90"/>
      <c r="AOL549" s="57"/>
      <c r="AOM549" s="57"/>
      <c r="AON549" s="91"/>
      <c r="AOO549" s="87"/>
      <c r="AOP549" s="87"/>
      <c r="AOQ549" s="55"/>
      <c r="AOR549" s="55"/>
      <c r="AOS549" s="92"/>
      <c r="AOT549" s="61"/>
      <c r="AOU549" s="55"/>
      <c r="AOV549" s="57"/>
      <c r="AOW549" s="55"/>
      <c r="AOX549" s="55"/>
      <c r="AOY549" s="55"/>
      <c r="AOZ549" s="55"/>
      <c r="APA549" s="55"/>
      <c r="APB549" s="55"/>
      <c r="APC549" s="55"/>
      <c r="APD549" s="59"/>
      <c r="APE549" s="55"/>
      <c r="APF549" s="55"/>
      <c r="APG549" s="87"/>
      <c r="APH549" s="88"/>
      <c r="API549" s="89"/>
      <c r="APJ549" s="90"/>
      <c r="APK549" s="57"/>
      <c r="APL549" s="57"/>
      <c r="APM549" s="91"/>
      <c r="APN549" s="87"/>
      <c r="APO549" s="87"/>
      <c r="APP549" s="55"/>
      <c r="APQ549" s="55"/>
      <c r="APR549" s="92"/>
      <c r="APS549" s="61"/>
      <c r="APT549" s="55"/>
      <c r="APU549" s="57"/>
      <c r="APV549" s="55"/>
      <c r="APW549" s="55"/>
      <c r="APX549" s="55"/>
      <c r="APY549" s="55"/>
      <c r="APZ549" s="55"/>
      <c r="AQA549" s="55"/>
      <c r="AQB549" s="55"/>
      <c r="AQC549" s="59"/>
      <c r="AQD549" s="55"/>
      <c r="AQE549" s="55"/>
      <c r="AQF549" s="87"/>
      <c r="AQG549" s="88"/>
      <c r="AQH549" s="89"/>
      <c r="AQI549" s="90"/>
      <c r="AQJ549" s="57"/>
      <c r="AQK549" s="57"/>
      <c r="AQL549" s="91"/>
      <c r="AQM549" s="87"/>
      <c r="AQN549" s="87"/>
      <c r="AQO549" s="55"/>
      <c r="AQP549" s="55"/>
      <c r="AQQ549" s="92"/>
      <c r="AQR549" s="61"/>
      <c r="AQS549" s="55"/>
      <c r="AQT549" s="57"/>
      <c r="AQU549" s="55"/>
      <c r="AQV549" s="55"/>
      <c r="AQW549" s="55"/>
      <c r="AQX549" s="55"/>
      <c r="AQY549" s="55"/>
      <c r="AQZ549" s="55"/>
      <c r="ARA549" s="55"/>
      <c r="ARB549" s="59"/>
      <c r="ARC549" s="55"/>
      <c r="ARD549" s="55"/>
      <c r="ARE549" s="87"/>
      <c r="ARF549" s="88"/>
      <c r="ARG549" s="89"/>
      <c r="ARH549" s="90"/>
      <c r="ARI549" s="57"/>
      <c r="ARJ549" s="57"/>
      <c r="ARK549" s="91"/>
      <c r="ARL549" s="87"/>
      <c r="ARM549" s="87"/>
      <c r="ARN549" s="55"/>
      <c r="ARO549" s="55"/>
      <c r="ARP549" s="92"/>
      <c r="ARQ549" s="61"/>
      <c r="ARR549" s="55"/>
      <c r="ARS549" s="57"/>
      <c r="ART549" s="55"/>
      <c r="ARU549" s="55"/>
      <c r="ARV549" s="55"/>
      <c r="ARW549" s="55"/>
      <c r="ARX549" s="55"/>
      <c r="ARY549" s="55"/>
      <c r="ARZ549" s="55"/>
      <c r="ASA549" s="59"/>
      <c r="ASB549" s="55"/>
      <c r="ASC549" s="55"/>
      <c r="ASD549" s="87"/>
      <c r="ASE549" s="88"/>
      <c r="ASF549" s="89"/>
      <c r="ASG549" s="90"/>
      <c r="ASH549" s="57"/>
      <c r="ASI549" s="57"/>
      <c r="ASJ549" s="91"/>
      <c r="ASK549" s="87"/>
      <c r="ASL549" s="87"/>
      <c r="ASM549" s="55"/>
      <c r="ASN549" s="55"/>
      <c r="ASO549" s="92"/>
      <c r="ASP549" s="61"/>
      <c r="ASQ549" s="55"/>
      <c r="ASR549" s="57"/>
      <c r="ASS549" s="55"/>
      <c r="AST549" s="55"/>
      <c r="ASU549" s="55"/>
      <c r="ASV549" s="55"/>
      <c r="ASW549" s="55"/>
      <c r="ASX549" s="55"/>
      <c r="ASY549" s="55"/>
      <c r="ASZ549" s="59"/>
      <c r="ATA549" s="55"/>
      <c r="ATB549" s="55"/>
      <c r="ATC549" s="87"/>
      <c r="ATD549" s="88"/>
      <c r="ATE549" s="89"/>
      <c r="ATF549" s="90"/>
      <c r="ATG549" s="57"/>
      <c r="ATH549" s="57"/>
      <c r="ATI549" s="91"/>
      <c r="ATJ549" s="87"/>
      <c r="ATK549" s="87"/>
      <c r="ATL549" s="55"/>
      <c r="ATM549" s="55"/>
      <c r="ATN549" s="92"/>
      <c r="ATO549" s="61"/>
      <c r="ATP549" s="55"/>
      <c r="ATQ549" s="57"/>
      <c r="ATR549" s="55"/>
      <c r="ATS549" s="55"/>
      <c r="ATT549" s="55"/>
      <c r="ATU549" s="55"/>
      <c r="ATV549" s="55"/>
      <c r="ATW549" s="55"/>
      <c r="ATX549" s="55"/>
      <c r="ATY549" s="59"/>
      <c r="ATZ549" s="55"/>
      <c r="AUA549" s="55"/>
      <c r="AUB549" s="87"/>
      <c r="AUC549" s="88"/>
      <c r="AUD549" s="89"/>
      <c r="AUE549" s="90"/>
      <c r="AUF549" s="57"/>
      <c r="AUG549" s="57"/>
      <c r="AUH549" s="91"/>
      <c r="AUI549" s="87"/>
      <c r="AUJ549" s="87"/>
      <c r="AUK549" s="55"/>
      <c r="AUL549" s="55"/>
      <c r="AUM549" s="92"/>
      <c r="AUN549" s="61"/>
      <c r="AUO549" s="55"/>
      <c r="AUP549" s="57"/>
      <c r="AUQ549" s="55"/>
      <c r="AUR549" s="55"/>
      <c r="AUS549" s="55"/>
      <c r="AUT549" s="55"/>
      <c r="AUU549" s="55"/>
      <c r="AUV549" s="55"/>
      <c r="AUW549" s="55"/>
      <c r="AUX549" s="59"/>
      <c r="AUY549" s="55"/>
      <c r="AUZ549" s="55"/>
      <c r="AVA549" s="87"/>
      <c r="AVB549" s="88"/>
      <c r="AVC549" s="89"/>
      <c r="AVD549" s="90"/>
      <c r="AVE549" s="57"/>
      <c r="AVF549" s="57"/>
      <c r="AVG549" s="91"/>
      <c r="AVH549" s="87"/>
      <c r="AVI549" s="87"/>
      <c r="AVJ549" s="55"/>
      <c r="AVK549" s="55"/>
      <c r="AVL549" s="92"/>
      <c r="AVM549" s="61"/>
      <c r="AVN549" s="55"/>
      <c r="AVO549" s="57"/>
      <c r="AVP549" s="55"/>
      <c r="AVQ549" s="55"/>
      <c r="AVR549" s="55"/>
      <c r="AVS549" s="55"/>
      <c r="AVT549" s="55"/>
      <c r="AVU549" s="55"/>
      <c r="AVV549" s="55"/>
      <c r="AVW549" s="59"/>
      <c r="AVX549" s="55"/>
      <c r="AVY549" s="55"/>
      <c r="AVZ549" s="87"/>
      <c r="AWA549" s="88"/>
      <c r="AWB549" s="89"/>
      <c r="AWC549" s="90"/>
      <c r="AWD549" s="57"/>
      <c r="AWE549" s="57"/>
      <c r="AWF549" s="91"/>
      <c r="AWG549" s="87"/>
      <c r="AWH549" s="87"/>
      <c r="AWI549" s="55"/>
      <c r="AWJ549" s="55"/>
      <c r="AWK549" s="92"/>
      <c r="AWL549" s="61"/>
      <c r="AWM549" s="55"/>
      <c r="AWN549" s="57"/>
      <c r="AWO549" s="55"/>
      <c r="AWP549" s="55"/>
      <c r="AWQ549" s="55"/>
      <c r="AWR549" s="55"/>
      <c r="AWS549" s="55"/>
      <c r="AWT549" s="55"/>
      <c r="AWU549" s="55"/>
      <c r="AWV549" s="59"/>
      <c r="AWW549" s="55"/>
      <c r="AWX549" s="55"/>
      <c r="AWY549" s="87"/>
      <c r="AWZ549" s="88"/>
      <c r="AXA549" s="89"/>
      <c r="AXB549" s="90"/>
      <c r="AXC549" s="57"/>
      <c r="AXD549" s="57"/>
      <c r="AXE549" s="91"/>
      <c r="AXF549" s="87"/>
      <c r="AXG549" s="87"/>
      <c r="AXH549" s="55"/>
      <c r="AXI549" s="55"/>
      <c r="AXJ549" s="92"/>
      <c r="AXK549" s="61"/>
      <c r="AXL549" s="55"/>
      <c r="AXM549" s="57"/>
      <c r="AXN549" s="55"/>
      <c r="AXO549" s="55"/>
      <c r="AXP549" s="55"/>
      <c r="AXQ549" s="55"/>
      <c r="AXR549" s="55"/>
      <c r="AXS549" s="55"/>
      <c r="AXT549" s="55"/>
      <c r="AXU549" s="59"/>
      <c r="AXV549" s="55"/>
      <c r="AXW549" s="55"/>
      <c r="AXX549" s="87"/>
      <c r="AXY549" s="88"/>
      <c r="AXZ549" s="89"/>
      <c r="AYA549" s="90"/>
      <c r="AYB549" s="57"/>
      <c r="AYC549" s="57"/>
      <c r="AYD549" s="91"/>
      <c r="AYE549" s="87"/>
      <c r="AYF549" s="87"/>
      <c r="AYG549" s="55"/>
      <c r="AYH549" s="55"/>
      <c r="AYI549" s="92"/>
      <c r="AYJ549" s="61"/>
      <c r="AYK549" s="55"/>
      <c r="AYL549" s="57"/>
      <c r="AYM549" s="55"/>
      <c r="AYN549" s="55"/>
      <c r="AYO549" s="55"/>
      <c r="AYP549" s="55"/>
      <c r="AYQ549" s="55"/>
      <c r="AYR549" s="55"/>
      <c r="AYS549" s="55"/>
      <c r="AYT549" s="59"/>
      <c r="AYU549" s="55"/>
      <c r="AYV549" s="55"/>
      <c r="AYW549" s="87"/>
      <c r="AYX549" s="88"/>
      <c r="AYY549" s="89"/>
      <c r="AYZ549" s="90"/>
      <c r="AZA549" s="57"/>
      <c r="AZB549" s="57"/>
      <c r="AZC549" s="91"/>
      <c r="AZD549" s="87"/>
      <c r="AZE549" s="87"/>
      <c r="AZF549" s="55"/>
      <c r="AZG549" s="55"/>
      <c r="AZH549" s="92"/>
      <c r="AZI549" s="61"/>
      <c r="AZJ549" s="55"/>
      <c r="AZK549" s="57"/>
      <c r="AZL549" s="55"/>
      <c r="AZM549" s="55"/>
      <c r="AZN549" s="55"/>
      <c r="AZO549" s="55"/>
      <c r="AZP549" s="55"/>
      <c r="AZQ549" s="55"/>
      <c r="AZR549" s="55"/>
      <c r="AZS549" s="59"/>
      <c r="AZT549" s="55"/>
      <c r="AZU549" s="55"/>
      <c r="AZV549" s="87"/>
      <c r="AZW549" s="88"/>
      <c r="AZX549" s="89"/>
      <c r="AZY549" s="90"/>
      <c r="AZZ549" s="57"/>
      <c r="BAA549" s="57"/>
      <c r="BAB549" s="91"/>
      <c r="BAC549" s="87"/>
      <c r="BAD549" s="87"/>
      <c r="BAE549" s="55"/>
      <c r="BAF549" s="55"/>
      <c r="BAG549" s="92"/>
      <c r="BAH549" s="61"/>
      <c r="BAI549" s="55"/>
      <c r="BAJ549" s="57"/>
      <c r="BAK549" s="55"/>
      <c r="BAL549" s="55"/>
      <c r="BAM549" s="55"/>
      <c r="BAN549" s="55"/>
      <c r="BAO549" s="55"/>
      <c r="BAP549" s="55"/>
      <c r="BAQ549" s="55"/>
      <c r="BAR549" s="59"/>
      <c r="BAS549" s="55"/>
      <c r="BAT549" s="55"/>
      <c r="BAU549" s="87"/>
      <c r="BAV549" s="88"/>
      <c r="BAW549" s="89"/>
      <c r="BAX549" s="90"/>
      <c r="BAY549" s="57"/>
      <c r="BAZ549" s="57"/>
      <c r="BBA549" s="91"/>
      <c r="BBB549" s="87"/>
      <c r="BBC549" s="87"/>
      <c r="BBD549" s="55"/>
      <c r="BBE549" s="55"/>
      <c r="BBF549" s="92"/>
      <c r="BBG549" s="61"/>
      <c r="BBH549" s="55"/>
      <c r="BBI549" s="57"/>
      <c r="BBJ549" s="55"/>
      <c r="BBK549" s="55"/>
      <c r="BBL549" s="55"/>
      <c r="BBM549" s="55"/>
      <c r="BBN549" s="55"/>
      <c r="BBO549" s="55"/>
      <c r="BBP549" s="55"/>
      <c r="BBQ549" s="59"/>
      <c r="BBR549" s="55"/>
      <c r="BBS549" s="55"/>
      <c r="BBT549" s="87"/>
      <c r="BBU549" s="88"/>
      <c r="BBV549" s="89"/>
      <c r="BBW549" s="90"/>
      <c r="BBX549" s="57"/>
      <c r="BBY549" s="57"/>
      <c r="BBZ549" s="91"/>
      <c r="BCA549" s="87"/>
      <c r="BCB549" s="87"/>
      <c r="BCC549" s="55"/>
      <c r="BCD549" s="55"/>
      <c r="BCE549" s="92"/>
      <c r="BCF549" s="61"/>
      <c r="BCG549" s="55"/>
      <c r="BCH549" s="57"/>
      <c r="BCI549" s="55"/>
      <c r="BCJ549" s="55"/>
      <c r="BCK549" s="55"/>
      <c r="BCL549" s="55"/>
      <c r="BCM549" s="55"/>
      <c r="BCN549" s="55"/>
      <c r="BCO549" s="55"/>
      <c r="BCP549" s="59"/>
      <c r="BCQ549" s="55"/>
      <c r="BCR549" s="55"/>
      <c r="BCS549" s="87"/>
      <c r="BCT549" s="88"/>
      <c r="BCU549" s="89"/>
      <c r="BCV549" s="90"/>
      <c r="BCW549" s="57"/>
      <c r="BCX549" s="57"/>
      <c r="BCY549" s="91"/>
      <c r="BCZ549" s="87"/>
      <c r="BDA549" s="87"/>
      <c r="BDB549" s="55"/>
      <c r="BDC549" s="55"/>
      <c r="BDD549" s="92"/>
      <c r="BDE549" s="61"/>
      <c r="BDF549" s="55"/>
      <c r="BDG549" s="57"/>
      <c r="BDH549" s="55"/>
      <c r="BDI549" s="55"/>
      <c r="BDJ549" s="55"/>
      <c r="BDK549" s="55"/>
      <c r="BDL549" s="55"/>
      <c r="BDM549" s="55"/>
      <c r="BDN549" s="55"/>
      <c r="BDO549" s="59"/>
      <c r="BDP549" s="55"/>
      <c r="BDQ549" s="55"/>
      <c r="BDR549" s="87"/>
      <c r="BDS549" s="88"/>
      <c r="BDT549" s="89"/>
      <c r="BDU549" s="90"/>
      <c r="BDV549" s="57"/>
      <c r="BDW549" s="57"/>
      <c r="BDX549" s="91"/>
      <c r="BDY549" s="87"/>
      <c r="BDZ549" s="87"/>
      <c r="BEA549" s="55"/>
      <c r="BEB549" s="55"/>
      <c r="BEC549" s="92"/>
      <c r="BED549" s="61"/>
      <c r="BEE549" s="55"/>
      <c r="BEF549" s="57"/>
      <c r="BEG549" s="55"/>
      <c r="BEH549" s="55"/>
      <c r="BEI549" s="55"/>
      <c r="BEJ549" s="55"/>
      <c r="BEK549" s="55"/>
      <c r="BEL549" s="55"/>
      <c r="BEM549" s="55"/>
      <c r="BEN549" s="59"/>
      <c r="BEO549" s="55"/>
      <c r="BEP549" s="55"/>
      <c r="BEQ549" s="87"/>
      <c r="BER549" s="88"/>
      <c r="BES549" s="89"/>
      <c r="BET549" s="90"/>
      <c r="BEU549" s="57"/>
      <c r="BEV549" s="57"/>
      <c r="BEW549" s="91"/>
      <c r="BEX549" s="87"/>
      <c r="BEY549" s="87"/>
      <c r="BEZ549" s="55"/>
      <c r="BFA549" s="55"/>
      <c r="BFB549" s="92"/>
      <c r="BFC549" s="61"/>
      <c r="BFD549" s="55"/>
      <c r="BFE549" s="57"/>
      <c r="BFF549" s="55"/>
      <c r="BFG549" s="55"/>
      <c r="BFH549" s="55"/>
      <c r="BFI549" s="55"/>
      <c r="BFJ549" s="55"/>
      <c r="BFK549" s="55"/>
      <c r="BFL549" s="55"/>
      <c r="BFM549" s="59"/>
      <c r="BFN549" s="55"/>
      <c r="BFO549" s="55"/>
      <c r="BFP549" s="87"/>
      <c r="BFQ549" s="88"/>
      <c r="BFR549" s="89"/>
      <c r="BFS549" s="90"/>
      <c r="BFT549" s="57"/>
      <c r="BFU549" s="57"/>
      <c r="BFV549" s="91"/>
      <c r="BFW549" s="87"/>
      <c r="BFX549" s="87"/>
      <c r="BFY549" s="55"/>
      <c r="BFZ549" s="55"/>
      <c r="BGA549" s="92"/>
      <c r="BGB549" s="61"/>
      <c r="BGC549" s="55"/>
      <c r="BGD549" s="57"/>
      <c r="BGE549" s="55"/>
      <c r="BGF549" s="55"/>
      <c r="BGG549" s="55"/>
      <c r="BGH549" s="55"/>
      <c r="BGI549" s="55"/>
      <c r="BGJ549" s="55"/>
      <c r="BGK549" s="55"/>
      <c r="BGL549" s="59"/>
      <c r="BGM549" s="55"/>
      <c r="BGN549" s="55"/>
      <c r="BGO549" s="87"/>
      <c r="BGP549" s="88"/>
      <c r="BGQ549" s="89"/>
      <c r="BGR549" s="90"/>
      <c r="BGS549" s="57"/>
      <c r="BGT549" s="57"/>
      <c r="BGU549" s="91"/>
      <c r="BGV549" s="87"/>
      <c r="BGW549" s="87"/>
      <c r="BGX549" s="55"/>
      <c r="BGY549" s="55"/>
      <c r="BGZ549" s="92"/>
      <c r="BHA549" s="61"/>
      <c r="BHB549" s="55"/>
      <c r="BHC549" s="57"/>
      <c r="BHD549" s="55"/>
      <c r="BHE549" s="55"/>
      <c r="BHF549" s="55"/>
      <c r="BHG549" s="55"/>
      <c r="BHH549" s="55"/>
      <c r="BHI549" s="55"/>
      <c r="BHJ549" s="55"/>
      <c r="BHK549" s="59"/>
      <c r="BHL549" s="55"/>
      <c r="BHM549" s="55"/>
      <c r="BHN549" s="87"/>
      <c r="BHO549" s="88"/>
      <c r="BHP549" s="89"/>
      <c r="BHQ549" s="90"/>
      <c r="BHR549" s="57"/>
      <c r="BHS549" s="57"/>
      <c r="BHT549" s="91"/>
      <c r="BHU549" s="87"/>
      <c r="BHV549" s="87"/>
      <c r="BHW549" s="55"/>
      <c r="BHX549" s="55"/>
      <c r="BHY549" s="92"/>
      <c r="BHZ549" s="61"/>
      <c r="BIA549" s="55"/>
      <c r="BIB549" s="57"/>
      <c r="BIC549" s="55"/>
      <c r="BID549" s="55"/>
      <c r="BIE549" s="55"/>
      <c r="BIF549" s="55"/>
      <c r="BIG549" s="55"/>
      <c r="BIH549" s="55"/>
      <c r="BII549" s="55"/>
      <c r="BIJ549" s="59"/>
      <c r="BIK549" s="55"/>
      <c r="BIL549" s="55"/>
      <c r="BIM549" s="87"/>
      <c r="BIN549" s="88"/>
      <c r="BIO549" s="89"/>
      <c r="BIP549" s="90"/>
      <c r="BIQ549" s="57"/>
      <c r="BIR549" s="57"/>
      <c r="BIS549" s="91"/>
      <c r="BIT549" s="87"/>
      <c r="BIU549" s="87"/>
      <c r="BIV549" s="55"/>
      <c r="BIW549" s="55"/>
      <c r="BIX549" s="92"/>
      <c r="BIY549" s="61"/>
      <c r="BIZ549" s="55"/>
      <c r="BJA549" s="57"/>
      <c r="BJB549" s="55"/>
      <c r="BJC549" s="55"/>
      <c r="BJD549" s="55"/>
      <c r="BJE549" s="55"/>
      <c r="BJF549" s="55"/>
      <c r="BJG549" s="55"/>
      <c r="BJH549" s="55"/>
      <c r="BJI549" s="59"/>
      <c r="BJJ549" s="55"/>
      <c r="BJK549" s="55"/>
      <c r="BJL549" s="87"/>
      <c r="BJM549" s="88"/>
      <c r="BJN549" s="89"/>
      <c r="BJO549" s="90"/>
      <c r="BJP549" s="57"/>
      <c r="BJQ549" s="57"/>
      <c r="BJR549" s="91"/>
      <c r="BJS549" s="87"/>
      <c r="BJT549" s="87"/>
      <c r="BJU549" s="55"/>
      <c r="BJV549" s="55"/>
      <c r="BJW549" s="92"/>
      <c r="BJX549" s="61"/>
      <c r="BJY549" s="55"/>
      <c r="BJZ549" s="57"/>
      <c r="BKA549" s="55"/>
      <c r="BKB549" s="55"/>
      <c r="BKC549" s="55"/>
      <c r="BKD549" s="55"/>
      <c r="BKE549" s="55"/>
      <c r="BKF549" s="55"/>
      <c r="BKG549" s="55"/>
      <c r="BKH549" s="59"/>
      <c r="BKI549" s="55"/>
      <c r="BKJ549" s="55"/>
      <c r="BKK549" s="87"/>
      <c r="BKL549" s="88"/>
      <c r="BKM549" s="89"/>
      <c r="BKN549" s="90"/>
      <c r="BKO549" s="57"/>
      <c r="BKP549" s="57"/>
      <c r="BKQ549" s="91"/>
      <c r="BKR549" s="87"/>
      <c r="BKS549" s="87"/>
      <c r="BKT549" s="55"/>
      <c r="BKU549" s="55"/>
      <c r="BKV549" s="92"/>
      <c r="BKW549" s="61"/>
      <c r="BKX549" s="55"/>
      <c r="BKY549" s="57"/>
      <c r="BKZ549" s="55"/>
      <c r="BLA549" s="55"/>
      <c r="BLB549" s="55"/>
      <c r="BLC549" s="55"/>
      <c r="BLD549" s="55"/>
      <c r="BLE549" s="55"/>
      <c r="BLF549" s="55"/>
      <c r="BLG549" s="59"/>
      <c r="BLH549" s="55"/>
      <c r="BLI549" s="55"/>
      <c r="BLJ549" s="87"/>
      <c r="BLK549" s="88"/>
      <c r="BLL549" s="89"/>
      <c r="BLM549" s="90"/>
      <c r="BLN549" s="57"/>
      <c r="BLO549" s="57"/>
      <c r="BLP549" s="91"/>
      <c r="BLQ549" s="87"/>
      <c r="BLR549" s="87"/>
      <c r="BLS549" s="55"/>
      <c r="BLT549" s="55"/>
      <c r="BLU549" s="92"/>
      <c r="BLV549" s="61"/>
      <c r="BLW549" s="55"/>
      <c r="BLX549" s="57"/>
      <c r="BLY549" s="55"/>
      <c r="BLZ549" s="55"/>
      <c r="BMA549" s="55"/>
      <c r="BMB549" s="55"/>
      <c r="BMC549" s="55"/>
      <c r="BMD549" s="55"/>
      <c r="BME549" s="55"/>
      <c r="BMF549" s="59"/>
      <c r="BMG549" s="55"/>
      <c r="BMH549" s="55"/>
      <c r="BMI549" s="87"/>
      <c r="BMJ549" s="88"/>
      <c r="BMK549" s="89"/>
      <c r="BML549" s="90"/>
      <c r="BMM549" s="57"/>
      <c r="BMN549" s="57"/>
      <c r="BMO549" s="91"/>
      <c r="BMP549" s="87"/>
      <c r="BMQ549" s="87"/>
      <c r="BMR549" s="55"/>
      <c r="BMS549" s="55"/>
      <c r="BMT549" s="92"/>
      <c r="BMU549" s="61"/>
      <c r="BMV549" s="55"/>
      <c r="BMW549" s="57"/>
      <c r="BMX549" s="55"/>
      <c r="BMY549" s="55"/>
      <c r="BMZ549" s="55"/>
      <c r="BNA549" s="55"/>
      <c r="BNB549" s="55"/>
      <c r="BNC549" s="55"/>
      <c r="BND549" s="55"/>
      <c r="BNE549" s="59"/>
      <c r="BNF549" s="55"/>
      <c r="BNG549" s="55"/>
      <c r="BNH549" s="87"/>
      <c r="BNI549" s="88"/>
      <c r="BNJ549" s="89"/>
      <c r="BNK549" s="90"/>
      <c r="BNL549" s="57"/>
      <c r="BNM549" s="57"/>
      <c r="BNN549" s="91"/>
      <c r="BNO549" s="87"/>
      <c r="BNP549" s="87"/>
      <c r="BNQ549" s="55"/>
      <c r="BNR549" s="55"/>
      <c r="BNS549" s="92"/>
      <c r="BNT549" s="61"/>
      <c r="BNU549" s="55"/>
      <c r="BNV549" s="57"/>
      <c r="BNW549" s="55"/>
      <c r="BNX549" s="55"/>
      <c r="BNY549" s="55"/>
      <c r="BNZ549" s="55"/>
      <c r="BOA549" s="55"/>
      <c r="BOB549" s="55"/>
      <c r="BOC549" s="55"/>
      <c r="BOD549" s="59"/>
      <c r="BOE549" s="55"/>
      <c r="BOF549" s="55"/>
      <c r="BOG549" s="87"/>
      <c r="BOH549" s="88"/>
      <c r="BOI549" s="89"/>
      <c r="BOJ549" s="90"/>
      <c r="BOK549" s="57"/>
      <c r="BOL549" s="57"/>
      <c r="BOM549" s="91"/>
      <c r="BON549" s="87"/>
      <c r="BOO549" s="87"/>
      <c r="BOP549" s="55"/>
      <c r="BOQ549" s="55"/>
      <c r="BOR549" s="92"/>
      <c r="BOS549" s="61"/>
      <c r="BOT549" s="55"/>
      <c r="BOU549" s="57"/>
      <c r="BOV549" s="55"/>
      <c r="BOW549" s="55"/>
      <c r="BOX549" s="55"/>
      <c r="BOY549" s="55"/>
      <c r="BOZ549" s="55"/>
      <c r="BPA549" s="55"/>
      <c r="BPB549" s="55"/>
      <c r="BPC549" s="59"/>
      <c r="BPD549" s="55"/>
      <c r="BPE549" s="55"/>
      <c r="BPF549" s="87"/>
      <c r="BPG549" s="88"/>
      <c r="BPH549" s="89"/>
      <c r="BPI549" s="90"/>
      <c r="BPJ549" s="57"/>
      <c r="BPK549" s="57"/>
      <c r="BPL549" s="91"/>
      <c r="BPM549" s="87"/>
      <c r="BPN549" s="87"/>
      <c r="BPO549" s="55"/>
      <c r="BPP549" s="55"/>
      <c r="BPQ549" s="92"/>
      <c r="BPR549" s="61"/>
      <c r="BPS549" s="55"/>
      <c r="BPT549" s="57"/>
      <c r="BPU549" s="55"/>
      <c r="BPV549" s="55"/>
      <c r="BPW549" s="55"/>
      <c r="BPX549" s="55"/>
      <c r="BPY549" s="55"/>
      <c r="BPZ549" s="55"/>
      <c r="BQA549" s="55"/>
      <c r="BQB549" s="59"/>
      <c r="BQC549" s="55"/>
      <c r="BQD549" s="55"/>
      <c r="BQE549" s="87"/>
      <c r="BQF549" s="88"/>
      <c r="BQG549" s="89"/>
      <c r="BQH549" s="90"/>
      <c r="BQI549" s="57"/>
      <c r="BQJ549" s="57"/>
      <c r="BQK549" s="91"/>
      <c r="BQL549" s="87"/>
      <c r="BQM549" s="87"/>
      <c r="BQN549" s="55"/>
      <c r="BQO549" s="55"/>
      <c r="BQP549" s="92"/>
      <c r="BQQ549" s="61"/>
      <c r="BQR549" s="55"/>
      <c r="BQS549" s="57"/>
      <c r="BQT549" s="55"/>
      <c r="BQU549" s="55"/>
      <c r="BQV549" s="55"/>
      <c r="BQW549" s="55"/>
      <c r="BQX549" s="55"/>
      <c r="BQY549" s="55"/>
      <c r="BQZ549" s="55"/>
      <c r="BRA549" s="59"/>
      <c r="BRB549" s="55"/>
      <c r="BRC549" s="55"/>
      <c r="BRD549" s="87"/>
      <c r="BRE549" s="88"/>
      <c r="BRF549" s="89"/>
      <c r="BRG549" s="90"/>
      <c r="BRH549" s="57"/>
      <c r="BRI549" s="57"/>
      <c r="BRJ549" s="91"/>
      <c r="BRK549" s="87"/>
      <c r="BRL549" s="87"/>
      <c r="BRM549" s="55"/>
      <c r="BRN549" s="55"/>
      <c r="BRO549" s="92"/>
      <c r="BRP549" s="61"/>
      <c r="BRQ549" s="55"/>
      <c r="BRR549" s="57"/>
      <c r="BRS549" s="55"/>
      <c r="BRT549" s="55"/>
      <c r="BRU549" s="55"/>
      <c r="BRV549" s="55"/>
      <c r="BRW549" s="55"/>
      <c r="BRX549" s="55"/>
      <c r="BRY549" s="55"/>
      <c r="BRZ549" s="59"/>
      <c r="BSA549" s="55"/>
      <c r="BSB549" s="55"/>
      <c r="BSC549" s="87"/>
      <c r="BSD549" s="88"/>
      <c r="BSE549" s="89"/>
      <c r="BSF549" s="90"/>
      <c r="BSG549" s="57"/>
      <c r="BSH549" s="57"/>
      <c r="BSI549" s="91"/>
      <c r="BSJ549" s="87"/>
      <c r="BSK549" s="87"/>
      <c r="BSL549" s="55"/>
      <c r="BSM549" s="55"/>
      <c r="BSN549" s="92"/>
      <c r="BSO549" s="61"/>
      <c r="BSP549" s="55"/>
      <c r="BSQ549" s="57"/>
      <c r="BSR549" s="55"/>
      <c r="BSS549" s="55"/>
      <c r="BST549" s="55"/>
      <c r="BSU549" s="55"/>
      <c r="BSV549" s="55"/>
      <c r="BSW549" s="55"/>
      <c r="BSX549" s="55"/>
      <c r="BSY549" s="59"/>
      <c r="BSZ549" s="55"/>
      <c r="BTA549" s="55"/>
      <c r="BTB549" s="87"/>
      <c r="BTC549" s="88"/>
      <c r="BTD549" s="89"/>
      <c r="BTE549" s="90"/>
      <c r="BTF549" s="57"/>
      <c r="BTG549" s="57"/>
      <c r="BTH549" s="91"/>
      <c r="BTI549" s="87"/>
      <c r="BTJ549" s="87"/>
      <c r="BTK549" s="55"/>
      <c r="BTL549" s="55"/>
      <c r="BTM549" s="92"/>
      <c r="BTN549" s="61"/>
      <c r="BTO549" s="55"/>
      <c r="BTP549" s="57"/>
      <c r="BTQ549" s="55"/>
      <c r="BTR549" s="55"/>
      <c r="BTS549" s="55"/>
      <c r="BTT549" s="55"/>
      <c r="BTU549" s="55"/>
      <c r="BTV549" s="55"/>
      <c r="BTW549" s="55"/>
      <c r="BTX549" s="59"/>
      <c r="BTY549" s="55"/>
      <c r="BTZ549" s="55"/>
      <c r="BUA549" s="87"/>
      <c r="BUB549" s="88"/>
      <c r="BUC549" s="89"/>
      <c r="BUD549" s="90"/>
      <c r="BUE549" s="57"/>
      <c r="BUF549" s="57"/>
      <c r="BUG549" s="91"/>
      <c r="BUH549" s="87"/>
      <c r="BUI549" s="87"/>
      <c r="BUJ549" s="55"/>
      <c r="BUK549" s="55"/>
      <c r="BUL549" s="92"/>
      <c r="BUM549" s="61"/>
      <c r="BUN549" s="55"/>
      <c r="BUO549" s="57"/>
      <c r="BUP549" s="55"/>
      <c r="BUQ549" s="55"/>
      <c r="BUR549" s="55"/>
      <c r="BUS549" s="55"/>
      <c r="BUT549" s="55"/>
      <c r="BUU549" s="55"/>
      <c r="BUV549" s="55"/>
      <c r="BUW549" s="59"/>
      <c r="BUX549" s="55"/>
      <c r="BUY549" s="55"/>
      <c r="BUZ549" s="87"/>
      <c r="BVA549" s="88"/>
      <c r="BVB549" s="89"/>
      <c r="BVC549" s="90"/>
      <c r="BVD549" s="57"/>
      <c r="BVE549" s="57"/>
      <c r="BVF549" s="91"/>
      <c r="BVG549" s="87"/>
      <c r="BVH549" s="87"/>
      <c r="BVI549" s="55"/>
      <c r="BVJ549" s="55"/>
      <c r="BVK549" s="92"/>
      <c r="BVL549" s="61"/>
      <c r="BVM549" s="55"/>
      <c r="BVN549" s="57"/>
      <c r="BVO549" s="55"/>
      <c r="BVP549" s="55"/>
      <c r="BVQ549" s="55"/>
      <c r="BVR549" s="55"/>
      <c r="BVS549" s="55"/>
      <c r="BVT549" s="55"/>
      <c r="BVU549" s="55"/>
      <c r="BVV549" s="59"/>
      <c r="BVW549" s="55"/>
      <c r="BVX549" s="55"/>
      <c r="BVY549" s="87"/>
      <c r="BVZ549" s="88"/>
      <c r="BWA549" s="89"/>
      <c r="BWB549" s="90"/>
      <c r="BWC549" s="57"/>
      <c r="BWD549" s="57"/>
      <c r="BWE549" s="91"/>
      <c r="BWF549" s="87"/>
      <c r="BWG549" s="87"/>
      <c r="BWH549" s="55"/>
      <c r="BWI549" s="55"/>
      <c r="BWJ549" s="92"/>
      <c r="BWK549" s="61"/>
      <c r="BWL549" s="55"/>
      <c r="BWM549" s="57"/>
      <c r="BWN549" s="55"/>
      <c r="BWO549" s="55"/>
      <c r="BWP549" s="55"/>
      <c r="BWQ549" s="55"/>
      <c r="BWR549" s="55"/>
      <c r="BWS549" s="55"/>
      <c r="BWT549" s="55"/>
      <c r="BWU549" s="59"/>
      <c r="BWV549" s="55"/>
      <c r="BWW549" s="55"/>
      <c r="BWX549" s="87"/>
      <c r="BWY549" s="88"/>
      <c r="BWZ549" s="89"/>
      <c r="BXA549" s="90"/>
      <c r="BXB549" s="57"/>
      <c r="BXC549" s="57"/>
      <c r="BXD549" s="91"/>
      <c r="BXE549" s="87"/>
      <c r="BXF549" s="87"/>
      <c r="BXG549" s="55"/>
      <c r="BXH549" s="55"/>
      <c r="BXI549" s="92"/>
      <c r="BXJ549" s="61"/>
      <c r="BXK549" s="55"/>
      <c r="BXL549" s="57"/>
      <c r="BXM549" s="55"/>
      <c r="BXN549" s="55"/>
      <c r="BXO549" s="55"/>
      <c r="BXP549" s="55"/>
      <c r="BXQ549" s="55"/>
      <c r="BXR549" s="55"/>
      <c r="BXS549" s="55"/>
      <c r="BXT549" s="59"/>
      <c r="BXU549" s="55"/>
      <c r="BXV549" s="55"/>
      <c r="BXW549" s="87"/>
      <c r="BXX549" s="88"/>
      <c r="BXY549" s="89"/>
      <c r="BXZ549" s="90"/>
      <c r="BYA549" s="57"/>
      <c r="BYB549" s="57"/>
      <c r="BYC549" s="91"/>
      <c r="BYD549" s="87"/>
      <c r="BYE549" s="87"/>
      <c r="BYF549" s="55"/>
      <c r="BYG549" s="55"/>
      <c r="BYH549" s="92"/>
      <c r="BYI549" s="61"/>
      <c r="BYJ549" s="55"/>
      <c r="BYK549" s="57"/>
      <c r="BYL549" s="55"/>
      <c r="BYM549" s="55"/>
      <c r="BYN549" s="55"/>
      <c r="BYO549" s="55"/>
      <c r="BYP549" s="55"/>
      <c r="BYQ549" s="55"/>
      <c r="BYR549" s="55"/>
      <c r="BYS549" s="59"/>
      <c r="BYT549" s="55"/>
      <c r="BYU549" s="55"/>
      <c r="BYV549" s="87"/>
      <c r="BYW549" s="88"/>
      <c r="BYX549" s="89"/>
      <c r="BYY549" s="90"/>
      <c r="BYZ549" s="57"/>
      <c r="BZA549" s="57"/>
      <c r="BZB549" s="91"/>
      <c r="BZC549" s="87"/>
      <c r="BZD549" s="87"/>
      <c r="BZE549" s="55"/>
      <c r="BZF549" s="55"/>
      <c r="BZG549" s="92"/>
      <c r="BZH549" s="61"/>
      <c r="BZI549" s="55"/>
      <c r="BZJ549" s="57"/>
      <c r="BZK549" s="55"/>
      <c r="BZL549" s="55"/>
      <c r="BZM549" s="55"/>
      <c r="BZN549" s="55"/>
      <c r="BZO549" s="55"/>
      <c r="BZP549" s="55"/>
      <c r="BZQ549" s="55"/>
      <c r="BZR549" s="59"/>
      <c r="BZS549" s="55"/>
      <c r="BZT549" s="55"/>
      <c r="BZU549" s="87"/>
      <c r="BZV549" s="88"/>
      <c r="BZW549" s="89"/>
      <c r="BZX549" s="90"/>
      <c r="BZY549" s="57"/>
      <c r="BZZ549" s="57"/>
      <c r="CAA549" s="91"/>
      <c r="CAB549" s="87"/>
      <c r="CAC549" s="87"/>
      <c r="CAD549" s="55"/>
      <c r="CAE549" s="55"/>
      <c r="CAF549" s="92"/>
      <c r="CAG549" s="61"/>
      <c r="CAH549" s="55"/>
      <c r="CAI549" s="57"/>
      <c r="CAJ549" s="55"/>
      <c r="CAK549" s="55"/>
      <c r="CAL549" s="55"/>
      <c r="CAM549" s="55"/>
      <c r="CAN549" s="55"/>
      <c r="CAO549" s="55"/>
      <c r="CAP549" s="55"/>
      <c r="CAQ549" s="59"/>
      <c r="CAR549" s="55"/>
      <c r="CAS549" s="55"/>
      <c r="CAT549" s="87"/>
      <c r="CAU549" s="88"/>
      <c r="CAV549" s="89"/>
      <c r="CAW549" s="90"/>
      <c r="CAX549" s="57"/>
      <c r="CAY549" s="57"/>
      <c r="CAZ549" s="91"/>
      <c r="CBA549" s="87"/>
      <c r="CBB549" s="87"/>
      <c r="CBC549" s="55"/>
      <c r="CBD549" s="55"/>
      <c r="CBE549" s="92"/>
      <c r="CBF549" s="61"/>
      <c r="CBG549" s="55"/>
      <c r="CBH549" s="57"/>
      <c r="CBI549" s="55"/>
      <c r="CBJ549" s="55"/>
      <c r="CBK549" s="55"/>
      <c r="CBL549" s="55"/>
      <c r="CBM549" s="55"/>
      <c r="CBN549" s="55"/>
      <c r="CBO549" s="55"/>
      <c r="CBP549" s="59"/>
      <c r="CBQ549" s="55"/>
      <c r="CBR549" s="55"/>
      <c r="CBS549" s="87"/>
      <c r="CBT549" s="88"/>
      <c r="CBU549" s="89"/>
      <c r="CBV549" s="90"/>
      <c r="CBW549" s="57"/>
      <c r="CBX549" s="57"/>
      <c r="CBY549" s="91"/>
      <c r="CBZ549" s="87"/>
      <c r="CCA549" s="87"/>
      <c r="CCB549" s="55"/>
      <c r="CCC549" s="55"/>
      <c r="CCD549" s="92"/>
      <c r="CCE549" s="61"/>
      <c r="CCF549" s="55"/>
      <c r="CCG549" s="57"/>
      <c r="CCH549" s="55"/>
      <c r="CCI549" s="55"/>
      <c r="CCJ549" s="55"/>
      <c r="CCK549" s="55"/>
      <c r="CCL549" s="55"/>
      <c r="CCM549" s="55"/>
      <c r="CCN549" s="55"/>
      <c r="CCO549" s="59"/>
      <c r="CCP549" s="55"/>
      <c r="CCQ549" s="55"/>
      <c r="CCR549" s="87"/>
      <c r="CCS549" s="88"/>
      <c r="CCT549" s="89"/>
      <c r="CCU549" s="90"/>
      <c r="CCV549" s="57"/>
      <c r="CCW549" s="57"/>
      <c r="CCX549" s="91"/>
      <c r="CCY549" s="87"/>
      <c r="CCZ549" s="87"/>
      <c r="CDA549" s="55"/>
      <c r="CDB549" s="55"/>
      <c r="CDC549" s="92"/>
      <c r="CDD549" s="61"/>
      <c r="CDE549" s="55"/>
      <c r="CDF549" s="57"/>
      <c r="CDG549" s="55"/>
      <c r="CDH549" s="55"/>
      <c r="CDI549" s="55"/>
      <c r="CDJ549" s="55"/>
      <c r="CDK549" s="55"/>
      <c r="CDL549" s="55"/>
      <c r="CDM549" s="55"/>
      <c r="CDN549" s="59"/>
      <c r="CDO549" s="55"/>
      <c r="CDP549" s="55"/>
      <c r="CDQ549" s="87"/>
      <c r="CDR549" s="88"/>
      <c r="CDS549" s="89"/>
      <c r="CDT549" s="90"/>
      <c r="CDU549" s="57"/>
      <c r="CDV549" s="57"/>
      <c r="CDW549" s="91"/>
      <c r="CDX549" s="87"/>
      <c r="CDY549" s="87"/>
      <c r="CDZ549" s="55"/>
      <c r="CEA549" s="55"/>
      <c r="CEB549" s="92"/>
      <c r="CEC549" s="61"/>
      <c r="CED549" s="55"/>
      <c r="CEE549" s="57"/>
      <c r="CEF549" s="55"/>
      <c r="CEG549" s="55"/>
      <c r="CEH549" s="55"/>
      <c r="CEI549" s="55"/>
      <c r="CEJ549" s="55"/>
      <c r="CEK549" s="55"/>
      <c r="CEL549" s="55"/>
      <c r="CEM549" s="59"/>
      <c r="CEN549" s="55"/>
      <c r="CEO549" s="55"/>
      <c r="CEP549" s="87"/>
      <c r="CEQ549" s="88"/>
      <c r="CER549" s="89"/>
      <c r="CES549" s="90"/>
      <c r="CET549" s="57"/>
      <c r="CEU549" s="57"/>
      <c r="CEV549" s="91"/>
      <c r="CEW549" s="87"/>
      <c r="CEX549" s="87"/>
      <c r="CEY549" s="55"/>
      <c r="CEZ549" s="55"/>
      <c r="CFA549" s="92"/>
      <c r="CFB549" s="61"/>
      <c r="CFC549" s="55"/>
      <c r="CFD549" s="57"/>
      <c r="CFE549" s="55"/>
      <c r="CFF549" s="55"/>
      <c r="CFG549" s="55"/>
      <c r="CFH549" s="55"/>
      <c r="CFI549" s="55"/>
      <c r="CFJ549" s="55"/>
      <c r="CFK549" s="55"/>
      <c r="CFL549" s="59"/>
      <c r="CFM549" s="55"/>
      <c r="CFN549" s="55"/>
      <c r="CFO549" s="87"/>
      <c r="CFP549" s="88"/>
      <c r="CFQ549" s="89"/>
      <c r="CFR549" s="90"/>
      <c r="CFS549" s="57"/>
      <c r="CFT549" s="57"/>
      <c r="CFU549" s="91"/>
      <c r="CFV549" s="87"/>
      <c r="CFW549" s="87"/>
      <c r="CFX549" s="55"/>
      <c r="CFY549" s="55"/>
      <c r="CFZ549" s="92"/>
      <c r="CGA549" s="61"/>
      <c r="CGB549" s="55"/>
      <c r="CGC549" s="57"/>
      <c r="CGD549" s="55"/>
      <c r="CGE549" s="55"/>
      <c r="CGF549" s="55"/>
      <c r="CGG549" s="55"/>
      <c r="CGH549" s="55"/>
      <c r="CGI549" s="55"/>
      <c r="CGJ549" s="55"/>
      <c r="CGK549" s="59"/>
      <c r="CGL549" s="55"/>
      <c r="CGM549" s="55"/>
      <c r="CGN549" s="87"/>
      <c r="CGO549" s="88"/>
      <c r="CGP549" s="89"/>
      <c r="CGQ549" s="90"/>
      <c r="CGR549" s="57"/>
      <c r="CGS549" s="57"/>
      <c r="CGT549" s="91"/>
      <c r="CGU549" s="87"/>
      <c r="CGV549" s="87"/>
      <c r="CGW549" s="55"/>
      <c r="CGX549" s="55"/>
      <c r="CGY549" s="92"/>
      <c r="CGZ549" s="61"/>
      <c r="CHA549" s="55"/>
      <c r="CHB549" s="57"/>
      <c r="CHC549" s="55"/>
      <c r="CHD549" s="55"/>
      <c r="CHE549" s="55"/>
      <c r="CHF549" s="55"/>
      <c r="CHG549" s="55"/>
      <c r="CHH549" s="55"/>
      <c r="CHI549" s="55"/>
      <c r="CHJ549" s="59"/>
      <c r="CHK549" s="55"/>
      <c r="CHL549" s="55"/>
      <c r="CHM549" s="87"/>
      <c r="CHN549" s="88"/>
      <c r="CHO549" s="89"/>
      <c r="CHP549" s="90"/>
      <c r="CHQ549" s="57"/>
      <c r="CHR549" s="57"/>
      <c r="CHS549" s="91"/>
      <c r="CHT549" s="87"/>
      <c r="CHU549" s="87"/>
      <c r="CHV549" s="55"/>
      <c r="CHW549" s="55"/>
      <c r="CHX549" s="92"/>
      <c r="CHY549" s="61"/>
      <c r="CHZ549" s="55"/>
      <c r="CIA549" s="57"/>
      <c r="CIB549" s="55"/>
      <c r="CIC549" s="55"/>
      <c r="CID549" s="55"/>
      <c r="CIE549" s="55"/>
      <c r="CIF549" s="55"/>
      <c r="CIG549" s="55"/>
      <c r="CIH549" s="55"/>
      <c r="CII549" s="59"/>
      <c r="CIJ549" s="55"/>
      <c r="CIK549" s="55"/>
      <c r="CIL549" s="87"/>
      <c r="CIM549" s="88"/>
      <c r="CIN549" s="89"/>
      <c r="CIO549" s="90"/>
      <c r="CIP549" s="57"/>
      <c r="CIQ549" s="57"/>
      <c r="CIR549" s="91"/>
      <c r="CIS549" s="87"/>
      <c r="CIT549" s="87"/>
      <c r="CIU549" s="55"/>
      <c r="CIV549" s="55"/>
      <c r="CIW549" s="92"/>
      <c r="CIX549" s="61"/>
      <c r="CIY549" s="55"/>
      <c r="CIZ549" s="57"/>
      <c r="CJA549" s="55"/>
      <c r="CJB549" s="55"/>
      <c r="CJC549" s="55"/>
      <c r="CJD549" s="55"/>
      <c r="CJE549" s="55"/>
      <c r="CJF549" s="55"/>
      <c r="CJG549" s="55"/>
      <c r="CJH549" s="59"/>
      <c r="CJI549" s="55"/>
      <c r="CJJ549" s="55"/>
      <c r="CJK549" s="87"/>
      <c r="CJL549" s="88"/>
      <c r="CJM549" s="89"/>
      <c r="CJN549" s="90"/>
      <c r="CJO549" s="57"/>
      <c r="CJP549" s="57"/>
      <c r="CJQ549" s="91"/>
      <c r="CJR549" s="87"/>
      <c r="CJS549" s="87"/>
      <c r="CJT549" s="55"/>
      <c r="CJU549" s="55"/>
      <c r="CJV549" s="92"/>
      <c r="CJW549" s="61"/>
      <c r="CJX549" s="55"/>
      <c r="CJY549" s="57"/>
      <c r="CJZ549" s="55"/>
      <c r="CKA549" s="55"/>
      <c r="CKB549" s="55"/>
      <c r="CKC549" s="55"/>
      <c r="CKD549" s="55"/>
      <c r="CKE549" s="55"/>
      <c r="CKF549" s="55"/>
      <c r="CKG549" s="59"/>
      <c r="CKH549" s="55"/>
      <c r="CKI549" s="55"/>
      <c r="CKJ549" s="87"/>
      <c r="CKK549" s="88"/>
      <c r="CKL549" s="89"/>
      <c r="CKM549" s="90"/>
      <c r="CKN549" s="57"/>
      <c r="CKO549" s="57"/>
      <c r="CKP549" s="91"/>
      <c r="CKQ549" s="87"/>
      <c r="CKR549" s="87"/>
      <c r="CKS549" s="55"/>
      <c r="CKT549" s="55"/>
      <c r="CKU549" s="92"/>
      <c r="CKV549" s="61"/>
      <c r="CKW549" s="55"/>
      <c r="CKX549" s="57"/>
      <c r="CKY549" s="55"/>
      <c r="CKZ549" s="55"/>
      <c r="CLA549" s="55"/>
      <c r="CLB549" s="55"/>
      <c r="CLC549" s="55"/>
      <c r="CLD549" s="55"/>
      <c r="CLE549" s="55"/>
      <c r="CLF549" s="59"/>
      <c r="CLG549" s="55"/>
      <c r="CLH549" s="55"/>
      <c r="CLI549" s="87"/>
      <c r="CLJ549" s="88"/>
      <c r="CLK549" s="89"/>
      <c r="CLL549" s="90"/>
      <c r="CLM549" s="57"/>
      <c r="CLN549" s="57"/>
      <c r="CLO549" s="91"/>
      <c r="CLP549" s="87"/>
      <c r="CLQ549" s="87"/>
      <c r="CLR549" s="55"/>
      <c r="CLS549" s="55"/>
      <c r="CLT549" s="92"/>
      <c r="CLU549" s="61"/>
      <c r="CLV549" s="55"/>
      <c r="CLW549" s="57"/>
      <c r="CLX549" s="55"/>
      <c r="CLY549" s="55"/>
      <c r="CLZ549" s="55"/>
      <c r="CMA549" s="55"/>
      <c r="CMB549" s="55"/>
      <c r="CMC549" s="55"/>
      <c r="CMD549" s="55"/>
      <c r="CME549" s="59"/>
      <c r="CMF549" s="55"/>
      <c r="CMG549" s="55"/>
      <c r="CMH549" s="87"/>
      <c r="CMI549" s="88"/>
      <c r="CMJ549" s="89"/>
      <c r="CMK549" s="90"/>
      <c r="CML549" s="57"/>
      <c r="CMM549" s="57"/>
      <c r="CMN549" s="91"/>
      <c r="CMO549" s="87"/>
      <c r="CMP549" s="87"/>
      <c r="CMQ549" s="55"/>
      <c r="CMR549" s="55"/>
      <c r="CMS549" s="92"/>
      <c r="CMT549" s="61"/>
      <c r="CMU549" s="55"/>
      <c r="CMV549" s="57"/>
      <c r="CMW549" s="55"/>
      <c r="CMX549" s="55"/>
      <c r="CMY549" s="55"/>
      <c r="CMZ549" s="55"/>
      <c r="CNA549" s="55"/>
      <c r="CNB549" s="55"/>
      <c r="CNC549" s="55"/>
      <c r="CND549" s="59"/>
      <c r="CNE549" s="55"/>
      <c r="CNF549" s="55"/>
      <c r="CNG549" s="87"/>
      <c r="CNH549" s="88"/>
      <c r="CNI549" s="89"/>
      <c r="CNJ549" s="90"/>
      <c r="CNK549" s="57"/>
      <c r="CNL549" s="57"/>
      <c r="CNM549" s="91"/>
      <c r="CNN549" s="87"/>
      <c r="CNO549" s="87"/>
      <c r="CNP549" s="55"/>
      <c r="CNQ549" s="55"/>
      <c r="CNR549" s="92"/>
      <c r="CNS549" s="61"/>
      <c r="CNT549" s="55"/>
      <c r="CNU549" s="57"/>
      <c r="CNV549" s="55"/>
      <c r="CNW549" s="55"/>
      <c r="CNX549" s="55"/>
      <c r="CNY549" s="55"/>
      <c r="CNZ549" s="55"/>
      <c r="COA549" s="55"/>
      <c r="COB549" s="55"/>
      <c r="COC549" s="59"/>
      <c r="COD549" s="55"/>
      <c r="COE549" s="55"/>
      <c r="COF549" s="87"/>
      <c r="COG549" s="88"/>
      <c r="COH549" s="89"/>
      <c r="COI549" s="90"/>
      <c r="COJ549" s="57"/>
      <c r="COK549" s="57"/>
      <c r="COL549" s="91"/>
      <c r="COM549" s="87"/>
      <c r="CON549" s="87"/>
      <c r="COO549" s="55"/>
      <c r="COP549" s="55"/>
      <c r="COQ549" s="92"/>
      <c r="COR549" s="61"/>
      <c r="COS549" s="55"/>
      <c r="COT549" s="57"/>
      <c r="COU549" s="55"/>
      <c r="COV549" s="55"/>
      <c r="COW549" s="55"/>
      <c r="COX549" s="55"/>
      <c r="COY549" s="55"/>
      <c r="COZ549" s="55"/>
      <c r="CPA549" s="55"/>
      <c r="CPB549" s="59"/>
      <c r="CPC549" s="55"/>
      <c r="CPD549" s="55"/>
      <c r="CPE549" s="87"/>
      <c r="CPF549" s="88"/>
      <c r="CPG549" s="89"/>
      <c r="CPH549" s="90"/>
      <c r="CPI549" s="57"/>
      <c r="CPJ549" s="57"/>
      <c r="CPK549" s="91"/>
      <c r="CPL549" s="87"/>
      <c r="CPM549" s="87"/>
      <c r="CPN549" s="55"/>
      <c r="CPO549" s="55"/>
      <c r="CPP549" s="92"/>
      <c r="CPQ549" s="61"/>
      <c r="CPR549" s="55"/>
      <c r="CPS549" s="57"/>
      <c r="CPT549" s="55"/>
      <c r="CPU549" s="55"/>
      <c r="CPV549" s="55"/>
      <c r="CPW549" s="55"/>
      <c r="CPX549" s="55"/>
      <c r="CPY549" s="55"/>
      <c r="CPZ549" s="55"/>
      <c r="CQA549" s="59"/>
      <c r="CQB549" s="55"/>
      <c r="CQC549" s="55"/>
      <c r="CQD549" s="87"/>
      <c r="CQE549" s="88"/>
      <c r="CQF549" s="89"/>
      <c r="CQG549" s="90"/>
      <c r="CQH549" s="57"/>
      <c r="CQI549" s="57"/>
      <c r="CQJ549" s="91"/>
      <c r="CQK549" s="87"/>
      <c r="CQL549" s="87"/>
      <c r="CQM549" s="55"/>
      <c r="CQN549" s="55"/>
      <c r="CQO549" s="92"/>
      <c r="CQP549" s="61"/>
      <c r="CQQ549" s="55"/>
      <c r="CQR549" s="57"/>
      <c r="CQS549" s="55"/>
      <c r="CQT549" s="55"/>
      <c r="CQU549" s="55"/>
      <c r="CQV549" s="55"/>
      <c r="CQW549" s="55"/>
      <c r="CQX549" s="55"/>
      <c r="CQY549" s="55"/>
      <c r="CQZ549" s="59"/>
      <c r="CRA549" s="55"/>
      <c r="CRB549" s="55"/>
      <c r="CRC549" s="87"/>
      <c r="CRD549" s="88"/>
      <c r="CRE549" s="89"/>
      <c r="CRF549" s="90"/>
      <c r="CRG549" s="57"/>
      <c r="CRH549" s="57"/>
      <c r="CRI549" s="91"/>
      <c r="CRJ549" s="87"/>
      <c r="CRK549" s="87"/>
      <c r="CRL549" s="55"/>
      <c r="CRM549" s="55"/>
      <c r="CRN549" s="92"/>
      <c r="CRO549" s="61"/>
      <c r="CRP549" s="55"/>
      <c r="CRQ549" s="57"/>
      <c r="CRR549" s="55"/>
      <c r="CRS549" s="55"/>
      <c r="CRT549" s="55"/>
      <c r="CRU549" s="55"/>
      <c r="CRV549" s="55"/>
      <c r="CRW549" s="55"/>
      <c r="CRX549" s="55"/>
      <c r="CRY549" s="59"/>
      <c r="CRZ549" s="55"/>
      <c r="CSA549" s="55"/>
      <c r="CSB549" s="87"/>
      <c r="CSC549" s="88"/>
      <c r="CSD549" s="89"/>
      <c r="CSE549" s="90"/>
      <c r="CSF549" s="57"/>
      <c r="CSG549" s="57"/>
      <c r="CSH549" s="91"/>
      <c r="CSI549" s="87"/>
      <c r="CSJ549" s="87"/>
      <c r="CSK549" s="55"/>
      <c r="CSL549" s="55"/>
      <c r="CSM549" s="92"/>
      <c r="CSN549" s="61"/>
      <c r="CSO549" s="55"/>
      <c r="CSP549" s="57"/>
      <c r="CSQ549" s="55"/>
      <c r="CSR549" s="55"/>
      <c r="CSS549" s="55"/>
      <c r="CST549" s="55"/>
      <c r="CSU549" s="55"/>
      <c r="CSV549" s="55"/>
      <c r="CSW549" s="55"/>
      <c r="CSX549" s="59"/>
      <c r="CSY549" s="55"/>
      <c r="CSZ549" s="55"/>
      <c r="CTA549" s="87"/>
      <c r="CTB549" s="88"/>
      <c r="CTC549" s="89"/>
      <c r="CTD549" s="90"/>
      <c r="CTE549" s="57"/>
      <c r="CTF549" s="57"/>
      <c r="CTG549" s="91"/>
      <c r="CTH549" s="87"/>
      <c r="CTI549" s="87"/>
      <c r="CTJ549" s="55"/>
      <c r="CTK549" s="55"/>
      <c r="CTL549" s="92"/>
      <c r="CTM549" s="61"/>
      <c r="CTN549" s="55"/>
      <c r="CTO549" s="57"/>
      <c r="CTP549" s="55"/>
      <c r="CTQ549" s="55"/>
      <c r="CTR549" s="55"/>
      <c r="CTS549" s="55"/>
      <c r="CTT549" s="55"/>
      <c r="CTU549" s="55"/>
      <c r="CTV549" s="55"/>
      <c r="CTW549" s="59"/>
      <c r="CTX549" s="55"/>
      <c r="CTY549" s="55"/>
      <c r="CTZ549" s="87"/>
      <c r="CUA549" s="88"/>
      <c r="CUB549" s="89"/>
      <c r="CUC549" s="90"/>
      <c r="CUD549" s="57"/>
      <c r="CUE549" s="57"/>
      <c r="CUF549" s="91"/>
      <c r="CUG549" s="87"/>
      <c r="CUH549" s="87"/>
      <c r="CUI549" s="55"/>
      <c r="CUJ549" s="55"/>
      <c r="CUK549" s="92"/>
      <c r="CUL549" s="61"/>
      <c r="CUM549" s="55"/>
      <c r="CUN549" s="57"/>
      <c r="CUO549" s="55"/>
      <c r="CUP549" s="55"/>
      <c r="CUQ549" s="55"/>
      <c r="CUR549" s="55"/>
      <c r="CUS549" s="55"/>
      <c r="CUT549" s="55"/>
      <c r="CUU549" s="55"/>
      <c r="CUV549" s="59"/>
      <c r="CUW549" s="55"/>
      <c r="CUX549" s="55"/>
      <c r="CUY549" s="87"/>
      <c r="CUZ549" s="88"/>
      <c r="CVA549" s="89"/>
      <c r="CVB549" s="90"/>
      <c r="CVC549" s="57"/>
      <c r="CVD549" s="57"/>
      <c r="CVE549" s="91"/>
      <c r="CVF549" s="87"/>
      <c r="CVG549" s="87"/>
      <c r="CVH549" s="55"/>
      <c r="CVI549" s="55"/>
      <c r="CVJ549" s="92"/>
      <c r="CVK549" s="61"/>
      <c r="CVL549" s="55"/>
      <c r="CVM549" s="57"/>
      <c r="CVN549" s="55"/>
      <c r="CVO549" s="55"/>
      <c r="CVP549" s="55"/>
      <c r="CVQ549" s="55"/>
      <c r="CVR549" s="55"/>
      <c r="CVS549" s="55"/>
      <c r="CVT549" s="55"/>
      <c r="CVU549" s="59"/>
      <c r="CVV549" s="55"/>
      <c r="CVW549" s="55"/>
      <c r="CVX549" s="87"/>
      <c r="CVY549" s="88"/>
      <c r="CVZ549" s="89"/>
      <c r="CWA549" s="90"/>
      <c r="CWB549" s="57"/>
      <c r="CWC549" s="57"/>
      <c r="CWD549" s="91"/>
      <c r="CWE549" s="87"/>
      <c r="CWF549" s="87"/>
      <c r="CWG549" s="55"/>
      <c r="CWH549" s="55"/>
      <c r="CWI549" s="92"/>
      <c r="CWJ549" s="61"/>
      <c r="CWK549" s="55"/>
      <c r="CWL549" s="57"/>
      <c r="CWM549" s="55"/>
      <c r="CWN549" s="55"/>
      <c r="CWO549" s="55"/>
      <c r="CWP549" s="55"/>
      <c r="CWQ549" s="55"/>
      <c r="CWR549" s="55"/>
      <c r="CWS549" s="55"/>
      <c r="CWT549" s="59"/>
      <c r="CWU549" s="55"/>
      <c r="CWV549" s="55"/>
      <c r="CWW549" s="87"/>
      <c r="CWX549" s="88"/>
      <c r="CWY549" s="89"/>
      <c r="CWZ549" s="90"/>
      <c r="CXA549" s="57"/>
      <c r="CXB549" s="57"/>
      <c r="CXC549" s="91"/>
      <c r="CXD549" s="87"/>
      <c r="CXE549" s="87"/>
      <c r="CXF549" s="55"/>
      <c r="CXG549" s="55"/>
      <c r="CXH549" s="92"/>
      <c r="CXI549" s="61"/>
      <c r="CXJ549" s="55"/>
      <c r="CXK549" s="57"/>
      <c r="CXL549" s="55"/>
      <c r="CXM549" s="55"/>
      <c r="CXN549" s="55"/>
      <c r="CXO549" s="55"/>
      <c r="CXP549" s="55"/>
      <c r="CXQ549" s="55"/>
      <c r="CXR549" s="55"/>
      <c r="CXS549" s="59"/>
      <c r="CXT549" s="55"/>
      <c r="CXU549" s="55"/>
      <c r="CXV549" s="87"/>
      <c r="CXW549" s="88"/>
      <c r="CXX549" s="89"/>
      <c r="CXY549" s="90"/>
      <c r="CXZ549" s="57"/>
      <c r="CYA549" s="57"/>
      <c r="CYB549" s="91"/>
      <c r="CYC549" s="87"/>
      <c r="CYD549" s="87"/>
      <c r="CYE549" s="55"/>
      <c r="CYF549" s="55"/>
      <c r="CYG549" s="92"/>
      <c r="CYH549" s="61"/>
      <c r="CYI549" s="55"/>
      <c r="CYJ549" s="57"/>
      <c r="CYK549" s="55"/>
      <c r="CYL549" s="55"/>
      <c r="CYM549" s="55"/>
      <c r="CYN549" s="55"/>
      <c r="CYO549" s="55"/>
      <c r="CYP549" s="55"/>
      <c r="CYQ549" s="55"/>
      <c r="CYR549" s="59"/>
      <c r="CYS549" s="55"/>
      <c r="CYT549" s="55"/>
      <c r="CYU549" s="87"/>
      <c r="CYV549" s="88"/>
      <c r="CYW549" s="89"/>
      <c r="CYX549" s="90"/>
      <c r="CYY549" s="57"/>
      <c r="CYZ549" s="57"/>
      <c r="CZA549" s="91"/>
      <c r="CZB549" s="87"/>
      <c r="CZC549" s="87"/>
      <c r="CZD549" s="55"/>
      <c r="CZE549" s="55"/>
      <c r="CZF549" s="92"/>
      <c r="CZG549" s="61"/>
      <c r="CZH549" s="55"/>
      <c r="CZI549" s="57"/>
      <c r="CZJ549" s="55"/>
      <c r="CZK549" s="55"/>
      <c r="CZL549" s="55"/>
      <c r="CZM549" s="55"/>
      <c r="CZN549" s="55"/>
      <c r="CZO549" s="55"/>
      <c r="CZP549" s="55"/>
      <c r="CZQ549" s="59"/>
      <c r="CZR549" s="55"/>
      <c r="CZS549" s="55"/>
      <c r="CZT549" s="87"/>
      <c r="CZU549" s="88"/>
      <c r="CZV549" s="89"/>
      <c r="CZW549" s="90"/>
      <c r="CZX549" s="57"/>
      <c r="CZY549" s="57"/>
      <c r="CZZ549" s="91"/>
      <c r="DAA549" s="87"/>
      <c r="DAB549" s="87"/>
      <c r="DAC549" s="55"/>
      <c r="DAD549" s="55"/>
      <c r="DAE549" s="92"/>
      <c r="DAF549" s="61"/>
      <c r="DAG549" s="55"/>
      <c r="DAH549" s="57"/>
      <c r="DAI549" s="55"/>
      <c r="DAJ549" s="55"/>
      <c r="DAK549" s="55"/>
      <c r="DAL549" s="55"/>
      <c r="DAM549" s="55"/>
      <c r="DAN549" s="55"/>
      <c r="DAO549" s="55"/>
      <c r="DAP549" s="59"/>
      <c r="DAQ549" s="55"/>
      <c r="DAR549" s="55"/>
      <c r="DAS549" s="87"/>
      <c r="DAT549" s="88"/>
      <c r="DAU549" s="89"/>
      <c r="DAV549" s="90"/>
      <c r="DAW549" s="57"/>
      <c r="DAX549" s="57"/>
      <c r="DAY549" s="91"/>
      <c r="DAZ549" s="87"/>
      <c r="DBA549" s="87"/>
      <c r="DBB549" s="55"/>
      <c r="DBC549" s="55"/>
      <c r="DBD549" s="92"/>
      <c r="DBE549" s="61"/>
      <c r="DBF549" s="55"/>
      <c r="DBG549" s="57"/>
      <c r="DBH549" s="55"/>
      <c r="DBI549" s="55"/>
      <c r="DBJ549" s="55"/>
      <c r="DBK549" s="55"/>
      <c r="DBL549" s="55"/>
      <c r="DBM549" s="55"/>
      <c r="DBN549" s="55"/>
      <c r="DBO549" s="59"/>
      <c r="DBP549" s="55"/>
      <c r="DBQ549" s="55"/>
      <c r="DBR549" s="87"/>
      <c r="DBS549" s="88"/>
      <c r="DBT549" s="89"/>
      <c r="DBU549" s="90"/>
      <c r="DBV549" s="57"/>
      <c r="DBW549" s="57"/>
      <c r="DBX549" s="91"/>
      <c r="DBY549" s="87"/>
      <c r="DBZ549" s="87"/>
      <c r="DCA549" s="55"/>
      <c r="DCB549" s="55"/>
      <c r="DCC549" s="92"/>
      <c r="DCD549" s="61"/>
      <c r="DCE549" s="55"/>
      <c r="DCF549" s="57"/>
      <c r="DCG549" s="55"/>
      <c r="DCH549" s="55"/>
      <c r="DCI549" s="55"/>
      <c r="DCJ549" s="55"/>
      <c r="DCK549" s="55"/>
      <c r="DCL549" s="55"/>
      <c r="DCM549" s="55"/>
      <c r="DCN549" s="59"/>
      <c r="DCO549" s="55"/>
      <c r="DCP549" s="55"/>
      <c r="DCQ549" s="87"/>
      <c r="DCR549" s="88"/>
      <c r="DCS549" s="89"/>
      <c r="DCT549" s="90"/>
      <c r="DCU549" s="57"/>
      <c r="DCV549" s="57"/>
      <c r="DCW549" s="91"/>
      <c r="DCX549" s="87"/>
      <c r="DCY549" s="87"/>
      <c r="DCZ549" s="55"/>
      <c r="DDA549" s="55"/>
      <c r="DDB549" s="92"/>
      <c r="DDC549" s="61"/>
      <c r="DDD549" s="55"/>
      <c r="DDE549" s="57"/>
      <c r="DDF549" s="55"/>
      <c r="DDG549" s="55"/>
      <c r="DDH549" s="55"/>
      <c r="DDI549" s="55"/>
      <c r="DDJ549" s="55"/>
      <c r="DDK549" s="55"/>
      <c r="DDL549" s="55"/>
      <c r="DDM549" s="59"/>
      <c r="DDN549" s="55"/>
      <c r="DDO549" s="55"/>
      <c r="DDP549" s="87"/>
      <c r="DDQ549" s="88"/>
      <c r="DDR549" s="89"/>
      <c r="DDS549" s="90"/>
      <c r="DDT549" s="57"/>
      <c r="DDU549" s="57"/>
      <c r="DDV549" s="91"/>
      <c r="DDW549" s="87"/>
      <c r="DDX549" s="87"/>
      <c r="DDY549" s="55"/>
      <c r="DDZ549" s="55"/>
      <c r="DEA549" s="92"/>
      <c r="DEB549" s="61"/>
      <c r="DEC549" s="55"/>
      <c r="DED549" s="57"/>
      <c r="DEE549" s="55"/>
      <c r="DEF549" s="55"/>
      <c r="DEG549" s="55"/>
      <c r="DEH549" s="55"/>
      <c r="DEI549" s="55"/>
      <c r="DEJ549" s="55"/>
      <c r="DEK549" s="55"/>
      <c r="DEL549" s="59"/>
      <c r="DEM549" s="55"/>
      <c r="DEN549" s="55"/>
      <c r="DEO549" s="87"/>
      <c r="DEP549" s="88"/>
      <c r="DEQ549" s="89"/>
      <c r="DER549" s="90"/>
      <c r="DES549" s="57"/>
      <c r="DET549" s="57"/>
      <c r="DEU549" s="91"/>
      <c r="DEV549" s="87"/>
      <c r="DEW549" s="87"/>
      <c r="DEX549" s="55"/>
      <c r="DEY549" s="55"/>
      <c r="DEZ549" s="92"/>
      <c r="DFA549" s="61"/>
      <c r="DFB549" s="55"/>
      <c r="DFC549" s="57"/>
      <c r="DFD549" s="55"/>
      <c r="DFE549" s="55"/>
      <c r="DFF549" s="55"/>
      <c r="DFG549" s="55"/>
      <c r="DFH549" s="55"/>
      <c r="DFI549" s="55"/>
      <c r="DFJ549" s="55"/>
      <c r="DFK549" s="59"/>
      <c r="DFL549" s="55"/>
      <c r="DFM549" s="55"/>
      <c r="DFN549" s="87"/>
      <c r="DFO549" s="88"/>
      <c r="DFP549" s="89"/>
      <c r="DFQ549" s="90"/>
      <c r="DFR549" s="57"/>
      <c r="DFS549" s="57"/>
      <c r="DFT549" s="91"/>
      <c r="DFU549" s="87"/>
      <c r="DFV549" s="87"/>
      <c r="DFW549" s="55"/>
      <c r="DFX549" s="55"/>
      <c r="DFY549" s="92"/>
      <c r="DFZ549" s="61"/>
      <c r="DGA549" s="55"/>
      <c r="DGB549" s="57"/>
      <c r="DGC549" s="55"/>
      <c r="DGD549" s="55"/>
      <c r="DGE549" s="55"/>
      <c r="DGF549" s="55"/>
      <c r="DGG549" s="55"/>
      <c r="DGH549" s="55"/>
      <c r="DGI549" s="55"/>
      <c r="DGJ549" s="59"/>
      <c r="DGK549" s="55"/>
      <c r="DGL549" s="55"/>
      <c r="DGM549" s="87"/>
      <c r="DGN549" s="88"/>
      <c r="DGO549" s="89"/>
      <c r="DGP549" s="90"/>
      <c r="DGQ549" s="57"/>
      <c r="DGR549" s="57"/>
      <c r="DGS549" s="91"/>
      <c r="DGT549" s="87"/>
      <c r="DGU549" s="87"/>
      <c r="DGV549" s="55"/>
      <c r="DGW549" s="55"/>
      <c r="DGX549" s="92"/>
      <c r="DGY549" s="61"/>
      <c r="DGZ549" s="55"/>
      <c r="DHA549" s="57"/>
      <c r="DHB549" s="55"/>
      <c r="DHC549" s="55"/>
      <c r="DHD549" s="55"/>
      <c r="DHE549" s="55"/>
      <c r="DHF549" s="55"/>
      <c r="DHG549" s="55"/>
      <c r="DHH549" s="55"/>
      <c r="DHI549" s="59"/>
      <c r="DHJ549" s="55"/>
      <c r="DHK549" s="55"/>
      <c r="DHL549" s="87"/>
      <c r="DHM549" s="88"/>
      <c r="DHN549" s="89"/>
      <c r="DHO549" s="90"/>
      <c r="DHP549" s="57"/>
      <c r="DHQ549" s="57"/>
      <c r="DHR549" s="91"/>
      <c r="DHS549" s="87"/>
      <c r="DHT549" s="87"/>
      <c r="DHU549" s="55"/>
      <c r="DHV549" s="55"/>
      <c r="DHW549" s="92"/>
      <c r="DHX549" s="61"/>
      <c r="DHY549" s="55"/>
      <c r="DHZ549" s="57"/>
      <c r="DIA549" s="55"/>
      <c r="DIB549" s="55"/>
      <c r="DIC549" s="55"/>
      <c r="DID549" s="55"/>
      <c r="DIE549" s="55"/>
      <c r="DIF549" s="55"/>
      <c r="DIG549" s="55"/>
      <c r="DIH549" s="59"/>
      <c r="DII549" s="55"/>
      <c r="DIJ549" s="55"/>
      <c r="DIK549" s="87"/>
      <c r="DIL549" s="88"/>
      <c r="DIM549" s="89"/>
      <c r="DIN549" s="90"/>
      <c r="DIO549" s="57"/>
      <c r="DIP549" s="57"/>
      <c r="DIQ549" s="91"/>
      <c r="DIR549" s="87"/>
      <c r="DIS549" s="87"/>
      <c r="DIT549" s="55"/>
      <c r="DIU549" s="55"/>
      <c r="DIV549" s="92"/>
      <c r="DIW549" s="61"/>
      <c r="DIX549" s="55"/>
      <c r="DIY549" s="57"/>
      <c r="DIZ549" s="55"/>
      <c r="DJA549" s="55"/>
      <c r="DJB549" s="55"/>
      <c r="DJC549" s="55"/>
      <c r="DJD549" s="55"/>
      <c r="DJE549" s="55"/>
      <c r="DJF549" s="55"/>
      <c r="DJG549" s="59"/>
      <c r="DJH549" s="55"/>
      <c r="DJI549" s="55"/>
      <c r="DJJ549" s="87"/>
      <c r="DJK549" s="88"/>
      <c r="DJL549" s="89"/>
      <c r="DJM549" s="90"/>
      <c r="DJN549" s="57"/>
      <c r="DJO549" s="57"/>
      <c r="DJP549" s="91"/>
      <c r="DJQ549" s="87"/>
      <c r="DJR549" s="87"/>
      <c r="DJS549" s="55"/>
      <c r="DJT549" s="55"/>
      <c r="DJU549" s="92"/>
      <c r="DJV549" s="61"/>
      <c r="DJW549" s="55"/>
      <c r="DJX549" s="57"/>
      <c r="DJY549" s="55"/>
      <c r="DJZ549" s="55"/>
      <c r="DKA549" s="55"/>
      <c r="DKB549" s="55"/>
      <c r="DKC549" s="55"/>
      <c r="DKD549" s="55"/>
      <c r="DKE549" s="55"/>
      <c r="DKF549" s="59"/>
      <c r="DKG549" s="55"/>
      <c r="DKH549" s="55"/>
      <c r="DKI549" s="87"/>
      <c r="DKJ549" s="88"/>
      <c r="DKK549" s="89"/>
      <c r="DKL549" s="90"/>
      <c r="DKM549" s="57"/>
      <c r="DKN549" s="57"/>
      <c r="DKO549" s="91"/>
      <c r="DKP549" s="87"/>
      <c r="DKQ549" s="87"/>
      <c r="DKR549" s="55"/>
      <c r="DKS549" s="55"/>
      <c r="DKT549" s="92"/>
      <c r="DKU549" s="61"/>
      <c r="DKV549" s="55"/>
      <c r="DKW549" s="57"/>
      <c r="DKX549" s="55"/>
      <c r="DKY549" s="55"/>
      <c r="DKZ549" s="55"/>
      <c r="DLA549" s="55"/>
      <c r="DLB549" s="55"/>
      <c r="DLC549" s="55"/>
      <c r="DLD549" s="55"/>
      <c r="DLE549" s="59"/>
      <c r="DLF549" s="55"/>
      <c r="DLG549" s="55"/>
      <c r="DLH549" s="87"/>
      <c r="DLI549" s="88"/>
      <c r="DLJ549" s="89"/>
      <c r="DLK549" s="90"/>
      <c r="DLL549" s="57"/>
      <c r="DLM549" s="57"/>
      <c r="DLN549" s="91"/>
      <c r="DLO549" s="87"/>
      <c r="DLP549" s="87"/>
      <c r="DLQ549" s="55"/>
      <c r="DLR549" s="55"/>
      <c r="DLS549" s="92"/>
      <c r="DLT549" s="61"/>
      <c r="DLU549" s="55"/>
      <c r="DLV549" s="57"/>
      <c r="DLW549" s="55"/>
      <c r="DLX549" s="55"/>
      <c r="DLY549" s="55"/>
      <c r="DLZ549" s="55"/>
      <c r="DMA549" s="55"/>
      <c r="DMB549" s="55"/>
      <c r="DMC549" s="55"/>
      <c r="DMD549" s="59"/>
      <c r="DME549" s="55"/>
      <c r="DMF549" s="55"/>
      <c r="DMG549" s="87"/>
      <c r="DMH549" s="88"/>
      <c r="DMI549" s="89"/>
      <c r="DMJ549" s="90"/>
      <c r="DMK549" s="57"/>
      <c r="DML549" s="57"/>
      <c r="DMM549" s="91"/>
      <c r="DMN549" s="87"/>
      <c r="DMO549" s="87"/>
      <c r="DMP549" s="55"/>
      <c r="DMQ549" s="55"/>
      <c r="DMR549" s="92"/>
      <c r="DMS549" s="61"/>
      <c r="DMT549" s="55"/>
      <c r="DMU549" s="57"/>
      <c r="DMV549" s="55"/>
      <c r="DMW549" s="55"/>
      <c r="DMX549" s="55"/>
      <c r="DMY549" s="55"/>
      <c r="DMZ549" s="55"/>
      <c r="DNA549" s="55"/>
      <c r="DNB549" s="55"/>
      <c r="DNC549" s="59"/>
      <c r="DND549" s="55"/>
      <c r="DNE549" s="55"/>
      <c r="DNF549" s="87"/>
      <c r="DNG549" s="88"/>
      <c r="DNH549" s="89"/>
      <c r="DNI549" s="90"/>
      <c r="DNJ549" s="57"/>
      <c r="DNK549" s="57"/>
      <c r="DNL549" s="91"/>
      <c r="DNM549" s="87"/>
      <c r="DNN549" s="87"/>
      <c r="DNO549" s="55"/>
      <c r="DNP549" s="55"/>
      <c r="DNQ549" s="92"/>
      <c r="DNR549" s="61"/>
      <c r="DNS549" s="55"/>
      <c r="DNT549" s="57"/>
      <c r="DNU549" s="55"/>
      <c r="DNV549" s="55"/>
      <c r="DNW549" s="55"/>
      <c r="DNX549" s="55"/>
      <c r="DNY549" s="55"/>
      <c r="DNZ549" s="55"/>
      <c r="DOA549" s="55"/>
      <c r="DOB549" s="59"/>
      <c r="DOC549" s="55"/>
      <c r="DOD549" s="55"/>
      <c r="DOE549" s="87"/>
      <c r="DOF549" s="88"/>
      <c r="DOG549" s="89"/>
      <c r="DOH549" s="90"/>
      <c r="DOI549" s="57"/>
      <c r="DOJ549" s="57"/>
      <c r="DOK549" s="91"/>
      <c r="DOL549" s="87"/>
      <c r="DOM549" s="87"/>
      <c r="DON549" s="55"/>
      <c r="DOO549" s="55"/>
      <c r="DOP549" s="92"/>
      <c r="DOQ549" s="61"/>
      <c r="DOR549" s="55"/>
      <c r="DOS549" s="57"/>
      <c r="DOT549" s="55"/>
      <c r="DOU549" s="55"/>
      <c r="DOV549" s="55"/>
      <c r="DOW549" s="55"/>
      <c r="DOX549" s="55"/>
      <c r="DOY549" s="55"/>
      <c r="DOZ549" s="55"/>
      <c r="DPA549" s="59"/>
      <c r="DPB549" s="55"/>
      <c r="DPC549" s="55"/>
      <c r="DPD549" s="87"/>
      <c r="DPE549" s="88"/>
      <c r="DPF549" s="89"/>
      <c r="DPG549" s="90"/>
      <c r="DPH549" s="57"/>
      <c r="DPI549" s="57"/>
      <c r="DPJ549" s="91"/>
      <c r="DPK549" s="87"/>
      <c r="DPL549" s="87"/>
      <c r="DPM549" s="55"/>
      <c r="DPN549" s="55"/>
      <c r="DPO549" s="92"/>
      <c r="DPP549" s="61"/>
      <c r="DPQ549" s="55"/>
      <c r="DPR549" s="57"/>
      <c r="DPS549" s="55"/>
      <c r="DPT549" s="55"/>
      <c r="DPU549" s="55"/>
      <c r="DPV549" s="55"/>
      <c r="DPW549" s="55"/>
      <c r="DPX549" s="55"/>
      <c r="DPY549" s="55"/>
      <c r="DPZ549" s="59"/>
      <c r="DQA549" s="55"/>
      <c r="DQB549" s="55"/>
      <c r="DQC549" s="87"/>
      <c r="DQD549" s="88"/>
      <c r="DQE549" s="89"/>
      <c r="DQF549" s="90"/>
      <c r="DQG549" s="57"/>
      <c r="DQH549" s="57"/>
      <c r="DQI549" s="91"/>
      <c r="DQJ549" s="87"/>
      <c r="DQK549" s="87"/>
      <c r="DQL549" s="55"/>
      <c r="DQM549" s="55"/>
      <c r="DQN549" s="92"/>
      <c r="DQO549" s="61"/>
      <c r="DQP549" s="55"/>
      <c r="DQQ549" s="57"/>
      <c r="DQR549" s="55"/>
      <c r="DQS549" s="55"/>
      <c r="DQT549" s="55"/>
      <c r="DQU549" s="55"/>
      <c r="DQV549" s="55"/>
      <c r="DQW549" s="55"/>
      <c r="DQX549" s="55"/>
      <c r="DQY549" s="59"/>
      <c r="DQZ549" s="55"/>
      <c r="DRA549" s="55"/>
      <c r="DRB549" s="87"/>
      <c r="DRC549" s="88"/>
      <c r="DRD549" s="89"/>
      <c r="DRE549" s="90"/>
      <c r="DRF549" s="57"/>
      <c r="DRG549" s="57"/>
      <c r="DRH549" s="91"/>
      <c r="DRI549" s="87"/>
      <c r="DRJ549" s="87"/>
      <c r="DRK549" s="55"/>
      <c r="DRL549" s="55"/>
      <c r="DRM549" s="92"/>
      <c r="DRN549" s="61"/>
      <c r="DRO549" s="55"/>
      <c r="DRP549" s="57"/>
      <c r="DRQ549" s="55"/>
      <c r="DRR549" s="55"/>
      <c r="DRS549" s="55"/>
      <c r="DRT549" s="55"/>
      <c r="DRU549" s="55"/>
      <c r="DRV549" s="55"/>
      <c r="DRW549" s="55"/>
      <c r="DRX549" s="59"/>
      <c r="DRY549" s="55"/>
      <c r="DRZ549" s="55"/>
      <c r="DSA549" s="87"/>
      <c r="DSB549" s="88"/>
      <c r="DSC549" s="89"/>
      <c r="DSD549" s="90"/>
      <c r="DSE549" s="57"/>
      <c r="DSF549" s="57"/>
      <c r="DSG549" s="91"/>
      <c r="DSH549" s="87"/>
      <c r="DSI549" s="87"/>
      <c r="DSJ549" s="55"/>
      <c r="DSK549" s="55"/>
      <c r="DSL549" s="92"/>
      <c r="DSM549" s="61"/>
      <c r="DSN549" s="55"/>
      <c r="DSO549" s="57"/>
      <c r="DSP549" s="55"/>
      <c r="DSQ549" s="55"/>
      <c r="DSR549" s="55"/>
      <c r="DSS549" s="55"/>
      <c r="DST549" s="55"/>
      <c r="DSU549" s="55"/>
      <c r="DSV549" s="55"/>
      <c r="DSW549" s="59"/>
      <c r="DSX549" s="55"/>
      <c r="DSY549" s="55"/>
      <c r="DSZ549" s="87"/>
      <c r="DTA549" s="88"/>
      <c r="DTB549" s="89"/>
      <c r="DTC549" s="90"/>
      <c r="DTD549" s="57"/>
      <c r="DTE549" s="57"/>
      <c r="DTF549" s="91"/>
      <c r="DTG549" s="87"/>
      <c r="DTH549" s="87"/>
      <c r="DTI549" s="55"/>
      <c r="DTJ549" s="55"/>
      <c r="DTK549" s="92"/>
      <c r="DTL549" s="61"/>
      <c r="DTM549" s="55"/>
      <c r="DTN549" s="57"/>
      <c r="DTO549" s="55"/>
      <c r="DTP549" s="55"/>
      <c r="DTQ549" s="55"/>
      <c r="DTR549" s="55"/>
      <c r="DTS549" s="55"/>
      <c r="DTT549" s="55"/>
      <c r="DTU549" s="55"/>
      <c r="DTV549" s="59"/>
      <c r="DTW549" s="55"/>
      <c r="DTX549" s="55"/>
      <c r="DTY549" s="87"/>
      <c r="DTZ549" s="88"/>
      <c r="DUA549" s="89"/>
      <c r="DUB549" s="90"/>
      <c r="DUC549" s="57"/>
      <c r="DUD549" s="57"/>
      <c r="DUE549" s="91"/>
      <c r="DUF549" s="87"/>
      <c r="DUG549" s="87"/>
      <c r="DUH549" s="55"/>
      <c r="DUI549" s="55"/>
      <c r="DUJ549" s="92"/>
      <c r="DUK549" s="61"/>
      <c r="DUL549" s="55"/>
      <c r="DUM549" s="57"/>
      <c r="DUN549" s="55"/>
      <c r="DUO549" s="55"/>
      <c r="DUP549" s="55"/>
      <c r="DUQ549" s="55"/>
      <c r="DUR549" s="55"/>
      <c r="DUS549" s="55"/>
      <c r="DUT549" s="55"/>
      <c r="DUU549" s="59"/>
      <c r="DUV549" s="55"/>
      <c r="DUW549" s="55"/>
      <c r="DUX549" s="87"/>
      <c r="DUY549" s="88"/>
      <c r="DUZ549" s="89"/>
      <c r="DVA549" s="90"/>
      <c r="DVB549" s="57"/>
      <c r="DVC549" s="57"/>
      <c r="DVD549" s="91"/>
      <c r="DVE549" s="87"/>
      <c r="DVF549" s="87"/>
      <c r="DVG549" s="55"/>
      <c r="DVH549" s="55"/>
      <c r="DVI549" s="92"/>
      <c r="DVJ549" s="61"/>
      <c r="DVK549" s="55"/>
      <c r="DVL549" s="57"/>
      <c r="DVM549" s="55"/>
      <c r="DVN549" s="55"/>
      <c r="DVO549" s="55"/>
      <c r="DVP549" s="55"/>
      <c r="DVQ549" s="55"/>
      <c r="DVR549" s="55"/>
      <c r="DVS549" s="55"/>
      <c r="DVT549" s="59"/>
      <c r="DVU549" s="55"/>
      <c r="DVV549" s="55"/>
      <c r="DVW549" s="87"/>
      <c r="DVX549" s="88"/>
      <c r="DVY549" s="89"/>
      <c r="DVZ549" s="90"/>
      <c r="DWA549" s="57"/>
      <c r="DWB549" s="57"/>
      <c r="DWC549" s="91"/>
      <c r="DWD549" s="87"/>
      <c r="DWE549" s="87"/>
      <c r="DWF549" s="55"/>
      <c r="DWG549" s="55"/>
      <c r="DWH549" s="92"/>
      <c r="DWI549" s="61"/>
      <c r="DWJ549" s="55"/>
      <c r="DWK549" s="57"/>
      <c r="DWL549" s="55"/>
      <c r="DWM549" s="55"/>
      <c r="DWN549" s="55"/>
      <c r="DWO549" s="55"/>
      <c r="DWP549" s="55"/>
      <c r="DWQ549" s="55"/>
      <c r="DWR549" s="55"/>
      <c r="DWS549" s="59"/>
      <c r="DWT549" s="55"/>
      <c r="DWU549" s="55"/>
      <c r="DWV549" s="87"/>
      <c r="DWW549" s="88"/>
      <c r="DWX549" s="89"/>
      <c r="DWY549" s="90"/>
      <c r="DWZ549" s="57"/>
      <c r="DXA549" s="57"/>
      <c r="DXB549" s="91"/>
      <c r="DXC549" s="87"/>
      <c r="DXD549" s="87"/>
      <c r="DXE549" s="55"/>
      <c r="DXF549" s="55"/>
      <c r="DXG549" s="92"/>
      <c r="DXH549" s="61"/>
      <c r="DXI549" s="55"/>
      <c r="DXJ549" s="57"/>
      <c r="DXK549" s="55"/>
      <c r="DXL549" s="55"/>
      <c r="DXM549" s="55"/>
      <c r="DXN549" s="55"/>
      <c r="DXO549" s="55"/>
      <c r="DXP549" s="55"/>
      <c r="DXQ549" s="55"/>
      <c r="DXR549" s="59"/>
      <c r="DXS549" s="55"/>
      <c r="DXT549" s="55"/>
      <c r="DXU549" s="87"/>
      <c r="DXV549" s="88"/>
      <c r="DXW549" s="89"/>
      <c r="DXX549" s="90"/>
      <c r="DXY549" s="57"/>
      <c r="DXZ549" s="57"/>
      <c r="DYA549" s="91"/>
      <c r="DYB549" s="87"/>
      <c r="DYC549" s="87"/>
      <c r="DYD549" s="55"/>
      <c r="DYE549" s="55"/>
      <c r="DYF549" s="92"/>
      <c r="DYG549" s="61"/>
      <c r="DYH549" s="55"/>
      <c r="DYI549" s="57"/>
      <c r="DYJ549" s="55"/>
      <c r="DYK549" s="55"/>
      <c r="DYL549" s="55"/>
      <c r="DYM549" s="55"/>
      <c r="DYN549" s="55"/>
      <c r="DYO549" s="55"/>
      <c r="DYP549" s="55"/>
      <c r="DYQ549" s="59"/>
      <c r="DYR549" s="55"/>
      <c r="DYS549" s="55"/>
      <c r="DYT549" s="87"/>
      <c r="DYU549" s="88"/>
      <c r="DYV549" s="89"/>
      <c r="DYW549" s="90"/>
      <c r="DYX549" s="57"/>
      <c r="DYY549" s="57"/>
      <c r="DYZ549" s="91"/>
      <c r="DZA549" s="87"/>
      <c r="DZB549" s="87"/>
      <c r="DZC549" s="55"/>
      <c r="DZD549" s="55"/>
      <c r="DZE549" s="92"/>
      <c r="DZF549" s="61"/>
      <c r="DZG549" s="55"/>
      <c r="DZH549" s="57"/>
      <c r="DZI549" s="55"/>
      <c r="DZJ549" s="55"/>
      <c r="DZK549" s="55"/>
      <c r="DZL549" s="55"/>
      <c r="DZM549" s="55"/>
      <c r="DZN549" s="55"/>
      <c r="DZO549" s="55"/>
      <c r="DZP549" s="59"/>
      <c r="DZQ549" s="55"/>
      <c r="DZR549" s="55"/>
      <c r="DZS549" s="87"/>
      <c r="DZT549" s="88"/>
      <c r="DZU549" s="89"/>
      <c r="DZV549" s="90"/>
      <c r="DZW549" s="57"/>
      <c r="DZX549" s="57"/>
      <c r="DZY549" s="91"/>
      <c r="DZZ549" s="87"/>
      <c r="EAA549" s="87"/>
      <c r="EAB549" s="55"/>
      <c r="EAC549" s="55"/>
      <c r="EAD549" s="92"/>
      <c r="EAE549" s="61"/>
      <c r="EAF549" s="55"/>
      <c r="EAG549" s="57"/>
      <c r="EAH549" s="55"/>
      <c r="EAI549" s="55"/>
      <c r="EAJ549" s="55"/>
      <c r="EAK549" s="55"/>
      <c r="EAL549" s="55"/>
      <c r="EAM549" s="55"/>
      <c r="EAN549" s="55"/>
      <c r="EAO549" s="59"/>
      <c r="EAP549" s="55"/>
      <c r="EAQ549" s="55"/>
      <c r="EAR549" s="87"/>
      <c r="EAS549" s="88"/>
      <c r="EAT549" s="89"/>
      <c r="EAU549" s="90"/>
      <c r="EAV549" s="57"/>
      <c r="EAW549" s="57"/>
      <c r="EAX549" s="91"/>
      <c r="EAY549" s="87"/>
      <c r="EAZ549" s="87"/>
      <c r="EBA549" s="55"/>
      <c r="EBB549" s="55"/>
      <c r="EBC549" s="92"/>
      <c r="EBD549" s="61"/>
      <c r="EBE549" s="55"/>
      <c r="EBF549" s="57"/>
      <c r="EBG549" s="55"/>
      <c r="EBH549" s="55"/>
      <c r="EBI549" s="55"/>
      <c r="EBJ549" s="55"/>
      <c r="EBK549" s="55"/>
      <c r="EBL549" s="55"/>
      <c r="EBM549" s="55"/>
      <c r="EBN549" s="59"/>
      <c r="EBO549" s="55"/>
      <c r="EBP549" s="55"/>
      <c r="EBQ549" s="87"/>
      <c r="EBR549" s="88"/>
      <c r="EBS549" s="89"/>
      <c r="EBT549" s="90"/>
      <c r="EBU549" s="57"/>
      <c r="EBV549" s="57"/>
      <c r="EBW549" s="91"/>
      <c r="EBX549" s="87"/>
      <c r="EBY549" s="87"/>
      <c r="EBZ549" s="55"/>
      <c r="ECA549" s="55"/>
      <c r="ECB549" s="92"/>
      <c r="ECC549" s="61"/>
      <c r="ECD549" s="55"/>
      <c r="ECE549" s="57"/>
      <c r="ECF549" s="55"/>
      <c r="ECG549" s="55"/>
      <c r="ECH549" s="55"/>
      <c r="ECI549" s="55"/>
      <c r="ECJ549" s="55"/>
      <c r="ECK549" s="55"/>
      <c r="ECL549" s="55"/>
      <c r="ECM549" s="59"/>
      <c r="ECN549" s="55"/>
      <c r="ECO549" s="55"/>
      <c r="ECP549" s="87"/>
      <c r="ECQ549" s="88"/>
      <c r="ECR549" s="89"/>
      <c r="ECS549" s="90"/>
      <c r="ECT549" s="57"/>
      <c r="ECU549" s="57"/>
      <c r="ECV549" s="91"/>
      <c r="ECW549" s="87"/>
      <c r="ECX549" s="87"/>
      <c r="ECY549" s="55"/>
      <c r="ECZ549" s="55"/>
      <c r="EDA549" s="92"/>
      <c r="EDB549" s="61"/>
      <c r="EDC549" s="55"/>
      <c r="EDD549" s="57"/>
      <c r="EDE549" s="55"/>
      <c r="EDF549" s="55"/>
      <c r="EDG549" s="55"/>
      <c r="EDH549" s="55"/>
      <c r="EDI549" s="55"/>
      <c r="EDJ549" s="55"/>
      <c r="EDK549" s="55"/>
      <c r="EDL549" s="59"/>
      <c r="EDM549" s="55"/>
      <c r="EDN549" s="55"/>
      <c r="EDO549" s="87"/>
      <c r="EDP549" s="88"/>
      <c r="EDQ549" s="89"/>
      <c r="EDR549" s="90"/>
      <c r="EDS549" s="57"/>
      <c r="EDT549" s="57"/>
      <c r="EDU549" s="91"/>
      <c r="EDV549" s="87"/>
      <c r="EDW549" s="87"/>
      <c r="EDX549" s="55"/>
      <c r="EDY549" s="55"/>
      <c r="EDZ549" s="92"/>
      <c r="EEA549" s="61"/>
      <c r="EEB549" s="55"/>
      <c r="EEC549" s="57"/>
      <c r="EED549" s="55"/>
      <c r="EEE549" s="55"/>
      <c r="EEF549" s="55"/>
      <c r="EEG549" s="55"/>
      <c r="EEH549" s="55"/>
      <c r="EEI549" s="55"/>
      <c r="EEJ549" s="55"/>
      <c r="EEK549" s="59"/>
      <c r="EEL549" s="55"/>
      <c r="EEM549" s="55"/>
      <c r="EEN549" s="87"/>
      <c r="EEO549" s="88"/>
      <c r="EEP549" s="89"/>
      <c r="EEQ549" s="90"/>
      <c r="EER549" s="57"/>
      <c r="EES549" s="57"/>
      <c r="EET549" s="91"/>
      <c r="EEU549" s="87"/>
      <c r="EEV549" s="87"/>
      <c r="EEW549" s="55"/>
      <c r="EEX549" s="55"/>
      <c r="EEY549" s="92"/>
      <c r="EEZ549" s="61"/>
      <c r="EFA549" s="55"/>
      <c r="EFB549" s="57"/>
      <c r="EFC549" s="55"/>
      <c r="EFD549" s="55"/>
      <c r="EFE549" s="55"/>
      <c r="EFF549" s="55"/>
      <c r="EFG549" s="55"/>
      <c r="EFH549" s="55"/>
      <c r="EFI549" s="55"/>
      <c r="EFJ549" s="59"/>
      <c r="EFK549" s="55"/>
      <c r="EFL549" s="55"/>
      <c r="EFM549" s="87"/>
      <c r="EFN549" s="88"/>
      <c r="EFO549" s="89"/>
      <c r="EFP549" s="90"/>
      <c r="EFQ549" s="57"/>
      <c r="EFR549" s="57"/>
      <c r="EFS549" s="91"/>
      <c r="EFT549" s="87"/>
      <c r="EFU549" s="87"/>
      <c r="EFV549" s="55"/>
      <c r="EFW549" s="55"/>
      <c r="EFX549" s="92"/>
      <c r="EFY549" s="61"/>
      <c r="EFZ549" s="55"/>
      <c r="EGA549" s="57"/>
      <c r="EGB549" s="55"/>
      <c r="EGC549" s="55"/>
      <c r="EGD549" s="55"/>
      <c r="EGE549" s="55"/>
      <c r="EGF549" s="55"/>
      <c r="EGG549" s="55"/>
      <c r="EGH549" s="55"/>
      <c r="EGI549" s="59"/>
      <c r="EGJ549" s="55"/>
      <c r="EGK549" s="55"/>
      <c r="EGL549" s="87"/>
      <c r="EGM549" s="88"/>
      <c r="EGN549" s="89"/>
      <c r="EGO549" s="90"/>
      <c r="EGP549" s="57"/>
      <c r="EGQ549" s="57"/>
      <c r="EGR549" s="91"/>
      <c r="EGS549" s="87"/>
      <c r="EGT549" s="87"/>
      <c r="EGU549" s="55"/>
      <c r="EGV549" s="55"/>
      <c r="EGW549" s="92"/>
      <c r="EGX549" s="61"/>
      <c r="EGY549" s="55"/>
      <c r="EGZ549" s="57"/>
      <c r="EHA549" s="55"/>
      <c r="EHB549" s="55"/>
      <c r="EHC549" s="55"/>
      <c r="EHD549" s="55"/>
      <c r="EHE549" s="55"/>
      <c r="EHF549" s="55"/>
      <c r="EHG549" s="55"/>
      <c r="EHH549" s="59"/>
      <c r="EHI549" s="55"/>
      <c r="EHJ549" s="55"/>
      <c r="EHK549" s="87"/>
      <c r="EHL549" s="88"/>
      <c r="EHM549" s="89"/>
      <c r="EHN549" s="90"/>
      <c r="EHO549" s="57"/>
      <c r="EHP549" s="57"/>
      <c r="EHQ549" s="91"/>
      <c r="EHR549" s="87"/>
      <c r="EHS549" s="87"/>
      <c r="EHT549" s="55"/>
      <c r="EHU549" s="55"/>
      <c r="EHV549" s="92"/>
      <c r="EHW549" s="61"/>
      <c r="EHX549" s="55"/>
      <c r="EHY549" s="57"/>
      <c r="EHZ549" s="55"/>
      <c r="EIA549" s="55"/>
      <c r="EIB549" s="55"/>
      <c r="EIC549" s="55"/>
      <c r="EID549" s="55"/>
      <c r="EIE549" s="55"/>
      <c r="EIF549" s="55"/>
      <c r="EIG549" s="59"/>
      <c r="EIH549" s="55"/>
      <c r="EII549" s="55"/>
      <c r="EIJ549" s="87"/>
      <c r="EIK549" s="88"/>
      <c r="EIL549" s="89"/>
      <c r="EIM549" s="90"/>
      <c r="EIN549" s="57"/>
      <c r="EIO549" s="57"/>
      <c r="EIP549" s="91"/>
      <c r="EIQ549" s="87"/>
      <c r="EIR549" s="87"/>
      <c r="EIS549" s="55"/>
      <c r="EIT549" s="55"/>
      <c r="EIU549" s="92"/>
      <c r="EIV549" s="61"/>
      <c r="EIW549" s="55"/>
      <c r="EIX549" s="57"/>
      <c r="EIY549" s="55"/>
      <c r="EIZ549" s="55"/>
      <c r="EJA549" s="55"/>
      <c r="EJB549" s="55"/>
      <c r="EJC549" s="55"/>
      <c r="EJD549" s="55"/>
      <c r="EJE549" s="55"/>
      <c r="EJF549" s="59"/>
      <c r="EJG549" s="55"/>
      <c r="EJH549" s="55"/>
      <c r="EJI549" s="87"/>
      <c r="EJJ549" s="88"/>
      <c r="EJK549" s="89"/>
      <c r="EJL549" s="90"/>
      <c r="EJM549" s="57"/>
      <c r="EJN549" s="57"/>
      <c r="EJO549" s="91"/>
      <c r="EJP549" s="87"/>
      <c r="EJQ549" s="87"/>
      <c r="EJR549" s="55"/>
      <c r="EJS549" s="55"/>
      <c r="EJT549" s="92"/>
      <c r="EJU549" s="61"/>
      <c r="EJV549" s="55"/>
      <c r="EJW549" s="57"/>
      <c r="EJX549" s="55"/>
      <c r="EJY549" s="55"/>
      <c r="EJZ549" s="55"/>
      <c r="EKA549" s="55"/>
      <c r="EKB549" s="55"/>
      <c r="EKC549" s="55"/>
      <c r="EKD549" s="55"/>
      <c r="EKE549" s="59"/>
      <c r="EKF549" s="55"/>
      <c r="EKG549" s="55"/>
      <c r="EKH549" s="87"/>
      <c r="EKI549" s="88"/>
      <c r="EKJ549" s="89"/>
      <c r="EKK549" s="90"/>
      <c r="EKL549" s="57"/>
      <c r="EKM549" s="57"/>
      <c r="EKN549" s="91"/>
      <c r="EKO549" s="87"/>
      <c r="EKP549" s="87"/>
      <c r="EKQ549" s="55"/>
      <c r="EKR549" s="55"/>
      <c r="EKS549" s="92"/>
      <c r="EKT549" s="61"/>
      <c r="EKU549" s="55"/>
      <c r="EKV549" s="57"/>
      <c r="EKW549" s="55"/>
      <c r="EKX549" s="55"/>
      <c r="EKY549" s="55"/>
      <c r="EKZ549" s="55"/>
      <c r="ELA549" s="55"/>
      <c r="ELB549" s="55"/>
      <c r="ELC549" s="55"/>
      <c r="ELD549" s="59"/>
      <c r="ELE549" s="55"/>
      <c r="ELF549" s="55"/>
      <c r="ELG549" s="87"/>
      <c r="ELH549" s="88"/>
      <c r="ELI549" s="89"/>
      <c r="ELJ549" s="90"/>
      <c r="ELK549" s="57"/>
      <c r="ELL549" s="57"/>
      <c r="ELM549" s="91"/>
      <c r="ELN549" s="87"/>
      <c r="ELO549" s="87"/>
      <c r="ELP549" s="55"/>
      <c r="ELQ549" s="55"/>
      <c r="ELR549" s="92"/>
      <c r="ELS549" s="61"/>
      <c r="ELT549" s="55"/>
      <c r="ELU549" s="57"/>
      <c r="ELV549" s="55"/>
      <c r="ELW549" s="55"/>
      <c r="ELX549" s="55"/>
      <c r="ELY549" s="55"/>
      <c r="ELZ549" s="55"/>
      <c r="EMA549" s="55"/>
      <c r="EMB549" s="55"/>
      <c r="EMC549" s="59"/>
      <c r="EMD549" s="55"/>
      <c r="EME549" s="55"/>
      <c r="EMF549" s="87"/>
      <c r="EMG549" s="88"/>
      <c r="EMH549" s="89"/>
      <c r="EMI549" s="90"/>
      <c r="EMJ549" s="57"/>
      <c r="EMK549" s="57"/>
      <c r="EML549" s="91"/>
      <c r="EMM549" s="87"/>
      <c r="EMN549" s="87"/>
      <c r="EMO549" s="55"/>
      <c r="EMP549" s="55"/>
      <c r="EMQ549" s="92"/>
      <c r="EMR549" s="61"/>
      <c r="EMS549" s="55"/>
      <c r="EMT549" s="57"/>
      <c r="EMU549" s="55"/>
      <c r="EMV549" s="55"/>
      <c r="EMW549" s="55"/>
      <c r="EMX549" s="55"/>
      <c r="EMY549" s="55"/>
      <c r="EMZ549" s="55"/>
      <c r="ENA549" s="55"/>
      <c r="ENB549" s="59"/>
      <c r="ENC549" s="55"/>
      <c r="END549" s="55"/>
      <c r="ENE549" s="87"/>
      <c r="ENF549" s="88"/>
      <c r="ENG549" s="89"/>
      <c r="ENH549" s="90"/>
      <c r="ENI549" s="57"/>
      <c r="ENJ549" s="57"/>
      <c r="ENK549" s="91"/>
      <c r="ENL549" s="87"/>
      <c r="ENM549" s="87"/>
      <c r="ENN549" s="55"/>
      <c r="ENO549" s="55"/>
      <c r="ENP549" s="92"/>
      <c r="ENQ549" s="61"/>
      <c r="ENR549" s="55"/>
      <c r="ENS549" s="57"/>
      <c r="ENT549" s="55"/>
      <c r="ENU549" s="55"/>
      <c r="ENV549" s="55"/>
      <c r="ENW549" s="55"/>
      <c r="ENX549" s="55"/>
      <c r="ENY549" s="55"/>
      <c r="ENZ549" s="55"/>
      <c r="EOA549" s="59"/>
      <c r="EOB549" s="55"/>
      <c r="EOC549" s="55"/>
      <c r="EOD549" s="87"/>
      <c r="EOE549" s="88"/>
      <c r="EOF549" s="89"/>
      <c r="EOG549" s="90"/>
      <c r="EOH549" s="57"/>
      <c r="EOI549" s="57"/>
      <c r="EOJ549" s="91"/>
      <c r="EOK549" s="87"/>
      <c r="EOL549" s="87"/>
      <c r="EOM549" s="55"/>
      <c r="EON549" s="55"/>
      <c r="EOO549" s="92"/>
      <c r="EOP549" s="61"/>
      <c r="EOQ549" s="55"/>
      <c r="EOR549" s="57"/>
      <c r="EOS549" s="55"/>
      <c r="EOT549" s="55"/>
      <c r="EOU549" s="55"/>
      <c r="EOV549" s="55"/>
      <c r="EOW549" s="55"/>
      <c r="EOX549" s="55"/>
      <c r="EOY549" s="55"/>
      <c r="EOZ549" s="59"/>
      <c r="EPA549" s="55"/>
      <c r="EPB549" s="55"/>
      <c r="EPC549" s="87"/>
      <c r="EPD549" s="88"/>
      <c r="EPE549" s="89"/>
      <c r="EPF549" s="90"/>
      <c r="EPG549" s="57"/>
      <c r="EPH549" s="57"/>
      <c r="EPI549" s="91"/>
      <c r="EPJ549" s="87"/>
      <c r="EPK549" s="87"/>
      <c r="EPL549" s="55"/>
      <c r="EPM549" s="55"/>
      <c r="EPN549" s="92"/>
      <c r="EPO549" s="61"/>
      <c r="EPP549" s="55"/>
      <c r="EPQ549" s="57"/>
      <c r="EPR549" s="55"/>
      <c r="EPS549" s="55"/>
      <c r="EPT549" s="55"/>
      <c r="EPU549" s="55"/>
      <c r="EPV549" s="55"/>
      <c r="EPW549" s="55"/>
      <c r="EPX549" s="55"/>
      <c r="EPY549" s="59"/>
      <c r="EPZ549" s="55"/>
      <c r="EQA549" s="55"/>
      <c r="EQB549" s="87"/>
      <c r="EQC549" s="88"/>
      <c r="EQD549" s="89"/>
      <c r="EQE549" s="90"/>
      <c r="EQF549" s="57"/>
      <c r="EQG549" s="57"/>
      <c r="EQH549" s="91"/>
      <c r="EQI549" s="87"/>
      <c r="EQJ549" s="87"/>
      <c r="EQK549" s="55"/>
      <c r="EQL549" s="55"/>
      <c r="EQM549" s="92"/>
      <c r="EQN549" s="61"/>
      <c r="EQO549" s="55"/>
      <c r="EQP549" s="57"/>
      <c r="EQQ549" s="55"/>
      <c r="EQR549" s="55"/>
      <c r="EQS549" s="55"/>
      <c r="EQT549" s="55"/>
      <c r="EQU549" s="55"/>
      <c r="EQV549" s="55"/>
      <c r="EQW549" s="55"/>
      <c r="EQX549" s="59"/>
      <c r="EQY549" s="55"/>
      <c r="EQZ549" s="55"/>
      <c r="ERA549" s="87"/>
      <c r="ERB549" s="88"/>
      <c r="ERC549" s="89"/>
      <c r="ERD549" s="90"/>
      <c r="ERE549" s="57"/>
      <c r="ERF549" s="57"/>
      <c r="ERG549" s="91"/>
      <c r="ERH549" s="87"/>
      <c r="ERI549" s="87"/>
      <c r="ERJ549" s="55"/>
      <c r="ERK549" s="55"/>
      <c r="ERL549" s="92"/>
      <c r="ERM549" s="61"/>
      <c r="ERN549" s="55"/>
      <c r="ERO549" s="57"/>
      <c r="ERP549" s="55"/>
      <c r="ERQ549" s="55"/>
      <c r="ERR549" s="55"/>
      <c r="ERS549" s="55"/>
      <c r="ERT549" s="55"/>
      <c r="ERU549" s="55"/>
      <c r="ERV549" s="55"/>
      <c r="ERW549" s="59"/>
      <c r="ERX549" s="55"/>
      <c r="ERY549" s="55"/>
      <c r="ERZ549" s="87"/>
      <c r="ESA549" s="88"/>
      <c r="ESB549" s="89"/>
      <c r="ESC549" s="90"/>
      <c r="ESD549" s="57"/>
      <c r="ESE549" s="57"/>
      <c r="ESF549" s="91"/>
      <c r="ESG549" s="87"/>
      <c r="ESH549" s="87"/>
      <c r="ESI549" s="55"/>
      <c r="ESJ549" s="55"/>
      <c r="ESK549" s="92"/>
      <c r="ESL549" s="61"/>
      <c r="ESM549" s="55"/>
      <c r="ESN549" s="57"/>
      <c r="ESO549" s="55"/>
      <c r="ESP549" s="55"/>
      <c r="ESQ549" s="55"/>
      <c r="ESR549" s="55"/>
      <c r="ESS549" s="55"/>
      <c r="EST549" s="55"/>
      <c r="ESU549" s="55"/>
      <c r="ESV549" s="59"/>
      <c r="ESW549" s="55"/>
      <c r="ESX549" s="55"/>
      <c r="ESY549" s="87"/>
      <c r="ESZ549" s="88"/>
      <c r="ETA549" s="89"/>
      <c r="ETB549" s="90"/>
      <c r="ETC549" s="57"/>
      <c r="ETD549" s="57"/>
      <c r="ETE549" s="91"/>
      <c r="ETF549" s="87"/>
      <c r="ETG549" s="87"/>
      <c r="ETH549" s="55"/>
      <c r="ETI549" s="55"/>
      <c r="ETJ549" s="92"/>
      <c r="ETK549" s="61"/>
      <c r="ETL549" s="55"/>
      <c r="ETM549" s="57"/>
      <c r="ETN549" s="55"/>
      <c r="ETO549" s="55"/>
      <c r="ETP549" s="55"/>
      <c r="ETQ549" s="55"/>
      <c r="ETR549" s="55"/>
      <c r="ETS549" s="55"/>
      <c r="ETT549" s="55"/>
      <c r="ETU549" s="59"/>
      <c r="ETV549" s="55"/>
      <c r="ETW549" s="55"/>
      <c r="ETX549" s="87"/>
      <c r="ETY549" s="88"/>
      <c r="ETZ549" s="89"/>
      <c r="EUA549" s="90"/>
      <c r="EUB549" s="57"/>
      <c r="EUC549" s="57"/>
      <c r="EUD549" s="91"/>
      <c r="EUE549" s="87"/>
      <c r="EUF549" s="87"/>
      <c r="EUG549" s="55"/>
      <c r="EUH549" s="55"/>
      <c r="EUI549" s="92"/>
      <c r="EUJ549" s="61"/>
      <c r="EUK549" s="55"/>
      <c r="EUL549" s="57"/>
      <c r="EUM549" s="55"/>
      <c r="EUN549" s="55"/>
      <c r="EUO549" s="55"/>
      <c r="EUP549" s="55"/>
      <c r="EUQ549" s="55"/>
      <c r="EUR549" s="55"/>
      <c r="EUS549" s="55"/>
      <c r="EUT549" s="59"/>
      <c r="EUU549" s="55"/>
      <c r="EUV549" s="55"/>
      <c r="EUW549" s="87"/>
      <c r="EUX549" s="88"/>
      <c r="EUY549" s="89"/>
      <c r="EUZ549" s="90"/>
      <c r="EVA549" s="57"/>
      <c r="EVB549" s="57"/>
      <c r="EVC549" s="91"/>
      <c r="EVD549" s="87"/>
      <c r="EVE549" s="87"/>
      <c r="EVF549" s="55"/>
      <c r="EVG549" s="55"/>
      <c r="EVH549" s="92"/>
      <c r="EVI549" s="61"/>
      <c r="EVJ549" s="55"/>
      <c r="EVK549" s="57"/>
      <c r="EVL549" s="55"/>
      <c r="EVM549" s="55"/>
      <c r="EVN549" s="55"/>
      <c r="EVO549" s="55"/>
      <c r="EVP549" s="55"/>
      <c r="EVQ549" s="55"/>
      <c r="EVR549" s="55"/>
      <c r="EVS549" s="59"/>
      <c r="EVT549" s="55"/>
      <c r="EVU549" s="55"/>
      <c r="EVV549" s="87"/>
      <c r="EVW549" s="88"/>
      <c r="EVX549" s="89"/>
      <c r="EVY549" s="90"/>
      <c r="EVZ549" s="57"/>
      <c r="EWA549" s="57"/>
      <c r="EWB549" s="91"/>
      <c r="EWC549" s="87"/>
      <c r="EWD549" s="87"/>
      <c r="EWE549" s="55"/>
      <c r="EWF549" s="55"/>
      <c r="EWG549" s="92"/>
      <c r="EWH549" s="61"/>
      <c r="EWI549" s="55"/>
      <c r="EWJ549" s="57"/>
      <c r="EWK549" s="55"/>
      <c r="EWL549" s="55"/>
      <c r="EWM549" s="55"/>
      <c r="EWN549" s="55"/>
      <c r="EWO549" s="55"/>
      <c r="EWP549" s="55"/>
      <c r="EWQ549" s="55"/>
      <c r="EWR549" s="59"/>
      <c r="EWS549" s="55"/>
      <c r="EWT549" s="55"/>
      <c r="EWU549" s="87"/>
      <c r="EWV549" s="88"/>
      <c r="EWW549" s="89"/>
      <c r="EWX549" s="90"/>
      <c r="EWY549" s="57"/>
      <c r="EWZ549" s="57"/>
      <c r="EXA549" s="91"/>
      <c r="EXB549" s="87"/>
      <c r="EXC549" s="87"/>
      <c r="EXD549" s="55"/>
      <c r="EXE549" s="55"/>
      <c r="EXF549" s="92"/>
      <c r="EXG549" s="61"/>
      <c r="EXH549" s="55"/>
      <c r="EXI549" s="57"/>
      <c r="EXJ549" s="55"/>
      <c r="EXK549" s="55"/>
      <c r="EXL549" s="55"/>
      <c r="EXM549" s="55"/>
      <c r="EXN549" s="55"/>
      <c r="EXO549" s="55"/>
      <c r="EXP549" s="55"/>
      <c r="EXQ549" s="59"/>
      <c r="EXR549" s="55"/>
      <c r="EXS549" s="55"/>
      <c r="EXT549" s="87"/>
      <c r="EXU549" s="88"/>
      <c r="EXV549" s="89"/>
      <c r="EXW549" s="90"/>
      <c r="EXX549" s="57"/>
      <c r="EXY549" s="57"/>
      <c r="EXZ549" s="91"/>
      <c r="EYA549" s="87"/>
      <c r="EYB549" s="87"/>
      <c r="EYC549" s="55"/>
      <c r="EYD549" s="55"/>
      <c r="EYE549" s="92"/>
      <c r="EYF549" s="61"/>
      <c r="EYG549" s="55"/>
      <c r="EYH549" s="57"/>
      <c r="EYI549" s="55"/>
      <c r="EYJ549" s="55"/>
      <c r="EYK549" s="55"/>
      <c r="EYL549" s="55"/>
      <c r="EYM549" s="55"/>
      <c r="EYN549" s="55"/>
      <c r="EYO549" s="55"/>
      <c r="EYP549" s="59"/>
      <c r="EYQ549" s="55"/>
      <c r="EYR549" s="55"/>
      <c r="EYS549" s="87"/>
      <c r="EYT549" s="88"/>
      <c r="EYU549" s="89"/>
      <c r="EYV549" s="90"/>
      <c r="EYW549" s="57"/>
      <c r="EYX549" s="57"/>
      <c r="EYY549" s="91"/>
      <c r="EYZ549" s="87"/>
      <c r="EZA549" s="87"/>
      <c r="EZB549" s="55"/>
      <c r="EZC549" s="55"/>
      <c r="EZD549" s="92"/>
      <c r="EZE549" s="61"/>
      <c r="EZF549" s="55"/>
      <c r="EZG549" s="57"/>
      <c r="EZH549" s="55"/>
      <c r="EZI549" s="55"/>
      <c r="EZJ549" s="55"/>
      <c r="EZK549" s="55"/>
      <c r="EZL549" s="55"/>
      <c r="EZM549" s="55"/>
      <c r="EZN549" s="55"/>
      <c r="EZO549" s="59"/>
      <c r="EZP549" s="55"/>
      <c r="EZQ549" s="55"/>
      <c r="EZR549" s="87"/>
      <c r="EZS549" s="88"/>
      <c r="EZT549" s="89"/>
      <c r="EZU549" s="90"/>
      <c r="EZV549" s="57"/>
      <c r="EZW549" s="57"/>
      <c r="EZX549" s="91"/>
      <c r="EZY549" s="87"/>
      <c r="EZZ549" s="87"/>
      <c r="FAA549" s="55"/>
      <c r="FAB549" s="55"/>
      <c r="FAC549" s="92"/>
      <c r="FAD549" s="61"/>
      <c r="FAE549" s="55"/>
      <c r="FAF549" s="57"/>
      <c r="FAG549" s="55"/>
      <c r="FAH549" s="55"/>
      <c r="FAI549" s="55"/>
      <c r="FAJ549" s="55"/>
      <c r="FAK549" s="55"/>
      <c r="FAL549" s="55"/>
      <c r="FAM549" s="55"/>
      <c r="FAN549" s="59"/>
      <c r="FAO549" s="55"/>
      <c r="FAP549" s="55"/>
      <c r="FAQ549" s="87"/>
      <c r="FAR549" s="88"/>
      <c r="FAS549" s="89"/>
      <c r="FAT549" s="90"/>
      <c r="FAU549" s="57"/>
      <c r="FAV549" s="57"/>
      <c r="FAW549" s="91"/>
      <c r="FAX549" s="87"/>
      <c r="FAY549" s="87"/>
      <c r="FAZ549" s="55"/>
      <c r="FBA549" s="55"/>
      <c r="FBB549" s="92"/>
      <c r="FBC549" s="61"/>
      <c r="FBD549" s="55"/>
      <c r="FBE549" s="57"/>
      <c r="FBF549" s="55"/>
      <c r="FBG549" s="55"/>
      <c r="FBH549" s="55"/>
      <c r="FBI549" s="55"/>
      <c r="FBJ549" s="55"/>
      <c r="FBK549" s="55"/>
      <c r="FBL549" s="55"/>
      <c r="FBM549" s="59"/>
      <c r="FBN549" s="55"/>
      <c r="FBO549" s="55"/>
      <c r="FBP549" s="87"/>
      <c r="FBQ549" s="88"/>
      <c r="FBR549" s="89"/>
      <c r="FBS549" s="90"/>
      <c r="FBT549" s="57"/>
      <c r="FBU549" s="57"/>
      <c r="FBV549" s="91"/>
      <c r="FBW549" s="87"/>
      <c r="FBX549" s="87"/>
      <c r="FBY549" s="55"/>
      <c r="FBZ549" s="55"/>
      <c r="FCA549" s="92"/>
      <c r="FCB549" s="61"/>
      <c r="FCC549" s="55"/>
      <c r="FCD549" s="57"/>
      <c r="FCE549" s="55"/>
      <c r="FCF549" s="55"/>
      <c r="FCG549" s="55"/>
      <c r="FCH549" s="55"/>
      <c r="FCI549" s="55"/>
      <c r="FCJ549" s="55"/>
      <c r="FCK549" s="55"/>
      <c r="FCL549" s="59"/>
      <c r="FCM549" s="55"/>
      <c r="FCN549" s="55"/>
      <c r="FCO549" s="87"/>
      <c r="FCP549" s="88"/>
      <c r="FCQ549" s="89"/>
      <c r="FCR549" s="90"/>
      <c r="FCS549" s="57"/>
      <c r="FCT549" s="57"/>
      <c r="FCU549" s="91"/>
      <c r="FCV549" s="87"/>
      <c r="FCW549" s="87"/>
      <c r="FCX549" s="55"/>
      <c r="FCY549" s="55"/>
      <c r="FCZ549" s="92"/>
      <c r="FDA549" s="61"/>
      <c r="FDB549" s="55"/>
      <c r="FDC549" s="57"/>
      <c r="FDD549" s="55"/>
      <c r="FDE549" s="55"/>
      <c r="FDF549" s="55"/>
      <c r="FDG549" s="55"/>
      <c r="FDH549" s="55"/>
      <c r="FDI549" s="55"/>
      <c r="FDJ549" s="55"/>
      <c r="FDK549" s="59"/>
      <c r="FDL549" s="55"/>
      <c r="FDM549" s="55"/>
      <c r="FDN549" s="87"/>
      <c r="FDO549" s="88"/>
      <c r="FDP549" s="89"/>
      <c r="FDQ549" s="90"/>
      <c r="FDR549" s="57"/>
      <c r="FDS549" s="57"/>
      <c r="FDT549" s="91"/>
      <c r="FDU549" s="87"/>
      <c r="FDV549" s="87"/>
      <c r="FDW549" s="55"/>
      <c r="FDX549" s="55"/>
      <c r="FDY549" s="92"/>
      <c r="FDZ549" s="61"/>
      <c r="FEA549" s="55"/>
      <c r="FEB549" s="57"/>
      <c r="FEC549" s="55"/>
      <c r="FED549" s="55"/>
      <c r="FEE549" s="55"/>
      <c r="FEF549" s="55"/>
      <c r="FEG549" s="55"/>
      <c r="FEH549" s="55"/>
      <c r="FEI549" s="55"/>
      <c r="FEJ549" s="59"/>
      <c r="FEK549" s="55"/>
      <c r="FEL549" s="55"/>
      <c r="FEM549" s="87"/>
      <c r="FEN549" s="88"/>
      <c r="FEO549" s="89"/>
      <c r="FEP549" s="90"/>
      <c r="FEQ549" s="57"/>
      <c r="FER549" s="57"/>
      <c r="FES549" s="91"/>
      <c r="FET549" s="87"/>
      <c r="FEU549" s="87"/>
      <c r="FEV549" s="55"/>
      <c r="FEW549" s="55"/>
      <c r="FEX549" s="92"/>
      <c r="FEY549" s="61"/>
      <c r="FEZ549" s="55"/>
      <c r="FFA549" s="57"/>
      <c r="FFB549" s="55"/>
      <c r="FFC549" s="55"/>
      <c r="FFD549" s="55"/>
      <c r="FFE549" s="55"/>
      <c r="FFF549" s="55"/>
      <c r="FFG549" s="55"/>
      <c r="FFH549" s="55"/>
      <c r="FFI549" s="59"/>
      <c r="FFJ549" s="55"/>
      <c r="FFK549" s="55"/>
      <c r="FFL549" s="87"/>
      <c r="FFM549" s="88"/>
      <c r="FFN549" s="89"/>
      <c r="FFO549" s="90"/>
      <c r="FFP549" s="57"/>
      <c r="FFQ549" s="57"/>
      <c r="FFR549" s="91"/>
      <c r="FFS549" s="87"/>
      <c r="FFT549" s="87"/>
      <c r="FFU549" s="55"/>
      <c r="FFV549" s="55"/>
      <c r="FFW549" s="92"/>
      <c r="FFX549" s="61"/>
      <c r="FFY549" s="55"/>
      <c r="FFZ549" s="57"/>
      <c r="FGA549" s="55"/>
      <c r="FGB549" s="55"/>
      <c r="FGC549" s="55"/>
      <c r="FGD549" s="55"/>
      <c r="FGE549" s="55"/>
      <c r="FGF549" s="55"/>
      <c r="FGG549" s="55"/>
      <c r="FGH549" s="59"/>
      <c r="FGI549" s="55"/>
      <c r="FGJ549" s="55"/>
      <c r="FGK549" s="87"/>
      <c r="FGL549" s="88"/>
      <c r="FGM549" s="89"/>
      <c r="FGN549" s="90"/>
      <c r="FGO549" s="57"/>
      <c r="FGP549" s="57"/>
      <c r="FGQ549" s="91"/>
      <c r="FGR549" s="87"/>
      <c r="FGS549" s="87"/>
      <c r="FGT549" s="55"/>
      <c r="FGU549" s="55"/>
      <c r="FGV549" s="92"/>
      <c r="FGW549" s="61"/>
      <c r="FGX549" s="55"/>
      <c r="FGY549" s="57"/>
      <c r="FGZ549" s="55"/>
      <c r="FHA549" s="55"/>
      <c r="FHB549" s="55"/>
      <c r="FHC549" s="55"/>
      <c r="FHD549" s="55"/>
      <c r="FHE549" s="55"/>
      <c r="FHF549" s="55"/>
      <c r="FHG549" s="59"/>
      <c r="FHH549" s="55"/>
      <c r="FHI549" s="55"/>
      <c r="FHJ549" s="87"/>
      <c r="FHK549" s="88"/>
      <c r="FHL549" s="89"/>
      <c r="FHM549" s="90"/>
      <c r="FHN549" s="57"/>
      <c r="FHO549" s="57"/>
      <c r="FHP549" s="91"/>
      <c r="FHQ549" s="87"/>
      <c r="FHR549" s="87"/>
      <c r="FHS549" s="55"/>
      <c r="FHT549" s="55"/>
      <c r="FHU549" s="92"/>
      <c r="FHV549" s="61"/>
      <c r="FHW549" s="55"/>
      <c r="FHX549" s="57"/>
      <c r="FHY549" s="55"/>
      <c r="FHZ549" s="55"/>
      <c r="FIA549" s="55"/>
      <c r="FIB549" s="55"/>
      <c r="FIC549" s="55"/>
      <c r="FID549" s="55"/>
      <c r="FIE549" s="55"/>
      <c r="FIF549" s="59"/>
      <c r="FIG549" s="55"/>
      <c r="FIH549" s="55"/>
      <c r="FII549" s="87"/>
      <c r="FIJ549" s="88"/>
      <c r="FIK549" s="89"/>
      <c r="FIL549" s="90"/>
      <c r="FIM549" s="57"/>
      <c r="FIN549" s="57"/>
      <c r="FIO549" s="91"/>
      <c r="FIP549" s="87"/>
      <c r="FIQ549" s="87"/>
      <c r="FIR549" s="55"/>
      <c r="FIS549" s="55"/>
      <c r="FIT549" s="92"/>
      <c r="FIU549" s="61"/>
      <c r="FIV549" s="55"/>
      <c r="FIW549" s="57"/>
      <c r="FIX549" s="55"/>
      <c r="FIY549" s="55"/>
      <c r="FIZ549" s="55"/>
      <c r="FJA549" s="55"/>
      <c r="FJB549" s="55"/>
      <c r="FJC549" s="55"/>
      <c r="FJD549" s="55"/>
      <c r="FJE549" s="59"/>
      <c r="FJF549" s="55"/>
      <c r="FJG549" s="55"/>
      <c r="FJH549" s="87"/>
      <c r="FJI549" s="88"/>
      <c r="FJJ549" s="89"/>
      <c r="FJK549" s="90"/>
      <c r="FJL549" s="57"/>
      <c r="FJM549" s="57"/>
      <c r="FJN549" s="91"/>
      <c r="FJO549" s="87"/>
      <c r="FJP549" s="87"/>
      <c r="FJQ549" s="55"/>
      <c r="FJR549" s="55"/>
      <c r="FJS549" s="92"/>
      <c r="FJT549" s="61"/>
      <c r="FJU549" s="55"/>
      <c r="FJV549" s="57"/>
      <c r="FJW549" s="55"/>
      <c r="FJX549" s="55"/>
      <c r="FJY549" s="55"/>
      <c r="FJZ549" s="55"/>
      <c r="FKA549" s="55"/>
      <c r="FKB549" s="55"/>
      <c r="FKC549" s="55"/>
      <c r="FKD549" s="59"/>
      <c r="FKE549" s="55"/>
      <c r="FKF549" s="55"/>
      <c r="FKG549" s="87"/>
      <c r="FKH549" s="88"/>
      <c r="FKI549" s="89"/>
      <c r="FKJ549" s="90"/>
      <c r="FKK549" s="57"/>
      <c r="FKL549" s="57"/>
      <c r="FKM549" s="91"/>
      <c r="FKN549" s="87"/>
      <c r="FKO549" s="87"/>
      <c r="FKP549" s="55"/>
      <c r="FKQ549" s="55"/>
      <c r="FKR549" s="92"/>
      <c r="FKS549" s="61"/>
      <c r="FKT549" s="55"/>
      <c r="FKU549" s="57"/>
      <c r="FKV549" s="55"/>
      <c r="FKW549" s="55"/>
      <c r="FKX549" s="55"/>
      <c r="FKY549" s="55"/>
      <c r="FKZ549" s="55"/>
      <c r="FLA549" s="55"/>
      <c r="FLB549" s="55"/>
      <c r="FLC549" s="59"/>
      <c r="FLD549" s="55"/>
      <c r="FLE549" s="55"/>
      <c r="FLF549" s="87"/>
      <c r="FLG549" s="88"/>
      <c r="FLH549" s="89"/>
      <c r="FLI549" s="90"/>
      <c r="FLJ549" s="57"/>
      <c r="FLK549" s="57"/>
      <c r="FLL549" s="91"/>
      <c r="FLM549" s="87"/>
      <c r="FLN549" s="87"/>
      <c r="FLO549" s="55"/>
      <c r="FLP549" s="55"/>
      <c r="FLQ549" s="92"/>
      <c r="FLR549" s="61"/>
      <c r="FLS549" s="55"/>
      <c r="FLT549" s="57"/>
      <c r="FLU549" s="55"/>
      <c r="FLV549" s="55"/>
      <c r="FLW549" s="55"/>
      <c r="FLX549" s="55"/>
      <c r="FLY549" s="55"/>
      <c r="FLZ549" s="55"/>
      <c r="FMA549" s="55"/>
      <c r="FMB549" s="59"/>
      <c r="FMC549" s="55"/>
      <c r="FMD549" s="55"/>
      <c r="FME549" s="87"/>
      <c r="FMF549" s="88"/>
      <c r="FMG549" s="89"/>
      <c r="FMH549" s="90"/>
      <c r="FMI549" s="57"/>
      <c r="FMJ549" s="57"/>
      <c r="FMK549" s="91"/>
      <c r="FML549" s="87"/>
      <c r="FMM549" s="87"/>
      <c r="FMN549" s="55"/>
      <c r="FMO549" s="55"/>
      <c r="FMP549" s="92"/>
      <c r="FMQ549" s="61"/>
      <c r="FMR549" s="55"/>
      <c r="FMS549" s="57"/>
      <c r="FMT549" s="55"/>
      <c r="FMU549" s="55"/>
      <c r="FMV549" s="55"/>
      <c r="FMW549" s="55"/>
      <c r="FMX549" s="55"/>
      <c r="FMY549" s="55"/>
      <c r="FMZ549" s="55"/>
      <c r="FNA549" s="59"/>
      <c r="FNB549" s="55"/>
      <c r="FNC549" s="55"/>
      <c r="FND549" s="87"/>
      <c r="FNE549" s="88"/>
      <c r="FNF549" s="89"/>
      <c r="FNG549" s="90"/>
      <c r="FNH549" s="57"/>
      <c r="FNI549" s="57"/>
      <c r="FNJ549" s="91"/>
      <c r="FNK549" s="87"/>
      <c r="FNL549" s="87"/>
      <c r="FNM549" s="55"/>
      <c r="FNN549" s="55"/>
      <c r="FNO549" s="92"/>
      <c r="FNP549" s="61"/>
      <c r="FNQ549" s="55"/>
      <c r="FNR549" s="57"/>
      <c r="FNS549" s="55"/>
      <c r="FNT549" s="55"/>
      <c r="FNU549" s="55"/>
      <c r="FNV549" s="55"/>
      <c r="FNW549" s="55"/>
      <c r="FNX549" s="55"/>
      <c r="FNY549" s="55"/>
      <c r="FNZ549" s="59"/>
      <c r="FOA549" s="55"/>
      <c r="FOB549" s="55"/>
      <c r="FOC549" s="87"/>
      <c r="FOD549" s="88"/>
      <c r="FOE549" s="89"/>
      <c r="FOF549" s="90"/>
      <c r="FOG549" s="57"/>
      <c r="FOH549" s="57"/>
      <c r="FOI549" s="91"/>
      <c r="FOJ549" s="87"/>
      <c r="FOK549" s="87"/>
      <c r="FOL549" s="55"/>
      <c r="FOM549" s="55"/>
      <c r="FON549" s="92"/>
      <c r="FOO549" s="61"/>
      <c r="FOP549" s="55"/>
      <c r="FOQ549" s="57"/>
      <c r="FOR549" s="55"/>
      <c r="FOS549" s="55"/>
      <c r="FOT549" s="55"/>
      <c r="FOU549" s="55"/>
      <c r="FOV549" s="55"/>
      <c r="FOW549" s="55"/>
      <c r="FOX549" s="55"/>
      <c r="FOY549" s="59"/>
      <c r="FOZ549" s="55"/>
      <c r="FPA549" s="55"/>
      <c r="FPB549" s="87"/>
      <c r="FPC549" s="88"/>
      <c r="FPD549" s="89"/>
      <c r="FPE549" s="90"/>
      <c r="FPF549" s="57"/>
      <c r="FPG549" s="57"/>
      <c r="FPH549" s="91"/>
      <c r="FPI549" s="87"/>
      <c r="FPJ549" s="87"/>
      <c r="FPK549" s="55"/>
      <c r="FPL549" s="55"/>
      <c r="FPM549" s="92"/>
      <c r="FPN549" s="61"/>
      <c r="FPO549" s="55"/>
      <c r="FPP549" s="57"/>
      <c r="FPQ549" s="55"/>
      <c r="FPR549" s="55"/>
      <c r="FPS549" s="55"/>
      <c r="FPT549" s="55"/>
      <c r="FPU549" s="55"/>
      <c r="FPV549" s="55"/>
      <c r="FPW549" s="55"/>
      <c r="FPX549" s="59"/>
      <c r="FPY549" s="55"/>
      <c r="FPZ549" s="55"/>
      <c r="FQA549" s="87"/>
      <c r="FQB549" s="88"/>
      <c r="FQC549" s="89"/>
      <c r="FQD549" s="90"/>
      <c r="FQE549" s="57"/>
      <c r="FQF549" s="57"/>
      <c r="FQG549" s="91"/>
      <c r="FQH549" s="87"/>
      <c r="FQI549" s="87"/>
      <c r="FQJ549" s="55"/>
      <c r="FQK549" s="55"/>
      <c r="FQL549" s="92"/>
      <c r="FQM549" s="61"/>
      <c r="FQN549" s="55"/>
      <c r="FQO549" s="57"/>
      <c r="FQP549" s="55"/>
      <c r="FQQ549" s="55"/>
      <c r="FQR549" s="55"/>
      <c r="FQS549" s="55"/>
      <c r="FQT549" s="55"/>
      <c r="FQU549" s="55"/>
      <c r="FQV549" s="55"/>
      <c r="FQW549" s="59"/>
      <c r="FQX549" s="55"/>
      <c r="FQY549" s="55"/>
      <c r="FQZ549" s="87"/>
      <c r="FRA549" s="88"/>
      <c r="FRB549" s="89"/>
      <c r="FRC549" s="90"/>
      <c r="FRD549" s="57"/>
      <c r="FRE549" s="57"/>
      <c r="FRF549" s="91"/>
      <c r="FRG549" s="87"/>
      <c r="FRH549" s="87"/>
      <c r="FRI549" s="55"/>
      <c r="FRJ549" s="55"/>
      <c r="FRK549" s="92"/>
      <c r="FRL549" s="61"/>
      <c r="FRM549" s="55"/>
      <c r="FRN549" s="57"/>
      <c r="FRO549" s="55"/>
      <c r="FRP549" s="55"/>
      <c r="FRQ549" s="55"/>
      <c r="FRR549" s="55"/>
      <c r="FRS549" s="55"/>
      <c r="FRT549" s="55"/>
      <c r="FRU549" s="55"/>
      <c r="FRV549" s="59"/>
      <c r="FRW549" s="55"/>
      <c r="FRX549" s="55"/>
      <c r="FRY549" s="87"/>
      <c r="FRZ549" s="88"/>
      <c r="FSA549" s="89"/>
      <c r="FSB549" s="90"/>
      <c r="FSC549" s="57"/>
      <c r="FSD549" s="57"/>
      <c r="FSE549" s="91"/>
      <c r="FSF549" s="87"/>
      <c r="FSG549" s="87"/>
      <c r="FSH549" s="55"/>
      <c r="FSI549" s="55"/>
      <c r="FSJ549" s="92"/>
      <c r="FSK549" s="61"/>
      <c r="FSL549" s="55"/>
      <c r="FSM549" s="57"/>
      <c r="FSN549" s="55"/>
      <c r="FSO549" s="55"/>
      <c r="FSP549" s="55"/>
      <c r="FSQ549" s="55"/>
      <c r="FSR549" s="55"/>
      <c r="FSS549" s="55"/>
      <c r="FST549" s="55"/>
      <c r="FSU549" s="59"/>
      <c r="FSV549" s="55"/>
      <c r="FSW549" s="55"/>
      <c r="FSX549" s="87"/>
      <c r="FSY549" s="88"/>
      <c r="FSZ549" s="89"/>
      <c r="FTA549" s="90"/>
      <c r="FTB549" s="57"/>
      <c r="FTC549" s="57"/>
      <c r="FTD549" s="91"/>
      <c r="FTE549" s="87"/>
      <c r="FTF549" s="87"/>
      <c r="FTG549" s="55"/>
      <c r="FTH549" s="55"/>
      <c r="FTI549" s="92"/>
      <c r="FTJ549" s="61"/>
      <c r="FTK549" s="55"/>
      <c r="FTL549" s="57"/>
      <c r="FTM549" s="55"/>
      <c r="FTN549" s="55"/>
      <c r="FTO549" s="55"/>
      <c r="FTP549" s="55"/>
      <c r="FTQ549" s="55"/>
      <c r="FTR549" s="55"/>
      <c r="FTS549" s="55"/>
      <c r="FTT549" s="59"/>
      <c r="FTU549" s="55"/>
      <c r="FTV549" s="55"/>
      <c r="FTW549" s="87"/>
      <c r="FTX549" s="88"/>
      <c r="FTY549" s="89"/>
      <c r="FTZ549" s="90"/>
      <c r="FUA549" s="57"/>
      <c r="FUB549" s="57"/>
      <c r="FUC549" s="91"/>
      <c r="FUD549" s="87"/>
      <c r="FUE549" s="87"/>
      <c r="FUF549" s="55"/>
      <c r="FUG549" s="55"/>
      <c r="FUH549" s="92"/>
      <c r="FUI549" s="61"/>
      <c r="FUJ549" s="55"/>
      <c r="FUK549" s="57"/>
      <c r="FUL549" s="55"/>
      <c r="FUM549" s="55"/>
      <c r="FUN549" s="55"/>
      <c r="FUO549" s="55"/>
      <c r="FUP549" s="55"/>
      <c r="FUQ549" s="55"/>
      <c r="FUR549" s="55"/>
      <c r="FUS549" s="59"/>
      <c r="FUT549" s="55"/>
      <c r="FUU549" s="55"/>
      <c r="FUV549" s="87"/>
      <c r="FUW549" s="88"/>
      <c r="FUX549" s="89"/>
      <c r="FUY549" s="90"/>
      <c r="FUZ549" s="57"/>
      <c r="FVA549" s="57"/>
      <c r="FVB549" s="91"/>
      <c r="FVC549" s="87"/>
      <c r="FVD549" s="87"/>
      <c r="FVE549" s="55"/>
      <c r="FVF549" s="55"/>
      <c r="FVG549" s="92"/>
      <c r="FVH549" s="61"/>
      <c r="FVI549" s="55"/>
      <c r="FVJ549" s="57"/>
      <c r="FVK549" s="55"/>
      <c r="FVL549" s="55"/>
      <c r="FVM549" s="55"/>
      <c r="FVN549" s="55"/>
      <c r="FVO549" s="55"/>
      <c r="FVP549" s="55"/>
      <c r="FVQ549" s="55"/>
      <c r="FVR549" s="59"/>
      <c r="FVS549" s="55"/>
      <c r="FVT549" s="55"/>
      <c r="FVU549" s="87"/>
      <c r="FVV549" s="88"/>
      <c r="FVW549" s="89"/>
      <c r="FVX549" s="90"/>
      <c r="FVY549" s="57"/>
      <c r="FVZ549" s="57"/>
      <c r="FWA549" s="91"/>
      <c r="FWB549" s="87"/>
      <c r="FWC549" s="87"/>
      <c r="FWD549" s="55"/>
      <c r="FWE549" s="55"/>
      <c r="FWF549" s="92"/>
      <c r="FWG549" s="61"/>
      <c r="FWH549" s="55"/>
      <c r="FWI549" s="57"/>
      <c r="FWJ549" s="55"/>
      <c r="FWK549" s="55"/>
      <c r="FWL549" s="55"/>
      <c r="FWM549" s="55"/>
      <c r="FWN549" s="55"/>
      <c r="FWO549" s="55"/>
      <c r="FWP549" s="55"/>
      <c r="FWQ549" s="59"/>
      <c r="FWR549" s="55"/>
      <c r="FWS549" s="55"/>
      <c r="FWT549" s="87"/>
      <c r="FWU549" s="88"/>
      <c r="FWV549" s="89"/>
      <c r="FWW549" s="90"/>
      <c r="FWX549" s="57"/>
      <c r="FWY549" s="57"/>
      <c r="FWZ549" s="91"/>
      <c r="FXA549" s="87"/>
      <c r="FXB549" s="87"/>
      <c r="FXC549" s="55"/>
      <c r="FXD549" s="55"/>
      <c r="FXE549" s="92"/>
      <c r="FXF549" s="61"/>
      <c r="FXG549" s="55"/>
      <c r="FXH549" s="57"/>
      <c r="FXI549" s="55"/>
      <c r="FXJ549" s="55"/>
      <c r="FXK549" s="55"/>
      <c r="FXL549" s="55"/>
      <c r="FXM549" s="55"/>
      <c r="FXN549" s="55"/>
      <c r="FXO549" s="55"/>
      <c r="FXP549" s="59"/>
      <c r="FXQ549" s="55"/>
      <c r="FXR549" s="55"/>
      <c r="FXS549" s="87"/>
      <c r="FXT549" s="88"/>
      <c r="FXU549" s="89"/>
      <c r="FXV549" s="90"/>
      <c r="FXW549" s="57"/>
      <c r="FXX549" s="57"/>
      <c r="FXY549" s="91"/>
      <c r="FXZ549" s="87"/>
      <c r="FYA549" s="87"/>
      <c r="FYB549" s="55"/>
      <c r="FYC549" s="55"/>
      <c r="FYD549" s="92"/>
      <c r="FYE549" s="61"/>
      <c r="FYF549" s="55"/>
      <c r="FYG549" s="57"/>
      <c r="FYH549" s="55"/>
      <c r="FYI549" s="55"/>
      <c r="FYJ549" s="55"/>
      <c r="FYK549" s="55"/>
      <c r="FYL549" s="55"/>
      <c r="FYM549" s="55"/>
      <c r="FYN549" s="55"/>
      <c r="FYO549" s="59"/>
      <c r="FYP549" s="55"/>
      <c r="FYQ549" s="55"/>
      <c r="FYR549" s="87"/>
      <c r="FYS549" s="88"/>
      <c r="FYT549" s="89"/>
      <c r="FYU549" s="90"/>
      <c r="FYV549" s="57"/>
      <c r="FYW549" s="57"/>
      <c r="FYX549" s="91"/>
      <c r="FYY549" s="87"/>
      <c r="FYZ549" s="87"/>
      <c r="FZA549" s="55"/>
      <c r="FZB549" s="55"/>
      <c r="FZC549" s="92"/>
      <c r="FZD549" s="61"/>
      <c r="FZE549" s="55"/>
      <c r="FZF549" s="57"/>
      <c r="FZG549" s="55"/>
      <c r="FZH549" s="55"/>
      <c r="FZI549" s="55"/>
      <c r="FZJ549" s="55"/>
      <c r="FZK549" s="55"/>
      <c r="FZL549" s="55"/>
      <c r="FZM549" s="55"/>
      <c r="FZN549" s="59"/>
      <c r="FZO549" s="55"/>
      <c r="FZP549" s="55"/>
      <c r="FZQ549" s="87"/>
      <c r="FZR549" s="88"/>
      <c r="FZS549" s="89"/>
      <c r="FZT549" s="90"/>
      <c r="FZU549" s="57"/>
      <c r="FZV549" s="57"/>
      <c r="FZW549" s="91"/>
      <c r="FZX549" s="87"/>
      <c r="FZY549" s="87"/>
      <c r="FZZ549" s="55"/>
      <c r="GAA549" s="55"/>
      <c r="GAB549" s="92"/>
      <c r="GAC549" s="61"/>
      <c r="GAD549" s="55"/>
      <c r="GAE549" s="57"/>
      <c r="GAF549" s="55"/>
      <c r="GAG549" s="55"/>
      <c r="GAH549" s="55"/>
      <c r="GAI549" s="55"/>
      <c r="GAJ549" s="55"/>
      <c r="GAK549" s="55"/>
      <c r="GAL549" s="55"/>
      <c r="GAM549" s="59"/>
      <c r="GAN549" s="55"/>
      <c r="GAO549" s="55"/>
      <c r="GAP549" s="87"/>
      <c r="GAQ549" s="88"/>
      <c r="GAR549" s="89"/>
      <c r="GAS549" s="90"/>
      <c r="GAT549" s="57"/>
      <c r="GAU549" s="57"/>
      <c r="GAV549" s="91"/>
      <c r="GAW549" s="87"/>
      <c r="GAX549" s="87"/>
      <c r="GAY549" s="55"/>
      <c r="GAZ549" s="55"/>
      <c r="GBA549" s="92"/>
      <c r="GBB549" s="61"/>
      <c r="GBC549" s="55"/>
      <c r="GBD549" s="57"/>
      <c r="GBE549" s="55"/>
      <c r="GBF549" s="55"/>
      <c r="GBG549" s="55"/>
      <c r="GBH549" s="55"/>
      <c r="GBI549" s="55"/>
      <c r="GBJ549" s="55"/>
      <c r="GBK549" s="55"/>
      <c r="GBL549" s="59"/>
      <c r="GBM549" s="55"/>
      <c r="GBN549" s="55"/>
      <c r="GBO549" s="87"/>
      <c r="GBP549" s="88"/>
      <c r="GBQ549" s="89"/>
      <c r="GBR549" s="90"/>
      <c r="GBS549" s="57"/>
      <c r="GBT549" s="57"/>
      <c r="GBU549" s="91"/>
      <c r="GBV549" s="87"/>
      <c r="GBW549" s="87"/>
      <c r="GBX549" s="55"/>
      <c r="GBY549" s="55"/>
      <c r="GBZ549" s="92"/>
      <c r="GCA549" s="61"/>
      <c r="GCB549" s="55"/>
      <c r="GCC549" s="57"/>
      <c r="GCD549" s="55"/>
      <c r="GCE549" s="55"/>
      <c r="GCF549" s="55"/>
      <c r="GCG549" s="55"/>
      <c r="GCH549" s="55"/>
      <c r="GCI549" s="55"/>
      <c r="GCJ549" s="55"/>
      <c r="GCK549" s="59"/>
      <c r="GCL549" s="55"/>
      <c r="GCM549" s="55"/>
      <c r="GCN549" s="87"/>
      <c r="GCO549" s="88"/>
      <c r="GCP549" s="89"/>
      <c r="GCQ549" s="90"/>
      <c r="GCR549" s="57"/>
      <c r="GCS549" s="57"/>
      <c r="GCT549" s="91"/>
      <c r="GCU549" s="87"/>
      <c r="GCV549" s="87"/>
      <c r="GCW549" s="55"/>
      <c r="GCX549" s="55"/>
      <c r="GCY549" s="92"/>
      <c r="GCZ549" s="61"/>
      <c r="GDA549" s="55"/>
      <c r="GDB549" s="57"/>
      <c r="GDC549" s="55"/>
      <c r="GDD549" s="55"/>
      <c r="GDE549" s="55"/>
      <c r="GDF549" s="55"/>
      <c r="GDG549" s="55"/>
      <c r="GDH549" s="55"/>
      <c r="GDI549" s="55"/>
      <c r="GDJ549" s="59"/>
      <c r="GDK549" s="55"/>
      <c r="GDL549" s="55"/>
      <c r="GDM549" s="87"/>
      <c r="GDN549" s="88"/>
      <c r="GDO549" s="89"/>
      <c r="GDP549" s="90"/>
      <c r="GDQ549" s="57"/>
      <c r="GDR549" s="57"/>
      <c r="GDS549" s="91"/>
      <c r="GDT549" s="87"/>
      <c r="GDU549" s="87"/>
      <c r="GDV549" s="55"/>
      <c r="GDW549" s="55"/>
      <c r="GDX549" s="92"/>
      <c r="GDY549" s="61"/>
      <c r="GDZ549" s="55"/>
      <c r="GEA549" s="57"/>
      <c r="GEB549" s="55"/>
      <c r="GEC549" s="55"/>
      <c r="GED549" s="55"/>
      <c r="GEE549" s="55"/>
      <c r="GEF549" s="55"/>
      <c r="GEG549" s="55"/>
      <c r="GEH549" s="55"/>
      <c r="GEI549" s="59"/>
      <c r="GEJ549" s="55"/>
      <c r="GEK549" s="55"/>
      <c r="GEL549" s="87"/>
      <c r="GEM549" s="88"/>
      <c r="GEN549" s="89"/>
      <c r="GEO549" s="90"/>
      <c r="GEP549" s="57"/>
      <c r="GEQ549" s="57"/>
      <c r="GER549" s="91"/>
      <c r="GES549" s="87"/>
      <c r="GET549" s="87"/>
      <c r="GEU549" s="55"/>
      <c r="GEV549" s="55"/>
      <c r="GEW549" s="92"/>
      <c r="GEX549" s="61"/>
      <c r="GEY549" s="55"/>
      <c r="GEZ549" s="57"/>
      <c r="GFA549" s="55"/>
      <c r="GFB549" s="55"/>
      <c r="GFC549" s="55"/>
      <c r="GFD549" s="55"/>
      <c r="GFE549" s="55"/>
      <c r="GFF549" s="55"/>
      <c r="GFG549" s="55"/>
      <c r="GFH549" s="59"/>
      <c r="GFI549" s="55"/>
      <c r="GFJ549" s="55"/>
      <c r="GFK549" s="87"/>
      <c r="GFL549" s="88"/>
      <c r="GFM549" s="89"/>
      <c r="GFN549" s="90"/>
      <c r="GFO549" s="57"/>
      <c r="GFP549" s="57"/>
      <c r="GFQ549" s="91"/>
      <c r="GFR549" s="87"/>
      <c r="GFS549" s="87"/>
      <c r="GFT549" s="55"/>
      <c r="GFU549" s="55"/>
      <c r="GFV549" s="92"/>
      <c r="GFW549" s="61"/>
      <c r="GFX549" s="55"/>
      <c r="GFY549" s="57"/>
      <c r="GFZ549" s="55"/>
      <c r="GGA549" s="55"/>
      <c r="GGB549" s="55"/>
      <c r="GGC549" s="55"/>
      <c r="GGD549" s="55"/>
      <c r="GGE549" s="55"/>
      <c r="GGF549" s="55"/>
      <c r="GGG549" s="59"/>
      <c r="GGH549" s="55"/>
      <c r="GGI549" s="55"/>
      <c r="GGJ549" s="87"/>
      <c r="GGK549" s="88"/>
      <c r="GGL549" s="89"/>
      <c r="GGM549" s="90"/>
      <c r="GGN549" s="57"/>
      <c r="GGO549" s="57"/>
      <c r="GGP549" s="91"/>
      <c r="GGQ549" s="87"/>
      <c r="GGR549" s="87"/>
      <c r="GGS549" s="55"/>
      <c r="GGT549" s="55"/>
      <c r="GGU549" s="92"/>
      <c r="GGV549" s="61"/>
      <c r="GGW549" s="55"/>
      <c r="GGX549" s="57"/>
      <c r="GGY549" s="55"/>
      <c r="GGZ549" s="55"/>
      <c r="GHA549" s="55"/>
      <c r="GHB549" s="55"/>
      <c r="GHC549" s="55"/>
      <c r="GHD549" s="55"/>
      <c r="GHE549" s="55"/>
      <c r="GHF549" s="59"/>
      <c r="GHG549" s="55"/>
      <c r="GHH549" s="55"/>
      <c r="GHI549" s="87"/>
      <c r="GHJ549" s="88"/>
      <c r="GHK549" s="89"/>
      <c r="GHL549" s="90"/>
      <c r="GHM549" s="57"/>
      <c r="GHN549" s="57"/>
      <c r="GHO549" s="91"/>
      <c r="GHP549" s="87"/>
      <c r="GHQ549" s="87"/>
      <c r="GHR549" s="55"/>
      <c r="GHS549" s="55"/>
      <c r="GHT549" s="92"/>
      <c r="GHU549" s="61"/>
      <c r="GHV549" s="55"/>
      <c r="GHW549" s="57"/>
      <c r="GHX549" s="55"/>
      <c r="GHY549" s="55"/>
      <c r="GHZ549" s="55"/>
      <c r="GIA549" s="55"/>
      <c r="GIB549" s="55"/>
      <c r="GIC549" s="55"/>
      <c r="GID549" s="55"/>
      <c r="GIE549" s="59"/>
      <c r="GIF549" s="55"/>
      <c r="GIG549" s="55"/>
      <c r="GIH549" s="87"/>
      <c r="GII549" s="88"/>
      <c r="GIJ549" s="89"/>
      <c r="GIK549" s="90"/>
      <c r="GIL549" s="57"/>
      <c r="GIM549" s="57"/>
      <c r="GIN549" s="91"/>
      <c r="GIO549" s="87"/>
      <c r="GIP549" s="87"/>
      <c r="GIQ549" s="55"/>
      <c r="GIR549" s="55"/>
      <c r="GIS549" s="92"/>
      <c r="GIT549" s="61"/>
      <c r="GIU549" s="55"/>
      <c r="GIV549" s="57"/>
      <c r="GIW549" s="55"/>
      <c r="GIX549" s="55"/>
      <c r="GIY549" s="55"/>
      <c r="GIZ549" s="55"/>
      <c r="GJA549" s="55"/>
      <c r="GJB549" s="55"/>
      <c r="GJC549" s="55"/>
      <c r="GJD549" s="59"/>
      <c r="GJE549" s="55"/>
      <c r="GJF549" s="55"/>
      <c r="GJG549" s="87"/>
      <c r="GJH549" s="88"/>
      <c r="GJI549" s="89"/>
      <c r="GJJ549" s="90"/>
      <c r="GJK549" s="57"/>
      <c r="GJL549" s="57"/>
      <c r="GJM549" s="91"/>
      <c r="GJN549" s="87"/>
      <c r="GJO549" s="87"/>
      <c r="GJP549" s="55"/>
      <c r="GJQ549" s="55"/>
      <c r="GJR549" s="92"/>
      <c r="GJS549" s="61"/>
      <c r="GJT549" s="55"/>
      <c r="GJU549" s="57"/>
      <c r="GJV549" s="55"/>
      <c r="GJW549" s="55"/>
      <c r="GJX549" s="55"/>
      <c r="GJY549" s="55"/>
      <c r="GJZ549" s="55"/>
      <c r="GKA549" s="55"/>
      <c r="GKB549" s="55"/>
      <c r="GKC549" s="59"/>
      <c r="GKD549" s="55"/>
      <c r="GKE549" s="55"/>
      <c r="GKF549" s="87"/>
      <c r="GKG549" s="88"/>
      <c r="GKH549" s="89"/>
      <c r="GKI549" s="90"/>
      <c r="GKJ549" s="57"/>
      <c r="GKK549" s="57"/>
      <c r="GKL549" s="91"/>
      <c r="GKM549" s="87"/>
      <c r="GKN549" s="87"/>
      <c r="GKO549" s="55"/>
      <c r="GKP549" s="55"/>
      <c r="GKQ549" s="92"/>
      <c r="GKR549" s="61"/>
      <c r="GKS549" s="55"/>
      <c r="GKT549" s="57"/>
      <c r="GKU549" s="55"/>
      <c r="GKV549" s="55"/>
      <c r="GKW549" s="55"/>
      <c r="GKX549" s="55"/>
      <c r="GKY549" s="55"/>
      <c r="GKZ549" s="55"/>
      <c r="GLA549" s="55"/>
      <c r="GLB549" s="59"/>
      <c r="GLC549" s="55"/>
      <c r="GLD549" s="55"/>
      <c r="GLE549" s="87"/>
      <c r="GLF549" s="88"/>
      <c r="GLG549" s="89"/>
      <c r="GLH549" s="90"/>
      <c r="GLI549" s="57"/>
      <c r="GLJ549" s="57"/>
      <c r="GLK549" s="91"/>
      <c r="GLL549" s="87"/>
      <c r="GLM549" s="87"/>
      <c r="GLN549" s="55"/>
      <c r="GLO549" s="55"/>
      <c r="GLP549" s="92"/>
      <c r="GLQ549" s="61"/>
      <c r="GLR549" s="55"/>
      <c r="GLS549" s="57"/>
      <c r="GLT549" s="55"/>
      <c r="GLU549" s="55"/>
      <c r="GLV549" s="55"/>
      <c r="GLW549" s="55"/>
      <c r="GLX549" s="55"/>
      <c r="GLY549" s="55"/>
      <c r="GLZ549" s="55"/>
      <c r="GMA549" s="59"/>
      <c r="GMB549" s="55"/>
      <c r="GMC549" s="55"/>
      <c r="GMD549" s="87"/>
      <c r="GME549" s="88"/>
      <c r="GMF549" s="89"/>
      <c r="GMG549" s="90"/>
      <c r="GMH549" s="57"/>
      <c r="GMI549" s="57"/>
      <c r="GMJ549" s="91"/>
      <c r="GMK549" s="87"/>
      <c r="GML549" s="87"/>
      <c r="GMM549" s="55"/>
      <c r="GMN549" s="55"/>
      <c r="GMO549" s="92"/>
      <c r="GMP549" s="61"/>
      <c r="GMQ549" s="55"/>
      <c r="GMR549" s="57"/>
      <c r="GMS549" s="55"/>
      <c r="GMT549" s="55"/>
      <c r="GMU549" s="55"/>
      <c r="GMV549" s="55"/>
      <c r="GMW549" s="55"/>
      <c r="GMX549" s="55"/>
      <c r="GMY549" s="55"/>
      <c r="GMZ549" s="59"/>
      <c r="GNA549" s="55"/>
      <c r="GNB549" s="55"/>
      <c r="GNC549" s="87"/>
      <c r="GND549" s="88"/>
      <c r="GNE549" s="89"/>
      <c r="GNF549" s="90"/>
      <c r="GNG549" s="57"/>
      <c r="GNH549" s="57"/>
      <c r="GNI549" s="91"/>
      <c r="GNJ549" s="87"/>
      <c r="GNK549" s="87"/>
      <c r="GNL549" s="55"/>
      <c r="GNM549" s="55"/>
      <c r="GNN549" s="92"/>
      <c r="GNO549" s="61"/>
      <c r="GNP549" s="55"/>
      <c r="GNQ549" s="57"/>
      <c r="GNR549" s="55"/>
      <c r="GNS549" s="55"/>
      <c r="GNT549" s="55"/>
      <c r="GNU549" s="55"/>
      <c r="GNV549" s="55"/>
      <c r="GNW549" s="55"/>
      <c r="GNX549" s="55"/>
      <c r="GNY549" s="59"/>
      <c r="GNZ549" s="55"/>
      <c r="GOA549" s="55"/>
      <c r="GOB549" s="87"/>
      <c r="GOC549" s="88"/>
      <c r="GOD549" s="89"/>
      <c r="GOE549" s="90"/>
      <c r="GOF549" s="57"/>
      <c r="GOG549" s="57"/>
      <c r="GOH549" s="91"/>
      <c r="GOI549" s="87"/>
      <c r="GOJ549" s="87"/>
      <c r="GOK549" s="55"/>
      <c r="GOL549" s="55"/>
      <c r="GOM549" s="92"/>
      <c r="GON549" s="61"/>
      <c r="GOO549" s="55"/>
      <c r="GOP549" s="57"/>
      <c r="GOQ549" s="55"/>
      <c r="GOR549" s="55"/>
      <c r="GOS549" s="55"/>
      <c r="GOT549" s="55"/>
      <c r="GOU549" s="55"/>
      <c r="GOV549" s="55"/>
      <c r="GOW549" s="55"/>
      <c r="GOX549" s="59"/>
      <c r="GOY549" s="55"/>
      <c r="GOZ549" s="55"/>
      <c r="GPA549" s="87"/>
      <c r="GPB549" s="88"/>
      <c r="GPC549" s="89"/>
      <c r="GPD549" s="90"/>
      <c r="GPE549" s="57"/>
      <c r="GPF549" s="57"/>
      <c r="GPG549" s="91"/>
      <c r="GPH549" s="87"/>
      <c r="GPI549" s="87"/>
      <c r="GPJ549" s="55"/>
      <c r="GPK549" s="55"/>
      <c r="GPL549" s="92"/>
      <c r="GPM549" s="61"/>
      <c r="GPN549" s="55"/>
      <c r="GPO549" s="57"/>
      <c r="GPP549" s="55"/>
      <c r="GPQ549" s="55"/>
      <c r="GPR549" s="55"/>
      <c r="GPS549" s="55"/>
      <c r="GPT549" s="55"/>
      <c r="GPU549" s="55"/>
      <c r="GPV549" s="55"/>
      <c r="GPW549" s="59"/>
      <c r="GPX549" s="55"/>
      <c r="GPY549" s="55"/>
      <c r="GPZ549" s="87"/>
      <c r="GQA549" s="88"/>
      <c r="GQB549" s="89"/>
      <c r="GQC549" s="90"/>
      <c r="GQD549" s="57"/>
      <c r="GQE549" s="57"/>
      <c r="GQF549" s="91"/>
      <c r="GQG549" s="87"/>
      <c r="GQH549" s="87"/>
      <c r="GQI549" s="55"/>
      <c r="GQJ549" s="55"/>
      <c r="GQK549" s="92"/>
      <c r="GQL549" s="61"/>
      <c r="GQM549" s="55"/>
      <c r="GQN549" s="57"/>
      <c r="GQO549" s="55"/>
      <c r="GQP549" s="55"/>
      <c r="GQQ549" s="55"/>
      <c r="GQR549" s="55"/>
      <c r="GQS549" s="55"/>
      <c r="GQT549" s="55"/>
      <c r="GQU549" s="55"/>
      <c r="GQV549" s="59"/>
      <c r="GQW549" s="55"/>
      <c r="GQX549" s="55"/>
      <c r="GQY549" s="87"/>
      <c r="GQZ549" s="88"/>
      <c r="GRA549" s="89"/>
      <c r="GRB549" s="90"/>
      <c r="GRC549" s="57"/>
      <c r="GRD549" s="57"/>
      <c r="GRE549" s="91"/>
      <c r="GRF549" s="87"/>
      <c r="GRG549" s="87"/>
      <c r="GRH549" s="55"/>
      <c r="GRI549" s="55"/>
      <c r="GRJ549" s="92"/>
      <c r="GRK549" s="61"/>
      <c r="GRL549" s="55"/>
      <c r="GRM549" s="57"/>
      <c r="GRN549" s="55"/>
      <c r="GRO549" s="55"/>
      <c r="GRP549" s="55"/>
      <c r="GRQ549" s="55"/>
      <c r="GRR549" s="55"/>
      <c r="GRS549" s="55"/>
      <c r="GRT549" s="55"/>
      <c r="GRU549" s="59"/>
      <c r="GRV549" s="55"/>
      <c r="GRW549" s="55"/>
      <c r="GRX549" s="87"/>
      <c r="GRY549" s="88"/>
      <c r="GRZ549" s="89"/>
      <c r="GSA549" s="90"/>
      <c r="GSB549" s="57"/>
      <c r="GSC549" s="57"/>
      <c r="GSD549" s="91"/>
      <c r="GSE549" s="87"/>
      <c r="GSF549" s="87"/>
      <c r="GSG549" s="55"/>
      <c r="GSH549" s="55"/>
      <c r="GSI549" s="92"/>
      <c r="GSJ549" s="61"/>
      <c r="GSK549" s="55"/>
      <c r="GSL549" s="57"/>
      <c r="GSM549" s="55"/>
      <c r="GSN549" s="55"/>
      <c r="GSO549" s="55"/>
      <c r="GSP549" s="55"/>
      <c r="GSQ549" s="55"/>
      <c r="GSR549" s="55"/>
      <c r="GSS549" s="55"/>
      <c r="GST549" s="59"/>
      <c r="GSU549" s="55"/>
      <c r="GSV549" s="55"/>
      <c r="GSW549" s="87"/>
      <c r="GSX549" s="88"/>
      <c r="GSY549" s="89"/>
      <c r="GSZ549" s="90"/>
      <c r="GTA549" s="57"/>
      <c r="GTB549" s="57"/>
      <c r="GTC549" s="91"/>
      <c r="GTD549" s="87"/>
      <c r="GTE549" s="87"/>
      <c r="GTF549" s="55"/>
      <c r="GTG549" s="55"/>
      <c r="GTH549" s="92"/>
      <c r="GTI549" s="61"/>
      <c r="GTJ549" s="55"/>
      <c r="GTK549" s="57"/>
      <c r="GTL549" s="55"/>
      <c r="GTM549" s="55"/>
      <c r="GTN549" s="55"/>
      <c r="GTO549" s="55"/>
      <c r="GTP549" s="55"/>
      <c r="GTQ549" s="55"/>
      <c r="GTR549" s="55"/>
      <c r="GTS549" s="59"/>
      <c r="GTT549" s="55"/>
      <c r="GTU549" s="55"/>
      <c r="GTV549" s="87"/>
      <c r="GTW549" s="88"/>
      <c r="GTX549" s="89"/>
      <c r="GTY549" s="90"/>
      <c r="GTZ549" s="57"/>
      <c r="GUA549" s="57"/>
      <c r="GUB549" s="91"/>
      <c r="GUC549" s="87"/>
      <c r="GUD549" s="87"/>
      <c r="GUE549" s="55"/>
      <c r="GUF549" s="55"/>
      <c r="GUG549" s="92"/>
      <c r="GUH549" s="61"/>
      <c r="GUI549" s="55"/>
      <c r="GUJ549" s="57"/>
      <c r="GUK549" s="55"/>
      <c r="GUL549" s="55"/>
      <c r="GUM549" s="55"/>
      <c r="GUN549" s="55"/>
      <c r="GUO549" s="55"/>
      <c r="GUP549" s="55"/>
      <c r="GUQ549" s="55"/>
      <c r="GUR549" s="59"/>
      <c r="GUS549" s="55"/>
      <c r="GUT549" s="55"/>
      <c r="GUU549" s="87"/>
      <c r="GUV549" s="88"/>
      <c r="GUW549" s="89"/>
      <c r="GUX549" s="90"/>
      <c r="GUY549" s="57"/>
      <c r="GUZ549" s="57"/>
      <c r="GVA549" s="91"/>
      <c r="GVB549" s="87"/>
      <c r="GVC549" s="87"/>
      <c r="GVD549" s="55"/>
      <c r="GVE549" s="55"/>
      <c r="GVF549" s="92"/>
      <c r="GVG549" s="61"/>
      <c r="GVH549" s="55"/>
      <c r="GVI549" s="57"/>
      <c r="GVJ549" s="55"/>
      <c r="GVK549" s="55"/>
      <c r="GVL549" s="55"/>
      <c r="GVM549" s="55"/>
      <c r="GVN549" s="55"/>
      <c r="GVO549" s="55"/>
      <c r="GVP549" s="55"/>
      <c r="GVQ549" s="59"/>
      <c r="GVR549" s="55"/>
      <c r="GVS549" s="55"/>
      <c r="GVT549" s="87"/>
      <c r="GVU549" s="88"/>
      <c r="GVV549" s="89"/>
      <c r="GVW549" s="90"/>
      <c r="GVX549" s="57"/>
      <c r="GVY549" s="57"/>
      <c r="GVZ549" s="91"/>
      <c r="GWA549" s="87"/>
      <c r="GWB549" s="87"/>
      <c r="GWC549" s="55"/>
      <c r="GWD549" s="55"/>
      <c r="GWE549" s="92"/>
      <c r="GWF549" s="61"/>
      <c r="GWG549" s="55"/>
      <c r="GWH549" s="57"/>
      <c r="GWI549" s="55"/>
      <c r="GWJ549" s="55"/>
      <c r="GWK549" s="55"/>
      <c r="GWL549" s="55"/>
      <c r="GWM549" s="55"/>
      <c r="GWN549" s="55"/>
      <c r="GWO549" s="55"/>
      <c r="GWP549" s="59"/>
      <c r="GWQ549" s="55"/>
      <c r="GWR549" s="55"/>
      <c r="GWS549" s="87"/>
      <c r="GWT549" s="88"/>
      <c r="GWU549" s="89"/>
      <c r="GWV549" s="90"/>
      <c r="GWW549" s="57"/>
      <c r="GWX549" s="57"/>
      <c r="GWY549" s="91"/>
      <c r="GWZ549" s="87"/>
      <c r="GXA549" s="87"/>
      <c r="GXB549" s="55"/>
      <c r="GXC549" s="55"/>
      <c r="GXD549" s="92"/>
      <c r="GXE549" s="61"/>
      <c r="GXF549" s="55"/>
      <c r="GXG549" s="57"/>
      <c r="GXH549" s="55"/>
      <c r="GXI549" s="55"/>
      <c r="GXJ549" s="55"/>
      <c r="GXK549" s="55"/>
      <c r="GXL549" s="55"/>
      <c r="GXM549" s="55"/>
      <c r="GXN549" s="55"/>
      <c r="GXO549" s="59"/>
      <c r="GXP549" s="55"/>
      <c r="GXQ549" s="55"/>
      <c r="GXR549" s="87"/>
      <c r="GXS549" s="88"/>
      <c r="GXT549" s="89"/>
      <c r="GXU549" s="90"/>
      <c r="GXV549" s="57"/>
      <c r="GXW549" s="57"/>
      <c r="GXX549" s="91"/>
      <c r="GXY549" s="87"/>
      <c r="GXZ549" s="87"/>
      <c r="GYA549" s="55"/>
      <c r="GYB549" s="55"/>
      <c r="GYC549" s="92"/>
      <c r="GYD549" s="61"/>
      <c r="GYE549" s="55"/>
      <c r="GYF549" s="57"/>
      <c r="GYG549" s="55"/>
      <c r="GYH549" s="55"/>
      <c r="GYI549" s="55"/>
      <c r="GYJ549" s="55"/>
      <c r="GYK549" s="55"/>
      <c r="GYL549" s="55"/>
      <c r="GYM549" s="55"/>
      <c r="GYN549" s="59"/>
      <c r="GYO549" s="55"/>
      <c r="GYP549" s="55"/>
      <c r="GYQ549" s="87"/>
      <c r="GYR549" s="88"/>
      <c r="GYS549" s="89"/>
      <c r="GYT549" s="90"/>
      <c r="GYU549" s="57"/>
      <c r="GYV549" s="57"/>
      <c r="GYW549" s="91"/>
      <c r="GYX549" s="87"/>
      <c r="GYY549" s="87"/>
      <c r="GYZ549" s="55"/>
      <c r="GZA549" s="55"/>
      <c r="GZB549" s="92"/>
      <c r="GZC549" s="61"/>
      <c r="GZD549" s="55"/>
      <c r="GZE549" s="57"/>
      <c r="GZF549" s="55"/>
      <c r="GZG549" s="55"/>
      <c r="GZH549" s="55"/>
      <c r="GZI549" s="55"/>
      <c r="GZJ549" s="55"/>
      <c r="GZK549" s="55"/>
      <c r="GZL549" s="55"/>
      <c r="GZM549" s="59"/>
      <c r="GZN549" s="55"/>
      <c r="GZO549" s="55"/>
      <c r="GZP549" s="87"/>
      <c r="GZQ549" s="88"/>
      <c r="GZR549" s="89"/>
      <c r="GZS549" s="90"/>
      <c r="GZT549" s="57"/>
      <c r="GZU549" s="57"/>
      <c r="GZV549" s="91"/>
      <c r="GZW549" s="87"/>
      <c r="GZX549" s="87"/>
      <c r="GZY549" s="55"/>
      <c r="GZZ549" s="55"/>
      <c r="HAA549" s="92"/>
      <c r="HAB549" s="61"/>
      <c r="HAC549" s="55"/>
      <c r="HAD549" s="57"/>
      <c r="HAE549" s="55"/>
      <c r="HAF549" s="55"/>
      <c r="HAG549" s="55"/>
      <c r="HAH549" s="55"/>
      <c r="HAI549" s="55"/>
      <c r="HAJ549" s="55"/>
      <c r="HAK549" s="55"/>
      <c r="HAL549" s="59"/>
      <c r="HAM549" s="55"/>
      <c r="HAN549" s="55"/>
      <c r="HAO549" s="87"/>
      <c r="HAP549" s="88"/>
      <c r="HAQ549" s="89"/>
      <c r="HAR549" s="90"/>
      <c r="HAS549" s="57"/>
      <c r="HAT549" s="57"/>
      <c r="HAU549" s="91"/>
      <c r="HAV549" s="87"/>
      <c r="HAW549" s="87"/>
      <c r="HAX549" s="55"/>
      <c r="HAY549" s="55"/>
      <c r="HAZ549" s="92"/>
      <c r="HBA549" s="61"/>
      <c r="HBB549" s="55"/>
      <c r="HBC549" s="57"/>
      <c r="HBD549" s="55"/>
      <c r="HBE549" s="55"/>
      <c r="HBF549" s="55"/>
      <c r="HBG549" s="55"/>
      <c r="HBH549" s="55"/>
      <c r="HBI549" s="55"/>
      <c r="HBJ549" s="55"/>
      <c r="HBK549" s="59"/>
      <c r="HBL549" s="55"/>
      <c r="HBM549" s="55"/>
      <c r="HBN549" s="87"/>
      <c r="HBO549" s="88"/>
      <c r="HBP549" s="89"/>
      <c r="HBQ549" s="90"/>
      <c r="HBR549" s="57"/>
      <c r="HBS549" s="57"/>
      <c r="HBT549" s="91"/>
      <c r="HBU549" s="87"/>
      <c r="HBV549" s="87"/>
      <c r="HBW549" s="55"/>
      <c r="HBX549" s="55"/>
      <c r="HBY549" s="92"/>
      <c r="HBZ549" s="61"/>
      <c r="HCA549" s="55"/>
      <c r="HCB549" s="57"/>
      <c r="HCC549" s="55"/>
      <c r="HCD549" s="55"/>
      <c r="HCE549" s="55"/>
      <c r="HCF549" s="55"/>
      <c r="HCG549" s="55"/>
      <c r="HCH549" s="55"/>
      <c r="HCI549" s="55"/>
      <c r="HCJ549" s="59"/>
      <c r="HCK549" s="55"/>
      <c r="HCL549" s="55"/>
      <c r="HCM549" s="87"/>
      <c r="HCN549" s="88"/>
      <c r="HCO549" s="89"/>
      <c r="HCP549" s="90"/>
      <c r="HCQ549" s="57"/>
      <c r="HCR549" s="57"/>
      <c r="HCS549" s="91"/>
      <c r="HCT549" s="87"/>
      <c r="HCU549" s="87"/>
      <c r="HCV549" s="55"/>
      <c r="HCW549" s="55"/>
      <c r="HCX549" s="92"/>
      <c r="HCY549" s="61"/>
      <c r="HCZ549" s="55"/>
      <c r="HDA549" s="57"/>
      <c r="HDB549" s="55"/>
      <c r="HDC549" s="55"/>
      <c r="HDD549" s="55"/>
      <c r="HDE549" s="55"/>
      <c r="HDF549" s="55"/>
      <c r="HDG549" s="55"/>
      <c r="HDH549" s="55"/>
      <c r="HDI549" s="59"/>
      <c r="HDJ549" s="55"/>
      <c r="HDK549" s="55"/>
      <c r="HDL549" s="87"/>
      <c r="HDM549" s="88"/>
      <c r="HDN549" s="89"/>
      <c r="HDO549" s="90"/>
      <c r="HDP549" s="57"/>
      <c r="HDQ549" s="57"/>
      <c r="HDR549" s="91"/>
      <c r="HDS549" s="87"/>
      <c r="HDT549" s="87"/>
      <c r="HDU549" s="55"/>
      <c r="HDV549" s="55"/>
      <c r="HDW549" s="92"/>
      <c r="HDX549" s="61"/>
      <c r="HDY549" s="55"/>
      <c r="HDZ549" s="57"/>
      <c r="HEA549" s="55"/>
      <c r="HEB549" s="55"/>
      <c r="HEC549" s="55"/>
      <c r="HED549" s="55"/>
      <c r="HEE549" s="55"/>
      <c r="HEF549" s="55"/>
      <c r="HEG549" s="55"/>
      <c r="HEH549" s="59"/>
      <c r="HEI549" s="55"/>
      <c r="HEJ549" s="55"/>
      <c r="HEK549" s="87"/>
      <c r="HEL549" s="88"/>
      <c r="HEM549" s="89"/>
      <c r="HEN549" s="90"/>
      <c r="HEO549" s="57"/>
      <c r="HEP549" s="57"/>
      <c r="HEQ549" s="91"/>
      <c r="HER549" s="87"/>
      <c r="HES549" s="87"/>
      <c r="HET549" s="55"/>
      <c r="HEU549" s="55"/>
      <c r="HEV549" s="92"/>
      <c r="HEW549" s="61"/>
      <c r="HEX549" s="55"/>
      <c r="HEY549" s="57"/>
      <c r="HEZ549" s="55"/>
      <c r="HFA549" s="55"/>
      <c r="HFB549" s="55"/>
      <c r="HFC549" s="55"/>
      <c r="HFD549" s="55"/>
      <c r="HFE549" s="55"/>
      <c r="HFF549" s="55"/>
      <c r="HFG549" s="59"/>
      <c r="HFH549" s="55"/>
      <c r="HFI549" s="55"/>
      <c r="HFJ549" s="87"/>
      <c r="HFK549" s="88"/>
      <c r="HFL549" s="89"/>
      <c r="HFM549" s="90"/>
      <c r="HFN549" s="57"/>
      <c r="HFO549" s="57"/>
      <c r="HFP549" s="91"/>
      <c r="HFQ549" s="87"/>
      <c r="HFR549" s="87"/>
      <c r="HFS549" s="55"/>
      <c r="HFT549" s="55"/>
      <c r="HFU549" s="92"/>
      <c r="HFV549" s="61"/>
      <c r="HFW549" s="55"/>
      <c r="HFX549" s="57"/>
      <c r="HFY549" s="55"/>
      <c r="HFZ549" s="55"/>
      <c r="HGA549" s="55"/>
      <c r="HGB549" s="55"/>
      <c r="HGC549" s="55"/>
      <c r="HGD549" s="55"/>
      <c r="HGE549" s="55"/>
      <c r="HGF549" s="59"/>
      <c r="HGG549" s="55"/>
      <c r="HGH549" s="55"/>
      <c r="HGI549" s="87"/>
      <c r="HGJ549" s="88"/>
      <c r="HGK549" s="89"/>
      <c r="HGL549" s="90"/>
      <c r="HGM549" s="57"/>
      <c r="HGN549" s="57"/>
      <c r="HGO549" s="91"/>
      <c r="HGP549" s="87"/>
      <c r="HGQ549" s="87"/>
      <c r="HGR549" s="55"/>
      <c r="HGS549" s="55"/>
      <c r="HGT549" s="92"/>
      <c r="HGU549" s="61"/>
      <c r="HGV549" s="55"/>
      <c r="HGW549" s="57"/>
      <c r="HGX549" s="55"/>
      <c r="HGY549" s="55"/>
      <c r="HGZ549" s="55"/>
      <c r="HHA549" s="55"/>
      <c r="HHB549" s="55"/>
      <c r="HHC549" s="55"/>
      <c r="HHD549" s="55"/>
      <c r="HHE549" s="59"/>
      <c r="HHF549" s="55"/>
      <c r="HHG549" s="55"/>
      <c r="HHH549" s="87"/>
      <c r="HHI549" s="88"/>
      <c r="HHJ549" s="89"/>
      <c r="HHK549" s="90"/>
      <c r="HHL549" s="57"/>
      <c r="HHM549" s="57"/>
      <c r="HHN549" s="91"/>
      <c r="HHO549" s="87"/>
      <c r="HHP549" s="87"/>
      <c r="HHQ549" s="55"/>
      <c r="HHR549" s="55"/>
      <c r="HHS549" s="92"/>
      <c r="HHT549" s="61"/>
      <c r="HHU549" s="55"/>
      <c r="HHV549" s="57"/>
      <c r="HHW549" s="55"/>
      <c r="HHX549" s="55"/>
      <c r="HHY549" s="55"/>
      <c r="HHZ549" s="55"/>
      <c r="HIA549" s="55"/>
      <c r="HIB549" s="55"/>
      <c r="HIC549" s="55"/>
      <c r="HID549" s="59"/>
      <c r="HIE549" s="55"/>
      <c r="HIF549" s="55"/>
      <c r="HIG549" s="87"/>
      <c r="HIH549" s="88"/>
      <c r="HII549" s="89"/>
      <c r="HIJ549" s="90"/>
      <c r="HIK549" s="57"/>
      <c r="HIL549" s="57"/>
      <c r="HIM549" s="91"/>
      <c r="HIN549" s="87"/>
      <c r="HIO549" s="87"/>
      <c r="HIP549" s="55"/>
      <c r="HIQ549" s="55"/>
      <c r="HIR549" s="92"/>
      <c r="HIS549" s="61"/>
      <c r="HIT549" s="55"/>
      <c r="HIU549" s="57"/>
      <c r="HIV549" s="55"/>
      <c r="HIW549" s="55"/>
      <c r="HIX549" s="55"/>
      <c r="HIY549" s="55"/>
      <c r="HIZ549" s="55"/>
      <c r="HJA549" s="55"/>
      <c r="HJB549" s="55"/>
      <c r="HJC549" s="59"/>
      <c r="HJD549" s="55"/>
      <c r="HJE549" s="55"/>
      <c r="HJF549" s="87"/>
      <c r="HJG549" s="88"/>
      <c r="HJH549" s="89"/>
      <c r="HJI549" s="90"/>
      <c r="HJJ549" s="57"/>
      <c r="HJK549" s="57"/>
      <c r="HJL549" s="91"/>
      <c r="HJM549" s="87"/>
      <c r="HJN549" s="87"/>
      <c r="HJO549" s="55"/>
      <c r="HJP549" s="55"/>
      <c r="HJQ549" s="92"/>
      <c r="HJR549" s="61"/>
      <c r="HJS549" s="55"/>
      <c r="HJT549" s="57"/>
      <c r="HJU549" s="55"/>
      <c r="HJV549" s="55"/>
      <c r="HJW549" s="55"/>
      <c r="HJX549" s="55"/>
      <c r="HJY549" s="55"/>
      <c r="HJZ549" s="55"/>
      <c r="HKA549" s="55"/>
      <c r="HKB549" s="59"/>
      <c r="HKC549" s="55"/>
      <c r="HKD549" s="55"/>
      <c r="HKE549" s="87"/>
      <c r="HKF549" s="88"/>
      <c r="HKG549" s="89"/>
      <c r="HKH549" s="90"/>
      <c r="HKI549" s="57"/>
      <c r="HKJ549" s="57"/>
      <c r="HKK549" s="91"/>
      <c r="HKL549" s="87"/>
      <c r="HKM549" s="87"/>
      <c r="HKN549" s="55"/>
      <c r="HKO549" s="55"/>
      <c r="HKP549" s="92"/>
      <c r="HKQ549" s="61"/>
      <c r="HKR549" s="55"/>
      <c r="HKS549" s="57"/>
      <c r="HKT549" s="55"/>
      <c r="HKU549" s="55"/>
      <c r="HKV549" s="55"/>
      <c r="HKW549" s="55"/>
      <c r="HKX549" s="55"/>
      <c r="HKY549" s="55"/>
      <c r="HKZ549" s="55"/>
      <c r="HLA549" s="59"/>
      <c r="HLB549" s="55"/>
      <c r="HLC549" s="55"/>
      <c r="HLD549" s="87"/>
      <c r="HLE549" s="88"/>
      <c r="HLF549" s="89"/>
      <c r="HLG549" s="90"/>
      <c r="HLH549" s="57"/>
      <c r="HLI549" s="57"/>
      <c r="HLJ549" s="91"/>
      <c r="HLK549" s="87"/>
      <c r="HLL549" s="87"/>
      <c r="HLM549" s="55"/>
      <c r="HLN549" s="55"/>
      <c r="HLO549" s="92"/>
      <c r="HLP549" s="61"/>
      <c r="HLQ549" s="55"/>
      <c r="HLR549" s="57"/>
      <c r="HLS549" s="55"/>
      <c r="HLT549" s="55"/>
      <c r="HLU549" s="55"/>
      <c r="HLV549" s="55"/>
      <c r="HLW549" s="55"/>
      <c r="HLX549" s="55"/>
      <c r="HLY549" s="55"/>
      <c r="HLZ549" s="59"/>
      <c r="HMA549" s="55"/>
      <c r="HMB549" s="55"/>
      <c r="HMC549" s="87"/>
      <c r="HMD549" s="88"/>
      <c r="HME549" s="89"/>
      <c r="HMF549" s="90"/>
      <c r="HMG549" s="57"/>
      <c r="HMH549" s="57"/>
      <c r="HMI549" s="91"/>
      <c r="HMJ549" s="87"/>
      <c r="HMK549" s="87"/>
      <c r="HML549" s="55"/>
      <c r="HMM549" s="55"/>
      <c r="HMN549" s="92"/>
      <c r="HMO549" s="61"/>
      <c r="HMP549" s="55"/>
      <c r="HMQ549" s="57"/>
      <c r="HMR549" s="55"/>
      <c r="HMS549" s="55"/>
      <c r="HMT549" s="55"/>
      <c r="HMU549" s="55"/>
      <c r="HMV549" s="55"/>
      <c r="HMW549" s="55"/>
      <c r="HMX549" s="55"/>
      <c r="HMY549" s="59"/>
      <c r="HMZ549" s="55"/>
      <c r="HNA549" s="55"/>
      <c r="HNB549" s="87"/>
      <c r="HNC549" s="88"/>
      <c r="HND549" s="89"/>
      <c r="HNE549" s="90"/>
      <c r="HNF549" s="57"/>
      <c r="HNG549" s="57"/>
      <c r="HNH549" s="91"/>
      <c r="HNI549" s="87"/>
      <c r="HNJ549" s="87"/>
      <c r="HNK549" s="55"/>
      <c r="HNL549" s="55"/>
      <c r="HNM549" s="92"/>
      <c r="HNN549" s="61"/>
      <c r="HNO549" s="55"/>
      <c r="HNP549" s="57"/>
      <c r="HNQ549" s="55"/>
      <c r="HNR549" s="55"/>
      <c r="HNS549" s="55"/>
      <c r="HNT549" s="55"/>
      <c r="HNU549" s="55"/>
      <c r="HNV549" s="55"/>
      <c r="HNW549" s="55"/>
      <c r="HNX549" s="59"/>
      <c r="HNY549" s="55"/>
      <c r="HNZ549" s="55"/>
      <c r="HOA549" s="87"/>
      <c r="HOB549" s="88"/>
      <c r="HOC549" s="89"/>
      <c r="HOD549" s="90"/>
      <c r="HOE549" s="57"/>
      <c r="HOF549" s="57"/>
      <c r="HOG549" s="91"/>
      <c r="HOH549" s="87"/>
      <c r="HOI549" s="87"/>
      <c r="HOJ549" s="55"/>
      <c r="HOK549" s="55"/>
      <c r="HOL549" s="92"/>
      <c r="HOM549" s="61"/>
      <c r="HON549" s="55"/>
      <c r="HOO549" s="57"/>
      <c r="HOP549" s="55"/>
      <c r="HOQ549" s="55"/>
      <c r="HOR549" s="55"/>
      <c r="HOS549" s="55"/>
      <c r="HOT549" s="55"/>
      <c r="HOU549" s="55"/>
      <c r="HOV549" s="55"/>
      <c r="HOW549" s="59"/>
      <c r="HOX549" s="55"/>
      <c r="HOY549" s="55"/>
      <c r="HOZ549" s="87"/>
      <c r="HPA549" s="88"/>
      <c r="HPB549" s="89"/>
      <c r="HPC549" s="90"/>
      <c r="HPD549" s="57"/>
      <c r="HPE549" s="57"/>
      <c r="HPF549" s="91"/>
      <c r="HPG549" s="87"/>
      <c r="HPH549" s="87"/>
      <c r="HPI549" s="55"/>
      <c r="HPJ549" s="55"/>
      <c r="HPK549" s="92"/>
      <c r="HPL549" s="61"/>
      <c r="HPM549" s="55"/>
      <c r="HPN549" s="57"/>
      <c r="HPO549" s="55"/>
      <c r="HPP549" s="55"/>
      <c r="HPQ549" s="55"/>
      <c r="HPR549" s="55"/>
      <c r="HPS549" s="55"/>
      <c r="HPT549" s="55"/>
      <c r="HPU549" s="55"/>
      <c r="HPV549" s="59"/>
      <c r="HPW549" s="55"/>
      <c r="HPX549" s="55"/>
      <c r="HPY549" s="87"/>
      <c r="HPZ549" s="88"/>
      <c r="HQA549" s="89"/>
      <c r="HQB549" s="90"/>
      <c r="HQC549" s="57"/>
      <c r="HQD549" s="57"/>
      <c r="HQE549" s="91"/>
      <c r="HQF549" s="87"/>
      <c r="HQG549" s="87"/>
      <c r="HQH549" s="55"/>
      <c r="HQI549" s="55"/>
      <c r="HQJ549" s="92"/>
      <c r="HQK549" s="61"/>
      <c r="HQL549" s="55"/>
      <c r="HQM549" s="57"/>
      <c r="HQN549" s="55"/>
      <c r="HQO549" s="55"/>
      <c r="HQP549" s="55"/>
      <c r="HQQ549" s="55"/>
      <c r="HQR549" s="55"/>
      <c r="HQS549" s="55"/>
      <c r="HQT549" s="55"/>
      <c r="HQU549" s="59"/>
      <c r="HQV549" s="55"/>
      <c r="HQW549" s="55"/>
      <c r="HQX549" s="87"/>
      <c r="HQY549" s="88"/>
      <c r="HQZ549" s="89"/>
      <c r="HRA549" s="90"/>
      <c r="HRB549" s="57"/>
      <c r="HRC549" s="57"/>
      <c r="HRD549" s="91"/>
      <c r="HRE549" s="87"/>
      <c r="HRF549" s="87"/>
      <c r="HRG549" s="55"/>
      <c r="HRH549" s="55"/>
      <c r="HRI549" s="92"/>
      <c r="HRJ549" s="61"/>
      <c r="HRK549" s="55"/>
      <c r="HRL549" s="57"/>
      <c r="HRM549" s="55"/>
      <c r="HRN549" s="55"/>
      <c r="HRO549" s="55"/>
      <c r="HRP549" s="55"/>
      <c r="HRQ549" s="55"/>
      <c r="HRR549" s="55"/>
      <c r="HRS549" s="55"/>
      <c r="HRT549" s="59"/>
      <c r="HRU549" s="55"/>
      <c r="HRV549" s="55"/>
      <c r="HRW549" s="87"/>
      <c r="HRX549" s="88"/>
      <c r="HRY549" s="89"/>
      <c r="HRZ549" s="90"/>
      <c r="HSA549" s="57"/>
      <c r="HSB549" s="57"/>
      <c r="HSC549" s="91"/>
      <c r="HSD549" s="87"/>
      <c r="HSE549" s="87"/>
      <c r="HSF549" s="55"/>
      <c r="HSG549" s="55"/>
      <c r="HSH549" s="92"/>
      <c r="HSI549" s="61"/>
      <c r="HSJ549" s="55"/>
      <c r="HSK549" s="57"/>
      <c r="HSL549" s="55"/>
      <c r="HSM549" s="55"/>
      <c r="HSN549" s="55"/>
      <c r="HSO549" s="55"/>
      <c r="HSP549" s="55"/>
      <c r="HSQ549" s="55"/>
      <c r="HSR549" s="55"/>
      <c r="HSS549" s="59"/>
      <c r="HST549" s="55"/>
      <c r="HSU549" s="55"/>
      <c r="HSV549" s="87"/>
      <c r="HSW549" s="88"/>
      <c r="HSX549" s="89"/>
      <c r="HSY549" s="90"/>
      <c r="HSZ549" s="57"/>
      <c r="HTA549" s="57"/>
      <c r="HTB549" s="91"/>
      <c r="HTC549" s="87"/>
      <c r="HTD549" s="87"/>
      <c r="HTE549" s="55"/>
      <c r="HTF549" s="55"/>
      <c r="HTG549" s="92"/>
      <c r="HTH549" s="61"/>
      <c r="HTI549" s="55"/>
      <c r="HTJ549" s="57"/>
      <c r="HTK549" s="55"/>
      <c r="HTL549" s="55"/>
      <c r="HTM549" s="55"/>
      <c r="HTN549" s="55"/>
      <c r="HTO549" s="55"/>
      <c r="HTP549" s="55"/>
      <c r="HTQ549" s="55"/>
      <c r="HTR549" s="59"/>
      <c r="HTS549" s="55"/>
      <c r="HTT549" s="55"/>
      <c r="HTU549" s="87"/>
      <c r="HTV549" s="88"/>
      <c r="HTW549" s="89"/>
      <c r="HTX549" s="90"/>
      <c r="HTY549" s="57"/>
      <c r="HTZ549" s="57"/>
      <c r="HUA549" s="91"/>
      <c r="HUB549" s="87"/>
      <c r="HUC549" s="87"/>
      <c r="HUD549" s="55"/>
      <c r="HUE549" s="55"/>
      <c r="HUF549" s="92"/>
      <c r="HUG549" s="61"/>
      <c r="HUH549" s="55"/>
      <c r="HUI549" s="57"/>
      <c r="HUJ549" s="55"/>
      <c r="HUK549" s="55"/>
      <c r="HUL549" s="55"/>
      <c r="HUM549" s="55"/>
      <c r="HUN549" s="55"/>
      <c r="HUO549" s="55"/>
      <c r="HUP549" s="55"/>
      <c r="HUQ549" s="59"/>
      <c r="HUR549" s="55"/>
      <c r="HUS549" s="55"/>
      <c r="HUT549" s="87"/>
      <c r="HUU549" s="88"/>
      <c r="HUV549" s="89"/>
      <c r="HUW549" s="90"/>
      <c r="HUX549" s="57"/>
      <c r="HUY549" s="57"/>
      <c r="HUZ549" s="91"/>
      <c r="HVA549" s="87"/>
      <c r="HVB549" s="87"/>
      <c r="HVC549" s="55"/>
      <c r="HVD549" s="55"/>
      <c r="HVE549" s="92"/>
      <c r="HVF549" s="61"/>
      <c r="HVG549" s="55"/>
      <c r="HVH549" s="57"/>
      <c r="HVI549" s="55"/>
      <c r="HVJ549" s="55"/>
      <c r="HVK549" s="55"/>
      <c r="HVL549" s="55"/>
      <c r="HVM549" s="55"/>
      <c r="HVN549" s="55"/>
      <c r="HVO549" s="55"/>
      <c r="HVP549" s="59"/>
      <c r="HVQ549" s="55"/>
      <c r="HVR549" s="55"/>
      <c r="HVS549" s="87"/>
      <c r="HVT549" s="88"/>
      <c r="HVU549" s="89"/>
      <c r="HVV549" s="90"/>
      <c r="HVW549" s="57"/>
      <c r="HVX549" s="57"/>
      <c r="HVY549" s="91"/>
      <c r="HVZ549" s="87"/>
      <c r="HWA549" s="87"/>
      <c r="HWB549" s="55"/>
      <c r="HWC549" s="55"/>
      <c r="HWD549" s="92"/>
      <c r="HWE549" s="61"/>
      <c r="HWF549" s="55"/>
      <c r="HWG549" s="57"/>
      <c r="HWH549" s="55"/>
      <c r="HWI549" s="55"/>
      <c r="HWJ549" s="55"/>
      <c r="HWK549" s="55"/>
      <c r="HWL549" s="55"/>
      <c r="HWM549" s="55"/>
      <c r="HWN549" s="55"/>
      <c r="HWO549" s="59"/>
      <c r="HWP549" s="55"/>
      <c r="HWQ549" s="55"/>
      <c r="HWR549" s="87"/>
      <c r="HWS549" s="88"/>
      <c r="HWT549" s="89"/>
      <c r="HWU549" s="90"/>
      <c r="HWV549" s="57"/>
      <c r="HWW549" s="57"/>
      <c r="HWX549" s="91"/>
      <c r="HWY549" s="87"/>
      <c r="HWZ549" s="87"/>
      <c r="HXA549" s="55"/>
      <c r="HXB549" s="55"/>
      <c r="HXC549" s="92"/>
      <c r="HXD549" s="61"/>
      <c r="HXE549" s="55"/>
      <c r="HXF549" s="57"/>
      <c r="HXG549" s="55"/>
      <c r="HXH549" s="55"/>
      <c r="HXI549" s="55"/>
      <c r="HXJ549" s="55"/>
      <c r="HXK549" s="55"/>
      <c r="HXL549" s="55"/>
      <c r="HXM549" s="55"/>
      <c r="HXN549" s="59"/>
      <c r="HXO549" s="55"/>
      <c r="HXP549" s="55"/>
      <c r="HXQ549" s="87"/>
      <c r="HXR549" s="88"/>
      <c r="HXS549" s="89"/>
      <c r="HXT549" s="90"/>
      <c r="HXU549" s="57"/>
      <c r="HXV549" s="57"/>
      <c r="HXW549" s="91"/>
      <c r="HXX549" s="87"/>
      <c r="HXY549" s="87"/>
      <c r="HXZ549" s="55"/>
      <c r="HYA549" s="55"/>
      <c r="HYB549" s="92"/>
      <c r="HYC549" s="61"/>
      <c r="HYD549" s="55"/>
      <c r="HYE549" s="57"/>
      <c r="HYF549" s="55"/>
      <c r="HYG549" s="55"/>
      <c r="HYH549" s="55"/>
      <c r="HYI549" s="55"/>
      <c r="HYJ549" s="55"/>
      <c r="HYK549" s="55"/>
      <c r="HYL549" s="55"/>
      <c r="HYM549" s="59"/>
      <c r="HYN549" s="55"/>
      <c r="HYO549" s="55"/>
      <c r="HYP549" s="87"/>
      <c r="HYQ549" s="88"/>
      <c r="HYR549" s="89"/>
      <c r="HYS549" s="90"/>
      <c r="HYT549" s="57"/>
      <c r="HYU549" s="57"/>
      <c r="HYV549" s="91"/>
      <c r="HYW549" s="87"/>
      <c r="HYX549" s="87"/>
      <c r="HYY549" s="55"/>
      <c r="HYZ549" s="55"/>
      <c r="HZA549" s="92"/>
      <c r="HZB549" s="61"/>
      <c r="HZC549" s="55"/>
      <c r="HZD549" s="57"/>
      <c r="HZE549" s="55"/>
      <c r="HZF549" s="55"/>
      <c r="HZG549" s="55"/>
      <c r="HZH549" s="55"/>
      <c r="HZI549" s="55"/>
      <c r="HZJ549" s="55"/>
      <c r="HZK549" s="55"/>
      <c r="HZL549" s="59"/>
      <c r="HZM549" s="55"/>
      <c r="HZN549" s="55"/>
      <c r="HZO549" s="87"/>
      <c r="HZP549" s="88"/>
      <c r="HZQ549" s="89"/>
      <c r="HZR549" s="90"/>
      <c r="HZS549" s="57"/>
      <c r="HZT549" s="57"/>
      <c r="HZU549" s="91"/>
      <c r="HZV549" s="87"/>
      <c r="HZW549" s="87"/>
      <c r="HZX549" s="55"/>
      <c r="HZY549" s="55"/>
      <c r="HZZ549" s="92"/>
      <c r="IAA549" s="61"/>
      <c r="IAB549" s="55"/>
      <c r="IAC549" s="57"/>
      <c r="IAD549" s="55"/>
      <c r="IAE549" s="55"/>
      <c r="IAF549" s="55"/>
      <c r="IAG549" s="55"/>
      <c r="IAH549" s="55"/>
      <c r="IAI549" s="55"/>
      <c r="IAJ549" s="55"/>
      <c r="IAK549" s="59"/>
      <c r="IAL549" s="55"/>
      <c r="IAM549" s="55"/>
      <c r="IAN549" s="87"/>
      <c r="IAO549" s="88"/>
      <c r="IAP549" s="89"/>
      <c r="IAQ549" s="90"/>
      <c r="IAR549" s="57"/>
      <c r="IAS549" s="57"/>
      <c r="IAT549" s="91"/>
      <c r="IAU549" s="87"/>
      <c r="IAV549" s="87"/>
      <c r="IAW549" s="55"/>
      <c r="IAX549" s="55"/>
      <c r="IAY549" s="92"/>
      <c r="IAZ549" s="61"/>
      <c r="IBA549" s="55"/>
      <c r="IBB549" s="57"/>
      <c r="IBC549" s="55"/>
      <c r="IBD549" s="55"/>
      <c r="IBE549" s="55"/>
      <c r="IBF549" s="55"/>
      <c r="IBG549" s="55"/>
      <c r="IBH549" s="55"/>
      <c r="IBI549" s="55"/>
      <c r="IBJ549" s="59"/>
      <c r="IBK549" s="55"/>
      <c r="IBL549" s="55"/>
      <c r="IBM549" s="87"/>
      <c r="IBN549" s="88"/>
      <c r="IBO549" s="89"/>
      <c r="IBP549" s="90"/>
      <c r="IBQ549" s="57"/>
      <c r="IBR549" s="57"/>
      <c r="IBS549" s="91"/>
      <c r="IBT549" s="87"/>
      <c r="IBU549" s="87"/>
      <c r="IBV549" s="55"/>
      <c r="IBW549" s="55"/>
      <c r="IBX549" s="92"/>
      <c r="IBY549" s="61"/>
      <c r="IBZ549" s="55"/>
      <c r="ICA549" s="57"/>
      <c r="ICB549" s="55"/>
      <c r="ICC549" s="55"/>
      <c r="ICD549" s="55"/>
      <c r="ICE549" s="55"/>
      <c r="ICF549" s="55"/>
      <c r="ICG549" s="55"/>
      <c r="ICH549" s="55"/>
      <c r="ICI549" s="59"/>
      <c r="ICJ549" s="55"/>
      <c r="ICK549" s="55"/>
      <c r="ICL549" s="87"/>
      <c r="ICM549" s="88"/>
      <c r="ICN549" s="89"/>
      <c r="ICO549" s="90"/>
      <c r="ICP549" s="57"/>
      <c r="ICQ549" s="57"/>
      <c r="ICR549" s="91"/>
      <c r="ICS549" s="87"/>
      <c r="ICT549" s="87"/>
      <c r="ICU549" s="55"/>
      <c r="ICV549" s="55"/>
      <c r="ICW549" s="92"/>
      <c r="ICX549" s="61"/>
      <c r="ICY549" s="55"/>
      <c r="ICZ549" s="57"/>
      <c r="IDA549" s="55"/>
      <c r="IDB549" s="55"/>
      <c r="IDC549" s="55"/>
      <c r="IDD549" s="55"/>
      <c r="IDE549" s="55"/>
      <c r="IDF549" s="55"/>
      <c r="IDG549" s="55"/>
      <c r="IDH549" s="59"/>
      <c r="IDI549" s="55"/>
      <c r="IDJ549" s="55"/>
      <c r="IDK549" s="87"/>
      <c r="IDL549" s="88"/>
      <c r="IDM549" s="89"/>
      <c r="IDN549" s="90"/>
      <c r="IDO549" s="57"/>
      <c r="IDP549" s="57"/>
      <c r="IDQ549" s="91"/>
      <c r="IDR549" s="87"/>
      <c r="IDS549" s="87"/>
      <c r="IDT549" s="55"/>
      <c r="IDU549" s="55"/>
      <c r="IDV549" s="92"/>
      <c r="IDW549" s="61"/>
      <c r="IDX549" s="55"/>
      <c r="IDY549" s="57"/>
      <c r="IDZ549" s="55"/>
      <c r="IEA549" s="55"/>
      <c r="IEB549" s="55"/>
      <c r="IEC549" s="55"/>
      <c r="IED549" s="55"/>
      <c r="IEE549" s="55"/>
      <c r="IEF549" s="55"/>
      <c r="IEG549" s="59"/>
      <c r="IEH549" s="55"/>
      <c r="IEI549" s="55"/>
      <c r="IEJ549" s="87"/>
      <c r="IEK549" s="88"/>
      <c r="IEL549" s="89"/>
      <c r="IEM549" s="90"/>
      <c r="IEN549" s="57"/>
      <c r="IEO549" s="57"/>
      <c r="IEP549" s="91"/>
      <c r="IEQ549" s="87"/>
      <c r="IER549" s="87"/>
      <c r="IES549" s="55"/>
      <c r="IET549" s="55"/>
      <c r="IEU549" s="92"/>
      <c r="IEV549" s="61"/>
      <c r="IEW549" s="55"/>
      <c r="IEX549" s="57"/>
      <c r="IEY549" s="55"/>
      <c r="IEZ549" s="55"/>
      <c r="IFA549" s="55"/>
      <c r="IFB549" s="55"/>
      <c r="IFC549" s="55"/>
      <c r="IFD549" s="55"/>
      <c r="IFE549" s="55"/>
      <c r="IFF549" s="59"/>
      <c r="IFG549" s="55"/>
      <c r="IFH549" s="55"/>
      <c r="IFI549" s="87"/>
      <c r="IFJ549" s="88"/>
      <c r="IFK549" s="89"/>
      <c r="IFL549" s="90"/>
      <c r="IFM549" s="57"/>
      <c r="IFN549" s="57"/>
      <c r="IFO549" s="91"/>
      <c r="IFP549" s="87"/>
      <c r="IFQ549" s="87"/>
      <c r="IFR549" s="55"/>
      <c r="IFS549" s="55"/>
      <c r="IFT549" s="92"/>
      <c r="IFU549" s="61"/>
      <c r="IFV549" s="55"/>
      <c r="IFW549" s="57"/>
      <c r="IFX549" s="55"/>
      <c r="IFY549" s="55"/>
      <c r="IFZ549" s="55"/>
      <c r="IGA549" s="55"/>
      <c r="IGB549" s="55"/>
      <c r="IGC549" s="55"/>
      <c r="IGD549" s="55"/>
      <c r="IGE549" s="59"/>
      <c r="IGF549" s="55"/>
      <c r="IGG549" s="55"/>
      <c r="IGH549" s="87"/>
      <c r="IGI549" s="88"/>
      <c r="IGJ549" s="89"/>
      <c r="IGK549" s="90"/>
      <c r="IGL549" s="57"/>
      <c r="IGM549" s="57"/>
      <c r="IGN549" s="91"/>
      <c r="IGO549" s="87"/>
      <c r="IGP549" s="87"/>
      <c r="IGQ549" s="55"/>
      <c r="IGR549" s="55"/>
      <c r="IGS549" s="92"/>
      <c r="IGT549" s="61"/>
      <c r="IGU549" s="55"/>
      <c r="IGV549" s="57"/>
      <c r="IGW549" s="55"/>
      <c r="IGX549" s="55"/>
      <c r="IGY549" s="55"/>
      <c r="IGZ549" s="55"/>
      <c r="IHA549" s="55"/>
      <c r="IHB549" s="55"/>
      <c r="IHC549" s="55"/>
      <c r="IHD549" s="59"/>
      <c r="IHE549" s="55"/>
      <c r="IHF549" s="55"/>
      <c r="IHG549" s="87"/>
      <c r="IHH549" s="88"/>
      <c r="IHI549" s="89"/>
      <c r="IHJ549" s="90"/>
      <c r="IHK549" s="57"/>
      <c r="IHL549" s="57"/>
      <c r="IHM549" s="91"/>
      <c r="IHN549" s="87"/>
      <c r="IHO549" s="87"/>
      <c r="IHP549" s="55"/>
      <c r="IHQ549" s="55"/>
      <c r="IHR549" s="92"/>
      <c r="IHS549" s="61"/>
      <c r="IHT549" s="55"/>
      <c r="IHU549" s="57"/>
      <c r="IHV549" s="55"/>
      <c r="IHW549" s="55"/>
      <c r="IHX549" s="55"/>
      <c r="IHY549" s="55"/>
      <c r="IHZ549" s="55"/>
      <c r="IIA549" s="55"/>
      <c r="IIB549" s="55"/>
      <c r="IIC549" s="59"/>
      <c r="IID549" s="55"/>
      <c r="IIE549" s="55"/>
      <c r="IIF549" s="87"/>
      <c r="IIG549" s="88"/>
      <c r="IIH549" s="89"/>
      <c r="III549" s="90"/>
      <c r="IIJ549" s="57"/>
      <c r="IIK549" s="57"/>
      <c r="IIL549" s="91"/>
      <c r="IIM549" s="87"/>
      <c r="IIN549" s="87"/>
      <c r="IIO549" s="55"/>
      <c r="IIP549" s="55"/>
      <c r="IIQ549" s="92"/>
      <c r="IIR549" s="61"/>
      <c r="IIS549" s="55"/>
      <c r="IIT549" s="57"/>
      <c r="IIU549" s="55"/>
      <c r="IIV549" s="55"/>
      <c r="IIW549" s="55"/>
      <c r="IIX549" s="55"/>
      <c r="IIY549" s="55"/>
      <c r="IIZ549" s="55"/>
      <c r="IJA549" s="55"/>
      <c r="IJB549" s="59"/>
      <c r="IJC549" s="55"/>
      <c r="IJD549" s="55"/>
      <c r="IJE549" s="87"/>
      <c r="IJF549" s="88"/>
      <c r="IJG549" s="89"/>
      <c r="IJH549" s="90"/>
      <c r="IJI549" s="57"/>
      <c r="IJJ549" s="57"/>
      <c r="IJK549" s="91"/>
      <c r="IJL549" s="87"/>
      <c r="IJM549" s="87"/>
      <c r="IJN549" s="55"/>
      <c r="IJO549" s="55"/>
      <c r="IJP549" s="92"/>
      <c r="IJQ549" s="61"/>
      <c r="IJR549" s="55"/>
      <c r="IJS549" s="57"/>
      <c r="IJT549" s="55"/>
      <c r="IJU549" s="55"/>
      <c r="IJV549" s="55"/>
      <c r="IJW549" s="55"/>
      <c r="IJX549" s="55"/>
      <c r="IJY549" s="55"/>
      <c r="IJZ549" s="55"/>
      <c r="IKA549" s="59"/>
      <c r="IKB549" s="55"/>
      <c r="IKC549" s="55"/>
      <c r="IKD549" s="87"/>
      <c r="IKE549" s="88"/>
      <c r="IKF549" s="89"/>
      <c r="IKG549" s="90"/>
      <c r="IKH549" s="57"/>
      <c r="IKI549" s="57"/>
      <c r="IKJ549" s="91"/>
      <c r="IKK549" s="87"/>
      <c r="IKL549" s="87"/>
      <c r="IKM549" s="55"/>
      <c r="IKN549" s="55"/>
      <c r="IKO549" s="92"/>
      <c r="IKP549" s="61"/>
      <c r="IKQ549" s="55"/>
      <c r="IKR549" s="57"/>
      <c r="IKS549" s="55"/>
      <c r="IKT549" s="55"/>
      <c r="IKU549" s="55"/>
      <c r="IKV549" s="55"/>
      <c r="IKW549" s="55"/>
      <c r="IKX549" s="55"/>
      <c r="IKY549" s="55"/>
      <c r="IKZ549" s="59"/>
      <c r="ILA549" s="55"/>
      <c r="ILB549" s="55"/>
      <c r="ILC549" s="87"/>
      <c r="ILD549" s="88"/>
      <c r="ILE549" s="89"/>
      <c r="ILF549" s="90"/>
      <c r="ILG549" s="57"/>
      <c r="ILH549" s="57"/>
      <c r="ILI549" s="91"/>
      <c r="ILJ549" s="87"/>
      <c r="ILK549" s="87"/>
      <c r="ILL549" s="55"/>
      <c r="ILM549" s="55"/>
      <c r="ILN549" s="92"/>
      <c r="ILO549" s="61"/>
      <c r="ILP549" s="55"/>
      <c r="ILQ549" s="57"/>
      <c r="ILR549" s="55"/>
      <c r="ILS549" s="55"/>
      <c r="ILT549" s="55"/>
      <c r="ILU549" s="55"/>
      <c r="ILV549" s="55"/>
      <c r="ILW549" s="55"/>
      <c r="ILX549" s="55"/>
      <c r="ILY549" s="59"/>
      <c r="ILZ549" s="55"/>
      <c r="IMA549" s="55"/>
      <c r="IMB549" s="87"/>
      <c r="IMC549" s="88"/>
      <c r="IMD549" s="89"/>
      <c r="IME549" s="90"/>
      <c r="IMF549" s="57"/>
      <c r="IMG549" s="57"/>
      <c r="IMH549" s="91"/>
      <c r="IMI549" s="87"/>
      <c r="IMJ549" s="87"/>
      <c r="IMK549" s="55"/>
      <c r="IML549" s="55"/>
      <c r="IMM549" s="92"/>
      <c r="IMN549" s="61"/>
      <c r="IMO549" s="55"/>
      <c r="IMP549" s="57"/>
      <c r="IMQ549" s="55"/>
      <c r="IMR549" s="55"/>
      <c r="IMS549" s="55"/>
      <c r="IMT549" s="55"/>
      <c r="IMU549" s="55"/>
      <c r="IMV549" s="55"/>
      <c r="IMW549" s="55"/>
      <c r="IMX549" s="59"/>
      <c r="IMY549" s="55"/>
      <c r="IMZ549" s="55"/>
      <c r="INA549" s="87"/>
      <c r="INB549" s="88"/>
      <c r="INC549" s="89"/>
      <c r="IND549" s="90"/>
      <c r="INE549" s="57"/>
      <c r="INF549" s="57"/>
      <c r="ING549" s="91"/>
      <c r="INH549" s="87"/>
      <c r="INI549" s="87"/>
      <c r="INJ549" s="55"/>
      <c r="INK549" s="55"/>
      <c r="INL549" s="92"/>
      <c r="INM549" s="61"/>
      <c r="INN549" s="55"/>
      <c r="INO549" s="57"/>
      <c r="INP549" s="55"/>
      <c r="INQ549" s="55"/>
      <c r="INR549" s="55"/>
      <c r="INS549" s="55"/>
      <c r="INT549" s="55"/>
      <c r="INU549" s="55"/>
      <c r="INV549" s="55"/>
      <c r="INW549" s="59"/>
      <c r="INX549" s="55"/>
      <c r="INY549" s="55"/>
      <c r="INZ549" s="87"/>
      <c r="IOA549" s="88"/>
      <c r="IOB549" s="89"/>
      <c r="IOC549" s="90"/>
      <c r="IOD549" s="57"/>
      <c r="IOE549" s="57"/>
      <c r="IOF549" s="91"/>
      <c r="IOG549" s="87"/>
      <c r="IOH549" s="87"/>
      <c r="IOI549" s="55"/>
      <c r="IOJ549" s="55"/>
      <c r="IOK549" s="92"/>
      <c r="IOL549" s="61"/>
      <c r="IOM549" s="55"/>
      <c r="ION549" s="57"/>
      <c r="IOO549" s="55"/>
      <c r="IOP549" s="55"/>
      <c r="IOQ549" s="55"/>
      <c r="IOR549" s="55"/>
      <c r="IOS549" s="55"/>
      <c r="IOT549" s="55"/>
      <c r="IOU549" s="55"/>
      <c r="IOV549" s="59"/>
      <c r="IOW549" s="55"/>
      <c r="IOX549" s="55"/>
      <c r="IOY549" s="87"/>
      <c r="IOZ549" s="88"/>
      <c r="IPA549" s="89"/>
      <c r="IPB549" s="90"/>
      <c r="IPC549" s="57"/>
      <c r="IPD549" s="57"/>
      <c r="IPE549" s="91"/>
      <c r="IPF549" s="87"/>
      <c r="IPG549" s="87"/>
      <c r="IPH549" s="55"/>
      <c r="IPI549" s="55"/>
      <c r="IPJ549" s="92"/>
      <c r="IPK549" s="61"/>
      <c r="IPL549" s="55"/>
      <c r="IPM549" s="57"/>
      <c r="IPN549" s="55"/>
      <c r="IPO549" s="55"/>
      <c r="IPP549" s="55"/>
      <c r="IPQ549" s="55"/>
      <c r="IPR549" s="55"/>
      <c r="IPS549" s="55"/>
      <c r="IPT549" s="55"/>
      <c r="IPU549" s="59"/>
      <c r="IPV549" s="55"/>
      <c r="IPW549" s="55"/>
      <c r="IPX549" s="87"/>
      <c r="IPY549" s="88"/>
      <c r="IPZ549" s="89"/>
      <c r="IQA549" s="90"/>
      <c r="IQB549" s="57"/>
      <c r="IQC549" s="57"/>
      <c r="IQD549" s="91"/>
      <c r="IQE549" s="87"/>
      <c r="IQF549" s="87"/>
      <c r="IQG549" s="55"/>
      <c r="IQH549" s="55"/>
      <c r="IQI549" s="92"/>
      <c r="IQJ549" s="61"/>
      <c r="IQK549" s="55"/>
      <c r="IQL549" s="57"/>
      <c r="IQM549" s="55"/>
      <c r="IQN549" s="55"/>
      <c r="IQO549" s="55"/>
      <c r="IQP549" s="55"/>
      <c r="IQQ549" s="55"/>
      <c r="IQR549" s="55"/>
      <c r="IQS549" s="55"/>
      <c r="IQT549" s="59"/>
      <c r="IQU549" s="55"/>
      <c r="IQV549" s="55"/>
      <c r="IQW549" s="87"/>
      <c r="IQX549" s="88"/>
      <c r="IQY549" s="89"/>
      <c r="IQZ549" s="90"/>
      <c r="IRA549" s="57"/>
      <c r="IRB549" s="57"/>
      <c r="IRC549" s="91"/>
      <c r="IRD549" s="87"/>
      <c r="IRE549" s="87"/>
      <c r="IRF549" s="55"/>
      <c r="IRG549" s="55"/>
      <c r="IRH549" s="92"/>
      <c r="IRI549" s="61"/>
      <c r="IRJ549" s="55"/>
      <c r="IRK549" s="57"/>
      <c r="IRL549" s="55"/>
      <c r="IRM549" s="55"/>
      <c r="IRN549" s="55"/>
      <c r="IRO549" s="55"/>
      <c r="IRP549" s="55"/>
      <c r="IRQ549" s="55"/>
      <c r="IRR549" s="55"/>
      <c r="IRS549" s="59"/>
      <c r="IRT549" s="55"/>
      <c r="IRU549" s="55"/>
      <c r="IRV549" s="87"/>
      <c r="IRW549" s="88"/>
      <c r="IRX549" s="89"/>
      <c r="IRY549" s="90"/>
      <c r="IRZ549" s="57"/>
      <c r="ISA549" s="57"/>
      <c r="ISB549" s="91"/>
      <c r="ISC549" s="87"/>
      <c r="ISD549" s="87"/>
      <c r="ISE549" s="55"/>
      <c r="ISF549" s="55"/>
      <c r="ISG549" s="92"/>
      <c r="ISH549" s="61"/>
      <c r="ISI549" s="55"/>
      <c r="ISJ549" s="57"/>
      <c r="ISK549" s="55"/>
      <c r="ISL549" s="55"/>
      <c r="ISM549" s="55"/>
      <c r="ISN549" s="55"/>
      <c r="ISO549" s="55"/>
      <c r="ISP549" s="55"/>
      <c r="ISQ549" s="55"/>
      <c r="ISR549" s="59"/>
      <c r="ISS549" s="55"/>
      <c r="IST549" s="55"/>
      <c r="ISU549" s="87"/>
      <c r="ISV549" s="88"/>
      <c r="ISW549" s="89"/>
      <c r="ISX549" s="90"/>
      <c r="ISY549" s="57"/>
      <c r="ISZ549" s="57"/>
      <c r="ITA549" s="91"/>
      <c r="ITB549" s="87"/>
      <c r="ITC549" s="87"/>
      <c r="ITD549" s="55"/>
      <c r="ITE549" s="55"/>
      <c r="ITF549" s="92"/>
      <c r="ITG549" s="61"/>
      <c r="ITH549" s="55"/>
      <c r="ITI549" s="57"/>
      <c r="ITJ549" s="55"/>
      <c r="ITK549" s="55"/>
      <c r="ITL549" s="55"/>
      <c r="ITM549" s="55"/>
      <c r="ITN549" s="55"/>
      <c r="ITO549" s="55"/>
      <c r="ITP549" s="55"/>
      <c r="ITQ549" s="59"/>
      <c r="ITR549" s="55"/>
      <c r="ITS549" s="55"/>
      <c r="ITT549" s="87"/>
      <c r="ITU549" s="88"/>
      <c r="ITV549" s="89"/>
      <c r="ITW549" s="90"/>
      <c r="ITX549" s="57"/>
      <c r="ITY549" s="57"/>
      <c r="ITZ549" s="91"/>
      <c r="IUA549" s="87"/>
      <c r="IUB549" s="87"/>
      <c r="IUC549" s="55"/>
      <c r="IUD549" s="55"/>
      <c r="IUE549" s="92"/>
      <c r="IUF549" s="61"/>
      <c r="IUG549" s="55"/>
      <c r="IUH549" s="57"/>
      <c r="IUI549" s="55"/>
      <c r="IUJ549" s="55"/>
      <c r="IUK549" s="55"/>
      <c r="IUL549" s="55"/>
      <c r="IUM549" s="55"/>
      <c r="IUN549" s="55"/>
      <c r="IUO549" s="55"/>
      <c r="IUP549" s="59"/>
      <c r="IUQ549" s="55"/>
      <c r="IUR549" s="55"/>
      <c r="IUS549" s="87"/>
      <c r="IUT549" s="88"/>
      <c r="IUU549" s="89"/>
      <c r="IUV549" s="90"/>
      <c r="IUW549" s="57"/>
      <c r="IUX549" s="57"/>
      <c r="IUY549" s="91"/>
      <c r="IUZ549" s="87"/>
      <c r="IVA549" s="87"/>
      <c r="IVB549" s="55"/>
      <c r="IVC549" s="55"/>
      <c r="IVD549" s="92"/>
      <c r="IVE549" s="61"/>
      <c r="IVF549" s="55"/>
      <c r="IVG549" s="57"/>
      <c r="IVH549" s="55"/>
      <c r="IVI549" s="55"/>
      <c r="IVJ549" s="55"/>
      <c r="IVK549" s="55"/>
      <c r="IVL549" s="55"/>
      <c r="IVM549" s="55"/>
      <c r="IVN549" s="55"/>
      <c r="IVO549" s="59"/>
      <c r="IVP549" s="55"/>
      <c r="IVQ549" s="55"/>
      <c r="IVR549" s="87"/>
      <c r="IVS549" s="88"/>
      <c r="IVT549" s="89"/>
      <c r="IVU549" s="90"/>
      <c r="IVV549" s="57"/>
      <c r="IVW549" s="57"/>
      <c r="IVX549" s="91"/>
      <c r="IVY549" s="87"/>
      <c r="IVZ549" s="87"/>
      <c r="IWA549" s="55"/>
      <c r="IWB549" s="55"/>
      <c r="IWC549" s="92"/>
      <c r="IWD549" s="61"/>
      <c r="IWE549" s="55"/>
      <c r="IWF549" s="57"/>
      <c r="IWG549" s="55"/>
      <c r="IWH549" s="55"/>
      <c r="IWI549" s="55"/>
      <c r="IWJ549" s="55"/>
      <c r="IWK549" s="55"/>
      <c r="IWL549" s="55"/>
      <c r="IWM549" s="55"/>
      <c r="IWN549" s="59"/>
      <c r="IWO549" s="55"/>
      <c r="IWP549" s="55"/>
      <c r="IWQ549" s="87"/>
      <c r="IWR549" s="88"/>
      <c r="IWS549" s="89"/>
      <c r="IWT549" s="90"/>
      <c r="IWU549" s="57"/>
      <c r="IWV549" s="57"/>
      <c r="IWW549" s="91"/>
      <c r="IWX549" s="87"/>
      <c r="IWY549" s="87"/>
      <c r="IWZ549" s="55"/>
      <c r="IXA549" s="55"/>
      <c r="IXB549" s="92"/>
      <c r="IXC549" s="61"/>
      <c r="IXD549" s="55"/>
      <c r="IXE549" s="57"/>
      <c r="IXF549" s="55"/>
      <c r="IXG549" s="55"/>
      <c r="IXH549" s="55"/>
      <c r="IXI549" s="55"/>
      <c r="IXJ549" s="55"/>
      <c r="IXK549" s="55"/>
      <c r="IXL549" s="55"/>
      <c r="IXM549" s="59"/>
      <c r="IXN549" s="55"/>
      <c r="IXO549" s="55"/>
      <c r="IXP549" s="87"/>
      <c r="IXQ549" s="88"/>
      <c r="IXR549" s="89"/>
      <c r="IXS549" s="90"/>
      <c r="IXT549" s="57"/>
      <c r="IXU549" s="57"/>
      <c r="IXV549" s="91"/>
      <c r="IXW549" s="87"/>
      <c r="IXX549" s="87"/>
      <c r="IXY549" s="55"/>
      <c r="IXZ549" s="55"/>
      <c r="IYA549" s="92"/>
      <c r="IYB549" s="61"/>
      <c r="IYC549" s="55"/>
      <c r="IYD549" s="57"/>
      <c r="IYE549" s="55"/>
      <c r="IYF549" s="55"/>
      <c r="IYG549" s="55"/>
      <c r="IYH549" s="55"/>
      <c r="IYI549" s="55"/>
      <c r="IYJ549" s="55"/>
      <c r="IYK549" s="55"/>
      <c r="IYL549" s="59"/>
      <c r="IYM549" s="55"/>
      <c r="IYN549" s="55"/>
      <c r="IYO549" s="87"/>
      <c r="IYP549" s="88"/>
      <c r="IYQ549" s="89"/>
      <c r="IYR549" s="90"/>
      <c r="IYS549" s="57"/>
      <c r="IYT549" s="57"/>
      <c r="IYU549" s="91"/>
      <c r="IYV549" s="87"/>
      <c r="IYW549" s="87"/>
      <c r="IYX549" s="55"/>
      <c r="IYY549" s="55"/>
      <c r="IYZ549" s="92"/>
      <c r="IZA549" s="61"/>
      <c r="IZB549" s="55"/>
      <c r="IZC549" s="57"/>
      <c r="IZD549" s="55"/>
      <c r="IZE549" s="55"/>
      <c r="IZF549" s="55"/>
      <c r="IZG549" s="55"/>
      <c r="IZH549" s="55"/>
      <c r="IZI549" s="55"/>
      <c r="IZJ549" s="55"/>
      <c r="IZK549" s="59"/>
      <c r="IZL549" s="55"/>
      <c r="IZM549" s="55"/>
      <c r="IZN549" s="87"/>
      <c r="IZO549" s="88"/>
      <c r="IZP549" s="89"/>
      <c r="IZQ549" s="90"/>
      <c r="IZR549" s="57"/>
      <c r="IZS549" s="57"/>
      <c r="IZT549" s="91"/>
      <c r="IZU549" s="87"/>
      <c r="IZV549" s="87"/>
      <c r="IZW549" s="55"/>
      <c r="IZX549" s="55"/>
      <c r="IZY549" s="92"/>
      <c r="IZZ549" s="61"/>
      <c r="JAA549" s="55"/>
      <c r="JAB549" s="57"/>
      <c r="JAC549" s="55"/>
      <c r="JAD549" s="55"/>
      <c r="JAE549" s="55"/>
      <c r="JAF549" s="55"/>
      <c r="JAG549" s="55"/>
      <c r="JAH549" s="55"/>
      <c r="JAI549" s="55"/>
      <c r="JAJ549" s="59"/>
      <c r="JAK549" s="55"/>
      <c r="JAL549" s="55"/>
      <c r="JAM549" s="87"/>
      <c r="JAN549" s="88"/>
      <c r="JAO549" s="89"/>
      <c r="JAP549" s="90"/>
      <c r="JAQ549" s="57"/>
      <c r="JAR549" s="57"/>
      <c r="JAS549" s="91"/>
      <c r="JAT549" s="87"/>
      <c r="JAU549" s="87"/>
      <c r="JAV549" s="55"/>
      <c r="JAW549" s="55"/>
      <c r="JAX549" s="92"/>
      <c r="JAY549" s="61"/>
      <c r="JAZ549" s="55"/>
      <c r="JBA549" s="57"/>
      <c r="JBB549" s="55"/>
      <c r="JBC549" s="55"/>
      <c r="JBD549" s="55"/>
      <c r="JBE549" s="55"/>
      <c r="JBF549" s="55"/>
      <c r="JBG549" s="55"/>
      <c r="JBH549" s="55"/>
      <c r="JBI549" s="59"/>
      <c r="JBJ549" s="55"/>
      <c r="JBK549" s="55"/>
      <c r="JBL549" s="87"/>
      <c r="JBM549" s="88"/>
      <c r="JBN549" s="89"/>
      <c r="JBO549" s="90"/>
      <c r="JBP549" s="57"/>
      <c r="JBQ549" s="57"/>
      <c r="JBR549" s="91"/>
      <c r="JBS549" s="87"/>
      <c r="JBT549" s="87"/>
      <c r="JBU549" s="55"/>
      <c r="JBV549" s="55"/>
      <c r="JBW549" s="92"/>
      <c r="JBX549" s="61"/>
      <c r="JBY549" s="55"/>
      <c r="JBZ549" s="57"/>
      <c r="JCA549" s="55"/>
      <c r="JCB549" s="55"/>
      <c r="JCC549" s="55"/>
      <c r="JCD549" s="55"/>
      <c r="JCE549" s="55"/>
      <c r="JCF549" s="55"/>
      <c r="JCG549" s="55"/>
      <c r="JCH549" s="59"/>
      <c r="JCI549" s="55"/>
      <c r="JCJ549" s="55"/>
      <c r="JCK549" s="87"/>
      <c r="JCL549" s="88"/>
      <c r="JCM549" s="89"/>
      <c r="JCN549" s="90"/>
      <c r="JCO549" s="57"/>
      <c r="JCP549" s="57"/>
      <c r="JCQ549" s="91"/>
      <c r="JCR549" s="87"/>
      <c r="JCS549" s="87"/>
      <c r="JCT549" s="55"/>
      <c r="JCU549" s="55"/>
      <c r="JCV549" s="92"/>
      <c r="JCW549" s="61"/>
      <c r="JCX549" s="55"/>
      <c r="JCY549" s="57"/>
      <c r="JCZ549" s="55"/>
      <c r="JDA549" s="55"/>
      <c r="JDB549" s="55"/>
      <c r="JDC549" s="55"/>
      <c r="JDD549" s="55"/>
      <c r="JDE549" s="55"/>
      <c r="JDF549" s="55"/>
      <c r="JDG549" s="59"/>
      <c r="JDH549" s="55"/>
      <c r="JDI549" s="55"/>
      <c r="JDJ549" s="87"/>
      <c r="JDK549" s="88"/>
      <c r="JDL549" s="89"/>
      <c r="JDM549" s="90"/>
      <c r="JDN549" s="57"/>
      <c r="JDO549" s="57"/>
      <c r="JDP549" s="91"/>
      <c r="JDQ549" s="87"/>
      <c r="JDR549" s="87"/>
      <c r="JDS549" s="55"/>
      <c r="JDT549" s="55"/>
      <c r="JDU549" s="92"/>
      <c r="JDV549" s="61"/>
      <c r="JDW549" s="55"/>
      <c r="JDX549" s="57"/>
      <c r="JDY549" s="55"/>
      <c r="JDZ549" s="55"/>
      <c r="JEA549" s="55"/>
      <c r="JEB549" s="55"/>
      <c r="JEC549" s="55"/>
      <c r="JED549" s="55"/>
      <c r="JEE549" s="55"/>
      <c r="JEF549" s="59"/>
      <c r="JEG549" s="55"/>
      <c r="JEH549" s="55"/>
      <c r="JEI549" s="87"/>
      <c r="JEJ549" s="88"/>
      <c r="JEK549" s="89"/>
      <c r="JEL549" s="90"/>
      <c r="JEM549" s="57"/>
      <c r="JEN549" s="57"/>
      <c r="JEO549" s="91"/>
      <c r="JEP549" s="87"/>
      <c r="JEQ549" s="87"/>
      <c r="JER549" s="55"/>
      <c r="JES549" s="55"/>
      <c r="JET549" s="92"/>
      <c r="JEU549" s="61"/>
      <c r="JEV549" s="55"/>
      <c r="JEW549" s="57"/>
      <c r="JEX549" s="55"/>
      <c r="JEY549" s="55"/>
      <c r="JEZ549" s="55"/>
      <c r="JFA549" s="55"/>
      <c r="JFB549" s="55"/>
      <c r="JFC549" s="55"/>
      <c r="JFD549" s="55"/>
      <c r="JFE549" s="59"/>
      <c r="JFF549" s="55"/>
      <c r="JFG549" s="55"/>
      <c r="JFH549" s="87"/>
      <c r="JFI549" s="88"/>
      <c r="JFJ549" s="89"/>
      <c r="JFK549" s="90"/>
      <c r="JFL549" s="57"/>
      <c r="JFM549" s="57"/>
      <c r="JFN549" s="91"/>
      <c r="JFO549" s="87"/>
      <c r="JFP549" s="87"/>
      <c r="JFQ549" s="55"/>
      <c r="JFR549" s="55"/>
      <c r="JFS549" s="92"/>
      <c r="JFT549" s="61"/>
      <c r="JFU549" s="55"/>
      <c r="JFV549" s="57"/>
      <c r="JFW549" s="55"/>
      <c r="JFX549" s="55"/>
      <c r="JFY549" s="55"/>
      <c r="JFZ549" s="55"/>
      <c r="JGA549" s="55"/>
      <c r="JGB549" s="55"/>
      <c r="JGC549" s="55"/>
      <c r="JGD549" s="59"/>
      <c r="JGE549" s="55"/>
      <c r="JGF549" s="55"/>
      <c r="JGG549" s="87"/>
      <c r="JGH549" s="88"/>
      <c r="JGI549" s="89"/>
      <c r="JGJ549" s="90"/>
      <c r="JGK549" s="57"/>
      <c r="JGL549" s="57"/>
      <c r="JGM549" s="91"/>
      <c r="JGN549" s="87"/>
      <c r="JGO549" s="87"/>
      <c r="JGP549" s="55"/>
      <c r="JGQ549" s="55"/>
      <c r="JGR549" s="92"/>
      <c r="JGS549" s="61"/>
      <c r="JGT549" s="55"/>
      <c r="JGU549" s="57"/>
      <c r="JGV549" s="55"/>
      <c r="JGW549" s="55"/>
      <c r="JGX549" s="55"/>
      <c r="JGY549" s="55"/>
      <c r="JGZ549" s="55"/>
      <c r="JHA549" s="55"/>
      <c r="JHB549" s="55"/>
      <c r="JHC549" s="59"/>
      <c r="JHD549" s="55"/>
      <c r="JHE549" s="55"/>
      <c r="JHF549" s="87"/>
      <c r="JHG549" s="88"/>
      <c r="JHH549" s="89"/>
      <c r="JHI549" s="90"/>
      <c r="JHJ549" s="57"/>
      <c r="JHK549" s="57"/>
      <c r="JHL549" s="91"/>
      <c r="JHM549" s="87"/>
      <c r="JHN549" s="87"/>
      <c r="JHO549" s="55"/>
      <c r="JHP549" s="55"/>
      <c r="JHQ549" s="92"/>
      <c r="JHR549" s="61"/>
      <c r="JHS549" s="55"/>
      <c r="JHT549" s="57"/>
      <c r="JHU549" s="55"/>
      <c r="JHV549" s="55"/>
      <c r="JHW549" s="55"/>
      <c r="JHX549" s="55"/>
      <c r="JHY549" s="55"/>
      <c r="JHZ549" s="55"/>
      <c r="JIA549" s="55"/>
      <c r="JIB549" s="59"/>
      <c r="JIC549" s="55"/>
      <c r="JID549" s="55"/>
      <c r="JIE549" s="87"/>
      <c r="JIF549" s="88"/>
      <c r="JIG549" s="89"/>
      <c r="JIH549" s="90"/>
      <c r="JII549" s="57"/>
      <c r="JIJ549" s="57"/>
      <c r="JIK549" s="91"/>
      <c r="JIL549" s="87"/>
      <c r="JIM549" s="87"/>
      <c r="JIN549" s="55"/>
      <c r="JIO549" s="55"/>
      <c r="JIP549" s="92"/>
      <c r="JIQ549" s="61"/>
      <c r="JIR549" s="55"/>
      <c r="JIS549" s="57"/>
      <c r="JIT549" s="55"/>
      <c r="JIU549" s="55"/>
      <c r="JIV549" s="55"/>
      <c r="JIW549" s="55"/>
      <c r="JIX549" s="55"/>
      <c r="JIY549" s="55"/>
      <c r="JIZ549" s="55"/>
      <c r="JJA549" s="59"/>
      <c r="JJB549" s="55"/>
      <c r="JJC549" s="55"/>
      <c r="JJD549" s="87"/>
      <c r="JJE549" s="88"/>
      <c r="JJF549" s="89"/>
      <c r="JJG549" s="90"/>
      <c r="JJH549" s="57"/>
      <c r="JJI549" s="57"/>
      <c r="JJJ549" s="91"/>
      <c r="JJK549" s="87"/>
      <c r="JJL549" s="87"/>
      <c r="JJM549" s="55"/>
      <c r="JJN549" s="55"/>
      <c r="JJO549" s="92"/>
      <c r="JJP549" s="61"/>
      <c r="JJQ549" s="55"/>
      <c r="JJR549" s="57"/>
      <c r="JJS549" s="55"/>
      <c r="JJT549" s="55"/>
      <c r="JJU549" s="55"/>
      <c r="JJV549" s="55"/>
      <c r="JJW549" s="55"/>
      <c r="JJX549" s="55"/>
      <c r="JJY549" s="55"/>
      <c r="JJZ549" s="59"/>
      <c r="JKA549" s="55"/>
      <c r="JKB549" s="55"/>
      <c r="JKC549" s="87"/>
      <c r="JKD549" s="88"/>
      <c r="JKE549" s="89"/>
      <c r="JKF549" s="90"/>
      <c r="JKG549" s="57"/>
      <c r="JKH549" s="57"/>
      <c r="JKI549" s="91"/>
      <c r="JKJ549" s="87"/>
      <c r="JKK549" s="87"/>
      <c r="JKL549" s="55"/>
      <c r="JKM549" s="55"/>
      <c r="JKN549" s="92"/>
      <c r="JKO549" s="61"/>
      <c r="JKP549" s="55"/>
      <c r="JKQ549" s="57"/>
      <c r="JKR549" s="55"/>
      <c r="JKS549" s="55"/>
      <c r="JKT549" s="55"/>
      <c r="JKU549" s="55"/>
      <c r="JKV549" s="55"/>
      <c r="JKW549" s="55"/>
      <c r="JKX549" s="55"/>
      <c r="JKY549" s="59"/>
      <c r="JKZ549" s="55"/>
      <c r="JLA549" s="55"/>
      <c r="JLB549" s="87"/>
      <c r="JLC549" s="88"/>
      <c r="JLD549" s="89"/>
      <c r="JLE549" s="90"/>
      <c r="JLF549" s="57"/>
      <c r="JLG549" s="57"/>
      <c r="JLH549" s="91"/>
      <c r="JLI549" s="87"/>
      <c r="JLJ549" s="87"/>
      <c r="JLK549" s="55"/>
      <c r="JLL549" s="55"/>
      <c r="JLM549" s="92"/>
      <c r="JLN549" s="61"/>
      <c r="JLO549" s="55"/>
      <c r="JLP549" s="57"/>
      <c r="JLQ549" s="55"/>
      <c r="JLR549" s="55"/>
      <c r="JLS549" s="55"/>
      <c r="JLT549" s="55"/>
      <c r="JLU549" s="55"/>
      <c r="JLV549" s="55"/>
      <c r="JLW549" s="55"/>
      <c r="JLX549" s="59"/>
      <c r="JLY549" s="55"/>
      <c r="JLZ549" s="55"/>
      <c r="JMA549" s="87"/>
      <c r="JMB549" s="88"/>
      <c r="JMC549" s="89"/>
      <c r="JMD549" s="90"/>
      <c r="JME549" s="57"/>
      <c r="JMF549" s="57"/>
      <c r="JMG549" s="91"/>
      <c r="JMH549" s="87"/>
      <c r="JMI549" s="87"/>
      <c r="JMJ549" s="55"/>
      <c r="JMK549" s="55"/>
      <c r="JML549" s="92"/>
      <c r="JMM549" s="61"/>
      <c r="JMN549" s="55"/>
      <c r="JMO549" s="57"/>
      <c r="JMP549" s="55"/>
      <c r="JMQ549" s="55"/>
      <c r="JMR549" s="55"/>
      <c r="JMS549" s="55"/>
      <c r="JMT549" s="55"/>
      <c r="JMU549" s="55"/>
      <c r="JMV549" s="55"/>
      <c r="JMW549" s="59"/>
      <c r="JMX549" s="55"/>
      <c r="JMY549" s="55"/>
      <c r="JMZ549" s="87"/>
      <c r="JNA549" s="88"/>
      <c r="JNB549" s="89"/>
      <c r="JNC549" s="90"/>
      <c r="JND549" s="57"/>
      <c r="JNE549" s="57"/>
      <c r="JNF549" s="91"/>
      <c r="JNG549" s="87"/>
      <c r="JNH549" s="87"/>
      <c r="JNI549" s="55"/>
      <c r="JNJ549" s="55"/>
      <c r="JNK549" s="92"/>
      <c r="JNL549" s="61"/>
      <c r="JNM549" s="55"/>
      <c r="JNN549" s="57"/>
      <c r="JNO549" s="55"/>
      <c r="JNP549" s="55"/>
      <c r="JNQ549" s="55"/>
      <c r="JNR549" s="55"/>
      <c r="JNS549" s="55"/>
      <c r="JNT549" s="55"/>
      <c r="JNU549" s="55"/>
      <c r="JNV549" s="59"/>
      <c r="JNW549" s="55"/>
      <c r="JNX549" s="55"/>
      <c r="JNY549" s="87"/>
      <c r="JNZ549" s="88"/>
      <c r="JOA549" s="89"/>
      <c r="JOB549" s="90"/>
      <c r="JOC549" s="57"/>
      <c r="JOD549" s="57"/>
      <c r="JOE549" s="91"/>
      <c r="JOF549" s="87"/>
      <c r="JOG549" s="87"/>
      <c r="JOH549" s="55"/>
      <c r="JOI549" s="55"/>
      <c r="JOJ549" s="92"/>
      <c r="JOK549" s="61"/>
      <c r="JOL549" s="55"/>
      <c r="JOM549" s="57"/>
      <c r="JON549" s="55"/>
      <c r="JOO549" s="55"/>
      <c r="JOP549" s="55"/>
      <c r="JOQ549" s="55"/>
      <c r="JOR549" s="55"/>
      <c r="JOS549" s="55"/>
      <c r="JOT549" s="55"/>
      <c r="JOU549" s="59"/>
      <c r="JOV549" s="55"/>
      <c r="JOW549" s="55"/>
      <c r="JOX549" s="87"/>
      <c r="JOY549" s="88"/>
      <c r="JOZ549" s="89"/>
      <c r="JPA549" s="90"/>
      <c r="JPB549" s="57"/>
      <c r="JPC549" s="57"/>
      <c r="JPD549" s="91"/>
      <c r="JPE549" s="87"/>
      <c r="JPF549" s="87"/>
      <c r="JPG549" s="55"/>
      <c r="JPH549" s="55"/>
      <c r="JPI549" s="92"/>
      <c r="JPJ549" s="61"/>
      <c r="JPK549" s="55"/>
      <c r="JPL549" s="57"/>
      <c r="JPM549" s="55"/>
      <c r="JPN549" s="55"/>
      <c r="JPO549" s="55"/>
      <c r="JPP549" s="55"/>
      <c r="JPQ549" s="55"/>
      <c r="JPR549" s="55"/>
      <c r="JPS549" s="55"/>
      <c r="JPT549" s="59"/>
      <c r="JPU549" s="55"/>
      <c r="JPV549" s="55"/>
      <c r="JPW549" s="87"/>
      <c r="JPX549" s="88"/>
      <c r="JPY549" s="89"/>
      <c r="JPZ549" s="90"/>
      <c r="JQA549" s="57"/>
      <c r="JQB549" s="57"/>
      <c r="JQC549" s="91"/>
      <c r="JQD549" s="87"/>
      <c r="JQE549" s="87"/>
      <c r="JQF549" s="55"/>
      <c r="JQG549" s="55"/>
      <c r="JQH549" s="92"/>
      <c r="JQI549" s="61"/>
      <c r="JQJ549" s="55"/>
      <c r="JQK549" s="57"/>
      <c r="JQL549" s="55"/>
      <c r="JQM549" s="55"/>
      <c r="JQN549" s="55"/>
      <c r="JQO549" s="55"/>
      <c r="JQP549" s="55"/>
      <c r="JQQ549" s="55"/>
      <c r="JQR549" s="55"/>
      <c r="JQS549" s="59"/>
      <c r="JQT549" s="55"/>
      <c r="JQU549" s="55"/>
      <c r="JQV549" s="87"/>
      <c r="JQW549" s="88"/>
      <c r="JQX549" s="89"/>
      <c r="JQY549" s="90"/>
      <c r="JQZ549" s="57"/>
      <c r="JRA549" s="57"/>
      <c r="JRB549" s="91"/>
      <c r="JRC549" s="87"/>
      <c r="JRD549" s="87"/>
      <c r="JRE549" s="55"/>
      <c r="JRF549" s="55"/>
      <c r="JRG549" s="92"/>
      <c r="JRH549" s="61"/>
      <c r="JRI549" s="55"/>
      <c r="JRJ549" s="57"/>
      <c r="JRK549" s="55"/>
      <c r="JRL549" s="55"/>
      <c r="JRM549" s="55"/>
      <c r="JRN549" s="55"/>
      <c r="JRO549" s="55"/>
      <c r="JRP549" s="55"/>
      <c r="JRQ549" s="55"/>
      <c r="JRR549" s="59"/>
      <c r="JRS549" s="55"/>
      <c r="JRT549" s="55"/>
      <c r="JRU549" s="87"/>
      <c r="JRV549" s="88"/>
      <c r="JRW549" s="89"/>
      <c r="JRX549" s="90"/>
      <c r="JRY549" s="57"/>
      <c r="JRZ549" s="57"/>
      <c r="JSA549" s="91"/>
      <c r="JSB549" s="87"/>
      <c r="JSC549" s="87"/>
      <c r="JSD549" s="55"/>
      <c r="JSE549" s="55"/>
      <c r="JSF549" s="92"/>
      <c r="JSG549" s="61"/>
      <c r="JSH549" s="55"/>
      <c r="JSI549" s="57"/>
      <c r="JSJ549" s="55"/>
      <c r="JSK549" s="55"/>
      <c r="JSL549" s="55"/>
      <c r="JSM549" s="55"/>
      <c r="JSN549" s="55"/>
      <c r="JSO549" s="55"/>
      <c r="JSP549" s="55"/>
      <c r="JSQ549" s="59"/>
      <c r="JSR549" s="55"/>
      <c r="JSS549" s="55"/>
      <c r="JST549" s="87"/>
      <c r="JSU549" s="88"/>
      <c r="JSV549" s="89"/>
      <c r="JSW549" s="90"/>
      <c r="JSX549" s="57"/>
      <c r="JSY549" s="57"/>
      <c r="JSZ549" s="91"/>
      <c r="JTA549" s="87"/>
      <c r="JTB549" s="87"/>
      <c r="JTC549" s="55"/>
      <c r="JTD549" s="55"/>
      <c r="JTE549" s="92"/>
      <c r="JTF549" s="61"/>
      <c r="JTG549" s="55"/>
      <c r="JTH549" s="57"/>
      <c r="JTI549" s="55"/>
      <c r="JTJ549" s="55"/>
      <c r="JTK549" s="55"/>
      <c r="JTL549" s="55"/>
      <c r="JTM549" s="55"/>
      <c r="JTN549" s="55"/>
      <c r="JTO549" s="55"/>
      <c r="JTP549" s="59"/>
      <c r="JTQ549" s="55"/>
      <c r="JTR549" s="55"/>
      <c r="JTS549" s="87"/>
      <c r="JTT549" s="88"/>
      <c r="JTU549" s="89"/>
      <c r="JTV549" s="90"/>
      <c r="JTW549" s="57"/>
      <c r="JTX549" s="57"/>
      <c r="JTY549" s="91"/>
      <c r="JTZ549" s="87"/>
      <c r="JUA549" s="87"/>
      <c r="JUB549" s="55"/>
      <c r="JUC549" s="55"/>
      <c r="JUD549" s="92"/>
      <c r="JUE549" s="61"/>
      <c r="JUF549" s="55"/>
      <c r="JUG549" s="57"/>
      <c r="JUH549" s="55"/>
      <c r="JUI549" s="55"/>
      <c r="JUJ549" s="55"/>
      <c r="JUK549" s="55"/>
      <c r="JUL549" s="55"/>
      <c r="JUM549" s="55"/>
      <c r="JUN549" s="55"/>
      <c r="JUO549" s="59"/>
      <c r="JUP549" s="55"/>
      <c r="JUQ549" s="55"/>
      <c r="JUR549" s="87"/>
      <c r="JUS549" s="88"/>
      <c r="JUT549" s="89"/>
      <c r="JUU549" s="90"/>
      <c r="JUV549" s="57"/>
      <c r="JUW549" s="57"/>
      <c r="JUX549" s="91"/>
      <c r="JUY549" s="87"/>
      <c r="JUZ549" s="87"/>
      <c r="JVA549" s="55"/>
      <c r="JVB549" s="55"/>
      <c r="JVC549" s="92"/>
      <c r="JVD549" s="61"/>
      <c r="JVE549" s="55"/>
      <c r="JVF549" s="57"/>
      <c r="JVG549" s="55"/>
      <c r="JVH549" s="55"/>
      <c r="JVI549" s="55"/>
      <c r="JVJ549" s="55"/>
      <c r="JVK549" s="55"/>
      <c r="JVL549" s="55"/>
      <c r="JVM549" s="55"/>
      <c r="JVN549" s="59"/>
      <c r="JVO549" s="55"/>
      <c r="JVP549" s="55"/>
      <c r="JVQ549" s="87"/>
      <c r="JVR549" s="88"/>
      <c r="JVS549" s="89"/>
      <c r="JVT549" s="90"/>
      <c r="JVU549" s="57"/>
      <c r="JVV549" s="57"/>
      <c r="JVW549" s="91"/>
      <c r="JVX549" s="87"/>
      <c r="JVY549" s="87"/>
      <c r="JVZ549" s="55"/>
      <c r="JWA549" s="55"/>
      <c r="JWB549" s="92"/>
      <c r="JWC549" s="61"/>
      <c r="JWD549" s="55"/>
      <c r="JWE549" s="57"/>
      <c r="JWF549" s="55"/>
      <c r="JWG549" s="55"/>
      <c r="JWH549" s="55"/>
      <c r="JWI549" s="55"/>
      <c r="JWJ549" s="55"/>
      <c r="JWK549" s="55"/>
      <c r="JWL549" s="55"/>
      <c r="JWM549" s="59"/>
      <c r="JWN549" s="55"/>
      <c r="JWO549" s="55"/>
      <c r="JWP549" s="87"/>
      <c r="JWQ549" s="88"/>
      <c r="JWR549" s="89"/>
      <c r="JWS549" s="90"/>
      <c r="JWT549" s="57"/>
      <c r="JWU549" s="57"/>
      <c r="JWV549" s="91"/>
      <c r="JWW549" s="87"/>
      <c r="JWX549" s="87"/>
      <c r="JWY549" s="55"/>
      <c r="JWZ549" s="55"/>
      <c r="JXA549" s="92"/>
      <c r="JXB549" s="61"/>
      <c r="JXC549" s="55"/>
      <c r="JXD549" s="57"/>
      <c r="JXE549" s="55"/>
      <c r="JXF549" s="55"/>
      <c r="JXG549" s="55"/>
      <c r="JXH549" s="55"/>
      <c r="JXI549" s="55"/>
      <c r="JXJ549" s="55"/>
      <c r="JXK549" s="55"/>
      <c r="JXL549" s="59"/>
      <c r="JXM549" s="55"/>
      <c r="JXN549" s="55"/>
      <c r="JXO549" s="87"/>
      <c r="JXP549" s="88"/>
      <c r="JXQ549" s="89"/>
      <c r="JXR549" s="90"/>
      <c r="JXS549" s="57"/>
      <c r="JXT549" s="57"/>
      <c r="JXU549" s="91"/>
      <c r="JXV549" s="87"/>
      <c r="JXW549" s="87"/>
      <c r="JXX549" s="55"/>
      <c r="JXY549" s="55"/>
      <c r="JXZ549" s="92"/>
      <c r="JYA549" s="61"/>
      <c r="JYB549" s="55"/>
      <c r="JYC549" s="57"/>
      <c r="JYD549" s="55"/>
      <c r="JYE549" s="55"/>
      <c r="JYF549" s="55"/>
      <c r="JYG549" s="55"/>
      <c r="JYH549" s="55"/>
      <c r="JYI549" s="55"/>
      <c r="JYJ549" s="55"/>
      <c r="JYK549" s="59"/>
      <c r="JYL549" s="55"/>
      <c r="JYM549" s="55"/>
      <c r="JYN549" s="87"/>
      <c r="JYO549" s="88"/>
      <c r="JYP549" s="89"/>
      <c r="JYQ549" s="90"/>
      <c r="JYR549" s="57"/>
      <c r="JYS549" s="57"/>
      <c r="JYT549" s="91"/>
      <c r="JYU549" s="87"/>
      <c r="JYV549" s="87"/>
      <c r="JYW549" s="55"/>
      <c r="JYX549" s="55"/>
      <c r="JYY549" s="92"/>
      <c r="JYZ549" s="61"/>
      <c r="JZA549" s="55"/>
      <c r="JZB549" s="57"/>
      <c r="JZC549" s="55"/>
      <c r="JZD549" s="55"/>
      <c r="JZE549" s="55"/>
      <c r="JZF549" s="55"/>
      <c r="JZG549" s="55"/>
      <c r="JZH549" s="55"/>
      <c r="JZI549" s="55"/>
      <c r="JZJ549" s="59"/>
      <c r="JZK549" s="55"/>
      <c r="JZL549" s="55"/>
      <c r="JZM549" s="87"/>
      <c r="JZN549" s="88"/>
      <c r="JZO549" s="89"/>
      <c r="JZP549" s="90"/>
      <c r="JZQ549" s="57"/>
      <c r="JZR549" s="57"/>
      <c r="JZS549" s="91"/>
      <c r="JZT549" s="87"/>
      <c r="JZU549" s="87"/>
      <c r="JZV549" s="55"/>
      <c r="JZW549" s="55"/>
      <c r="JZX549" s="92"/>
      <c r="JZY549" s="61"/>
      <c r="JZZ549" s="55"/>
      <c r="KAA549" s="57"/>
      <c r="KAB549" s="55"/>
      <c r="KAC549" s="55"/>
      <c r="KAD549" s="55"/>
      <c r="KAE549" s="55"/>
      <c r="KAF549" s="55"/>
      <c r="KAG549" s="55"/>
      <c r="KAH549" s="55"/>
      <c r="KAI549" s="59"/>
      <c r="KAJ549" s="55"/>
      <c r="KAK549" s="55"/>
      <c r="KAL549" s="87"/>
      <c r="KAM549" s="88"/>
      <c r="KAN549" s="89"/>
      <c r="KAO549" s="90"/>
      <c r="KAP549" s="57"/>
      <c r="KAQ549" s="57"/>
      <c r="KAR549" s="91"/>
      <c r="KAS549" s="87"/>
      <c r="KAT549" s="87"/>
      <c r="KAU549" s="55"/>
      <c r="KAV549" s="55"/>
      <c r="KAW549" s="92"/>
      <c r="KAX549" s="61"/>
      <c r="KAY549" s="55"/>
      <c r="KAZ549" s="57"/>
      <c r="KBA549" s="55"/>
      <c r="KBB549" s="55"/>
      <c r="KBC549" s="55"/>
      <c r="KBD549" s="55"/>
      <c r="KBE549" s="55"/>
      <c r="KBF549" s="55"/>
      <c r="KBG549" s="55"/>
      <c r="KBH549" s="59"/>
      <c r="KBI549" s="55"/>
      <c r="KBJ549" s="55"/>
      <c r="KBK549" s="87"/>
      <c r="KBL549" s="88"/>
      <c r="KBM549" s="89"/>
      <c r="KBN549" s="90"/>
      <c r="KBO549" s="57"/>
      <c r="KBP549" s="57"/>
      <c r="KBQ549" s="91"/>
      <c r="KBR549" s="87"/>
      <c r="KBS549" s="87"/>
      <c r="KBT549" s="55"/>
      <c r="KBU549" s="55"/>
      <c r="KBV549" s="92"/>
      <c r="KBW549" s="61"/>
      <c r="KBX549" s="55"/>
      <c r="KBY549" s="57"/>
      <c r="KBZ549" s="55"/>
      <c r="KCA549" s="55"/>
      <c r="KCB549" s="55"/>
      <c r="KCC549" s="55"/>
      <c r="KCD549" s="55"/>
      <c r="KCE549" s="55"/>
      <c r="KCF549" s="55"/>
      <c r="KCG549" s="59"/>
      <c r="KCH549" s="55"/>
      <c r="KCI549" s="55"/>
      <c r="KCJ549" s="87"/>
      <c r="KCK549" s="88"/>
      <c r="KCL549" s="89"/>
      <c r="KCM549" s="90"/>
      <c r="KCN549" s="57"/>
      <c r="KCO549" s="57"/>
      <c r="KCP549" s="91"/>
      <c r="KCQ549" s="87"/>
      <c r="KCR549" s="87"/>
      <c r="KCS549" s="55"/>
      <c r="KCT549" s="55"/>
      <c r="KCU549" s="92"/>
      <c r="KCV549" s="61"/>
      <c r="KCW549" s="55"/>
      <c r="KCX549" s="57"/>
      <c r="KCY549" s="55"/>
      <c r="KCZ549" s="55"/>
      <c r="KDA549" s="55"/>
      <c r="KDB549" s="55"/>
      <c r="KDC549" s="55"/>
      <c r="KDD549" s="55"/>
      <c r="KDE549" s="55"/>
      <c r="KDF549" s="59"/>
      <c r="KDG549" s="55"/>
      <c r="KDH549" s="55"/>
      <c r="KDI549" s="87"/>
      <c r="KDJ549" s="88"/>
      <c r="KDK549" s="89"/>
      <c r="KDL549" s="90"/>
      <c r="KDM549" s="57"/>
      <c r="KDN549" s="57"/>
      <c r="KDO549" s="91"/>
      <c r="KDP549" s="87"/>
      <c r="KDQ549" s="87"/>
      <c r="KDR549" s="55"/>
      <c r="KDS549" s="55"/>
      <c r="KDT549" s="92"/>
      <c r="KDU549" s="61"/>
      <c r="KDV549" s="55"/>
      <c r="KDW549" s="57"/>
      <c r="KDX549" s="55"/>
      <c r="KDY549" s="55"/>
      <c r="KDZ549" s="55"/>
      <c r="KEA549" s="55"/>
      <c r="KEB549" s="55"/>
      <c r="KEC549" s="55"/>
      <c r="KED549" s="55"/>
      <c r="KEE549" s="59"/>
      <c r="KEF549" s="55"/>
      <c r="KEG549" s="55"/>
      <c r="KEH549" s="87"/>
      <c r="KEI549" s="88"/>
      <c r="KEJ549" s="89"/>
      <c r="KEK549" s="90"/>
      <c r="KEL549" s="57"/>
      <c r="KEM549" s="57"/>
      <c r="KEN549" s="91"/>
      <c r="KEO549" s="87"/>
      <c r="KEP549" s="87"/>
      <c r="KEQ549" s="55"/>
      <c r="KER549" s="55"/>
      <c r="KES549" s="92"/>
      <c r="KET549" s="61"/>
      <c r="KEU549" s="55"/>
      <c r="KEV549" s="57"/>
      <c r="KEW549" s="55"/>
      <c r="KEX549" s="55"/>
      <c r="KEY549" s="55"/>
      <c r="KEZ549" s="55"/>
      <c r="KFA549" s="55"/>
      <c r="KFB549" s="55"/>
      <c r="KFC549" s="55"/>
      <c r="KFD549" s="59"/>
      <c r="KFE549" s="55"/>
      <c r="KFF549" s="55"/>
      <c r="KFG549" s="87"/>
      <c r="KFH549" s="88"/>
      <c r="KFI549" s="89"/>
      <c r="KFJ549" s="90"/>
      <c r="KFK549" s="57"/>
      <c r="KFL549" s="57"/>
      <c r="KFM549" s="91"/>
      <c r="KFN549" s="87"/>
      <c r="KFO549" s="87"/>
      <c r="KFP549" s="55"/>
      <c r="KFQ549" s="55"/>
      <c r="KFR549" s="92"/>
      <c r="KFS549" s="61"/>
      <c r="KFT549" s="55"/>
      <c r="KFU549" s="57"/>
      <c r="KFV549" s="55"/>
      <c r="KFW549" s="55"/>
      <c r="KFX549" s="55"/>
      <c r="KFY549" s="55"/>
      <c r="KFZ549" s="55"/>
      <c r="KGA549" s="55"/>
      <c r="KGB549" s="55"/>
      <c r="KGC549" s="59"/>
      <c r="KGD549" s="55"/>
      <c r="KGE549" s="55"/>
      <c r="KGF549" s="87"/>
      <c r="KGG549" s="88"/>
      <c r="KGH549" s="89"/>
      <c r="KGI549" s="90"/>
      <c r="KGJ549" s="57"/>
      <c r="KGK549" s="57"/>
      <c r="KGL549" s="91"/>
      <c r="KGM549" s="87"/>
      <c r="KGN549" s="87"/>
      <c r="KGO549" s="55"/>
      <c r="KGP549" s="55"/>
      <c r="KGQ549" s="92"/>
      <c r="KGR549" s="61"/>
      <c r="KGS549" s="55"/>
      <c r="KGT549" s="57"/>
      <c r="KGU549" s="55"/>
      <c r="KGV549" s="55"/>
      <c r="KGW549" s="55"/>
      <c r="KGX549" s="55"/>
      <c r="KGY549" s="55"/>
      <c r="KGZ549" s="55"/>
      <c r="KHA549" s="55"/>
      <c r="KHB549" s="59"/>
      <c r="KHC549" s="55"/>
      <c r="KHD549" s="55"/>
      <c r="KHE549" s="87"/>
      <c r="KHF549" s="88"/>
      <c r="KHG549" s="89"/>
      <c r="KHH549" s="90"/>
      <c r="KHI549" s="57"/>
      <c r="KHJ549" s="57"/>
      <c r="KHK549" s="91"/>
      <c r="KHL549" s="87"/>
      <c r="KHM549" s="87"/>
      <c r="KHN549" s="55"/>
      <c r="KHO549" s="55"/>
      <c r="KHP549" s="92"/>
      <c r="KHQ549" s="61"/>
      <c r="KHR549" s="55"/>
      <c r="KHS549" s="57"/>
      <c r="KHT549" s="55"/>
      <c r="KHU549" s="55"/>
      <c r="KHV549" s="55"/>
      <c r="KHW549" s="55"/>
      <c r="KHX549" s="55"/>
      <c r="KHY549" s="55"/>
      <c r="KHZ549" s="55"/>
      <c r="KIA549" s="59"/>
      <c r="KIB549" s="55"/>
      <c r="KIC549" s="55"/>
      <c r="KID549" s="87"/>
      <c r="KIE549" s="88"/>
      <c r="KIF549" s="89"/>
      <c r="KIG549" s="90"/>
      <c r="KIH549" s="57"/>
      <c r="KII549" s="57"/>
      <c r="KIJ549" s="91"/>
      <c r="KIK549" s="87"/>
      <c r="KIL549" s="87"/>
      <c r="KIM549" s="55"/>
      <c r="KIN549" s="55"/>
      <c r="KIO549" s="92"/>
      <c r="KIP549" s="61"/>
      <c r="KIQ549" s="55"/>
      <c r="KIR549" s="57"/>
      <c r="KIS549" s="55"/>
      <c r="KIT549" s="55"/>
      <c r="KIU549" s="55"/>
      <c r="KIV549" s="55"/>
      <c r="KIW549" s="55"/>
      <c r="KIX549" s="55"/>
      <c r="KIY549" s="55"/>
      <c r="KIZ549" s="59"/>
      <c r="KJA549" s="55"/>
      <c r="KJB549" s="55"/>
      <c r="KJC549" s="87"/>
      <c r="KJD549" s="88"/>
      <c r="KJE549" s="89"/>
      <c r="KJF549" s="90"/>
      <c r="KJG549" s="57"/>
      <c r="KJH549" s="57"/>
      <c r="KJI549" s="91"/>
      <c r="KJJ549" s="87"/>
      <c r="KJK549" s="87"/>
      <c r="KJL549" s="55"/>
      <c r="KJM549" s="55"/>
      <c r="KJN549" s="92"/>
      <c r="KJO549" s="61"/>
      <c r="KJP549" s="55"/>
      <c r="KJQ549" s="57"/>
      <c r="KJR549" s="55"/>
      <c r="KJS549" s="55"/>
      <c r="KJT549" s="55"/>
      <c r="KJU549" s="55"/>
      <c r="KJV549" s="55"/>
      <c r="KJW549" s="55"/>
      <c r="KJX549" s="55"/>
      <c r="KJY549" s="59"/>
      <c r="KJZ549" s="55"/>
      <c r="KKA549" s="55"/>
      <c r="KKB549" s="87"/>
      <c r="KKC549" s="88"/>
      <c r="KKD549" s="89"/>
      <c r="KKE549" s="90"/>
      <c r="KKF549" s="57"/>
      <c r="KKG549" s="57"/>
      <c r="KKH549" s="91"/>
      <c r="KKI549" s="87"/>
      <c r="KKJ549" s="87"/>
      <c r="KKK549" s="55"/>
      <c r="KKL549" s="55"/>
      <c r="KKM549" s="92"/>
      <c r="KKN549" s="61"/>
      <c r="KKO549" s="55"/>
      <c r="KKP549" s="57"/>
      <c r="KKQ549" s="55"/>
      <c r="KKR549" s="55"/>
      <c r="KKS549" s="55"/>
      <c r="KKT549" s="55"/>
      <c r="KKU549" s="55"/>
      <c r="KKV549" s="55"/>
      <c r="KKW549" s="55"/>
      <c r="KKX549" s="59"/>
      <c r="KKY549" s="55"/>
      <c r="KKZ549" s="55"/>
      <c r="KLA549" s="87"/>
      <c r="KLB549" s="88"/>
      <c r="KLC549" s="89"/>
      <c r="KLD549" s="90"/>
      <c r="KLE549" s="57"/>
      <c r="KLF549" s="57"/>
      <c r="KLG549" s="91"/>
      <c r="KLH549" s="87"/>
      <c r="KLI549" s="87"/>
      <c r="KLJ549" s="55"/>
      <c r="KLK549" s="55"/>
      <c r="KLL549" s="92"/>
      <c r="KLM549" s="61"/>
      <c r="KLN549" s="55"/>
      <c r="KLO549" s="57"/>
      <c r="KLP549" s="55"/>
      <c r="KLQ549" s="55"/>
      <c r="KLR549" s="55"/>
      <c r="KLS549" s="55"/>
      <c r="KLT549" s="55"/>
      <c r="KLU549" s="55"/>
      <c r="KLV549" s="55"/>
      <c r="KLW549" s="59"/>
      <c r="KLX549" s="55"/>
      <c r="KLY549" s="55"/>
      <c r="KLZ549" s="87"/>
      <c r="KMA549" s="88"/>
      <c r="KMB549" s="89"/>
      <c r="KMC549" s="90"/>
      <c r="KMD549" s="57"/>
      <c r="KME549" s="57"/>
      <c r="KMF549" s="91"/>
      <c r="KMG549" s="87"/>
      <c r="KMH549" s="87"/>
      <c r="KMI549" s="55"/>
      <c r="KMJ549" s="55"/>
      <c r="KMK549" s="92"/>
      <c r="KML549" s="61"/>
      <c r="KMM549" s="55"/>
      <c r="KMN549" s="57"/>
      <c r="KMO549" s="55"/>
      <c r="KMP549" s="55"/>
      <c r="KMQ549" s="55"/>
      <c r="KMR549" s="55"/>
      <c r="KMS549" s="55"/>
      <c r="KMT549" s="55"/>
      <c r="KMU549" s="55"/>
      <c r="KMV549" s="59"/>
      <c r="KMW549" s="55"/>
      <c r="KMX549" s="55"/>
      <c r="KMY549" s="87"/>
      <c r="KMZ549" s="88"/>
      <c r="KNA549" s="89"/>
      <c r="KNB549" s="90"/>
      <c r="KNC549" s="57"/>
      <c r="KND549" s="57"/>
      <c r="KNE549" s="91"/>
      <c r="KNF549" s="87"/>
      <c r="KNG549" s="87"/>
      <c r="KNH549" s="55"/>
      <c r="KNI549" s="55"/>
      <c r="KNJ549" s="92"/>
      <c r="KNK549" s="61"/>
      <c r="KNL549" s="55"/>
      <c r="KNM549" s="57"/>
      <c r="KNN549" s="55"/>
      <c r="KNO549" s="55"/>
      <c r="KNP549" s="55"/>
      <c r="KNQ549" s="55"/>
      <c r="KNR549" s="55"/>
      <c r="KNS549" s="55"/>
      <c r="KNT549" s="55"/>
      <c r="KNU549" s="59"/>
      <c r="KNV549" s="55"/>
      <c r="KNW549" s="55"/>
      <c r="KNX549" s="87"/>
      <c r="KNY549" s="88"/>
      <c r="KNZ549" s="89"/>
      <c r="KOA549" s="90"/>
      <c r="KOB549" s="57"/>
      <c r="KOC549" s="57"/>
      <c r="KOD549" s="91"/>
      <c r="KOE549" s="87"/>
      <c r="KOF549" s="87"/>
      <c r="KOG549" s="55"/>
      <c r="KOH549" s="55"/>
      <c r="KOI549" s="92"/>
      <c r="KOJ549" s="61"/>
      <c r="KOK549" s="55"/>
      <c r="KOL549" s="57"/>
      <c r="KOM549" s="55"/>
      <c r="KON549" s="55"/>
      <c r="KOO549" s="55"/>
      <c r="KOP549" s="55"/>
      <c r="KOQ549" s="55"/>
      <c r="KOR549" s="55"/>
      <c r="KOS549" s="55"/>
      <c r="KOT549" s="59"/>
      <c r="KOU549" s="55"/>
      <c r="KOV549" s="55"/>
      <c r="KOW549" s="87"/>
      <c r="KOX549" s="88"/>
      <c r="KOY549" s="89"/>
      <c r="KOZ549" s="90"/>
      <c r="KPA549" s="57"/>
      <c r="KPB549" s="57"/>
      <c r="KPC549" s="91"/>
      <c r="KPD549" s="87"/>
      <c r="KPE549" s="87"/>
      <c r="KPF549" s="55"/>
      <c r="KPG549" s="55"/>
      <c r="KPH549" s="92"/>
      <c r="KPI549" s="61"/>
      <c r="KPJ549" s="55"/>
      <c r="KPK549" s="57"/>
      <c r="KPL549" s="55"/>
      <c r="KPM549" s="55"/>
      <c r="KPN549" s="55"/>
      <c r="KPO549" s="55"/>
      <c r="KPP549" s="55"/>
      <c r="KPQ549" s="55"/>
      <c r="KPR549" s="55"/>
      <c r="KPS549" s="59"/>
      <c r="KPT549" s="55"/>
      <c r="KPU549" s="55"/>
      <c r="KPV549" s="87"/>
      <c r="KPW549" s="88"/>
      <c r="KPX549" s="89"/>
      <c r="KPY549" s="90"/>
      <c r="KPZ549" s="57"/>
      <c r="KQA549" s="57"/>
      <c r="KQB549" s="91"/>
      <c r="KQC549" s="87"/>
      <c r="KQD549" s="87"/>
      <c r="KQE549" s="55"/>
      <c r="KQF549" s="55"/>
      <c r="KQG549" s="92"/>
      <c r="KQH549" s="61"/>
      <c r="KQI549" s="55"/>
      <c r="KQJ549" s="57"/>
      <c r="KQK549" s="55"/>
      <c r="KQL549" s="55"/>
      <c r="KQM549" s="55"/>
      <c r="KQN549" s="55"/>
      <c r="KQO549" s="55"/>
      <c r="KQP549" s="55"/>
      <c r="KQQ549" s="55"/>
      <c r="KQR549" s="59"/>
      <c r="KQS549" s="55"/>
      <c r="KQT549" s="55"/>
      <c r="KQU549" s="87"/>
      <c r="KQV549" s="88"/>
      <c r="KQW549" s="89"/>
      <c r="KQX549" s="90"/>
      <c r="KQY549" s="57"/>
      <c r="KQZ549" s="57"/>
      <c r="KRA549" s="91"/>
      <c r="KRB549" s="87"/>
      <c r="KRC549" s="87"/>
      <c r="KRD549" s="55"/>
      <c r="KRE549" s="55"/>
      <c r="KRF549" s="92"/>
      <c r="KRG549" s="61"/>
      <c r="KRH549" s="55"/>
      <c r="KRI549" s="57"/>
      <c r="KRJ549" s="55"/>
      <c r="KRK549" s="55"/>
      <c r="KRL549" s="55"/>
      <c r="KRM549" s="55"/>
      <c r="KRN549" s="55"/>
      <c r="KRO549" s="55"/>
      <c r="KRP549" s="55"/>
      <c r="KRQ549" s="59"/>
      <c r="KRR549" s="55"/>
      <c r="KRS549" s="55"/>
      <c r="KRT549" s="87"/>
      <c r="KRU549" s="88"/>
      <c r="KRV549" s="89"/>
      <c r="KRW549" s="90"/>
      <c r="KRX549" s="57"/>
      <c r="KRY549" s="57"/>
      <c r="KRZ549" s="91"/>
      <c r="KSA549" s="87"/>
      <c r="KSB549" s="87"/>
      <c r="KSC549" s="55"/>
      <c r="KSD549" s="55"/>
      <c r="KSE549" s="92"/>
      <c r="KSF549" s="61"/>
      <c r="KSG549" s="55"/>
      <c r="KSH549" s="57"/>
      <c r="KSI549" s="55"/>
      <c r="KSJ549" s="55"/>
      <c r="KSK549" s="55"/>
      <c r="KSL549" s="55"/>
      <c r="KSM549" s="55"/>
      <c r="KSN549" s="55"/>
      <c r="KSO549" s="55"/>
      <c r="KSP549" s="59"/>
      <c r="KSQ549" s="55"/>
      <c r="KSR549" s="55"/>
      <c r="KSS549" s="87"/>
      <c r="KST549" s="88"/>
      <c r="KSU549" s="89"/>
      <c r="KSV549" s="90"/>
      <c r="KSW549" s="57"/>
      <c r="KSX549" s="57"/>
      <c r="KSY549" s="91"/>
      <c r="KSZ549" s="87"/>
      <c r="KTA549" s="87"/>
      <c r="KTB549" s="55"/>
      <c r="KTC549" s="55"/>
      <c r="KTD549" s="92"/>
      <c r="KTE549" s="61"/>
      <c r="KTF549" s="55"/>
      <c r="KTG549" s="57"/>
      <c r="KTH549" s="55"/>
      <c r="KTI549" s="55"/>
      <c r="KTJ549" s="55"/>
      <c r="KTK549" s="55"/>
      <c r="KTL549" s="55"/>
      <c r="KTM549" s="55"/>
      <c r="KTN549" s="55"/>
      <c r="KTO549" s="59"/>
      <c r="KTP549" s="55"/>
      <c r="KTQ549" s="55"/>
      <c r="KTR549" s="87"/>
      <c r="KTS549" s="88"/>
      <c r="KTT549" s="89"/>
      <c r="KTU549" s="90"/>
      <c r="KTV549" s="57"/>
      <c r="KTW549" s="57"/>
      <c r="KTX549" s="91"/>
      <c r="KTY549" s="87"/>
      <c r="KTZ549" s="87"/>
      <c r="KUA549" s="55"/>
      <c r="KUB549" s="55"/>
      <c r="KUC549" s="92"/>
      <c r="KUD549" s="61"/>
      <c r="KUE549" s="55"/>
      <c r="KUF549" s="57"/>
      <c r="KUG549" s="55"/>
      <c r="KUH549" s="55"/>
      <c r="KUI549" s="55"/>
      <c r="KUJ549" s="55"/>
      <c r="KUK549" s="55"/>
      <c r="KUL549" s="55"/>
      <c r="KUM549" s="55"/>
      <c r="KUN549" s="59"/>
      <c r="KUO549" s="55"/>
      <c r="KUP549" s="55"/>
      <c r="KUQ549" s="87"/>
      <c r="KUR549" s="88"/>
      <c r="KUS549" s="89"/>
      <c r="KUT549" s="90"/>
      <c r="KUU549" s="57"/>
      <c r="KUV549" s="57"/>
      <c r="KUW549" s="91"/>
      <c r="KUX549" s="87"/>
      <c r="KUY549" s="87"/>
      <c r="KUZ549" s="55"/>
      <c r="KVA549" s="55"/>
      <c r="KVB549" s="92"/>
      <c r="KVC549" s="61"/>
      <c r="KVD549" s="55"/>
      <c r="KVE549" s="57"/>
      <c r="KVF549" s="55"/>
      <c r="KVG549" s="55"/>
      <c r="KVH549" s="55"/>
      <c r="KVI549" s="55"/>
      <c r="KVJ549" s="55"/>
      <c r="KVK549" s="55"/>
      <c r="KVL549" s="55"/>
      <c r="KVM549" s="59"/>
      <c r="KVN549" s="55"/>
      <c r="KVO549" s="55"/>
      <c r="KVP549" s="87"/>
      <c r="KVQ549" s="88"/>
      <c r="KVR549" s="89"/>
      <c r="KVS549" s="90"/>
      <c r="KVT549" s="57"/>
      <c r="KVU549" s="57"/>
      <c r="KVV549" s="91"/>
      <c r="KVW549" s="87"/>
      <c r="KVX549" s="87"/>
      <c r="KVY549" s="55"/>
      <c r="KVZ549" s="55"/>
      <c r="KWA549" s="92"/>
      <c r="KWB549" s="61"/>
      <c r="KWC549" s="55"/>
      <c r="KWD549" s="57"/>
      <c r="KWE549" s="55"/>
      <c r="KWF549" s="55"/>
      <c r="KWG549" s="55"/>
      <c r="KWH549" s="55"/>
      <c r="KWI549" s="55"/>
      <c r="KWJ549" s="55"/>
      <c r="KWK549" s="55"/>
      <c r="KWL549" s="59"/>
      <c r="KWM549" s="55"/>
      <c r="KWN549" s="55"/>
      <c r="KWO549" s="87"/>
      <c r="KWP549" s="88"/>
      <c r="KWQ549" s="89"/>
      <c r="KWR549" s="90"/>
      <c r="KWS549" s="57"/>
      <c r="KWT549" s="57"/>
      <c r="KWU549" s="91"/>
      <c r="KWV549" s="87"/>
      <c r="KWW549" s="87"/>
      <c r="KWX549" s="55"/>
      <c r="KWY549" s="55"/>
      <c r="KWZ549" s="92"/>
      <c r="KXA549" s="61"/>
      <c r="KXB549" s="55"/>
      <c r="KXC549" s="57"/>
      <c r="KXD549" s="55"/>
      <c r="KXE549" s="55"/>
      <c r="KXF549" s="55"/>
      <c r="KXG549" s="55"/>
      <c r="KXH549" s="55"/>
      <c r="KXI549" s="55"/>
      <c r="KXJ549" s="55"/>
      <c r="KXK549" s="59"/>
      <c r="KXL549" s="55"/>
      <c r="KXM549" s="55"/>
      <c r="KXN549" s="87"/>
      <c r="KXO549" s="88"/>
      <c r="KXP549" s="89"/>
      <c r="KXQ549" s="90"/>
      <c r="KXR549" s="57"/>
      <c r="KXS549" s="57"/>
      <c r="KXT549" s="91"/>
      <c r="KXU549" s="87"/>
      <c r="KXV549" s="87"/>
      <c r="KXW549" s="55"/>
      <c r="KXX549" s="55"/>
      <c r="KXY549" s="92"/>
      <c r="KXZ549" s="61"/>
      <c r="KYA549" s="55"/>
      <c r="KYB549" s="57"/>
      <c r="KYC549" s="55"/>
      <c r="KYD549" s="55"/>
      <c r="KYE549" s="55"/>
      <c r="KYF549" s="55"/>
      <c r="KYG549" s="55"/>
      <c r="KYH549" s="55"/>
      <c r="KYI549" s="55"/>
      <c r="KYJ549" s="59"/>
      <c r="KYK549" s="55"/>
      <c r="KYL549" s="55"/>
      <c r="KYM549" s="87"/>
      <c r="KYN549" s="88"/>
      <c r="KYO549" s="89"/>
      <c r="KYP549" s="90"/>
      <c r="KYQ549" s="57"/>
      <c r="KYR549" s="57"/>
      <c r="KYS549" s="91"/>
      <c r="KYT549" s="87"/>
      <c r="KYU549" s="87"/>
      <c r="KYV549" s="55"/>
      <c r="KYW549" s="55"/>
      <c r="KYX549" s="92"/>
      <c r="KYY549" s="61"/>
      <c r="KYZ549" s="55"/>
      <c r="KZA549" s="57"/>
      <c r="KZB549" s="55"/>
      <c r="KZC549" s="55"/>
      <c r="KZD549" s="55"/>
      <c r="KZE549" s="55"/>
      <c r="KZF549" s="55"/>
      <c r="KZG549" s="55"/>
      <c r="KZH549" s="55"/>
      <c r="KZI549" s="59"/>
      <c r="KZJ549" s="55"/>
      <c r="KZK549" s="55"/>
      <c r="KZL549" s="87"/>
      <c r="KZM549" s="88"/>
      <c r="KZN549" s="89"/>
      <c r="KZO549" s="90"/>
      <c r="KZP549" s="57"/>
      <c r="KZQ549" s="57"/>
      <c r="KZR549" s="91"/>
      <c r="KZS549" s="87"/>
      <c r="KZT549" s="87"/>
      <c r="KZU549" s="55"/>
      <c r="KZV549" s="55"/>
      <c r="KZW549" s="92"/>
      <c r="KZX549" s="61"/>
      <c r="KZY549" s="55"/>
      <c r="KZZ549" s="57"/>
      <c r="LAA549" s="55"/>
      <c r="LAB549" s="55"/>
      <c r="LAC549" s="55"/>
      <c r="LAD549" s="55"/>
      <c r="LAE549" s="55"/>
      <c r="LAF549" s="55"/>
      <c r="LAG549" s="55"/>
      <c r="LAH549" s="59"/>
      <c r="LAI549" s="55"/>
      <c r="LAJ549" s="55"/>
      <c r="LAK549" s="87"/>
      <c r="LAL549" s="88"/>
      <c r="LAM549" s="89"/>
      <c r="LAN549" s="90"/>
      <c r="LAO549" s="57"/>
      <c r="LAP549" s="57"/>
      <c r="LAQ549" s="91"/>
      <c r="LAR549" s="87"/>
      <c r="LAS549" s="87"/>
      <c r="LAT549" s="55"/>
      <c r="LAU549" s="55"/>
      <c r="LAV549" s="92"/>
      <c r="LAW549" s="61"/>
      <c r="LAX549" s="55"/>
      <c r="LAY549" s="57"/>
      <c r="LAZ549" s="55"/>
      <c r="LBA549" s="55"/>
      <c r="LBB549" s="55"/>
      <c r="LBC549" s="55"/>
      <c r="LBD549" s="55"/>
      <c r="LBE549" s="55"/>
      <c r="LBF549" s="55"/>
      <c r="LBG549" s="59"/>
      <c r="LBH549" s="55"/>
      <c r="LBI549" s="55"/>
      <c r="LBJ549" s="87"/>
      <c r="LBK549" s="88"/>
      <c r="LBL549" s="89"/>
      <c r="LBM549" s="90"/>
      <c r="LBN549" s="57"/>
      <c r="LBO549" s="57"/>
      <c r="LBP549" s="91"/>
      <c r="LBQ549" s="87"/>
      <c r="LBR549" s="87"/>
      <c r="LBS549" s="55"/>
      <c r="LBT549" s="55"/>
      <c r="LBU549" s="92"/>
      <c r="LBV549" s="61"/>
      <c r="LBW549" s="55"/>
      <c r="LBX549" s="57"/>
      <c r="LBY549" s="55"/>
      <c r="LBZ549" s="55"/>
      <c r="LCA549" s="55"/>
      <c r="LCB549" s="55"/>
      <c r="LCC549" s="55"/>
      <c r="LCD549" s="55"/>
      <c r="LCE549" s="55"/>
      <c r="LCF549" s="59"/>
      <c r="LCG549" s="55"/>
      <c r="LCH549" s="55"/>
      <c r="LCI549" s="87"/>
      <c r="LCJ549" s="88"/>
      <c r="LCK549" s="89"/>
      <c r="LCL549" s="90"/>
      <c r="LCM549" s="57"/>
      <c r="LCN549" s="57"/>
      <c r="LCO549" s="91"/>
      <c r="LCP549" s="87"/>
      <c r="LCQ549" s="87"/>
      <c r="LCR549" s="55"/>
      <c r="LCS549" s="55"/>
      <c r="LCT549" s="92"/>
      <c r="LCU549" s="61"/>
      <c r="LCV549" s="55"/>
      <c r="LCW549" s="57"/>
      <c r="LCX549" s="55"/>
      <c r="LCY549" s="55"/>
      <c r="LCZ549" s="55"/>
      <c r="LDA549" s="55"/>
      <c r="LDB549" s="55"/>
      <c r="LDC549" s="55"/>
      <c r="LDD549" s="55"/>
      <c r="LDE549" s="59"/>
      <c r="LDF549" s="55"/>
      <c r="LDG549" s="55"/>
      <c r="LDH549" s="87"/>
      <c r="LDI549" s="88"/>
      <c r="LDJ549" s="89"/>
      <c r="LDK549" s="90"/>
      <c r="LDL549" s="57"/>
      <c r="LDM549" s="57"/>
      <c r="LDN549" s="91"/>
      <c r="LDO549" s="87"/>
      <c r="LDP549" s="87"/>
      <c r="LDQ549" s="55"/>
      <c r="LDR549" s="55"/>
      <c r="LDS549" s="92"/>
      <c r="LDT549" s="61"/>
      <c r="LDU549" s="55"/>
      <c r="LDV549" s="57"/>
      <c r="LDW549" s="55"/>
      <c r="LDX549" s="55"/>
      <c r="LDY549" s="55"/>
      <c r="LDZ549" s="55"/>
      <c r="LEA549" s="55"/>
      <c r="LEB549" s="55"/>
      <c r="LEC549" s="55"/>
      <c r="LED549" s="59"/>
      <c r="LEE549" s="55"/>
      <c r="LEF549" s="55"/>
      <c r="LEG549" s="87"/>
      <c r="LEH549" s="88"/>
      <c r="LEI549" s="89"/>
      <c r="LEJ549" s="90"/>
      <c r="LEK549" s="57"/>
      <c r="LEL549" s="57"/>
      <c r="LEM549" s="91"/>
      <c r="LEN549" s="87"/>
      <c r="LEO549" s="87"/>
      <c r="LEP549" s="55"/>
      <c r="LEQ549" s="55"/>
      <c r="LER549" s="92"/>
      <c r="LES549" s="61"/>
      <c r="LET549" s="55"/>
      <c r="LEU549" s="57"/>
      <c r="LEV549" s="55"/>
      <c r="LEW549" s="55"/>
      <c r="LEX549" s="55"/>
      <c r="LEY549" s="55"/>
      <c r="LEZ549" s="55"/>
      <c r="LFA549" s="55"/>
      <c r="LFB549" s="55"/>
      <c r="LFC549" s="59"/>
      <c r="LFD549" s="55"/>
      <c r="LFE549" s="55"/>
      <c r="LFF549" s="87"/>
      <c r="LFG549" s="88"/>
      <c r="LFH549" s="89"/>
      <c r="LFI549" s="90"/>
      <c r="LFJ549" s="57"/>
      <c r="LFK549" s="57"/>
      <c r="LFL549" s="91"/>
      <c r="LFM549" s="87"/>
      <c r="LFN549" s="87"/>
      <c r="LFO549" s="55"/>
      <c r="LFP549" s="55"/>
      <c r="LFQ549" s="92"/>
      <c r="LFR549" s="61"/>
      <c r="LFS549" s="55"/>
      <c r="LFT549" s="57"/>
      <c r="LFU549" s="55"/>
      <c r="LFV549" s="55"/>
      <c r="LFW549" s="55"/>
      <c r="LFX549" s="55"/>
      <c r="LFY549" s="55"/>
      <c r="LFZ549" s="55"/>
      <c r="LGA549" s="55"/>
      <c r="LGB549" s="59"/>
      <c r="LGC549" s="55"/>
      <c r="LGD549" s="55"/>
      <c r="LGE549" s="87"/>
      <c r="LGF549" s="88"/>
      <c r="LGG549" s="89"/>
      <c r="LGH549" s="90"/>
      <c r="LGI549" s="57"/>
      <c r="LGJ549" s="57"/>
      <c r="LGK549" s="91"/>
      <c r="LGL549" s="87"/>
      <c r="LGM549" s="87"/>
      <c r="LGN549" s="55"/>
      <c r="LGO549" s="55"/>
      <c r="LGP549" s="92"/>
      <c r="LGQ549" s="61"/>
      <c r="LGR549" s="55"/>
      <c r="LGS549" s="57"/>
      <c r="LGT549" s="55"/>
      <c r="LGU549" s="55"/>
      <c r="LGV549" s="55"/>
      <c r="LGW549" s="55"/>
      <c r="LGX549" s="55"/>
      <c r="LGY549" s="55"/>
      <c r="LGZ549" s="55"/>
      <c r="LHA549" s="59"/>
      <c r="LHB549" s="55"/>
      <c r="LHC549" s="55"/>
      <c r="LHD549" s="87"/>
      <c r="LHE549" s="88"/>
      <c r="LHF549" s="89"/>
      <c r="LHG549" s="90"/>
      <c r="LHH549" s="57"/>
      <c r="LHI549" s="57"/>
      <c r="LHJ549" s="91"/>
      <c r="LHK549" s="87"/>
      <c r="LHL549" s="87"/>
      <c r="LHM549" s="55"/>
      <c r="LHN549" s="55"/>
      <c r="LHO549" s="92"/>
      <c r="LHP549" s="61"/>
      <c r="LHQ549" s="55"/>
      <c r="LHR549" s="57"/>
      <c r="LHS549" s="55"/>
      <c r="LHT549" s="55"/>
      <c r="LHU549" s="55"/>
      <c r="LHV549" s="55"/>
      <c r="LHW549" s="55"/>
      <c r="LHX549" s="55"/>
      <c r="LHY549" s="55"/>
      <c r="LHZ549" s="59"/>
      <c r="LIA549" s="55"/>
      <c r="LIB549" s="55"/>
      <c r="LIC549" s="87"/>
      <c r="LID549" s="88"/>
      <c r="LIE549" s="89"/>
      <c r="LIF549" s="90"/>
      <c r="LIG549" s="57"/>
      <c r="LIH549" s="57"/>
      <c r="LII549" s="91"/>
      <c r="LIJ549" s="87"/>
      <c r="LIK549" s="87"/>
      <c r="LIL549" s="55"/>
      <c r="LIM549" s="55"/>
      <c r="LIN549" s="92"/>
      <c r="LIO549" s="61"/>
      <c r="LIP549" s="55"/>
      <c r="LIQ549" s="57"/>
      <c r="LIR549" s="55"/>
      <c r="LIS549" s="55"/>
      <c r="LIT549" s="55"/>
      <c r="LIU549" s="55"/>
      <c r="LIV549" s="55"/>
      <c r="LIW549" s="55"/>
      <c r="LIX549" s="55"/>
      <c r="LIY549" s="59"/>
      <c r="LIZ549" s="55"/>
      <c r="LJA549" s="55"/>
      <c r="LJB549" s="87"/>
      <c r="LJC549" s="88"/>
      <c r="LJD549" s="89"/>
      <c r="LJE549" s="90"/>
      <c r="LJF549" s="57"/>
      <c r="LJG549" s="57"/>
      <c r="LJH549" s="91"/>
      <c r="LJI549" s="87"/>
      <c r="LJJ549" s="87"/>
      <c r="LJK549" s="55"/>
      <c r="LJL549" s="55"/>
      <c r="LJM549" s="92"/>
      <c r="LJN549" s="61"/>
      <c r="LJO549" s="55"/>
      <c r="LJP549" s="57"/>
      <c r="LJQ549" s="55"/>
      <c r="LJR549" s="55"/>
      <c r="LJS549" s="55"/>
      <c r="LJT549" s="55"/>
      <c r="LJU549" s="55"/>
      <c r="LJV549" s="55"/>
      <c r="LJW549" s="55"/>
      <c r="LJX549" s="59"/>
      <c r="LJY549" s="55"/>
      <c r="LJZ549" s="55"/>
      <c r="LKA549" s="87"/>
      <c r="LKB549" s="88"/>
      <c r="LKC549" s="89"/>
      <c r="LKD549" s="90"/>
      <c r="LKE549" s="57"/>
      <c r="LKF549" s="57"/>
      <c r="LKG549" s="91"/>
      <c r="LKH549" s="87"/>
      <c r="LKI549" s="87"/>
      <c r="LKJ549" s="55"/>
      <c r="LKK549" s="55"/>
      <c r="LKL549" s="92"/>
      <c r="LKM549" s="61"/>
      <c r="LKN549" s="55"/>
      <c r="LKO549" s="57"/>
      <c r="LKP549" s="55"/>
      <c r="LKQ549" s="55"/>
      <c r="LKR549" s="55"/>
      <c r="LKS549" s="55"/>
      <c r="LKT549" s="55"/>
      <c r="LKU549" s="55"/>
      <c r="LKV549" s="55"/>
      <c r="LKW549" s="59"/>
      <c r="LKX549" s="55"/>
      <c r="LKY549" s="55"/>
      <c r="LKZ549" s="87"/>
      <c r="LLA549" s="88"/>
      <c r="LLB549" s="89"/>
      <c r="LLC549" s="90"/>
      <c r="LLD549" s="57"/>
      <c r="LLE549" s="57"/>
      <c r="LLF549" s="91"/>
      <c r="LLG549" s="87"/>
      <c r="LLH549" s="87"/>
      <c r="LLI549" s="55"/>
      <c r="LLJ549" s="55"/>
      <c r="LLK549" s="92"/>
      <c r="LLL549" s="61"/>
      <c r="LLM549" s="55"/>
      <c r="LLN549" s="57"/>
      <c r="LLO549" s="55"/>
      <c r="LLP549" s="55"/>
      <c r="LLQ549" s="55"/>
      <c r="LLR549" s="55"/>
      <c r="LLS549" s="55"/>
      <c r="LLT549" s="55"/>
      <c r="LLU549" s="55"/>
      <c r="LLV549" s="59"/>
      <c r="LLW549" s="55"/>
      <c r="LLX549" s="55"/>
      <c r="LLY549" s="87"/>
      <c r="LLZ549" s="88"/>
      <c r="LMA549" s="89"/>
      <c r="LMB549" s="90"/>
      <c r="LMC549" s="57"/>
      <c r="LMD549" s="57"/>
      <c r="LME549" s="91"/>
      <c r="LMF549" s="87"/>
      <c r="LMG549" s="87"/>
      <c r="LMH549" s="55"/>
      <c r="LMI549" s="55"/>
      <c r="LMJ549" s="92"/>
      <c r="LMK549" s="61"/>
      <c r="LML549" s="55"/>
      <c r="LMM549" s="57"/>
      <c r="LMN549" s="55"/>
      <c r="LMO549" s="55"/>
      <c r="LMP549" s="55"/>
      <c r="LMQ549" s="55"/>
      <c r="LMR549" s="55"/>
      <c r="LMS549" s="55"/>
      <c r="LMT549" s="55"/>
      <c r="LMU549" s="59"/>
      <c r="LMV549" s="55"/>
      <c r="LMW549" s="55"/>
      <c r="LMX549" s="87"/>
      <c r="LMY549" s="88"/>
      <c r="LMZ549" s="89"/>
      <c r="LNA549" s="90"/>
      <c r="LNB549" s="57"/>
      <c r="LNC549" s="57"/>
      <c r="LND549" s="91"/>
      <c r="LNE549" s="87"/>
      <c r="LNF549" s="87"/>
      <c r="LNG549" s="55"/>
      <c r="LNH549" s="55"/>
      <c r="LNI549" s="92"/>
      <c r="LNJ549" s="61"/>
      <c r="LNK549" s="55"/>
      <c r="LNL549" s="57"/>
      <c r="LNM549" s="55"/>
      <c r="LNN549" s="55"/>
      <c r="LNO549" s="55"/>
      <c r="LNP549" s="55"/>
      <c r="LNQ549" s="55"/>
      <c r="LNR549" s="55"/>
      <c r="LNS549" s="55"/>
      <c r="LNT549" s="59"/>
      <c r="LNU549" s="55"/>
      <c r="LNV549" s="55"/>
      <c r="LNW549" s="87"/>
      <c r="LNX549" s="88"/>
      <c r="LNY549" s="89"/>
      <c r="LNZ549" s="90"/>
      <c r="LOA549" s="57"/>
      <c r="LOB549" s="57"/>
      <c r="LOC549" s="91"/>
      <c r="LOD549" s="87"/>
      <c r="LOE549" s="87"/>
      <c r="LOF549" s="55"/>
      <c r="LOG549" s="55"/>
      <c r="LOH549" s="92"/>
      <c r="LOI549" s="61"/>
      <c r="LOJ549" s="55"/>
      <c r="LOK549" s="57"/>
      <c r="LOL549" s="55"/>
      <c r="LOM549" s="55"/>
      <c r="LON549" s="55"/>
      <c r="LOO549" s="55"/>
      <c r="LOP549" s="55"/>
      <c r="LOQ549" s="55"/>
      <c r="LOR549" s="55"/>
      <c r="LOS549" s="59"/>
      <c r="LOT549" s="55"/>
      <c r="LOU549" s="55"/>
      <c r="LOV549" s="87"/>
      <c r="LOW549" s="88"/>
      <c r="LOX549" s="89"/>
      <c r="LOY549" s="90"/>
      <c r="LOZ549" s="57"/>
      <c r="LPA549" s="57"/>
      <c r="LPB549" s="91"/>
      <c r="LPC549" s="87"/>
      <c r="LPD549" s="87"/>
      <c r="LPE549" s="55"/>
      <c r="LPF549" s="55"/>
      <c r="LPG549" s="92"/>
      <c r="LPH549" s="61"/>
      <c r="LPI549" s="55"/>
      <c r="LPJ549" s="57"/>
      <c r="LPK549" s="55"/>
      <c r="LPL549" s="55"/>
      <c r="LPM549" s="55"/>
      <c r="LPN549" s="55"/>
      <c r="LPO549" s="55"/>
      <c r="LPP549" s="55"/>
      <c r="LPQ549" s="55"/>
      <c r="LPR549" s="59"/>
      <c r="LPS549" s="55"/>
      <c r="LPT549" s="55"/>
      <c r="LPU549" s="87"/>
      <c r="LPV549" s="88"/>
      <c r="LPW549" s="89"/>
      <c r="LPX549" s="90"/>
      <c r="LPY549" s="57"/>
      <c r="LPZ549" s="57"/>
      <c r="LQA549" s="91"/>
      <c r="LQB549" s="87"/>
      <c r="LQC549" s="87"/>
      <c r="LQD549" s="55"/>
      <c r="LQE549" s="55"/>
      <c r="LQF549" s="92"/>
      <c r="LQG549" s="61"/>
      <c r="LQH549" s="55"/>
      <c r="LQI549" s="57"/>
      <c r="LQJ549" s="55"/>
      <c r="LQK549" s="55"/>
      <c r="LQL549" s="55"/>
      <c r="LQM549" s="55"/>
      <c r="LQN549" s="55"/>
      <c r="LQO549" s="55"/>
      <c r="LQP549" s="55"/>
      <c r="LQQ549" s="59"/>
      <c r="LQR549" s="55"/>
      <c r="LQS549" s="55"/>
      <c r="LQT549" s="87"/>
      <c r="LQU549" s="88"/>
      <c r="LQV549" s="89"/>
      <c r="LQW549" s="90"/>
      <c r="LQX549" s="57"/>
      <c r="LQY549" s="57"/>
      <c r="LQZ549" s="91"/>
      <c r="LRA549" s="87"/>
      <c r="LRB549" s="87"/>
      <c r="LRC549" s="55"/>
      <c r="LRD549" s="55"/>
      <c r="LRE549" s="92"/>
      <c r="LRF549" s="61"/>
      <c r="LRG549" s="55"/>
      <c r="LRH549" s="57"/>
      <c r="LRI549" s="55"/>
      <c r="LRJ549" s="55"/>
      <c r="LRK549" s="55"/>
      <c r="LRL549" s="55"/>
      <c r="LRM549" s="55"/>
      <c r="LRN549" s="55"/>
      <c r="LRO549" s="55"/>
      <c r="LRP549" s="59"/>
      <c r="LRQ549" s="55"/>
      <c r="LRR549" s="55"/>
      <c r="LRS549" s="87"/>
      <c r="LRT549" s="88"/>
      <c r="LRU549" s="89"/>
      <c r="LRV549" s="90"/>
      <c r="LRW549" s="57"/>
      <c r="LRX549" s="57"/>
      <c r="LRY549" s="91"/>
      <c r="LRZ549" s="87"/>
      <c r="LSA549" s="87"/>
      <c r="LSB549" s="55"/>
      <c r="LSC549" s="55"/>
      <c r="LSD549" s="92"/>
      <c r="LSE549" s="61"/>
      <c r="LSF549" s="55"/>
      <c r="LSG549" s="57"/>
      <c r="LSH549" s="55"/>
      <c r="LSI549" s="55"/>
      <c r="LSJ549" s="55"/>
      <c r="LSK549" s="55"/>
      <c r="LSL549" s="55"/>
      <c r="LSM549" s="55"/>
      <c r="LSN549" s="55"/>
      <c r="LSO549" s="59"/>
      <c r="LSP549" s="55"/>
      <c r="LSQ549" s="55"/>
      <c r="LSR549" s="87"/>
      <c r="LSS549" s="88"/>
      <c r="LST549" s="89"/>
      <c r="LSU549" s="90"/>
      <c r="LSV549" s="57"/>
      <c r="LSW549" s="57"/>
      <c r="LSX549" s="91"/>
      <c r="LSY549" s="87"/>
      <c r="LSZ549" s="87"/>
      <c r="LTA549" s="55"/>
      <c r="LTB549" s="55"/>
      <c r="LTC549" s="92"/>
      <c r="LTD549" s="61"/>
      <c r="LTE549" s="55"/>
      <c r="LTF549" s="57"/>
      <c r="LTG549" s="55"/>
      <c r="LTH549" s="55"/>
      <c r="LTI549" s="55"/>
      <c r="LTJ549" s="55"/>
      <c r="LTK549" s="55"/>
      <c r="LTL549" s="55"/>
      <c r="LTM549" s="55"/>
      <c r="LTN549" s="59"/>
      <c r="LTO549" s="55"/>
      <c r="LTP549" s="55"/>
      <c r="LTQ549" s="87"/>
      <c r="LTR549" s="88"/>
      <c r="LTS549" s="89"/>
      <c r="LTT549" s="90"/>
      <c r="LTU549" s="57"/>
      <c r="LTV549" s="57"/>
      <c r="LTW549" s="91"/>
      <c r="LTX549" s="87"/>
      <c r="LTY549" s="87"/>
      <c r="LTZ549" s="55"/>
      <c r="LUA549" s="55"/>
      <c r="LUB549" s="92"/>
      <c r="LUC549" s="61"/>
      <c r="LUD549" s="55"/>
      <c r="LUE549" s="57"/>
      <c r="LUF549" s="55"/>
      <c r="LUG549" s="55"/>
      <c r="LUH549" s="55"/>
      <c r="LUI549" s="55"/>
      <c r="LUJ549" s="55"/>
      <c r="LUK549" s="55"/>
      <c r="LUL549" s="55"/>
      <c r="LUM549" s="59"/>
      <c r="LUN549" s="55"/>
      <c r="LUO549" s="55"/>
      <c r="LUP549" s="87"/>
      <c r="LUQ549" s="88"/>
      <c r="LUR549" s="89"/>
      <c r="LUS549" s="90"/>
      <c r="LUT549" s="57"/>
      <c r="LUU549" s="57"/>
      <c r="LUV549" s="91"/>
      <c r="LUW549" s="87"/>
      <c r="LUX549" s="87"/>
      <c r="LUY549" s="55"/>
      <c r="LUZ549" s="55"/>
      <c r="LVA549" s="92"/>
      <c r="LVB549" s="61"/>
      <c r="LVC549" s="55"/>
      <c r="LVD549" s="57"/>
      <c r="LVE549" s="55"/>
      <c r="LVF549" s="55"/>
      <c r="LVG549" s="55"/>
      <c r="LVH549" s="55"/>
      <c r="LVI549" s="55"/>
      <c r="LVJ549" s="55"/>
      <c r="LVK549" s="55"/>
      <c r="LVL549" s="59"/>
      <c r="LVM549" s="55"/>
      <c r="LVN549" s="55"/>
      <c r="LVO549" s="87"/>
      <c r="LVP549" s="88"/>
      <c r="LVQ549" s="89"/>
      <c r="LVR549" s="90"/>
      <c r="LVS549" s="57"/>
      <c r="LVT549" s="57"/>
      <c r="LVU549" s="91"/>
      <c r="LVV549" s="87"/>
      <c r="LVW549" s="87"/>
      <c r="LVX549" s="55"/>
      <c r="LVY549" s="55"/>
      <c r="LVZ549" s="92"/>
      <c r="LWA549" s="61"/>
      <c r="LWB549" s="55"/>
      <c r="LWC549" s="57"/>
      <c r="LWD549" s="55"/>
      <c r="LWE549" s="55"/>
      <c r="LWF549" s="55"/>
      <c r="LWG549" s="55"/>
      <c r="LWH549" s="55"/>
      <c r="LWI549" s="55"/>
      <c r="LWJ549" s="55"/>
      <c r="LWK549" s="59"/>
      <c r="LWL549" s="55"/>
      <c r="LWM549" s="55"/>
      <c r="LWN549" s="87"/>
      <c r="LWO549" s="88"/>
      <c r="LWP549" s="89"/>
      <c r="LWQ549" s="90"/>
      <c r="LWR549" s="57"/>
      <c r="LWS549" s="57"/>
      <c r="LWT549" s="91"/>
      <c r="LWU549" s="87"/>
      <c r="LWV549" s="87"/>
      <c r="LWW549" s="55"/>
      <c r="LWX549" s="55"/>
      <c r="LWY549" s="92"/>
      <c r="LWZ549" s="61"/>
      <c r="LXA549" s="55"/>
      <c r="LXB549" s="57"/>
      <c r="LXC549" s="55"/>
      <c r="LXD549" s="55"/>
      <c r="LXE549" s="55"/>
      <c r="LXF549" s="55"/>
      <c r="LXG549" s="55"/>
      <c r="LXH549" s="55"/>
      <c r="LXI549" s="55"/>
      <c r="LXJ549" s="59"/>
      <c r="LXK549" s="55"/>
      <c r="LXL549" s="55"/>
      <c r="LXM549" s="87"/>
      <c r="LXN549" s="88"/>
      <c r="LXO549" s="89"/>
      <c r="LXP549" s="90"/>
      <c r="LXQ549" s="57"/>
      <c r="LXR549" s="57"/>
      <c r="LXS549" s="91"/>
      <c r="LXT549" s="87"/>
      <c r="LXU549" s="87"/>
      <c r="LXV549" s="55"/>
      <c r="LXW549" s="55"/>
      <c r="LXX549" s="92"/>
      <c r="LXY549" s="61"/>
      <c r="LXZ549" s="55"/>
      <c r="LYA549" s="57"/>
      <c r="LYB549" s="55"/>
      <c r="LYC549" s="55"/>
      <c r="LYD549" s="55"/>
      <c r="LYE549" s="55"/>
      <c r="LYF549" s="55"/>
      <c r="LYG549" s="55"/>
      <c r="LYH549" s="55"/>
      <c r="LYI549" s="59"/>
      <c r="LYJ549" s="55"/>
      <c r="LYK549" s="55"/>
      <c r="LYL549" s="87"/>
      <c r="LYM549" s="88"/>
      <c r="LYN549" s="89"/>
      <c r="LYO549" s="90"/>
      <c r="LYP549" s="57"/>
      <c r="LYQ549" s="57"/>
      <c r="LYR549" s="91"/>
      <c r="LYS549" s="87"/>
      <c r="LYT549" s="87"/>
      <c r="LYU549" s="55"/>
      <c r="LYV549" s="55"/>
      <c r="LYW549" s="92"/>
      <c r="LYX549" s="61"/>
      <c r="LYY549" s="55"/>
      <c r="LYZ549" s="57"/>
      <c r="LZA549" s="55"/>
      <c r="LZB549" s="55"/>
      <c r="LZC549" s="55"/>
      <c r="LZD549" s="55"/>
      <c r="LZE549" s="55"/>
      <c r="LZF549" s="55"/>
      <c r="LZG549" s="55"/>
      <c r="LZH549" s="59"/>
      <c r="LZI549" s="55"/>
      <c r="LZJ549" s="55"/>
      <c r="LZK549" s="87"/>
      <c r="LZL549" s="88"/>
      <c r="LZM549" s="89"/>
      <c r="LZN549" s="90"/>
      <c r="LZO549" s="57"/>
      <c r="LZP549" s="57"/>
      <c r="LZQ549" s="91"/>
      <c r="LZR549" s="87"/>
      <c r="LZS549" s="87"/>
      <c r="LZT549" s="55"/>
      <c r="LZU549" s="55"/>
      <c r="LZV549" s="92"/>
      <c r="LZW549" s="61"/>
      <c r="LZX549" s="55"/>
      <c r="LZY549" s="57"/>
      <c r="LZZ549" s="55"/>
      <c r="MAA549" s="55"/>
      <c r="MAB549" s="55"/>
      <c r="MAC549" s="55"/>
      <c r="MAD549" s="55"/>
      <c r="MAE549" s="55"/>
      <c r="MAF549" s="55"/>
      <c r="MAG549" s="59"/>
      <c r="MAH549" s="55"/>
      <c r="MAI549" s="55"/>
      <c r="MAJ549" s="87"/>
      <c r="MAK549" s="88"/>
      <c r="MAL549" s="89"/>
      <c r="MAM549" s="90"/>
      <c r="MAN549" s="57"/>
      <c r="MAO549" s="57"/>
      <c r="MAP549" s="91"/>
      <c r="MAQ549" s="87"/>
      <c r="MAR549" s="87"/>
      <c r="MAS549" s="55"/>
      <c r="MAT549" s="55"/>
      <c r="MAU549" s="92"/>
      <c r="MAV549" s="61"/>
      <c r="MAW549" s="55"/>
      <c r="MAX549" s="57"/>
      <c r="MAY549" s="55"/>
      <c r="MAZ549" s="55"/>
      <c r="MBA549" s="55"/>
      <c r="MBB549" s="55"/>
      <c r="MBC549" s="55"/>
      <c r="MBD549" s="55"/>
      <c r="MBE549" s="55"/>
      <c r="MBF549" s="59"/>
      <c r="MBG549" s="55"/>
      <c r="MBH549" s="55"/>
      <c r="MBI549" s="87"/>
      <c r="MBJ549" s="88"/>
      <c r="MBK549" s="89"/>
      <c r="MBL549" s="90"/>
      <c r="MBM549" s="57"/>
      <c r="MBN549" s="57"/>
      <c r="MBO549" s="91"/>
      <c r="MBP549" s="87"/>
      <c r="MBQ549" s="87"/>
      <c r="MBR549" s="55"/>
      <c r="MBS549" s="55"/>
      <c r="MBT549" s="92"/>
      <c r="MBU549" s="61"/>
      <c r="MBV549" s="55"/>
      <c r="MBW549" s="57"/>
      <c r="MBX549" s="55"/>
      <c r="MBY549" s="55"/>
      <c r="MBZ549" s="55"/>
      <c r="MCA549" s="55"/>
      <c r="MCB549" s="55"/>
      <c r="MCC549" s="55"/>
      <c r="MCD549" s="55"/>
      <c r="MCE549" s="59"/>
      <c r="MCF549" s="55"/>
      <c r="MCG549" s="55"/>
      <c r="MCH549" s="87"/>
      <c r="MCI549" s="88"/>
      <c r="MCJ549" s="89"/>
      <c r="MCK549" s="90"/>
      <c r="MCL549" s="57"/>
      <c r="MCM549" s="57"/>
      <c r="MCN549" s="91"/>
      <c r="MCO549" s="87"/>
      <c r="MCP549" s="87"/>
      <c r="MCQ549" s="55"/>
      <c r="MCR549" s="55"/>
      <c r="MCS549" s="92"/>
      <c r="MCT549" s="61"/>
      <c r="MCU549" s="55"/>
      <c r="MCV549" s="57"/>
      <c r="MCW549" s="55"/>
      <c r="MCX549" s="55"/>
      <c r="MCY549" s="55"/>
      <c r="MCZ549" s="55"/>
      <c r="MDA549" s="55"/>
      <c r="MDB549" s="55"/>
      <c r="MDC549" s="55"/>
      <c r="MDD549" s="59"/>
      <c r="MDE549" s="55"/>
      <c r="MDF549" s="55"/>
      <c r="MDG549" s="87"/>
      <c r="MDH549" s="88"/>
      <c r="MDI549" s="89"/>
      <c r="MDJ549" s="90"/>
      <c r="MDK549" s="57"/>
      <c r="MDL549" s="57"/>
      <c r="MDM549" s="91"/>
      <c r="MDN549" s="87"/>
      <c r="MDO549" s="87"/>
      <c r="MDP549" s="55"/>
      <c r="MDQ549" s="55"/>
      <c r="MDR549" s="92"/>
      <c r="MDS549" s="61"/>
      <c r="MDT549" s="55"/>
      <c r="MDU549" s="57"/>
      <c r="MDV549" s="55"/>
      <c r="MDW549" s="55"/>
      <c r="MDX549" s="55"/>
      <c r="MDY549" s="55"/>
      <c r="MDZ549" s="55"/>
      <c r="MEA549" s="55"/>
      <c r="MEB549" s="55"/>
      <c r="MEC549" s="59"/>
      <c r="MED549" s="55"/>
      <c r="MEE549" s="55"/>
      <c r="MEF549" s="87"/>
      <c r="MEG549" s="88"/>
      <c r="MEH549" s="89"/>
      <c r="MEI549" s="90"/>
      <c r="MEJ549" s="57"/>
      <c r="MEK549" s="57"/>
      <c r="MEL549" s="91"/>
      <c r="MEM549" s="87"/>
      <c r="MEN549" s="87"/>
      <c r="MEO549" s="55"/>
      <c r="MEP549" s="55"/>
      <c r="MEQ549" s="92"/>
      <c r="MER549" s="61"/>
      <c r="MES549" s="55"/>
      <c r="MET549" s="57"/>
      <c r="MEU549" s="55"/>
      <c r="MEV549" s="55"/>
      <c r="MEW549" s="55"/>
      <c r="MEX549" s="55"/>
      <c r="MEY549" s="55"/>
      <c r="MEZ549" s="55"/>
      <c r="MFA549" s="55"/>
      <c r="MFB549" s="59"/>
      <c r="MFC549" s="55"/>
      <c r="MFD549" s="55"/>
      <c r="MFE549" s="87"/>
      <c r="MFF549" s="88"/>
      <c r="MFG549" s="89"/>
      <c r="MFH549" s="90"/>
      <c r="MFI549" s="57"/>
      <c r="MFJ549" s="57"/>
      <c r="MFK549" s="91"/>
      <c r="MFL549" s="87"/>
      <c r="MFM549" s="87"/>
      <c r="MFN549" s="55"/>
      <c r="MFO549" s="55"/>
      <c r="MFP549" s="92"/>
      <c r="MFQ549" s="61"/>
      <c r="MFR549" s="55"/>
      <c r="MFS549" s="57"/>
      <c r="MFT549" s="55"/>
      <c r="MFU549" s="55"/>
      <c r="MFV549" s="55"/>
      <c r="MFW549" s="55"/>
      <c r="MFX549" s="55"/>
      <c r="MFY549" s="55"/>
      <c r="MFZ549" s="55"/>
      <c r="MGA549" s="59"/>
      <c r="MGB549" s="55"/>
      <c r="MGC549" s="55"/>
      <c r="MGD549" s="87"/>
      <c r="MGE549" s="88"/>
      <c r="MGF549" s="89"/>
      <c r="MGG549" s="90"/>
      <c r="MGH549" s="57"/>
      <c r="MGI549" s="57"/>
      <c r="MGJ549" s="91"/>
      <c r="MGK549" s="87"/>
      <c r="MGL549" s="87"/>
      <c r="MGM549" s="55"/>
      <c r="MGN549" s="55"/>
      <c r="MGO549" s="92"/>
      <c r="MGP549" s="61"/>
      <c r="MGQ549" s="55"/>
      <c r="MGR549" s="57"/>
      <c r="MGS549" s="55"/>
      <c r="MGT549" s="55"/>
      <c r="MGU549" s="55"/>
      <c r="MGV549" s="55"/>
      <c r="MGW549" s="55"/>
      <c r="MGX549" s="55"/>
      <c r="MGY549" s="55"/>
      <c r="MGZ549" s="59"/>
      <c r="MHA549" s="55"/>
      <c r="MHB549" s="55"/>
      <c r="MHC549" s="87"/>
      <c r="MHD549" s="88"/>
      <c r="MHE549" s="89"/>
      <c r="MHF549" s="90"/>
      <c r="MHG549" s="57"/>
      <c r="MHH549" s="57"/>
      <c r="MHI549" s="91"/>
      <c r="MHJ549" s="87"/>
      <c r="MHK549" s="87"/>
      <c r="MHL549" s="55"/>
      <c r="MHM549" s="55"/>
      <c r="MHN549" s="92"/>
      <c r="MHO549" s="61"/>
      <c r="MHP549" s="55"/>
      <c r="MHQ549" s="57"/>
      <c r="MHR549" s="55"/>
      <c r="MHS549" s="55"/>
      <c r="MHT549" s="55"/>
      <c r="MHU549" s="55"/>
      <c r="MHV549" s="55"/>
      <c r="MHW549" s="55"/>
      <c r="MHX549" s="55"/>
      <c r="MHY549" s="59"/>
      <c r="MHZ549" s="55"/>
      <c r="MIA549" s="55"/>
      <c r="MIB549" s="87"/>
      <c r="MIC549" s="88"/>
      <c r="MID549" s="89"/>
      <c r="MIE549" s="90"/>
      <c r="MIF549" s="57"/>
      <c r="MIG549" s="57"/>
      <c r="MIH549" s="91"/>
      <c r="MII549" s="87"/>
      <c r="MIJ549" s="87"/>
      <c r="MIK549" s="55"/>
      <c r="MIL549" s="55"/>
      <c r="MIM549" s="92"/>
      <c r="MIN549" s="61"/>
      <c r="MIO549" s="55"/>
      <c r="MIP549" s="57"/>
      <c r="MIQ549" s="55"/>
      <c r="MIR549" s="55"/>
      <c r="MIS549" s="55"/>
      <c r="MIT549" s="55"/>
      <c r="MIU549" s="55"/>
      <c r="MIV549" s="55"/>
      <c r="MIW549" s="55"/>
      <c r="MIX549" s="59"/>
      <c r="MIY549" s="55"/>
      <c r="MIZ549" s="55"/>
      <c r="MJA549" s="87"/>
      <c r="MJB549" s="88"/>
      <c r="MJC549" s="89"/>
      <c r="MJD549" s="90"/>
      <c r="MJE549" s="57"/>
      <c r="MJF549" s="57"/>
      <c r="MJG549" s="91"/>
      <c r="MJH549" s="87"/>
      <c r="MJI549" s="87"/>
      <c r="MJJ549" s="55"/>
      <c r="MJK549" s="55"/>
      <c r="MJL549" s="92"/>
      <c r="MJM549" s="61"/>
      <c r="MJN549" s="55"/>
      <c r="MJO549" s="57"/>
      <c r="MJP549" s="55"/>
      <c r="MJQ549" s="55"/>
      <c r="MJR549" s="55"/>
      <c r="MJS549" s="55"/>
      <c r="MJT549" s="55"/>
      <c r="MJU549" s="55"/>
      <c r="MJV549" s="55"/>
      <c r="MJW549" s="59"/>
      <c r="MJX549" s="55"/>
      <c r="MJY549" s="55"/>
      <c r="MJZ549" s="87"/>
      <c r="MKA549" s="88"/>
      <c r="MKB549" s="89"/>
      <c r="MKC549" s="90"/>
      <c r="MKD549" s="57"/>
      <c r="MKE549" s="57"/>
      <c r="MKF549" s="91"/>
      <c r="MKG549" s="87"/>
      <c r="MKH549" s="87"/>
      <c r="MKI549" s="55"/>
      <c r="MKJ549" s="55"/>
      <c r="MKK549" s="92"/>
      <c r="MKL549" s="61"/>
      <c r="MKM549" s="55"/>
      <c r="MKN549" s="57"/>
      <c r="MKO549" s="55"/>
      <c r="MKP549" s="55"/>
      <c r="MKQ549" s="55"/>
      <c r="MKR549" s="55"/>
      <c r="MKS549" s="55"/>
      <c r="MKT549" s="55"/>
      <c r="MKU549" s="55"/>
      <c r="MKV549" s="59"/>
      <c r="MKW549" s="55"/>
      <c r="MKX549" s="55"/>
      <c r="MKY549" s="87"/>
      <c r="MKZ549" s="88"/>
      <c r="MLA549" s="89"/>
      <c r="MLB549" s="90"/>
      <c r="MLC549" s="57"/>
      <c r="MLD549" s="57"/>
      <c r="MLE549" s="91"/>
      <c r="MLF549" s="87"/>
      <c r="MLG549" s="87"/>
      <c r="MLH549" s="55"/>
      <c r="MLI549" s="55"/>
      <c r="MLJ549" s="92"/>
      <c r="MLK549" s="61"/>
      <c r="MLL549" s="55"/>
      <c r="MLM549" s="57"/>
      <c r="MLN549" s="55"/>
      <c r="MLO549" s="55"/>
      <c r="MLP549" s="55"/>
      <c r="MLQ549" s="55"/>
      <c r="MLR549" s="55"/>
      <c r="MLS549" s="55"/>
      <c r="MLT549" s="55"/>
      <c r="MLU549" s="59"/>
      <c r="MLV549" s="55"/>
      <c r="MLW549" s="55"/>
      <c r="MLX549" s="87"/>
      <c r="MLY549" s="88"/>
      <c r="MLZ549" s="89"/>
      <c r="MMA549" s="90"/>
      <c r="MMB549" s="57"/>
      <c r="MMC549" s="57"/>
      <c r="MMD549" s="91"/>
      <c r="MME549" s="87"/>
      <c r="MMF549" s="87"/>
      <c r="MMG549" s="55"/>
      <c r="MMH549" s="55"/>
      <c r="MMI549" s="92"/>
      <c r="MMJ549" s="61"/>
      <c r="MMK549" s="55"/>
      <c r="MML549" s="57"/>
      <c r="MMM549" s="55"/>
      <c r="MMN549" s="55"/>
      <c r="MMO549" s="55"/>
      <c r="MMP549" s="55"/>
      <c r="MMQ549" s="55"/>
      <c r="MMR549" s="55"/>
      <c r="MMS549" s="55"/>
      <c r="MMT549" s="59"/>
      <c r="MMU549" s="55"/>
      <c r="MMV549" s="55"/>
      <c r="MMW549" s="87"/>
      <c r="MMX549" s="88"/>
      <c r="MMY549" s="89"/>
      <c r="MMZ549" s="90"/>
      <c r="MNA549" s="57"/>
      <c r="MNB549" s="57"/>
      <c r="MNC549" s="91"/>
      <c r="MND549" s="87"/>
      <c r="MNE549" s="87"/>
      <c r="MNF549" s="55"/>
      <c r="MNG549" s="55"/>
      <c r="MNH549" s="92"/>
      <c r="MNI549" s="61"/>
      <c r="MNJ549" s="55"/>
      <c r="MNK549" s="57"/>
      <c r="MNL549" s="55"/>
      <c r="MNM549" s="55"/>
      <c r="MNN549" s="55"/>
      <c r="MNO549" s="55"/>
      <c r="MNP549" s="55"/>
      <c r="MNQ549" s="55"/>
      <c r="MNR549" s="55"/>
      <c r="MNS549" s="59"/>
      <c r="MNT549" s="55"/>
      <c r="MNU549" s="55"/>
      <c r="MNV549" s="87"/>
      <c r="MNW549" s="88"/>
      <c r="MNX549" s="89"/>
      <c r="MNY549" s="90"/>
      <c r="MNZ549" s="57"/>
      <c r="MOA549" s="57"/>
      <c r="MOB549" s="91"/>
      <c r="MOC549" s="87"/>
      <c r="MOD549" s="87"/>
      <c r="MOE549" s="55"/>
      <c r="MOF549" s="55"/>
      <c r="MOG549" s="92"/>
      <c r="MOH549" s="61"/>
      <c r="MOI549" s="55"/>
      <c r="MOJ549" s="57"/>
      <c r="MOK549" s="55"/>
      <c r="MOL549" s="55"/>
      <c r="MOM549" s="55"/>
      <c r="MON549" s="55"/>
      <c r="MOO549" s="55"/>
      <c r="MOP549" s="55"/>
      <c r="MOQ549" s="55"/>
      <c r="MOR549" s="59"/>
      <c r="MOS549" s="55"/>
      <c r="MOT549" s="55"/>
      <c r="MOU549" s="87"/>
      <c r="MOV549" s="88"/>
      <c r="MOW549" s="89"/>
      <c r="MOX549" s="90"/>
      <c r="MOY549" s="57"/>
      <c r="MOZ549" s="57"/>
      <c r="MPA549" s="91"/>
      <c r="MPB549" s="87"/>
      <c r="MPC549" s="87"/>
      <c r="MPD549" s="55"/>
      <c r="MPE549" s="55"/>
      <c r="MPF549" s="92"/>
      <c r="MPG549" s="61"/>
      <c r="MPH549" s="55"/>
      <c r="MPI549" s="57"/>
      <c r="MPJ549" s="55"/>
      <c r="MPK549" s="55"/>
      <c r="MPL549" s="55"/>
      <c r="MPM549" s="55"/>
      <c r="MPN549" s="55"/>
      <c r="MPO549" s="55"/>
      <c r="MPP549" s="55"/>
      <c r="MPQ549" s="59"/>
      <c r="MPR549" s="55"/>
      <c r="MPS549" s="55"/>
      <c r="MPT549" s="87"/>
      <c r="MPU549" s="88"/>
      <c r="MPV549" s="89"/>
      <c r="MPW549" s="90"/>
      <c r="MPX549" s="57"/>
      <c r="MPY549" s="57"/>
      <c r="MPZ549" s="91"/>
      <c r="MQA549" s="87"/>
      <c r="MQB549" s="87"/>
      <c r="MQC549" s="55"/>
      <c r="MQD549" s="55"/>
      <c r="MQE549" s="92"/>
      <c r="MQF549" s="61"/>
      <c r="MQG549" s="55"/>
      <c r="MQH549" s="57"/>
      <c r="MQI549" s="55"/>
      <c r="MQJ549" s="55"/>
      <c r="MQK549" s="55"/>
      <c r="MQL549" s="55"/>
      <c r="MQM549" s="55"/>
      <c r="MQN549" s="55"/>
      <c r="MQO549" s="55"/>
      <c r="MQP549" s="59"/>
      <c r="MQQ549" s="55"/>
      <c r="MQR549" s="55"/>
      <c r="MQS549" s="87"/>
      <c r="MQT549" s="88"/>
      <c r="MQU549" s="89"/>
      <c r="MQV549" s="90"/>
      <c r="MQW549" s="57"/>
      <c r="MQX549" s="57"/>
      <c r="MQY549" s="91"/>
      <c r="MQZ549" s="87"/>
      <c r="MRA549" s="87"/>
      <c r="MRB549" s="55"/>
      <c r="MRC549" s="55"/>
      <c r="MRD549" s="92"/>
      <c r="MRE549" s="61"/>
      <c r="MRF549" s="55"/>
      <c r="MRG549" s="57"/>
      <c r="MRH549" s="55"/>
      <c r="MRI549" s="55"/>
      <c r="MRJ549" s="55"/>
      <c r="MRK549" s="55"/>
      <c r="MRL549" s="55"/>
      <c r="MRM549" s="55"/>
      <c r="MRN549" s="55"/>
      <c r="MRO549" s="59"/>
      <c r="MRP549" s="55"/>
      <c r="MRQ549" s="55"/>
      <c r="MRR549" s="87"/>
      <c r="MRS549" s="88"/>
      <c r="MRT549" s="89"/>
      <c r="MRU549" s="90"/>
      <c r="MRV549" s="57"/>
      <c r="MRW549" s="57"/>
      <c r="MRX549" s="91"/>
      <c r="MRY549" s="87"/>
      <c r="MRZ549" s="87"/>
      <c r="MSA549" s="55"/>
      <c r="MSB549" s="55"/>
      <c r="MSC549" s="92"/>
      <c r="MSD549" s="61"/>
      <c r="MSE549" s="55"/>
      <c r="MSF549" s="57"/>
      <c r="MSG549" s="55"/>
      <c r="MSH549" s="55"/>
      <c r="MSI549" s="55"/>
      <c r="MSJ549" s="55"/>
      <c r="MSK549" s="55"/>
      <c r="MSL549" s="55"/>
      <c r="MSM549" s="55"/>
      <c r="MSN549" s="59"/>
      <c r="MSO549" s="55"/>
      <c r="MSP549" s="55"/>
      <c r="MSQ549" s="87"/>
      <c r="MSR549" s="88"/>
      <c r="MSS549" s="89"/>
      <c r="MST549" s="90"/>
      <c r="MSU549" s="57"/>
      <c r="MSV549" s="57"/>
      <c r="MSW549" s="91"/>
      <c r="MSX549" s="87"/>
      <c r="MSY549" s="87"/>
      <c r="MSZ549" s="55"/>
      <c r="MTA549" s="55"/>
      <c r="MTB549" s="92"/>
      <c r="MTC549" s="61"/>
      <c r="MTD549" s="55"/>
      <c r="MTE549" s="57"/>
      <c r="MTF549" s="55"/>
      <c r="MTG549" s="55"/>
      <c r="MTH549" s="55"/>
      <c r="MTI549" s="55"/>
      <c r="MTJ549" s="55"/>
      <c r="MTK549" s="55"/>
      <c r="MTL549" s="55"/>
      <c r="MTM549" s="59"/>
      <c r="MTN549" s="55"/>
      <c r="MTO549" s="55"/>
      <c r="MTP549" s="87"/>
      <c r="MTQ549" s="88"/>
      <c r="MTR549" s="89"/>
      <c r="MTS549" s="90"/>
      <c r="MTT549" s="57"/>
      <c r="MTU549" s="57"/>
      <c r="MTV549" s="91"/>
      <c r="MTW549" s="87"/>
      <c r="MTX549" s="87"/>
      <c r="MTY549" s="55"/>
      <c r="MTZ549" s="55"/>
      <c r="MUA549" s="92"/>
      <c r="MUB549" s="61"/>
      <c r="MUC549" s="55"/>
      <c r="MUD549" s="57"/>
      <c r="MUE549" s="55"/>
      <c r="MUF549" s="55"/>
      <c r="MUG549" s="55"/>
      <c r="MUH549" s="55"/>
      <c r="MUI549" s="55"/>
      <c r="MUJ549" s="55"/>
      <c r="MUK549" s="55"/>
      <c r="MUL549" s="59"/>
      <c r="MUM549" s="55"/>
      <c r="MUN549" s="55"/>
      <c r="MUO549" s="87"/>
      <c r="MUP549" s="88"/>
      <c r="MUQ549" s="89"/>
      <c r="MUR549" s="90"/>
      <c r="MUS549" s="57"/>
      <c r="MUT549" s="57"/>
      <c r="MUU549" s="91"/>
      <c r="MUV549" s="87"/>
      <c r="MUW549" s="87"/>
      <c r="MUX549" s="55"/>
      <c r="MUY549" s="55"/>
      <c r="MUZ549" s="92"/>
      <c r="MVA549" s="61"/>
      <c r="MVB549" s="55"/>
      <c r="MVC549" s="57"/>
      <c r="MVD549" s="55"/>
      <c r="MVE549" s="55"/>
      <c r="MVF549" s="55"/>
      <c r="MVG549" s="55"/>
      <c r="MVH549" s="55"/>
      <c r="MVI549" s="55"/>
      <c r="MVJ549" s="55"/>
      <c r="MVK549" s="59"/>
      <c r="MVL549" s="55"/>
      <c r="MVM549" s="55"/>
      <c r="MVN549" s="87"/>
      <c r="MVO549" s="88"/>
      <c r="MVP549" s="89"/>
      <c r="MVQ549" s="90"/>
      <c r="MVR549" s="57"/>
      <c r="MVS549" s="57"/>
      <c r="MVT549" s="91"/>
      <c r="MVU549" s="87"/>
      <c r="MVV549" s="87"/>
      <c r="MVW549" s="55"/>
      <c r="MVX549" s="55"/>
      <c r="MVY549" s="92"/>
      <c r="MVZ549" s="61"/>
      <c r="MWA549" s="55"/>
      <c r="MWB549" s="57"/>
      <c r="MWC549" s="55"/>
      <c r="MWD549" s="55"/>
      <c r="MWE549" s="55"/>
      <c r="MWF549" s="55"/>
      <c r="MWG549" s="55"/>
      <c r="MWH549" s="55"/>
      <c r="MWI549" s="55"/>
      <c r="MWJ549" s="59"/>
      <c r="MWK549" s="55"/>
      <c r="MWL549" s="55"/>
      <c r="MWM549" s="87"/>
      <c r="MWN549" s="88"/>
      <c r="MWO549" s="89"/>
      <c r="MWP549" s="90"/>
      <c r="MWQ549" s="57"/>
      <c r="MWR549" s="57"/>
      <c r="MWS549" s="91"/>
      <c r="MWT549" s="87"/>
      <c r="MWU549" s="87"/>
      <c r="MWV549" s="55"/>
      <c r="MWW549" s="55"/>
      <c r="MWX549" s="92"/>
      <c r="MWY549" s="61"/>
      <c r="MWZ549" s="55"/>
      <c r="MXA549" s="57"/>
      <c r="MXB549" s="55"/>
      <c r="MXC549" s="55"/>
      <c r="MXD549" s="55"/>
      <c r="MXE549" s="55"/>
      <c r="MXF549" s="55"/>
      <c r="MXG549" s="55"/>
      <c r="MXH549" s="55"/>
      <c r="MXI549" s="59"/>
      <c r="MXJ549" s="55"/>
      <c r="MXK549" s="55"/>
      <c r="MXL549" s="87"/>
      <c r="MXM549" s="88"/>
      <c r="MXN549" s="89"/>
      <c r="MXO549" s="90"/>
      <c r="MXP549" s="57"/>
      <c r="MXQ549" s="57"/>
      <c r="MXR549" s="91"/>
      <c r="MXS549" s="87"/>
      <c r="MXT549" s="87"/>
      <c r="MXU549" s="55"/>
      <c r="MXV549" s="55"/>
      <c r="MXW549" s="92"/>
      <c r="MXX549" s="61"/>
      <c r="MXY549" s="55"/>
      <c r="MXZ549" s="57"/>
      <c r="MYA549" s="55"/>
      <c r="MYB549" s="55"/>
      <c r="MYC549" s="55"/>
      <c r="MYD549" s="55"/>
      <c r="MYE549" s="55"/>
      <c r="MYF549" s="55"/>
      <c r="MYG549" s="55"/>
      <c r="MYH549" s="59"/>
      <c r="MYI549" s="55"/>
      <c r="MYJ549" s="55"/>
      <c r="MYK549" s="87"/>
      <c r="MYL549" s="88"/>
      <c r="MYM549" s="89"/>
      <c r="MYN549" s="90"/>
      <c r="MYO549" s="57"/>
      <c r="MYP549" s="57"/>
      <c r="MYQ549" s="91"/>
      <c r="MYR549" s="87"/>
      <c r="MYS549" s="87"/>
      <c r="MYT549" s="55"/>
      <c r="MYU549" s="55"/>
      <c r="MYV549" s="92"/>
      <c r="MYW549" s="61"/>
      <c r="MYX549" s="55"/>
      <c r="MYY549" s="57"/>
      <c r="MYZ549" s="55"/>
      <c r="MZA549" s="55"/>
      <c r="MZB549" s="55"/>
      <c r="MZC549" s="55"/>
      <c r="MZD549" s="55"/>
      <c r="MZE549" s="55"/>
      <c r="MZF549" s="55"/>
      <c r="MZG549" s="59"/>
      <c r="MZH549" s="55"/>
      <c r="MZI549" s="55"/>
      <c r="MZJ549" s="87"/>
      <c r="MZK549" s="88"/>
      <c r="MZL549" s="89"/>
      <c r="MZM549" s="90"/>
      <c r="MZN549" s="57"/>
      <c r="MZO549" s="57"/>
      <c r="MZP549" s="91"/>
      <c r="MZQ549" s="87"/>
      <c r="MZR549" s="87"/>
      <c r="MZS549" s="55"/>
      <c r="MZT549" s="55"/>
      <c r="MZU549" s="92"/>
      <c r="MZV549" s="61"/>
      <c r="MZW549" s="55"/>
      <c r="MZX549" s="57"/>
      <c r="MZY549" s="55"/>
      <c r="MZZ549" s="55"/>
      <c r="NAA549" s="55"/>
      <c r="NAB549" s="55"/>
      <c r="NAC549" s="55"/>
      <c r="NAD549" s="55"/>
      <c r="NAE549" s="55"/>
      <c r="NAF549" s="59"/>
      <c r="NAG549" s="55"/>
      <c r="NAH549" s="55"/>
      <c r="NAI549" s="87"/>
      <c r="NAJ549" s="88"/>
      <c r="NAK549" s="89"/>
      <c r="NAL549" s="90"/>
      <c r="NAM549" s="57"/>
      <c r="NAN549" s="57"/>
      <c r="NAO549" s="91"/>
      <c r="NAP549" s="87"/>
      <c r="NAQ549" s="87"/>
      <c r="NAR549" s="55"/>
      <c r="NAS549" s="55"/>
      <c r="NAT549" s="92"/>
      <c r="NAU549" s="61"/>
      <c r="NAV549" s="55"/>
      <c r="NAW549" s="57"/>
      <c r="NAX549" s="55"/>
      <c r="NAY549" s="55"/>
      <c r="NAZ549" s="55"/>
      <c r="NBA549" s="55"/>
      <c r="NBB549" s="55"/>
      <c r="NBC549" s="55"/>
      <c r="NBD549" s="55"/>
      <c r="NBE549" s="59"/>
      <c r="NBF549" s="55"/>
      <c r="NBG549" s="55"/>
      <c r="NBH549" s="87"/>
      <c r="NBI549" s="88"/>
      <c r="NBJ549" s="89"/>
      <c r="NBK549" s="90"/>
      <c r="NBL549" s="57"/>
      <c r="NBM549" s="57"/>
      <c r="NBN549" s="91"/>
      <c r="NBO549" s="87"/>
      <c r="NBP549" s="87"/>
      <c r="NBQ549" s="55"/>
      <c r="NBR549" s="55"/>
      <c r="NBS549" s="92"/>
      <c r="NBT549" s="61"/>
      <c r="NBU549" s="55"/>
      <c r="NBV549" s="57"/>
      <c r="NBW549" s="55"/>
      <c r="NBX549" s="55"/>
      <c r="NBY549" s="55"/>
      <c r="NBZ549" s="55"/>
      <c r="NCA549" s="55"/>
      <c r="NCB549" s="55"/>
      <c r="NCC549" s="55"/>
      <c r="NCD549" s="59"/>
      <c r="NCE549" s="55"/>
      <c r="NCF549" s="55"/>
      <c r="NCG549" s="87"/>
      <c r="NCH549" s="88"/>
      <c r="NCI549" s="89"/>
      <c r="NCJ549" s="90"/>
      <c r="NCK549" s="57"/>
      <c r="NCL549" s="57"/>
      <c r="NCM549" s="91"/>
      <c r="NCN549" s="87"/>
      <c r="NCO549" s="87"/>
      <c r="NCP549" s="55"/>
      <c r="NCQ549" s="55"/>
      <c r="NCR549" s="92"/>
      <c r="NCS549" s="61"/>
      <c r="NCT549" s="55"/>
      <c r="NCU549" s="57"/>
      <c r="NCV549" s="55"/>
      <c r="NCW549" s="55"/>
      <c r="NCX549" s="55"/>
      <c r="NCY549" s="55"/>
      <c r="NCZ549" s="55"/>
      <c r="NDA549" s="55"/>
      <c r="NDB549" s="55"/>
      <c r="NDC549" s="59"/>
      <c r="NDD549" s="55"/>
      <c r="NDE549" s="55"/>
      <c r="NDF549" s="87"/>
      <c r="NDG549" s="88"/>
      <c r="NDH549" s="89"/>
      <c r="NDI549" s="90"/>
      <c r="NDJ549" s="57"/>
      <c r="NDK549" s="57"/>
      <c r="NDL549" s="91"/>
      <c r="NDM549" s="87"/>
      <c r="NDN549" s="87"/>
      <c r="NDO549" s="55"/>
      <c r="NDP549" s="55"/>
      <c r="NDQ549" s="92"/>
      <c r="NDR549" s="61"/>
      <c r="NDS549" s="55"/>
      <c r="NDT549" s="57"/>
      <c r="NDU549" s="55"/>
      <c r="NDV549" s="55"/>
      <c r="NDW549" s="55"/>
      <c r="NDX549" s="55"/>
      <c r="NDY549" s="55"/>
      <c r="NDZ549" s="55"/>
      <c r="NEA549" s="55"/>
      <c r="NEB549" s="59"/>
      <c r="NEC549" s="55"/>
      <c r="NED549" s="55"/>
      <c r="NEE549" s="87"/>
      <c r="NEF549" s="88"/>
      <c r="NEG549" s="89"/>
      <c r="NEH549" s="90"/>
      <c r="NEI549" s="57"/>
      <c r="NEJ549" s="57"/>
      <c r="NEK549" s="91"/>
      <c r="NEL549" s="87"/>
      <c r="NEM549" s="87"/>
      <c r="NEN549" s="55"/>
      <c r="NEO549" s="55"/>
      <c r="NEP549" s="92"/>
      <c r="NEQ549" s="61"/>
      <c r="NER549" s="55"/>
      <c r="NES549" s="57"/>
      <c r="NET549" s="55"/>
      <c r="NEU549" s="55"/>
      <c r="NEV549" s="55"/>
      <c r="NEW549" s="55"/>
      <c r="NEX549" s="55"/>
      <c r="NEY549" s="55"/>
      <c r="NEZ549" s="55"/>
      <c r="NFA549" s="59"/>
      <c r="NFB549" s="55"/>
      <c r="NFC549" s="55"/>
      <c r="NFD549" s="87"/>
      <c r="NFE549" s="88"/>
      <c r="NFF549" s="89"/>
      <c r="NFG549" s="90"/>
      <c r="NFH549" s="57"/>
      <c r="NFI549" s="57"/>
      <c r="NFJ549" s="91"/>
      <c r="NFK549" s="87"/>
      <c r="NFL549" s="87"/>
      <c r="NFM549" s="55"/>
      <c r="NFN549" s="55"/>
      <c r="NFO549" s="92"/>
      <c r="NFP549" s="61"/>
      <c r="NFQ549" s="55"/>
      <c r="NFR549" s="57"/>
      <c r="NFS549" s="55"/>
      <c r="NFT549" s="55"/>
      <c r="NFU549" s="55"/>
      <c r="NFV549" s="55"/>
      <c r="NFW549" s="55"/>
      <c r="NFX549" s="55"/>
      <c r="NFY549" s="55"/>
      <c r="NFZ549" s="59"/>
      <c r="NGA549" s="55"/>
      <c r="NGB549" s="55"/>
      <c r="NGC549" s="87"/>
      <c r="NGD549" s="88"/>
      <c r="NGE549" s="89"/>
      <c r="NGF549" s="90"/>
      <c r="NGG549" s="57"/>
      <c r="NGH549" s="57"/>
      <c r="NGI549" s="91"/>
      <c r="NGJ549" s="87"/>
      <c r="NGK549" s="87"/>
      <c r="NGL549" s="55"/>
      <c r="NGM549" s="55"/>
      <c r="NGN549" s="92"/>
      <c r="NGO549" s="61"/>
      <c r="NGP549" s="55"/>
      <c r="NGQ549" s="57"/>
      <c r="NGR549" s="55"/>
      <c r="NGS549" s="55"/>
      <c r="NGT549" s="55"/>
      <c r="NGU549" s="55"/>
      <c r="NGV549" s="55"/>
      <c r="NGW549" s="55"/>
      <c r="NGX549" s="55"/>
      <c r="NGY549" s="59"/>
      <c r="NGZ549" s="55"/>
      <c r="NHA549" s="55"/>
      <c r="NHB549" s="87"/>
      <c r="NHC549" s="88"/>
      <c r="NHD549" s="89"/>
      <c r="NHE549" s="90"/>
      <c r="NHF549" s="57"/>
      <c r="NHG549" s="57"/>
      <c r="NHH549" s="91"/>
      <c r="NHI549" s="87"/>
      <c r="NHJ549" s="87"/>
      <c r="NHK549" s="55"/>
      <c r="NHL549" s="55"/>
      <c r="NHM549" s="92"/>
      <c r="NHN549" s="61"/>
      <c r="NHO549" s="55"/>
      <c r="NHP549" s="57"/>
      <c r="NHQ549" s="55"/>
      <c r="NHR549" s="55"/>
      <c r="NHS549" s="55"/>
      <c r="NHT549" s="55"/>
      <c r="NHU549" s="55"/>
      <c r="NHV549" s="55"/>
      <c r="NHW549" s="55"/>
      <c r="NHX549" s="59"/>
      <c r="NHY549" s="55"/>
      <c r="NHZ549" s="55"/>
      <c r="NIA549" s="87"/>
      <c r="NIB549" s="88"/>
      <c r="NIC549" s="89"/>
      <c r="NID549" s="90"/>
      <c r="NIE549" s="57"/>
      <c r="NIF549" s="57"/>
      <c r="NIG549" s="91"/>
      <c r="NIH549" s="87"/>
      <c r="NII549" s="87"/>
      <c r="NIJ549" s="55"/>
      <c r="NIK549" s="55"/>
      <c r="NIL549" s="92"/>
      <c r="NIM549" s="61"/>
      <c r="NIN549" s="55"/>
      <c r="NIO549" s="57"/>
      <c r="NIP549" s="55"/>
      <c r="NIQ549" s="55"/>
      <c r="NIR549" s="55"/>
      <c r="NIS549" s="55"/>
      <c r="NIT549" s="55"/>
      <c r="NIU549" s="55"/>
      <c r="NIV549" s="55"/>
      <c r="NIW549" s="59"/>
      <c r="NIX549" s="55"/>
      <c r="NIY549" s="55"/>
      <c r="NIZ549" s="87"/>
      <c r="NJA549" s="88"/>
      <c r="NJB549" s="89"/>
      <c r="NJC549" s="90"/>
      <c r="NJD549" s="57"/>
      <c r="NJE549" s="57"/>
      <c r="NJF549" s="91"/>
      <c r="NJG549" s="87"/>
      <c r="NJH549" s="87"/>
      <c r="NJI549" s="55"/>
      <c r="NJJ549" s="55"/>
      <c r="NJK549" s="92"/>
      <c r="NJL549" s="61"/>
      <c r="NJM549" s="55"/>
      <c r="NJN549" s="57"/>
      <c r="NJO549" s="55"/>
      <c r="NJP549" s="55"/>
      <c r="NJQ549" s="55"/>
      <c r="NJR549" s="55"/>
      <c r="NJS549" s="55"/>
      <c r="NJT549" s="55"/>
      <c r="NJU549" s="55"/>
      <c r="NJV549" s="59"/>
      <c r="NJW549" s="55"/>
      <c r="NJX549" s="55"/>
      <c r="NJY549" s="87"/>
      <c r="NJZ549" s="88"/>
      <c r="NKA549" s="89"/>
      <c r="NKB549" s="90"/>
      <c r="NKC549" s="57"/>
      <c r="NKD549" s="57"/>
      <c r="NKE549" s="91"/>
      <c r="NKF549" s="87"/>
      <c r="NKG549" s="87"/>
      <c r="NKH549" s="55"/>
      <c r="NKI549" s="55"/>
      <c r="NKJ549" s="92"/>
      <c r="NKK549" s="61"/>
      <c r="NKL549" s="55"/>
      <c r="NKM549" s="57"/>
      <c r="NKN549" s="55"/>
      <c r="NKO549" s="55"/>
      <c r="NKP549" s="55"/>
      <c r="NKQ549" s="55"/>
      <c r="NKR549" s="55"/>
      <c r="NKS549" s="55"/>
      <c r="NKT549" s="55"/>
      <c r="NKU549" s="59"/>
      <c r="NKV549" s="55"/>
      <c r="NKW549" s="55"/>
      <c r="NKX549" s="87"/>
      <c r="NKY549" s="88"/>
      <c r="NKZ549" s="89"/>
      <c r="NLA549" s="90"/>
      <c r="NLB549" s="57"/>
      <c r="NLC549" s="57"/>
      <c r="NLD549" s="91"/>
      <c r="NLE549" s="87"/>
      <c r="NLF549" s="87"/>
      <c r="NLG549" s="55"/>
      <c r="NLH549" s="55"/>
      <c r="NLI549" s="92"/>
      <c r="NLJ549" s="61"/>
      <c r="NLK549" s="55"/>
      <c r="NLL549" s="57"/>
      <c r="NLM549" s="55"/>
      <c r="NLN549" s="55"/>
      <c r="NLO549" s="55"/>
      <c r="NLP549" s="55"/>
      <c r="NLQ549" s="55"/>
      <c r="NLR549" s="55"/>
      <c r="NLS549" s="55"/>
      <c r="NLT549" s="59"/>
      <c r="NLU549" s="55"/>
      <c r="NLV549" s="55"/>
      <c r="NLW549" s="87"/>
      <c r="NLX549" s="88"/>
      <c r="NLY549" s="89"/>
      <c r="NLZ549" s="90"/>
      <c r="NMA549" s="57"/>
      <c r="NMB549" s="57"/>
      <c r="NMC549" s="91"/>
      <c r="NMD549" s="87"/>
      <c r="NME549" s="87"/>
      <c r="NMF549" s="55"/>
      <c r="NMG549" s="55"/>
      <c r="NMH549" s="92"/>
      <c r="NMI549" s="61"/>
      <c r="NMJ549" s="55"/>
      <c r="NMK549" s="57"/>
      <c r="NML549" s="55"/>
      <c r="NMM549" s="55"/>
      <c r="NMN549" s="55"/>
      <c r="NMO549" s="55"/>
      <c r="NMP549" s="55"/>
      <c r="NMQ549" s="55"/>
      <c r="NMR549" s="55"/>
      <c r="NMS549" s="59"/>
      <c r="NMT549" s="55"/>
      <c r="NMU549" s="55"/>
      <c r="NMV549" s="87"/>
      <c r="NMW549" s="88"/>
      <c r="NMX549" s="89"/>
      <c r="NMY549" s="90"/>
      <c r="NMZ549" s="57"/>
      <c r="NNA549" s="57"/>
      <c r="NNB549" s="91"/>
      <c r="NNC549" s="87"/>
      <c r="NND549" s="87"/>
      <c r="NNE549" s="55"/>
      <c r="NNF549" s="55"/>
      <c r="NNG549" s="92"/>
      <c r="NNH549" s="61"/>
      <c r="NNI549" s="55"/>
      <c r="NNJ549" s="57"/>
      <c r="NNK549" s="55"/>
      <c r="NNL549" s="55"/>
      <c r="NNM549" s="55"/>
      <c r="NNN549" s="55"/>
      <c r="NNO549" s="55"/>
      <c r="NNP549" s="55"/>
      <c r="NNQ549" s="55"/>
      <c r="NNR549" s="59"/>
      <c r="NNS549" s="55"/>
      <c r="NNT549" s="55"/>
      <c r="NNU549" s="87"/>
      <c r="NNV549" s="88"/>
      <c r="NNW549" s="89"/>
      <c r="NNX549" s="90"/>
      <c r="NNY549" s="57"/>
      <c r="NNZ549" s="57"/>
      <c r="NOA549" s="91"/>
      <c r="NOB549" s="87"/>
      <c r="NOC549" s="87"/>
      <c r="NOD549" s="55"/>
      <c r="NOE549" s="55"/>
      <c r="NOF549" s="92"/>
      <c r="NOG549" s="61"/>
      <c r="NOH549" s="55"/>
      <c r="NOI549" s="57"/>
      <c r="NOJ549" s="55"/>
      <c r="NOK549" s="55"/>
      <c r="NOL549" s="55"/>
      <c r="NOM549" s="55"/>
      <c r="NON549" s="55"/>
      <c r="NOO549" s="55"/>
      <c r="NOP549" s="55"/>
      <c r="NOQ549" s="59"/>
      <c r="NOR549" s="55"/>
      <c r="NOS549" s="55"/>
      <c r="NOT549" s="87"/>
      <c r="NOU549" s="88"/>
      <c r="NOV549" s="89"/>
      <c r="NOW549" s="90"/>
      <c r="NOX549" s="57"/>
      <c r="NOY549" s="57"/>
      <c r="NOZ549" s="91"/>
      <c r="NPA549" s="87"/>
      <c r="NPB549" s="87"/>
      <c r="NPC549" s="55"/>
      <c r="NPD549" s="55"/>
      <c r="NPE549" s="92"/>
      <c r="NPF549" s="61"/>
      <c r="NPG549" s="55"/>
      <c r="NPH549" s="57"/>
      <c r="NPI549" s="55"/>
      <c r="NPJ549" s="55"/>
      <c r="NPK549" s="55"/>
      <c r="NPL549" s="55"/>
      <c r="NPM549" s="55"/>
      <c r="NPN549" s="55"/>
      <c r="NPO549" s="55"/>
      <c r="NPP549" s="59"/>
      <c r="NPQ549" s="55"/>
      <c r="NPR549" s="55"/>
      <c r="NPS549" s="87"/>
      <c r="NPT549" s="88"/>
      <c r="NPU549" s="89"/>
      <c r="NPV549" s="90"/>
      <c r="NPW549" s="57"/>
      <c r="NPX549" s="57"/>
      <c r="NPY549" s="91"/>
      <c r="NPZ549" s="87"/>
      <c r="NQA549" s="87"/>
      <c r="NQB549" s="55"/>
      <c r="NQC549" s="55"/>
      <c r="NQD549" s="92"/>
      <c r="NQE549" s="61"/>
      <c r="NQF549" s="55"/>
      <c r="NQG549" s="57"/>
      <c r="NQH549" s="55"/>
      <c r="NQI549" s="55"/>
      <c r="NQJ549" s="55"/>
      <c r="NQK549" s="55"/>
      <c r="NQL549" s="55"/>
      <c r="NQM549" s="55"/>
      <c r="NQN549" s="55"/>
      <c r="NQO549" s="59"/>
      <c r="NQP549" s="55"/>
      <c r="NQQ549" s="55"/>
      <c r="NQR549" s="87"/>
      <c r="NQS549" s="88"/>
      <c r="NQT549" s="89"/>
      <c r="NQU549" s="90"/>
      <c r="NQV549" s="57"/>
      <c r="NQW549" s="57"/>
      <c r="NQX549" s="91"/>
      <c r="NQY549" s="87"/>
      <c r="NQZ549" s="87"/>
      <c r="NRA549" s="55"/>
      <c r="NRB549" s="55"/>
      <c r="NRC549" s="92"/>
      <c r="NRD549" s="61"/>
      <c r="NRE549" s="55"/>
      <c r="NRF549" s="57"/>
      <c r="NRG549" s="55"/>
      <c r="NRH549" s="55"/>
      <c r="NRI549" s="55"/>
      <c r="NRJ549" s="55"/>
      <c r="NRK549" s="55"/>
      <c r="NRL549" s="55"/>
      <c r="NRM549" s="55"/>
      <c r="NRN549" s="59"/>
      <c r="NRO549" s="55"/>
      <c r="NRP549" s="55"/>
      <c r="NRQ549" s="87"/>
      <c r="NRR549" s="88"/>
      <c r="NRS549" s="89"/>
      <c r="NRT549" s="90"/>
      <c r="NRU549" s="57"/>
      <c r="NRV549" s="57"/>
      <c r="NRW549" s="91"/>
      <c r="NRX549" s="87"/>
      <c r="NRY549" s="87"/>
      <c r="NRZ549" s="55"/>
      <c r="NSA549" s="55"/>
      <c r="NSB549" s="92"/>
      <c r="NSC549" s="61"/>
      <c r="NSD549" s="55"/>
      <c r="NSE549" s="57"/>
      <c r="NSF549" s="55"/>
      <c r="NSG549" s="55"/>
      <c r="NSH549" s="55"/>
      <c r="NSI549" s="55"/>
      <c r="NSJ549" s="55"/>
      <c r="NSK549" s="55"/>
      <c r="NSL549" s="55"/>
      <c r="NSM549" s="59"/>
      <c r="NSN549" s="55"/>
      <c r="NSO549" s="55"/>
      <c r="NSP549" s="87"/>
      <c r="NSQ549" s="88"/>
      <c r="NSR549" s="89"/>
      <c r="NSS549" s="90"/>
      <c r="NST549" s="57"/>
      <c r="NSU549" s="57"/>
      <c r="NSV549" s="91"/>
      <c r="NSW549" s="87"/>
      <c r="NSX549" s="87"/>
      <c r="NSY549" s="55"/>
      <c r="NSZ549" s="55"/>
      <c r="NTA549" s="92"/>
      <c r="NTB549" s="61"/>
      <c r="NTC549" s="55"/>
      <c r="NTD549" s="57"/>
      <c r="NTE549" s="55"/>
      <c r="NTF549" s="55"/>
      <c r="NTG549" s="55"/>
      <c r="NTH549" s="55"/>
      <c r="NTI549" s="55"/>
      <c r="NTJ549" s="55"/>
      <c r="NTK549" s="55"/>
      <c r="NTL549" s="59"/>
      <c r="NTM549" s="55"/>
      <c r="NTN549" s="55"/>
      <c r="NTO549" s="87"/>
      <c r="NTP549" s="88"/>
      <c r="NTQ549" s="89"/>
      <c r="NTR549" s="90"/>
      <c r="NTS549" s="57"/>
      <c r="NTT549" s="57"/>
      <c r="NTU549" s="91"/>
      <c r="NTV549" s="87"/>
      <c r="NTW549" s="87"/>
      <c r="NTX549" s="55"/>
      <c r="NTY549" s="55"/>
      <c r="NTZ549" s="92"/>
      <c r="NUA549" s="61"/>
      <c r="NUB549" s="55"/>
      <c r="NUC549" s="57"/>
      <c r="NUD549" s="55"/>
      <c r="NUE549" s="55"/>
      <c r="NUF549" s="55"/>
      <c r="NUG549" s="55"/>
      <c r="NUH549" s="55"/>
      <c r="NUI549" s="55"/>
      <c r="NUJ549" s="55"/>
      <c r="NUK549" s="59"/>
      <c r="NUL549" s="55"/>
      <c r="NUM549" s="55"/>
      <c r="NUN549" s="87"/>
      <c r="NUO549" s="88"/>
      <c r="NUP549" s="89"/>
      <c r="NUQ549" s="90"/>
      <c r="NUR549" s="57"/>
      <c r="NUS549" s="57"/>
      <c r="NUT549" s="91"/>
      <c r="NUU549" s="87"/>
      <c r="NUV549" s="87"/>
      <c r="NUW549" s="55"/>
      <c r="NUX549" s="55"/>
      <c r="NUY549" s="92"/>
      <c r="NUZ549" s="61"/>
      <c r="NVA549" s="55"/>
      <c r="NVB549" s="57"/>
      <c r="NVC549" s="55"/>
      <c r="NVD549" s="55"/>
      <c r="NVE549" s="55"/>
      <c r="NVF549" s="55"/>
      <c r="NVG549" s="55"/>
      <c r="NVH549" s="55"/>
      <c r="NVI549" s="55"/>
      <c r="NVJ549" s="59"/>
      <c r="NVK549" s="55"/>
      <c r="NVL549" s="55"/>
      <c r="NVM549" s="87"/>
      <c r="NVN549" s="88"/>
      <c r="NVO549" s="89"/>
      <c r="NVP549" s="90"/>
      <c r="NVQ549" s="57"/>
      <c r="NVR549" s="57"/>
      <c r="NVS549" s="91"/>
      <c r="NVT549" s="87"/>
      <c r="NVU549" s="87"/>
      <c r="NVV549" s="55"/>
      <c r="NVW549" s="55"/>
      <c r="NVX549" s="92"/>
      <c r="NVY549" s="61"/>
      <c r="NVZ549" s="55"/>
      <c r="NWA549" s="57"/>
      <c r="NWB549" s="55"/>
      <c r="NWC549" s="55"/>
      <c r="NWD549" s="55"/>
      <c r="NWE549" s="55"/>
      <c r="NWF549" s="55"/>
      <c r="NWG549" s="55"/>
      <c r="NWH549" s="55"/>
      <c r="NWI549" s="59"/>
      <c r="NWJ549" s="55"/>
      <c r="NWK549" s="55"/>
      <c r="NWL549" s="87"/>
      <c r="NWM549" s="88"/>
      <c r="NWN549" s="89"/>
      <c r="NWO549" s="90"/>
      <c r="NWP549" s="57"/>
      <c r="NWQ549" s="57"/>
      <c r="NWR549" s="91"/>
      <c r="NWS549" s="87"/>
      <c r="NWT549" s="87"/>
      <c r="NWU549" s="55"/>
      <c r="NWV549" s="55"/>
      <c r="NWW549" s="92"/>
      <c r="NWX549" s="61"/>
      <c r="NWY549" s="55"/>
      <c r="NWZ549" s="57"/>
      <c r="NXA549" s="55"/>
      <c r="NXB549" s="55"/>
      <c r="NXC549" s="55"/>
      <c r="NXD549" s="55"/>
      <c r="NXE549" s="55"/>
      <c r="NXF549" s="55"/>
      <c r="NXG549" s="55"/>
      <c r="NXH549" s="59"/>
      <c r="NXI549" s="55"/>
      <c r="NXJ549" s="55"/>
      <c r="NXK549" s="87"/>
      <c r="NXL549" s="88"/>
      <c r="NXM549" s="89"/>
      <c r="NXN549" s="90"/>
      <c r="NXO549" s="57"/>
      <c r="NXP549" s="57"/>
      <c r="NXQ549" s="91"/>
      <c r="NXR549" s="87"/>
      <c r="NXS549" s="87"/>
      <c r="NXT549" s="55"/>
      <c r="NXU549" s="55"/>
      <c r="NXV549" s="92"/>
      <c r="NXW549" s="61"/>
      <c r="NXX549" s="55"/>
      <c r="NXY549" s="57"/>
      <c r="NXZ549" s="55"/>
      <c r="NYA549" s="55"/>
      <c r="NYB549" s="55"/>
      <c r="NYC549" s="55"/>
      <c r="NYD549" s="55"/>
      <c r="NYE549" s="55"/>
      <c r="NYF549" s="55"/>
      <c r="NYG549" s="59"/>
      <c r="NYH549" s="55"/>
      <c r="NYI549" s="55"/>
      <c r="NYJ549" s="87"/>
      <c r="NYK549" s="88"/>
      <c r="NYL549" s="89"/>
      <c r="NYM549" s="90"/>
      <c r="NYN549" s="57"/>
      <c r="NYO549" s="57"/>
      <c r="NYP549" s="91"/>
      <c r="NYQ549" s="87"/>
      <c r="NYR549" s="87"/>
      <c r="NYS549" s="55"/>
      <c r="NYT549" s="55"/>
      <c r="NYU549" s="92"/>
      <c r="NYV549" s="61"/>
      <c r="NYW549" s="55"/>
      <c r="NYX549" s="57"/>
      <c r="NYY549" s="55"/>
      <c r="NYZ549" s="55"/>
      <c r="NZA549" s="55"/>
      <c r="NZB549" s="55"/>
      <c r="NZC549" s="55"/>
      <c r="NZD549" s="55"/>
      <c r="NZE549" s="55"/>
      <c r="NZF549" s="59"/>
      <c r="NZG549" s="55"/>
      <c r="NZH549" s="55"/>
      <c r="NZI549" s="87"/>
      <c r="NZJ549" s="88"/>
      <c r="NZK549" s="89"/>
      <c r="NZL549" s="90"/>
      <c r="NZM549" s="57"/>
      <c r="NZN549" s="57"/>
      <c r="NZO549" s="91"/>
      <c r="NZP549" s="87"/>
      <c r="NZQ549" s="87"/>
      <c r="NZR549" s="55"/>
      <c r="NZS549" s="55"/>
      <c r="NZT549" s="92"/>
      <c r="NZU549" s="61"/>
      <c r="NZV549" s="55"/>
      <c r="NZW549" s="57"/>
      <c r="NZX549" s="55"/>
      <c r="NZY549" s="55"/>
      <c r="NZZ549" s="55"/>
      <c r="OAA549" s="55"/>
      <c r="OAB549" s="55"/>
      <c r="OAC549" s="55"/>
      <c r="OAD549" s="55"/>
      <c r="OAE549" s="59"/>
      <c r="OAF549" s="55"/>
      <c r="OAG549" s="55"/>
      <c r="OAH549" s="87"/>
      <c r="OAI549" s="88"/>
      <c r="OAJ549" s="89"/>
      <c r="OAK549" s="90"/>
      <c r="OAL549" s="57"/>
      <c r="OAM549" s="57"/>
      <c r="OAN549" s="91"/>
      <c r="OAO549" s="87"/>
      <c r="OAP549" s="87"/>
      <c r="OAQ549" s="55"/>
      <c r="OAR549" s="55"/>
      <c r="OAS549" s="92"/>
      <c r="OAT549" s="61"/>
      <c r="OAU549" s="55"/>
      <c r="OAV549" s="57"/>
      <c r="OAW549" s="55"/>
      <c r="OAX549" s="55"/>
      <c r="OAY549" s="55"/>
      <c r="OAZ549" s="55"/>
      <c r="OBA549" s="55"/>
      <c r="OBB549" s="55"/>
      <c r="OBC549" s="55"/>
      <c r="OBD549" s="59"/>
      <c r="OBE549" s="55"/>
      <c r="OBF549" s="55"/>
      <c r="OBG549" s="87"/>
      <c r="OBH549" s="88"/>
      <c r="OBI549" s="89"/>
      <c r="OBJ549" s="90"/>
      <c r="OBK549" s="57"/>
      <c r="OBL549" s="57"/>
      <c r="OBM549" s="91"/>
      <c r="OBN549" s="87"/>
      <c r="OBO549" s="87"/>
      <c r="OBP549" s="55"/>
      <c r="OBQ549" s="55"/>
      <c r="OBR549" s="92"/>
      <c r="OBS549" s="61"/>
      <c r="OBT549" s="55"/>
      <c r="OBU549" s="57"/>
      <c r="OBV549" s="55"/>
      <c r="OBW549" s="55"/>
      <c r="OBX549" s="55"/>
      <c r="OBY549" s="55"/>
      <c r="OBZ549" s="55"/>
      <c r="OCA549" s="55"/>
      <c r="OCB549" s="55"/>
      <c r="OCC549" s="59"/>
      <c r="OCD549" s="55"/>
      <c r="OCE549" s="55"/>
      <c r="OCF549" s="87"/>
      <c r="OCG549" s="88"/>
      <c r="OCH549" s="89"/>
      <c r="OCI549" s="90"/>
      <c r="OCJ549" s="57"/>
      <c r="OCK549" s="57"/>
      <c r="OCL549" s="91"/>
      <c r="OCM549" s="87"/>
      <c r="OCN549" s="87"/>
      <c r="OCO549" s="55"/>
      <c r="OCP549" s="55"/>
      <c r="OCQ549" s="92"/>
      <c r="OCR549" s="61"/>
      <c r="OCS549" s="55"/>
      <c r="OCT549" s="57"/>
      <c r="OCU549" s="55"/>
      <c r="OCV549" s="55"/>
      <c r="OCW549" s="55"/>
      <c r="OCX549" s="55"/>
      <c r="OCY549" s="55"/>
      <c r="OCZ549" s="55"/>
      <c r="ODA549" s="55"/>
      <c r="ODB549" s="59"/>
      <c r="ODC549" s="55"/>
      <c r="ODD549" s="55"/>
      <c r="ODE549" s="87"/>
      <c r="ODF549" s="88"/>
      <c r="ODG549" s="89"/>
      <c r="ODH549" s="90"/>
      <c r="ODI549" s="57"/>
      <c r="ODJ549" s="57"/>
      <c r="ODK549" s="91"/>
      <c r="ODL549" s="87"/>
      <c r="ODM549" s="87"/>
      <c r="ODN549" s="55"/>
      <c r="ODO549" s="55"/>
      <c r="ODP549" s="92"/>
      <c r="ODQ549" s="61"/>
      <c r="ODR549" s="55"/>
      <c r="ODS549" s="57"/>
      <c r="ODT549" s="55"/>
      <c r="ODU549" s="55"/>
      <c r="ODV549" s="55"/>
      <c r="ODW549" s="55"/>
      <c r="ODX549" s="55"/>
      <c r="ODY549" s="55"/>
      <c r="ODZ549" s="55"/>
      <c r="OEA549" s="59"/>
      <c r="OEB549" s="55"/>
      <c r="OEC549" s="55"/>
      <c r="OED549" s="87"/>
      <c r="OEE549" s="88"/>
      <c r="OEF549" s="89"/>
      <c r="OEG549" s="90"/>
      <c r="OEH549" s="57"/>
      <c r="OEI549" s="57"/>
      <c r="OEJ549" s="91"/>
      <c r="OEK549" s="87"/>
      <c r="OEL549" s="87"/>
      <c r="OEM549" s="55"/>
      <c r="OEN549" s="55"/>
      <c r="OEO549" s="92"/>
      <c r="OEP549" s="61"/>
      <c r="OEQ549" s="55"/>
      <c r="OER549" s="57"/>
      <c r="OES549" s="55"/>
      <c r="OET549" s="55"/>
      <c r="OEU549" s="55"/>
      <c r="OEV549" s="55"/>
      <c r="OEW549" s="55"/>
      <c r="OEX549" s="55"/>
      <c r="OEY549" s="55"/>
      <c r="OEZ549" s="59"/>
      <c r="OFA549" s="55"/>
      <c r="OFB549" s="55"/>
      <c r="OFC549" s="87"/>
      <c r="OFD549" s="88"/>
      <c r="OFE549" s="89"/>
      <c r="OFF549" s="90"/>
      <c r="OFG549" s="57"/>
      <c r="OFH549" s="57"/>
      <c r="OFI549" s="91"/>
      <c r="OFJ549" s="87"/>
      <c r="OFK549" s="87"/>
      <c r="OFL549" s="55"/>
      <c r="OFM549" s="55"/>
      <c r="OFN549" s="92"/>
      <c r="OFO549" s="61"/>
      <c r="OFP549" s="55"/>
      <c r="OFQ549" s="57"/>
      <c r="OFR549" s="55"/>
      <c r="OFS549" s="55"/>
      <c r="OFT549" s="55"/>
      <c r="OFU549" s="55"/>
      <c r="OFV549" s="55"/>
      <c r="OFW549" s="55"/>
      <c r="OFX549" s="55"/>
      <c r="OFY549" s="59"/>
      <c r="OFZ549" s="55"/>
      <c r="OGA549" s="55"/>
      <c r="OGB549" s="87"/>
      <c r="OGC549" s="88"/>
      <c r="OGD549" s="89"/>
      <c r="OGE549" s="90"/>
      <c r="OGF549" s="57"/>
      <c r="OGG549" s="57"/>
      <c r="OGH549" s="91"/>
      <c r="OGI549" s="87"/>
      <c r="OGJ549" s="87"/>
      <c r="OGK549" s="55"/>
      <c r="OGL549" s="55"/>
      <c r="OGM549" s="92"/>
      <c r="OGN549" s="61"/>
      <c r="OGO549" s="55"/>
      <c r="OGP549" s="57"/>
      <c r="OGQ549" s="55"/>
      <c r="OGR549" s="55"/>
      <c r="OGS549" s="55"/>
      <c r="OGT549" s="55"/>
      <c r="OGU549" s="55"/>
      <c r="OGV549" s="55"/>
      <c r="OGW549" s="55"/>
      <c r="OGX549" s="59"/>
      <c r="OGY549" s="55"/>
      <c r="OGZ549" s="55"/>
      <c r="OHA549" s="87"/>
      <c r="OHB549" s="88"/>
      <c r="OHC549" s="89"/>
      <c r="OHD549" s="90"/>
      <c r="OHE549" s="57"/>
      <c r="OHF549" s="57"/>
      <c r="OHG549" s="91"/>
      <c r="OHH549" s="87"/>
      <c r="OHI549" s="87"/>
      <c r="OHJ549" s="55"/>
      <c r="OHK549" s="55"/>
      <c r="OHL549" s="92"/>
      <c r="OHM549" s="61"/>
      <c r="OHN549" s="55"/>
      <c r="OHO549" s="57"/>
      <c r="OHP549" s="55"/>
      <c r="OHQ549" s="55"/>
      <c r="OHR549" s="55"/>
      <c r="OHS549" s="55"/>
      <c r="OHT549" s="55"/>
      <c r="OHU549" s="55"/>
      <c r="OHV549" s="55"/>
      <c r="OHW549" s="59"/>
      <c r="OHX549" s="55"/>
      <c r="OHY549" s="55"/>
      <c r="OHZ549" s="87"/>
      <c r="OIA549" s="88"/>
      <c r="OIB549" s="89"/>
      <c r="OIC549" s="90"/>
      <c r="OID549" s="57"/>
      <c r="OIE549" s="57"/>
      <c r="OIF549" s="91"/>
      <c r="OIG549" s="87"/>
      <c r="OIH549" s="87"/>
      <c r="OII549" s="55"/>
      <c r="OIJ549" s="55"/>
      <c r="OIK549" s="92"/>
      <c r="OIL549" s="61"/>
      <c r="OIM549" s="55"/>
      <c r="OIN549" s="57"/>
      <c r="OIO549" s="55"/>
      <c r="OIP549" s="55"/>
      <c r="OIQ549" s="55"/>
      <c r="OIR549" s="55"/>
      <c r="OIS549" s="55"/>
      <c r="OIT549" s="55"/>
      <c r="OIU549" s="55"/>
      <c r="OIV549" s="59"/>
      <c r="OIW549" s="55"/>
      <c r="OIX549" s="55"/>
      <c r="OIY549" s="87"/>
      <c r="OIZ549" s="88"/>
      <c r="OJA549" s="89"/>
      <c r="OJB549" s="90"/>
      <c r="OJC549" s="57"/>
      <c r="OJD549" s="57"/>
      <c r="OJE549" s="91"/>
      <c r="OJF549" s="87"/>
      <c r="OJG549" s="87"/>
      <c r="OJH549" s="55"/>
      <c r="OJI549" s="55"/>
      <c r="OJJ549" s="92"/>
      <c r="OJK549" s="61"/>
      <c r="OJL549" s="55"/>
      <c r="OJM549" s="57"/>
      <c r="OJN549" s="55"/>
      <c r="OJO549" s="55"/>
      <c r="OJP549" s="55"/>
      <c r="OJQ549" s="55"/>
      <c r="OJR549" s="55"/>
      <c r="OJS549" s="55"/>
      <c r="OJT549" s="55"/>
      <c r="OJU549" s="59"/>
      <c r="OJV549" s="55"/>
      <c r="OJW549" s="55"/>
      <c r="OJX549" s="87"/>
      <c r="OJY549" s="88"/>
      <c r="OJZ549" s="89"/>
      <c r="OKA549" s="90"/>
      <c r="OKB549" s="57"/>
      <c r="OKC549" s="57"/>
      <c r="OKD549" s="91"/>
      <c r="OKE549" s="87"/>
      <c r="OKF549" s="87"/>
      <c r="OKG549" s="55"/>
      <c r="OKH549" s="55"/>
      <c r="OKI549" s="92"/>
      <c r="OKJ549" s="61"/>
      <c r="OKK549" s="55"/>
      <c r="OKL549" s="57"/>
      <c r="OKM549" s="55"/>
      <c r="OKN549" s="55"/>
      <c r="OKO549" s="55"/>
      <c r="OKP549" s="55"/>
      <c r="OKQ549" s="55"/>
      <c r="OKR549" s="55"/>
      <c r="OKS549" s="55"/>
      <c r="OKT549" s="59"/>
      <c r="OKU549" s="55"/>
      <c r="OKV549" s="55"/>
      <c r="OKW549" s="87"/>
      <c r="OKX549" s="88"/>
      <c r="OKY549" s="89"/>
      <c r="OKZ549" s="90"/>
      <c r="OLA549" s="57"/>
      <c r="OLB549" s="57"/>
      <c r="OLC549" s="91"/>
      <c r="OLD549" s="87"/>
      <c r="OLE549" s="87"/>
      <c r="OLF549" s="55"/>
      <c r="OLG549" s="55"/>
      <c r="OLH549" s="92"/>
      <c r="OLI549" s="61"/>
      <c r="OLJ549" s="55"/>
      <c r="OLK549" s="57"/>
      <c r="OLL549" s="55"/>
      <c r="OLM549" s="55"/>
      <c r="OLN549" s="55"/>
      <c r="OLO549" s="55"/>
      <c r="OLP549" s="55"/>
      <c r="OLQ549" s="55"/>
      <c r="OLR549" s="55"/>
      <c r="OLS549" s="59"/>
      <c r="OLT549" s="55"/>
      <c r="OLU549" s="55"/>
      <c r="OLV549" s="87"/>
      <c r="OLW549" s="88"/>
      <c r="OLX549" s="89"/>
      <c r="OLY549" s="90"/>
      <c r="OLZ549" s="57"/>
      <c r="OMA549" s="57"/>
      <c r="OMB549" s="91"/>
      <c r="OMC549" s="87"/>
      <c r="OMD549" s="87"/>
      <c r="OME549" s="55"/>
      <c r="OMF549" s="55"/>
      <c r="OMG549" s="92"/>
      <c r="OMH549" s="61"/>
      <c r="OMI549" s="55"/>
      <c r="OMJ549" s="57"/>
      <c r="OMK549" s="55"/>
      <c r="OML549" s="55"/>
      <c r="OMM549" s="55"/>
      <c r="OMN549" s="55"/>
      <c r="OMO549" s="55"/>
      <c r="OMP549" s="55"/>
      <c r="OMQ549" s="55"/>
      <c r="OMR549" s="59"/>
      <c r="OMS549" s="55"/>
      <c r="OMT549" s="55"/>
      <c r="OMU549" s="87"/>
      <c r="OMV549" s="88"/>
      <c r="OMW549" s="89"/>
      <c r="OMX549" s="90"/>
      <c r="OMY549" s="57"/>
      <c r="OMZ549" s="57"/>
      <c r="ONA549" s="91"/>
      <c r="ONB549" s="87"/>
      <c r="ONC549" s="87"/>
      <c r="OND549" s="55"/>
      <c r="ONE549" s="55"/>
      <c r="ONF549" s="92"/>
      <c r="ONG549" s="61"/>
      <c r="ONH549" s="55"/>
      <c r="ONI549" s="57"/>
      <c r="ONJ549" s="55"/>
      <c r="ONK549" s="55"/>
      <c r="ONL549" s="55"/>
      <c r="ONM549" s="55"/>
      <c r="ONN549" s="55"/>
      <c r="ONO549" s="55"/>
      <c r="ONP549" s="55"/>
      <c r="ONQ549" s="59"/>
      <c r="ONR549" s="55"/>
      <c r="ONS549" s="55"/>
      <c r="ONT549" s="87"/>
      <c r="ONU549" s="88"/>
      <c r="ONV549" s="89"/>
      <c r="ONW549" s="90"/>
      <c r="ONX549" s="57"/>
      <c r="ONY549" s="57"/>
      <c r="ONZ549" s="91"/>
      <c r="OOA549" s="87"/>
      <c r="OOB549" s="87"/>
      <c r="OOC549" s="55"/>
      <c r="OOD549" s="55"/>
      <c r="OOE549" s="92"/>
      <c r="OOF549" s="61"/>
      <c r="OOG549" s="55"/>
      <c r="OOH549" s="57"/>
      <c r="OOI549" s="55"/>
      <c r="OOJ549" s="55"/>
      <c r="OOK549" s="55"/>
      <c r="OOL549" s="55"/>
      <c r="OOM549" s="55"/>
      <c r="OON549" s="55"/>
      <c r="OOO549" s="55"/>
      <c r="OOP549" s="59"/>
      <c r="OOQ549" s="55"/>
      <c r="OOR549" s="55"/>
      <c r="OOS549" s="87"/>
      <c r="OOT549" s="88"/>
      <c r="OOU549" s="89"/>
      <c r="OOV549" s="90"/>
      <c r="OOW549" s="57"/>
      <c r="OOX549" s="57"/>
      <c r="OOY549" s="91"/>
      <c r="OOZ549" s="87"/>
      <c r="OPA549" s="87"/>
      <c r="OPB549" s="55"/>
      <c r="OPC549" s="55"/>
      <c r="OPD549" s="92"/>
      <c r="OPE549" s="61"/>
      <c r="OPF549" s="55"/>
      <c r="OPG549" s="57"/>
      <c r="OPH549" s="55"/>
      <c r="OPI549" s="55"/>
      <c r="OPJ549" s="55"/>
      <c r="OPK549" s="55"/>
      <c r="OPL549" s="55"/>
      <c r="OPM549" s="55"/>
      <c r="OPN549" s="55"/>
      <c r="OPO549" s="59"/>
      <c r="OPP549" s="55"/>
      <c r="OPQ549" s="55"/>
      <c r="OPR549" s="87"/>
      <c r="OPS549" s="88"/>
      <c r="OPT549" s="89"/>
      <c r="OPU549" s="90"/>
      <c r="OPV549" s="57"/>
      <c r="OPW549" s="57"/>
      <c r="OPX549" s="91"/>
      <c r="OPY549" s="87"/>
      <c r="OPZ549" s="87"/>
      <c r="OQA549" s="55"/>
      <c r="OQB549" s="55"/>
      <c r="OQC549" s="92"/>
      <c r="OQD549" s="61"/>
      <c r="OQE549" s="55"/>
      <c r="OQF549" s="57"/>
      <c r="OQG549" s="55"/>
      <c r="OQH549" s="55"/>
      <c r="OQI549" s="55"/>
      <c r="OQJ549" s="55"/>
      <c r="OQK549" s="55"/>
      <c r="OQL549" s="55"/>
      <c r="OQM549" s="55"/>
      <c r="OQN549" s="59"/>
      <c r="OQO549" s="55"/>
      <c r="OQP549" s="55"/>
      <c r="OQQ549" s="87"/>
      <c r="OQR549" s="88"/>
      <c r="OQS549" s="89"/>
      <c r="OQT549" s="90"/>
      <c r="OQU549" s="57"/>
      <c r="OQV549" s="57"/>
      <c r="OQW549" s="91"/>
      <c r="OQX549" s="87"/>
      <c r="OQY549" s="87"/>
      <c r="OQZ549" s="55"/>
      <c r="ORA549" s="55"/>
      <c r="ORB549" s="92"/>
      <c r="ORC549" s="61"/>
      <c r="ORD549" s="55"/>
      <c r="ORE549" s="57"/>
      <c r="ORF549" s="55"/>
      <c r="ORG549" s="55"/>
      <c r="ORH549" s="55"/>
      <c r="ORI549" s="55"/>
      <c r="ORJ549" s="55"/>
      <c r="ORK549" s="55"/>
      <c r="ORL549" s="55"/>
      <c r="ORM549" s="59"/>
      <c r="ORN549" s="55"/>
      <c r="ORO549" s="55"/>
      <c r="ORP549" s="87"/>
      <c r="ORQ549" s="88"/>
      <c r="ORR549" s="89"/>
      <c r="ORS549" s="90"/>
      <c r="ORT549" s="57"/>
      <c r="ORU549" s="57"/>
      <c r="ORV549" s="91"/>
      <c r="ORW549" s="87"/>
      <c r="ORX549" s="87"/>
      <c r="ORY549" s="55"/>
      <c r="ORZ549" s="55"/>
      <c r="OSA549" s="92"/>
      <c r="OSB549" s="61"/>
      <c r="OSC549" s="55"/>
      <c r="OSD549" s="57"/>
      <c r="OSE549" s="55"/>
      <c r="OSF549" s="55"/>
      <c r="OSG549" s="55"/>
      <c r="OSH549" s="55"/>
      <c r="OSI549" s="55"/>
      <c r="OSJ549" s="55"/>
      <c r="OSK549" s="55"/>
      <c r="OSL549" s="59"/>
      <c r="OSM549" s="55"/>
      <c r="OSN549" s="55"/>
      <c r="OSO549" s="87"/>
      <c r="OSP549" s="88"/>
      <c r="OSQ549" s="89"/>
      <c r="OSR549" s="90"/>
      <c r="OSS549" s="57"/>
      <c r="OST549" s="57"/>
      <c r="OSU549" s="91"/>
      <c r="OSV549" s="87"/>
      <c r="OSW549" s="87"/>
      <c r="OSX549" s="55"/>
      <c r="OSY549" s="55"/>
      <c r="OSZ549" s="92"/>
      <c r="OTA549" s="61"/>
      <c r="OTB549" s="55"/>
      <c r="OTC549" s="57"/>
      <c r="OTD549" s="55"/>
      <c r="OTE549" s="55"/>
      <c r="OTF549" s="55"/>
      <c r="OTG549" s="55"/>
      <c r="OTH549" s="55"/>
      <c r="OTI549" s="55"/>
      <c r="OTJ549" s="55"/>
      <c r="OTK549" s="59"/>
      <c r="OTL549" s="55"/>
      <c r="OTM549" s="55"/>
      <c r="OTN549" s="87"/>
      <c r="OTO549" s="88"/>
      <c r="OTP549" s="89"/>
      <c r="OTQ549" s="90"/>
      <c r="OTR549" s="57"/>
      <c r="OTS549" s="57"/>
      <c r="OTT549" s="91"/>
      <c r="OTU549" s="87"/>
      <c r="OTV549" s="87"/>
      <c r="OTW549" s="55"/>
      <c r="OTX549" s="55"/>
      <c r="OTY549" s="92"/>
      <c r="OTZ549" s="61"/>
      <c r="OUA549" s="55"/>
      <c r="OUB549" s="57"/>
      <c r="OUC549" s="55"/>
      <c r="OUD549" s="55"/>
      <c r="OUE549" s="55"/>
      <c r="OUF549" s="55"/>
      <c r="OUG549" s="55"/>
      <c r="OUH549" s="55"/>
      <c r="OUI549" s="55"/>
      <c r="OUJ549" s="59"/>
      <c r="OUK549" s="55"/>
      <c r="OUL549" s="55"/>
      <c r="OUM549" s="87"/>
      <c r="OUN549" s="88"/>
      <c r="OUO549" s="89"/>
      <c r="OUP549" s="90"/>
      <c r="OUQ549" s="57"/>
      <c r="OUR549" s="57"/>
      <c r="OUS549" s="91"/>
      <c r="OUT549" s="87"/>
      <c r="OUU549" s="87"/>
      <c r="OUV549" s="55"/>
      <c r="OUW549" s="55"/>
      <c r="OUX549" s="92"/>
      <c r="OUY549" s="61"/>
      <c r="OUZ549" s="55"/>
      <c r="OVA549" s="57"/>
      <c r="OVB549" s="55"/>
      <c r="OVC549" s="55"/>
      <c r="OVD549" s="55"/>
      <c r="OVE549" s="55"/>
      <c r="OVF549" s="55"/>
      <c r="OVG549" s="55"/>
      <c r="OVH549" s="55"/>
      <c r="OVI549" s="59"/>
      <c r="OVJ549" s="55"/>
      <c r="OVK549" s="55"/>
      <c r="OVL549" s="87"/>
      <c r="OVM549" s="88"/>
      <c r="OVN549" s="89"/>
      <c r="OVO549" s="90"/>
      <c r="OVP549" s="57"/>
      <c r="OVQ549" s="57"/>
      <c r="OVR549" s="91"/>
      <c r="OVS549" s="87"/>
      <c r="OVT549" s="87"/>
      <c r="OVU549" s="55"/>
      <c r="OVV549" s="55"/>
      <c r="OVW549" s="92"/>
      <c r="OVX549" s="61"/>
      <c r="OVY549" s="55"/>
      <c r="OVZ549" s="57"/>
      <c r="OWA549" s="55"/>
      <c r="OWB549" s="55"/>
      <c r="OWC549" s="55"/>
      <c r="OWD549" s="55"/>
      <c r="OWE549" s="55"/>
      <c r="OWF549" s="55"/>
      <c r="OWG549" s="55"/>
      <c r="OWH549" s="59"/>
      <c r="OWI549" s="55"/>
      <c r="OWJ549" s="55"/>
      <c r="OWK549" s="87"/>
      <c r="OWL549" s="88"/>
      <c r="OWM549" s="89"/>
      <c r="OWN549" s="90"/>
      <c r="OWO549" s="57"/>
      <c r="OWP549" s="57"/>
      <c r="OWQ549" s="91"/>
      <c r="OWR549" s="87"/>
      <c r="OWS549" s="87"/>
      <c r="OWT549" s="55"/>
      <c r="OWU549" s="55"/>
      <c r="OWV549" s="92"/>
      <c r="OWW549" s="61"/>
      <c r="OWX549" s="55"/>
      <c r="OWY549" s="57"/>
      <c r="OWZ549" s="55"/>
      <c r="OXA549" s="55"/>
      <c r="OXB549" s="55"/>
      <c r="OXC549" s="55"/>
      <c r="OXD549" s="55"/>
      <c r="OXE549" s="55"/>
      <c r="OXF549" s="55"/>
      <c r="OXG549" s="59"/>
      <c r="OXH549" s="55"/>
      <c r="OXI549" s="55"/>
      <c r="OXJ549" s="87"/>
      <c r="OXK549" s="88"/>
      <c r="OXL549" s="89"/>
      <c r="OXM549" s="90"/>
      <c r="OXN549" s="57"/>
      <c r="OXO549" s="57"/>
      <c r="OXP549" s="91"/>
      <c r="OXQ549" s="87"/>
      <c r="OXR549" s="87"/>
      <c r="OXS549" s="55"/>
      <c r="OXT549" s="55"/>
      <c r="OXU549" s="92"/>
      <c r="OXV549" s="61"/>
      <c r="OXW549" s="55"/>
      <c r="OXX549" s="57"/>
      <c r="OXY549" s="55"/>
      <c r="OXZ549" s="55"/>
      <c r="OYA549" s="55"/>
      <c r="OYB549" s="55"/>
      <c r="OYC549" s="55"/>
      <c r="OYD549" s="55"/>
      <c r="OYE549" s="55"/>
      <c r="OYF549" s="59"/>
      <c r="OYG549" s="55"/>
      <c r="OYH549" s="55"/>
      <c r="OYI549" s="87"/>
      <c r="OYJ549" s="88"/>
      <c r="OYK549" s="89"/>
      <c r="OYL549" s="90"/>
      <c r="OYM549" s="57"/>
      <c r="OYN549" s="57"/>
      <c r="OYO549" s="91"/>
      <c r="OYP549" s="87"/>
      <c r="OYQ549" s="87"/>
      <c r="OYR549" s="55"/>
      <c r="OYS549" s="55"/>
      <c r="OYT549" s="92"/>
      <c r="OYU549" s="61"/>
      <c r="OYV549" s="55"/>
      <c r="OYW549" s="57"/>
      <c r="OYX549" s="55"/>
      <c r="OYY549" s="55"/>
      <c r="OYZ549" s="55"/>
      <c r="OZA549" s="55"/>
      <c r="OZB549" s="55"/>
      <c r="OZC549" s="55"/>
      <c r="OZD549" s="55"/>
      <c r="OZE549" s="59"/>
      <c r="OZF549" s="55"/>
      <c r="OZG549" s="55"/>
      <c r="OZH549" s="87"/>
      <c r="OZI549" s="88"/>
      <c r="OZJ549" s="89"/>
      <c r="OZK549" s="90"/>
      <c r="OZL549" s="57"/>
      <c r="OZM549" s="57"/>
      <c r="OZN549" s="91"/>
      <c r="OZO549" s="87"/>
      <c r="OZP549" s="87"/>
      <c r="OZQ549" s="55"/>
      <c r="OZR549" s="55"/>
      <c r="OZS549" s="92"/>
      <c r="OZT549" s="61"/>
      <c r="OZU549" s="55"/>
      <c r="OZV549" s="57"/>
      <c r="OZW549" s="55"/>
      <c r="OZX549" s="55"/>
      <c r="OZY549" s="55"/>
      <c r="OZZ549" s="55"/>
      <c r="PAA549" s="55"/>
      <c r="PAB549" s="55"/>
      <c r="PAC549" s="55"/>
      <c r="PAD549" s="59"/>
      <c r="PAE549" s="55"/>
      <c r="PAF549" s="55"/>
      <c r="PAG549" s="87"/>
      <c r="PAH549" s="88"/>
      <c r="PAI549" s="89"/>
      <c r="PAJ549" s="90"/>
      <c r="PAK549" s="57"/>
      <c r="PAL549" s="57"/>
      <c r="PAM549" s="91"/>
      <c r="PAN549" s="87"/>
      <c r="PAO549" s="87"/>
      <c r="PAP549" s="55"/>
      <c r="PAQ549" s="55"/>
      <c r="PAR549" s="92"/>
      <c r="PAS549" s="61"/>
      <c r="PAT549" s="55"/>
      <c r="PAU549" s="57"/>
      <c r="PAV549" s="55"/>
      <c r="PAW549" s="55"/>
      <c r="PAX549" s="55"/>
      <c r="PAY549" s="55"/>
      <c r="PAZ549" s="55"/>
      <c r="PBA549" s="55"/>
      <c r="PBB549" s="55"/>
      <c r="PBC549" s="59"/>
      <c r="PBD549" s="55"/>
      <c r="PBE549" s="55"/>
      <c r="PBF549" s="87"/>
      <c r="PBG549" s="88"/>
      <c r="PBH549" s="89"/>
      <c r="PBI549" s="90"/>
      <c r="PBJ549" s="57"/>
      <c r="PBK549" s="57"/>
      <c r="PBL549" s="91"/>
      <c r="PBM549" s="87"/>
      <c r="PBN549" s="87"/>
      <c r="PBO549" s="55"/>
      <c r="PBP549" s="55"/>
      <c r="PBQ549" s="92"/>
      <c r="PBR549" s="61"/>
      <c r="PBS549" s="55"/>
      <c r="PBT549" s="57"/>
      <c r="PBU549" s="55"/>
      <c r="PBV549" s="55"/>
      <c r="PBW549" s="55"/>
      <c r="PBX549" s="55"/>
      <c r="PBY549" s="55"/>
      <c r="PBZ549" s="55"/>
      <c r="PCA549" s="55"/>
      <c r="PCB549" s="59"/>
      <c r="PCC549" s="55"/>
      <c r="PCD549" s="55"/>
      <c r="PCE549" s="87"/>
      <c r="PCF549" s="88"/>
      <c r="PCG549" s="89"/>
      <c r="PCH549" s="90"/>
      <c r="PCI549" s="57"/>
      <c r="PCJ549" s="57"/>
      <c r="PCK549" s="91"/>
      <c r="PCL549" s="87"/>
      <c r="PCM549" s="87"/>
      <c r="PCN549" s="55"/>
      <c r="PCO549" s="55"/>
      <c r="PCP549" s="92"/>
      <c r="PCQ549" s="61"/>
      <c r="PCR549" s="55"/>
      <c r="PCS549" s="57"/>
      <c r="PCT549" s="55"/>
      <c r="PCU549" s="55"/>
      <c r="PCV549" s="55"/>
      <c r="PCW549" s="55"/>
      <c r="PCX549" s="55"/>
      <c r="PCY549" s="55"/>
      <c r="PCZ549" s="55"/>
      <c r="PDA549" s="59"/>
      <c r="PDB549" s="55"/>
      <c r="PDC549" s="55"/>
      <c r="PDD549" s="87"/>
      <c r="PDE549" s="88"/>
      <c r="PDF549" s="89"/>
      <c r="PDG549" s="90"/>
      <c r="PDH549" s="57"/>
      <c r="PDI549" s="57"/>
      <c r="PDJ549" s="91"/>
      <c r="PDK549" s="87"/>
      <c r="PDL549" s="87"/>
      <c r="PDM549" s="55"/>
      <c r="PDN549" s="55"/>
      <c r="PDO549" s="92"/>
      <c r="PDP549" s="61"/>
      <c r="PDQ549" s="55"/>
      <c r="PDR549" s="57"/>
      <c r="PDS549" s="55"/>
      <c r="PDT549" s="55"/>
      <c r="PDU549" s="55"/>
      <c r="PDV549" s="55"/>
      <c r="PDW549" s="55"/>
      <c r="PDX549" s="55"/>
      <c r="PDY549" s="55"/>
      <c r="PDZ549" s="59"/>
      <c r="PEA549" s="55"/>
      <c r="PEB549" s="55"/>
      <c r="PEC549" s="87"/>
      <c r="PED549" s="88"/>
      <c r="PEE549" s="89"/>
      <c r="PEF549" s="90"/>
      <c r="PEG549" s="57"/>
      <c r="PEH549" s="57"/>
      <c r="PEI549" s="91"/>
      <c r="PEJ549" s="87"/>
      <c r="PEK549" s="87"/>
      <c r="PEL549" s="55"/>
      <c r="PEM549" s="55"/>
      <c r="PEN549" s="92"/>
      <c r="PEO549" s="61"/>
      <c r="PEP549" s="55"/>
      <c r="PEQ549" s="57"/>
      <c r="PER549" s="55"/>
      <c r="PES549" s="55"/>
      <c r="PET549" s="55"/>
      <c r="PEU549" s="55"/>
      <c r="PEV549" s="55"/>
      <c r="PEW549" s="55"/>
      <c r="PEX549" s="55"/>
      <c r="PEY549" s="59"/>
      <c r="PEZ549" s="55"/>
      <c r="PFA549" s="55"/>
      <c r="PFB549" s="87"/>
      <c r="PFC549" s="88"/>
      <c r="PFD549" s="89"/>
      <c r="PFE549" s="90"/>
      <c r="PFF549" s="57"/>
      <c r="PFG549" s="57"/>
      <c r="PFH549" s="91"/>
      <c r="PFI549" s="87"/>
      <c r="PFJ549" s="87"/>
      <c r="PFK549" s="55"/>
      <c r="PFL549" s="55"/>
      <c r="PFM549" s="92"/>
      <c r="PFN549" s="61"/>
      <c r="PFO549" s="55"/>
      <c r="PFP549" s="57"/>
      <c r="PFQ549" s="55"/>
      <c r="PFR549" s="55"/>
      <c r="PFS549" s="55"/>
      <c r="PFT549" s="55"/>
      <c r="PFU549" s="55"/>
      <c r="PFV549" s="55"/>
      <c r="PFW549" s="55"/>
      <c r="PFX549" s="59"/>
      <c r="PFY549" s="55"/>
      <c r="PFZ549" s="55"/>
      <c r="PGA549" s="87"/>
      <c r="PGB549" s="88"/>
      <c r="PGC549" s="89"/>
      <c r="PGD549" s="90"/>
      <c r="PGE549" s="57"/>
      <c r="PGF549" s="57"/>
      <c r="PGG549" s="91"/>
      <c r="PGH549" s="87"/>
      <c r="PGI549" s="87"/>
      <c r="PGJ549" s="55"/>
      <c r="PGK549" s="55"/>
      <c r="PGL549" s="92"/>
      <c r="PGM549" s="61"/>
      <c r="PGN549" s="55"/>
      <c r="PGO549" s="57"/>
      <c r="PGP549" s="55"/>
      <c r="PGQ549" s="55"/>
      <c r="PGR549" s="55"/>
      <c r="PGS549" s="55"/>
      <c r="PGT549" s="55"/>
      <c r="PGU549" s="55"/>
      <c r="PGV549" s="55"/>
      <c r="PGW549" s="59"/>
      <c r="PGX549" s="55"/>
      <c r="PGY549" s="55"/>
      <c r="PGZ549" s="87"/>
      <c r="PHA549" s="88"/>
      <c r="PHB549" s="89"/>
      <c r="PHC549" s="90"/>
      <c r="PHD549" s="57"/>
      <c r="PHE549" s="57"/>
      <c r="PHF549" s="91"/>
      <c r="PHG549" s="87"/>
      <c r="PHH549" s="87"/>
      <c r="PHI549" s="55"/>
      <c r="PHJ549" s="55"/>
      <c r="PHK549" s="92"/>
      <c r="PHL549" s="61"/>
      <c r="PHM549" s="55"/>
      <c r="PHN549" s="57"/>
      <c r="PHO549" s="55"/>
      <c r="PHP549" s="55"/>
      <c r="PHQ549" s="55"/>
      <c r="PHR549" s="55"/>
      <c r="PHS549" s="55"/>
      <c r="PHT549" s="55"/>
      <c r="PHU549" s="55"/>
      <c r="PHV549" s="59"/>
      <c r="PHW549" s="55"/>
      <c r="PHX549" s="55"/>
      <c r="PHY549" s="87"/>
      <c r="PHZ549" s="88"/>
      <c r="PIA549" s="89"/>
      <c r="PIB549" s="90"/>
      <c r="PIC549" s="57"/>
      <c r="PID549" s="57"/>
      <c r="PIE549" s="91"/>
      <c r="PIF549" s="87"/>
      <c r="PIG549" s="87"/>
      <c r="PIH549" s="55"/>
      <c r="PII549" s="55"/>
      <c r="PIJ549" s="92"/>
      <c r="PIK549" s="61"/>
      <c r="PIL549" s="55"/>
      <c r="PIM549" s="57"/>
      <c r="PIN549" s="55"/>
      <c r="PIO549" s="55"/>
      <c r="PIP549" s="55"/>
      <c r="PIQ549" s="55"/>
      <c r="PIR549" s="55"/>
      <c r="PIS549" s="55"/>
      <c r="PIT549" s="55"/>
      <c r="PIU549" s="59"/>
      <c r="PIV549" s="55"/>
      <c r="PIW549" s="55"/>
      <c r="PIX549" s="87"/>
      <c r="PIY549" s="88"/>
      <c r="PIZ549" s="89"/>
      <c r="PJA549" s="90"/>
      <c r="PJB549" s="57"/>
      <c r="PJC549" s="57"/>
      <c r="PJD549" s="91"/>
      <c r="PJE549" s="87"/>
      <c r="PJF549" s="87"/>
      <c r="PJG549" s="55"/>
      <c r="PJH549" s="55"/>
      <c r="PJI549" s="92"/>
      <c r="PJJ549" s="61"/>
      <c r="PJK549" s="55"/>
      <c r="PJL549" s="57"/>
      <c r="PJM549" s="55"/>
      <c r="PJN549" s="55"/>
      <c r="PJO549" s="55"/>
      <c r="PJP549" s="55"/>
      <c r="PJQ549" s="55"/>
      <c r="PJR549" s="55"/>
      <c r="PJS549" s="55"/>
      <c r="PJT549" s="59"/>
      <c r="PJU549" s="55"/>
      <c r="PJV549" s="55"/>
      <c r="PJW549" s="87"/>
      <c r="PJX549" s="88"/>
      <c r="PJY549" s="89"/>
      <c r="PJZ549" s="90"/>
      <c r="PKA549" s="57"/>
      <c r="PKB549" s="57"/>
      <c r="PKC549" s="91"/>
      <c r="PKD549" s="87"/>
      <c r="PKE549" s="87"/>
      <c r="PKF549" s="55"/>
      <c r="PKG549" s="55"/>
      <c r="PKH549" s="92"/>
      <c r="PKI549" s="61"/>
      <c r="PKJ549" s="55"/>
      <c r="PKK549" s="57"/>
      <c r="PKL549" s="55"/>
      <c r="PKM549" s="55"/>
      <c r="PKN549" s="55"/>
      <c r="PKO549" s="55"/>
      <c r="PKP549" s="55"/>
      <c r="PKQ549" s="55"/>
      <c r="PKR549" s="55"/>
      <c r="PKS549" s="59"/>
      <c r="PKT549" s="55"/>
      <c r="PKU549" s="55"/>
      <c r="PKV549" s="87"/>
      <c r="PKW549" s="88"/>
      <c r="PKX549" s="89"/>
      <c r="PKY549" s="90"/>
      <c r="PKZ549" s="57"/>
      <c r="PLA549" s="57"/>
      <c r="PLB549" s="91"/>
      <c r="PLC549" s="87"/>
      <c r="PLD549" s="87"/>
      <c r="PLE549" s="55"/>
      <c r="PLF549" s="55"/>
      <c r="PLG549" s="92"/>
      <c r="PLH549" s="61"/>
      <c r="PLI549" s="55"/>
      <c r="PLJ549" s="57"/>
      <c r="PLK549" s="55"/>
      <c r="PLL549" s="55"/>
      <c r="PLM549" s="55"/>
      <c r="PLN549" s="55"/>
      <c r="PLO549" s="55"/>
      <c r="PLP549" s="55"/>
      <c r="PLQ549" s="55"/>
      <c r="PLR549" s="59"/>
      <c r="PLS549" s="55"/>
      <c r="PLT549" s="55"/>
      <c r="PLU549" s="87"/>
      <c r="PLV549" s="88"/>
      <c r="PLW549" s="89"/>
      <c r="PLX549" s="90"/>
      <c r="PLY549" s="57"/>
      <c r="PLZ549" s="57"/>
      <c r="PMA549" s="91"/>
      <c r="PMB549" s="87"/>
      <c r="PMC549" s="87"/>
      <c r="PMD549" s="55"/>
      <c r="PME549" s="55"/>
      <c r="PMF549" s="92"/>
      <c r="PMG549" s="61"/>
      <c r="PMH549" s="55"/>
      <c r="PMI549" s="57"/>
      <c r="PMJ549" s="55"/>
      <c r="PMK549" s="55"/>
      <c r="PML549" s="55"/>
      <c r="PMM549" s="55"/>
      <c r="PMN549" s="55"/>
      <c r="PMO549" s="55"/>
      <c r="PMP549" s="55"/>
      <c r="PMQ549" s="59"/>
      <c r="PMR549" s="55"/>
      <c r="PMS549" s="55"/>
      <c r="PMT549" s="87"/>
      <c r="PMU549" s="88"/>
      <c r="PMV549" s="89"/>
      <c r="PMW549" s="90"/>
      <c r="PMX549" s="57"/>
      <c r="PMY549" s="57"/>
      <c r="PMZ549" s="91"/>
      <c r="PNA549" s="87"/>
      <c r="PNB549" s="87"/>
      <c r="PNC549" s="55"/>
      <c r="PND549" s="55"/>
      <c r="PNE549" s="92"/>
      <c r="PNF549" s="61"/>
      <c r="PNG549" s="55"/>
      <c r="PNH549" s="57"/>
      <c r="PNI549" s="55"/>
      <c r="PNJ549" s="55"/>
      <c r="PNK549" s="55"/>
      <c r="PNL549" s="55"/>
      <c r="PNM549" s="55"/>
      <c r="PNN549" s="55"/>
      <c r="PNO549" s="55"/>
      <c r="PNP549" s="59"/>
      <c r="PNQ549" s="55"/>
      <c r="PNR549" s="55"/>
      <c r="PNS549" s="87"/>
      <c r="PNT549" s="88"/>
      <c r="PNU549" s="89"/>
      <c r="PNV549" s="90"/>
      <c r="PNW549" s="57"/>
      <c r="PNX549" s="57"/>
      <c r="PNY549" s="91"/>
      <c r="PNZ549" s="87"/>
      <c r="POA549" s="87"/>
      <c r="POB549" s="55"/>
      <c r="POC549" s="55"/>
      <c r="POD549" s="92"/>
      <c r="POE549" s="61"/>
      <c r="POF549" s="55"/>
      <c r="POG549" s="57"/>
      <c r="POH549" s="55"/>
      <c r="POI549" s="55"/>
      <c r="POJ549" s="55"/>
      <c r="POK549" s="55"/>
      <c r="POL549" s="55"/>
      <c r="POM549" s="55"/>
      <c r="PON549" s="55"/>
      <c r="POO549" s="59"/>
      <c r="POP549" s="55"/>
      <c r="POQ549" s="55"/>
      <c r="POR549" s="87"/>
      <c r="POS549" s="88"/>
      <c r="POT549" s="89"/>
      <c r="POU549" s="90"/>
      <c r="POV549" s="57"/>
      <c r="POW549" s="57"/>
      <c r="POX549" s="91"/>
      <c r="POY549" s="87"/>
      <c r="POZ549" s="87"/>
      <c r="PPA549" s="55"/>
      <c r="PPB549" s="55"/>
      <c r="PPC549" s="92"/>
      <c r="PPD549" s="61"/>
      <c r="PPE549" s="55"/>
      <c r="PPF549" s="57"/>
      <c r="PPG549" s="55"/>
      <c r="PPH549" s="55"/>
      <c r="PPI549" s="55"/>
      <c r="PPJ549" s="55"/>
      <c r="PPK549" s="55"/>
      <c r="PPL549" s="55"/>
      <c r="PPM549" s="55"/>
      <c r="PPN549" s="59"/>
      <c r="PPO549" s="55"/>
      <c r="PPP549" s="55"/>
      <c r="PPQ549" s="87"/>
      <c r="PPR549" s="88"/>
      <c r="PPS549" s="89"/>
      <c r="PPT549" s="90"/>
      <c r="PPU549" s="57"/>
      <c r="PPV549" s="57"/>
      <c r="PPW549" s="91"/>
      <c r="PPX549" s="87"/>
      <c r="PPY549" s="87"/>
      <c r="PPZ549" s="55"/>
      <c r="PQA549" s="55"/>
      <c r="PQB549" s="92"/>
      <c r="PQC549" s="61"/>
      <c r="PQD549" s="55"/>
      <c r="PQE549" s="57"/>
      <c r="PQF549" s="55"/>
      <c r="PQG549" s="55"/>
      <c r="PQH549" s="55"/>
      <c r="PQI549" s="55"/>
      <c r="PQJ549" s="55"/>
      <c r="PQK549" s="55"/>
      <c r="PQL549" s="55"/>
      <c r="PQM549" s="59"/>
      <c r="PQN549" s="55"/>
      <c r="PQO549" s="55"/>
      <c r="PQP549" s="87"/>
      <c r="PQQ549" s="88"/>
      <c r="PQR549" s="89"/>
      <c r="PQS549" s="90"/>
      <c r="PQT549" s="57"/>
      <c r="PQU549" s="57"/>
      <c r="PQV549" s="91"/>
      <c r="PQW549" s="87"/>
      <c r="PQX549" s="87"/>
      <c r="PQY549" s="55"/>
      <c r="PQZ549" s="55"/>
      <c r="PRA549" s="92"/>
      <c r="PRB549" s="61"/>
      <c r="PRC549" s="55"/>
      <c r="PRD549" s="57"/>
      <c r="PRE549" s="55"/>
      <c r="PRF549" s="55"/>
      <c r="PRG549" s="55"/>
      <c r="PRH549" s="55"/>
      <c r="PRI549" s="55"/>
      <c r="PRJ549" s="55"/>
      <c r="PRK549" s="55"/>
      <c r="PRL549" s="59"/>
      <c r="PRM549" s="55"/>
      <c r="PRN549" s="55"/>
      <c r="PRO549" s="87"/>
      <c r="PRP549" s="88"/>
      <c r="PRQ549" s="89"/>
      <c r="PRR549" s="90"/>
      <c r="PRS549" s="57"/>
      <c r="PRT549" s="57"/>
      <c r="PRU549" s="91"/>
      <c r="PRV549" s="87"/>
      <c r="PRW549" s="87"/>
      <c r="PRX549" s="55"/>
      <c r="PRY549" s="55"/>
      <c r="PRZ549" s="92"/>
      <c r="PSA549" s="61"/>
      <c r="PSB549" s="55"/>
      <c r="PSC549" s="57"/>
      <c r="PSD549" s="55"/>
      <c r="PSE549" s="55"/>
      <c r="PSF549" s="55"/>
      <c r="PSG549" s="55"/>
      <c r="PSH549" s="55"/>
      <c r="PSI549" s="55"/>
      <c r="PSJ549" s="55"/>
      <c r="PSK549" s="59"/>
      <c r="PSL549" s="55"/>
      <c r="PSM549" s="55"/>
      <c r="PSN549" s="87"/>
      <c r="PSO549" s="88"/>
      <c r="PSP549" s="89"/>
      <c r="PSQ549" s="90"/>
      <c r="PSR549" s="57"/>
      <c r="PSS549" s="57"/>
      <c r="PST549" s="91"/>
      <c r="PSU549" s="87"/>
      <c r="PSV549" s="87"/>
      <c r="PSW549" s="55"/>
      <c r="PSX549" s="55"/>
      <c r="PSY549" s="92"/>
      <c r="PSZ549" s="61"/>
      <c r="PTA549" s="55"/>
      <c r="PTB549" s="57"/>
      <c r="PTC549" s="55"/>
      <c r="PTD549" s="55"/>
      <c r="PTE549" s="55"/>
      <c r="PTF549" s="55"/>
      <c r="PTG549" s="55"/>
      <c r="PTH549" s="55"/>
      <c r="PTI549" s="55"/>
      <c r="PTJ549" s="59"/>
      <c r="PTK549" s="55"/>
      <c r="PTL549" s="55"/>
      <c r="PTM549" s="87"/>
      <c r="PTN549" s="88"/>
      <c r="PTO549" s="89"/>
      <c r="PTP549" s="90"/>
      <c r="PTQ549" s="57"/>
      <c r="PTR549" s="57"/>
      <c r="PTS549" s="91"/>
      <c r="PTT549" s="87"/>
      <c r="PTU549" s="87"/>
      <c r="PTV549" s="55"/>
      <c r="PTW549" s="55"/>
      <c r="PTX549" s="92"/>
      <c r="PTY549" s="61"/>
      <c r="PTZ549" s="55"/>
      <c r="PUA549" s="57"/>
      <c r="PUB549" s="55"/>
      <c r="PUC549" s="55"/>
      <c r="PUD549" s="55"/>
      <c r="PUE549" s="55"/>
      <c r="PUF549" s="55"/>
      <c r="PUG549" s="55"/>
      <c r="PUH549" s="55"/>
      <c r="PUI549" s="59"/>
      <c r="PUJ549" s="55"/>
      <c r="PUK549" s="55"/>
      <c r="PUL549" s="87"/>
      <c r="PUM549" s="88"/>
      <c r="PUN549" s="89"/>
      <c r="PUO549" s="90"/>
      <c r="PUP549" s="57"/>
      <c r="PUQ549" s="57"/>
      <c r="PUR549" s="91"/>
      <c r="PUS549" s="87"/>
      <c r="PUT549" s="87"/>
      <c r="PUU549" s="55"/>
      <c r="PUV549" s="55"/>
      <c r="PUW549" s="92"/>
      <c r="PUX549" s="61"/>
      <c r="PUY549" s="55"/>
      <c r="PUZ549" s="57"/>
      <c r="PVA549" s="55"/>
      <c r="PVB549" s="55"/>
      <c r="PVC549" s="55"/>
      <c r="PVD549" s="55"/>
      <c r="PVE549" s="55"/>
      <c r="PVF549" s="55"/>
      <c r="PVG549" s="55"/>
      <c r="PVH549" s="59"/>
      <c r="PVI549" s="55"/>
      <c r="PVJ549" s="55"/>
      <c r="PVK549" s="87"/>
      <c r="PVL549" s="88"/>
      <c r="PVM549" s="89"/>
      <c r="PVN549" s="90"/>
      <c r="PVO549" s="57"/>
      <c r="PVP549" s="57"/>
      <c r="PVQ549" s="91"/>
      <c r="PVR549" s="87"/>
      <c r="PVS549" s="87"/>
      <c r="PVT549" s="55"/>
      <c r="PVU549" s="55"/>
      <c r="PVV549" s="92"/>
      <c r="PVW549" s="61"/>
      <c r="PVX549" s="55"/>
      <c r="PVY549" s="57"/>
      <c r="PVZ549" s="55"/>
      <c r="PWA549" s="55"/>
      <c r="PWB549" s="55"/>
      <c r="PWC549" s="55"/>
      <c r="PWD549" s="55"/>
      <c r="PWE549" s="55"/>
      <c r="PWF549" s="55"/>
      <c r="PWG549" s="59"/>
      <c r="PWH549" s="55"/>
      <c r="PWI549" s="55"/>
      <c r="PWJ549" s="87"/>
      <c r="PWK549" s="88"/>
      <c r="PWL549" s="89"/>
      <c r="PWM549" s="90"/>
      <c r="PWN549" s="57"/>
      <c r="PWO549" s="57"/>
      <c r="PWP549" s="91"/>
      <c r="PWQ549" s="87"/>
      <c r="PWR549" s="87"/>
      <c r="PWS549" s="55"/>
      <c r="PWT549" s="55"/>
      <c r="PWU549" s="92"/>
      <c r="PWV549" s="61"/>
      <c r="PWW549" s="55"/>
      <c r="PWX549" s="57"/>
      <c r="PWY549" s="55"/>
      <c r="PWZ549" s="55"/>
      <c r="PXA549" s="55"/>
      <c r="PXB549" s="55"/>
      <c r="PXC549" s="55"/>
      <c r="PXD549" s="55"/>
      <c r="PXE549" s="55"/>
      <c r="PXF549" s="59"/>
      <c r="PXG549" s="55"/>
      <c r="PXH549" s="55"/>
      <c r="PXI549" s="87"/>
      <c r="PXJ549" s="88"/>
      <c r="PXK549" s="89"/>
      <c r="PXL549" s="90"/>
      <c r="PXM549" s="57"/>
      <c r="PXN549" s="57"/>
      <c r="PXO549" s="91"/>
      <c r="PXP549" s="87"/>
      <c r="PXQ549" s="87"/>
      <c r="PXR549" s="55"/>
      <c r="PXS549" s="55"/>
      <c r="PXT549" s="92"/>
      <c r="PXU549" s="61"/>
      <c r="PXV549" s="55"/>
      <c r="PXW549" s="57"/>
      <c r="PXX549" s="55"/>
      <c r="PXY549" s="55"/>
      <c r="PXZ549" s="55"/>
      <c r="PYA549" s="55"/>
      <c r="PYB549" s="55"/>
      <c r="PYC549" s="55"/>
      <c r="PYD549" s="55"/>
      <c r="PYE549" s="59"/>
      <c r="PYF549" s="55"/>
      <c r="PYG549" s="55"/>
      <c r="PYH549" s="87"/>
      <c r="PYI549" s="88"/>
      <c r="PYJ549" s="89"/>
      <c r="PYK549" s="90"/>
      <c r="PYL549" s="57"/>
      <c r="PYM549" s="57"/>
      <c r="PYN549" s="91"/>
      <c r="PYO549" s="87"/>
      <c r="PYP549" s="87"/>
      <c r="PYQ549" s="55"/>
      <c r="PYR549" s="55"/>
      <c r="PYS549" s="92"/>
      <c r="PYT549" s="61"/>
      <c r="PYU549" s="55"/>
      <c r="PYV549" s="57"/>
      <c r="PYW549" s="55"/>
      <c r="PYX549" s="55"/>
      <c r="PYY549" s="55"/>
      <c r="PYZ549" s="55"/>
      <c r="PZA549" s="55"/>
      <c r="PZB549" s="55"/>
      <c r="PZC549" s="55"/>
      <c r="PZD549" s="59"/>
      <c r="PZE549" s="55"/>
      <c r="PZF549" s="55"/>
      <c r="PZG549" s="87"/>
      <c r="PZH549" s="88"/>
      <c r="PZI549" s="89"/>
      <c r="PZJ549" s="90"/>
      <c r="PZK549" s="57"/>
      <c r="PZL549" s="57"/>
      <c r="PZM549" s="91"/>
      <c r="PZN549" s="87"/>
      <c r="PZO549" s="87"/>
      <c r="PZP549" s="55"/>
      <c r="PZQ549" s="55"/>
      <c r="PZR549" s="92"/>
      <c r="PZS549" s="61"/>
      <c r="PZT549" s="55"/>
      <c r="PZU549" s="57"/>
      <c r="PZV549" s="55"/>
      <c r="PZW549" s="55"/>
      <c r="PZX549" s="55"/>
      <c r="PZY549" s="55"/>
      <c r="PZZ549" s="55"/>
      <c r="QAA549" s="55"/>
      <c r="QAB549" s="55"/>
      <c r="QAC549" s="59"/>
      <c r="QAD549" s="55"/>
      <c r="QAE549" s="55"/>
      <c r="QAF549" s="87"/>
      <c r="QAG549" s="88"/>
      <c r="QAH549" s="89"/>
      <c r="QAI549" s="90"/>
      <c r="QAJ549" s="57"/>
      <c r="QAK549" s="57"/>
      <c r="QAL549" s="91"/>
      <c r="QAM549" s="87"/>
      <c r="QAN549" s="87"/>
      <c r="QAO549" s="55"/>
      <c r="QAP549" s="55"/>
      <c r="QAQ549" s="92"/>
      <c r="QAR549" s="61"/>
      <c r="QAS549" s="55"/>
      <c r="QAT549" s="57"/>
      <c r="QAU549" s="55"/>
      <c r="QAV549" s="55"/>
      <c r="QAW549" s="55"/>
      <c r="QAX549" s="55"/>
      <c r="QAY549" s="55"/>
      <c r="QAZ549" s="55"/>
      <c r="QBA549" s="55"/>
      <c r="QBB549" s="59"/>
      <c r="QBC549" s="55"/>
      <c r="QBD549" s="55"/>
      <c r="QBE549" s="87"/>
      <c r="QBF549" s="88"/>
      <c r="QBG549" s="89"/>
      <c r="QBH549" s="90"/>
      <c r="QBI549" s="57"/>
      <c r="QBJ549" s="57"/>
      <c r="QBK549" s="91"/>
      <c r="QBL549" s="87"/>
      <c r="QBM549" s="87"/>
      <c r="QBN549" s="55"/>
      <c r="QBO549" s="55"/>
      <c r="QBP549" s="92"/>
      <c r="QBQ549" s="61"/>
      <c r="QBR549" s="55"/>
      <c r="QBS549" s="57"/>
      <c r="QBT549" s="55"/>
      <c r="QBU549" s="55"/>
      <c r="QBV549" s="55"/>
      <c r="QBW549" s="55"/>
      <c r="QBX549" s="55"/>
      <c r="QBY549" s="55"/>
      <c r="QBZ549" s="55"/>
      <c r="QCA549" s="59"/>
      <c r="QCB549" s="55"/>
      <c r="QCC549" s="55"/>
      <c r="QCD549" s="87"/>
      <c r="QCE549" s="88"/>
      <c r="QCF549" s="89"/>
      <c r="QCG549" s="90"/>
      <c r="QCH549" s="57"/>
      <c r="QCI549" s="57"/>
      <c r="QCJ549" s="91"/>
      <c r="QCK549" s="87"/>
      <c r="QCL549" s="87"/>
      <c r="QCM549" s="55"/>
      <c r="QCN549" s="55"/>
      <c r="QCO549" s="92"/>
      <c r="QCP549" s="61"/>
      <c r="QCQ549" s="55"/>
      <c r="QCR549" s="57"/>
      <c r="QCS549" s="55"/>
      <c r="QCT549" s="55"/>
      <c r="QCU549" s="55"/>
      <c r="QCV549" s="55"/>
      <c r="QCW549" s="55"/>
      <c r="QCX549" s="55"/>
      <c r="QCY549" s="55"/>
      <c r="QCZ549" s="59"/>
      <c r="QDA549" s="55"/>
      <c r="QDB549" s="55"/>
      <c r="QDC549" s="87"/>
      <c r="QDD549" s="88"/>
      <c r="QDE549" s="89"/>
      <c r="QDF549" s="90"/>
      <c r="QDG549" s="57"/>
      <c r="QDH549" s="57"/>
      <c r="QDI549" s="91"/>
      <c r="QDJ549" s="87"/>
      <c r="QDK549" s="87"/>
      <c r="QDL549" s="55"/>
      <c r="QDM549" s="55"/>
      <c r="QDN549" s="92"/>
      <c r="QDO549" s="61"/>
      <c r="QDP549" s="55"/>
      <c r="QDQ549" s="57"/>
      <c r="QDR549" s="55"/>
      <c r="QDS549" s="55"/>
      <c r="QDT549" s="55"/>
      <c r="QDU549" s="55"/>
      <c r="QDV549" s="55"/>
      <c r="QDW549" s="55"/>
      <c r="QDX549" s="55"/>
      <c r="QDY549" s="59"/>
      <c r="QDZ549" s="55"/>
      <c r="QEA549" s="55"/>
      <c r="QEB549" s="87"/>
      <c r="QEC549" s="88"/>
      <c r="QED549" s="89"/>
      <c r="QEE549" s="90"/>
      <c r="QEF549" s="57"/>
      <c r="QEG549" s="57"/>
      <c r="QEH549" s="91"/>
      <c r="QEI549" s="87"/>
      <c r="QEJ549" s="87"/>
      <c r="QEK549" s="55"/>
      <c r="QEL549" s="55"/>
      <c r="QEM549" s="92"/>
      <c r="QEN549" s="61"/>
      <c r="QEO549" s="55"/>
      <c r="QEP549" s="57"/>
      <c r="QEQ549" s="55"/>
      <c r="QER549" s="55"/>
      <c r="QES549" s="55"/>
      <c r="QET549" s="55"/>
      <c r="QEU549" s="55"/>
      <c r="QEV549" s="55"/>
      <c r="QEW549" s="55"/>
      <c r="QEX549" s="59"/>
      <c r="QEY549" s="55"/>
      <c r="QEZ549" s="55"/>
      <c r="QFA549" s="87"/>
      <c r="QFB549" s="88"/>
      <c r="QFC549" s="89"/>
      <c r="QFD549" s="90"/>
      <c r="QFE549" s="57"/>
      <c r="QFF549" s="57"/>
      <c r="QFG549" s="91"/>
      <c r="QFH549" s="87"/>
      <c r="QFI549" s="87"/>
      <c r="QFJ549" s="55"/>
      <c r="QFK549" s="55"/>
      <c r="QFL549" s="92"/>
      <c r="QFM549" s="61"/>
      <c r="QFN549" s="55"/>
      <c r="QFO549" s="57"/>
      <c r="QFP549" s="55"/>
      <c r="QFQ549" s="55"/>
      <c r="QFR549" s="55"/>
      <c r="QFS549" s="55"/>
      <c r="QFT549" s="55"/>
      <c r="QFU549" s="55"/>
      <c r="QFV549" s="55"/>
      <c r="QFW549" s="59"/>
      <c r="QFX549" s="55"/>
      <c r="QFY549" s="55"/>
      <c r="QFZ549" s="87"/>
      <c r="QGA549" s="88"/>
      <c r="QGB549" s="89"/>
      <c r="QGC549" s="90"/>
      <c r="QGD549" s="57"/>
      <c r="QGE549" s="57"/>
      <c r="QGF549" s="91"/>
      <c r="QGG549" s="87"/>
      <c r="QGH549" s="87"/>
      <c r="QGI549" s="55"/>
      <c r="QGJ549" s="55"/>
      <c r="QGK549" s="92"/>
      <c r="QGL549" s="61"/>
      <c r="QGM549" s="55"/>
      <c r="QGN549" s="57"/>
      <c r="QGO549" s="55"/>
      <c r="QGP549" s="55"/>
      <c r="QGQ549" s="55"/>
      <c r="QGR549" s="55"/>
      <c r="QGS549" s="55"/>
      <c r="QGT549" s="55"/>
      <c r="QGU549" s="55"/>
      <c r="QGV549" s="59"/>
      <c r="QGW549" s="55"/>
      <c r="QGX549" s="55"/>
      <c r="QGY549" s="87"/>
      <c r="QGZ549" s="88"/>
      <c r="QHA549" s="89"/>
      <c r="QHB549" s="90"/>
      <c r="QHC549" s="57"/>
      <c r="QHD549" s="57"/>
      <c r="QHE549" s="91"/>
      <c r="QHF549" s="87"/>
      <c r="QHG549" s="87"/>
      <c r="QHH549" s="55"/>
      <c r="QHI549" s="55"/>
      <c r="QHJ549" s="92"/>
      <c r="QHK549" s="61"/>
      <c r="QHL549" s="55"/>
      <c r="QHM549" s="57"/>
      <c r="QHN549" s="55"/>
      <c r="QHO549" s="55"/>
      <c r="QHP549" s="55"/>
      <c r="QHQ549" s="55"/>
      <c r="QHR549" s="55"/>
      <c r="QHS549" s="55"/>
      <c r="QHT549" s="55"/>
      <c r="QHU549" s="59"/>
      <c r="QHV549" s="55"/>
      <c r="QHW549" s="55"/>
      <c r="QHX549" s="87"/>
      <c r="QHY549" s="88"/>
      <c r="QHZ549" s="89"/>
      <c r="QIA549" s="90"/>
      <c r="QIB549" s="57"/>
      <c r="QIC549" s="57"/>
      <c r="QID549" s="91"/>
      <c r="QIE549" s="87"/>
      <c r="QIF549" s="87"/>
      <c r="QIG549" s="55"/>
      <c r="QIH549" s="55"/>
      <c r="QII549" s="92"/>
      <c r="QIJ549" s="61"/>
      <c r="QIK549" s="55"/>
      <c r="QIL549" s="57"/>
      <c r="QIM549" s="55"/>
      <c r="QIN549" s="55"/>
      <c r="QIO549" s="55"/>
      <c r="QIP549" s="55"/>
      <c r="QIQ549" s="55"/>
      <c r="QIR549" s="55"/>
      <c r="QIS549" s="55"/>
      <c r="QIT549" s="59"/>
      <c r="QIU549" s="55"/>
      <c r="QIV549" s="55"/>
      <c r="QIW549" s="87"/>
      <c r="QIX549" s="88"/>
      <c r="QIY549" s="89"/>
      <c r="QIZ549" s="90"/>
      <c r="QJA549" s="57"/>
      <c r="QJB549" s="57"/>
      <c r="QJC549" s="91"/>
      <c r="QJD549" s="87"/>
      <c r="QJE549" s="87"/>
      <c r="QJF549" s="55"/>
      <c r="QJG549" s="55"/>
      <c r="QJH549" s="92"/>
      <c r="QJI549" s="61"/>
      <c r="QJJ549" s="55"/>
      <c r="QJK549" s="57"/>
      <c r="QJL549" s="55"/>
      <c r="QJM549" s="55"/>
      <c r="QJN549" s="55"/>
      <c r="QJO549" s="55"/>
      <c r="QJP549" s="55"/>
      <c r="QJQ549" s="55"/>
      <c r="QJR549" s="55"/>
      <c r="QJS549" s="59"/>
      <c r="QJT549" s="55"/>
      <c r="QJU549" s="55"/>
      <c r="QJV549" s="87"/>
      <c r="QJW549" s="88"/>
      <c r="QJX549" s="89"/>
      <c r="QJY549" s="90"/>
      <c r="QJZ549" s="57"/>
      <c r="QKA549" s="57"/>
      <c r="QKB549" s="91"/>
      <c r="QKC549" s="87"/>
      <c r="QKD549" s="87"/>
      <c r="QKE549" s="55"/>
      <c r="QKF549" s="55"/>
      <c r="QKG549" s="92"/>
      <c r="QKH549" s="61"/>
      <c r="QKI549" s="55"/>
      <c r="QKJ549" s="57"/>
      <c r="QKK549" s="55"/>
      <c r="QKL549" s="55"/>
      <c r="QKM549" s="55"/>
      <c r="QKN549" s="55"/>
      <c r="QKO549" s="55"/>
      <c r="QKP549" s="55"/>
      <c r="QKQ549" s="55"/>
      <c r="QKR549" s="59"/>
      <c r="QKS549" s="55"/>
      <c r="QKT549" s="55"/>
      <c r="QKU549" s="87"/>
      <c r="QKV549" s="88"/>
      <c r="QKW549" s="89"/>
      <c r="QKX549" s="90"/>
      <c r="QKY549" s="57"/>
      <c r="QKZ549" s="57"/>
      <c r="QLA549" s="91"/>
      <c r="QLB549" s="87"/>
      <c r="QLC549" s="87"/>
      <c r="QLD549" s="55"/>
      <c r="QLE549" s="55"/>
      <c r="QLF549" s="92"/>
      <c r="QLG549" s="61"/>
      <c r="QLH549" s="55"/>
      <c r="QLI549" s="57"/>
      <c r="QLJ549" s="55"/>
      <c r="QLK549" s="55"/>
      <c r="QLL549" s="55"/>
      <c r="QLM549" s="55"/>
      <c r="QLN549" s="55"/>
      <c r="QLO549" s="55"/>
      <c r="QLP549" s="55"/>
      <c r="QLQ549" s="59"/>
      <c r="QLR549" s="55"/>
      <c r="QLS549" s="55"/>
      <c r="QLT549" s="87"/>
      <c r="QLU549" s="88"/>
      <c r="QLV549" s="89"/>
      <c r="QLW549" s="90"/>
      <c r="QLX549" s="57"/>
      <c r="QLY549" s="57"/>
      <c r="QLZ549" s="91"/>
      <c r="QMA549" s="87"/>
      <c r="QMB549" s="87"/>
      <c r="QMC549" s="55"/>
      <c r="QMD549" s="55"/>
      <c r="QME549" s="92"/>
      <c r="QMF549" s="61"/>
      <c r="QMG549" s="55"/>
      <c r="QMH549" s="57"/>
      <c r="QMI549" s="55"/>
      <c r="QMJ549" s="55"/>
      <c r="QMK549" s="55"/>
      <c r="QML549" s="55"/>
      <c r="QMM549" s="55"/>
      <c r="QMN549" s="55"/>
      <c r="QMO549" s="55"/>
      <c r="QMP549" s="59"/>
      <c r="QMQ549" s="55"/>
      <c r="QMR549" s="55"/>
      <c r="QMS549" s="87"/>
      <c r="QMT549" s="88"/>
      <c r="QMU549" s="89"/>
      <c r="QMV549" s="90"/>
      <c r="QMW549" s="57"/>
      <c r="QMX549" s="57"/>
      <c r="QMY549" s="91"/>
      <c r="QMZ549" s="87"/>
      <c r="QNA549" s="87"/>
      <c r="QNB549" s="55"/>
      <c r="QNC549" s="55"/>
      <c r="QND549" s="92"/>
      <c r="QNE549" s="61"/>
      <c r="QNF549" s="55"/>
      <c r="QNG549" s="57"/>
      <c r="QNH549" s="55"/>
      <c r="QNI549" s="55"/>
      <c r="QNJ549" s="55"/>
      <c r="QNK549" s="55"/>
      <c r="QNL549" s="55"/>
      <c r="QNM549" s="55"/>
      <c r="QNN549" s="55"/>
      <c r="QNO549" s="59"/>
      <c r="QNP549" s="55"/>
      <c r="QNQ549" s="55"/>
      <c r="QNR549" s="87"/>
      <c r="QNS549" s="88"/>
      <c r="QNT549" s="89"/>
      <c r="QNU549" s="90"/>
      <c r="QNV549" s="57"/>
      <c r="QNW549" s="57"/>
      <c r="QNX549" s="91"/>
      <c r="QNY549" s="87"/>
      <c r="QNZ549" s="87"/>
      <c r="QOA549" s="55"/>
      <c r="QOB549" s="55"/>
      <c r="QOC549" s="92"/>
      <c r="QOD549" s="61"/>
      <c r="QOE549" s="55"/>
      <c r="QOF549" s="57"/>
      <c r="QOG549" s="55"/>
      <c r="QOH549" s="55"/>
      <c r="QOI549" s="55"/>
      <c r="QOJ549" s="55"/>
      <c r="QOK549" s="55"/>
      <c r="QOL549" s="55"/>
      <c r="QOM549" s="55"/>
      <c r="QON549" s="59"/>
      <c r="QOO549" s="55"/>
      <c r="QOP549" s="55"/>
      <c r="QOQ549" s="87"/>
      <c r="QOR549" s="88"/>
      <c r="QOS549" s="89"/>
      <c r="QOT549" s="90"/>
      <c r="QOU549" s="57"/>
      <c r="QOV549" s="57"/>
      <c r="QOW549" s="91"/>
      <c r="QOX549" s="87"/>
      <c r="QOY549" s="87"/>
      <c r="QOZ549" s="55"/>
      <c r="QPA549" s="55"/>
      <c r="QPB549" s="92"/>
      <c r="QPC549" s="61"/>
      <c r="QPD549" s="55"/>
      <c r="QPE549" s="57"/>
      <c r="QPF549" s="55"/>
      <c r="QPG549" s="55"/>
      <c r="QPH549" s="55"/>
      <c r="QPI549" s="55"/>
      <c r="QPJ549" s="55"/>
      <c r="QPK549" s="55"/>
      <c r="QPL549" s="55"/>
      <c r="QPM549" s="59"/>
      <c r="QPN549" s="55"/>
      <c r="QPO549" s="55"/>
      <c r="QPP549" s="87"/>
      <c r="QPQ549" s="88"/>
      <c r="QPR549" s="89"/>
      <c r="QPS549" s="90"/>
      <c r="QPT549" s="57"/>
      <c r="QPU549" s="57"/>
      <c r="QPV549" s="91"/>
      <c r="QPW549" s="87"/>
      <c r="QPX549" s="87"/>
      <c r="QPY549" s="55"/>
      <c r="QPZ549" s="55"/>
      <c r="QQA549" s="92"/>
      <c r="QQB549" s="61"/>
      <c r="QQC549" s="55"/>
      <c r="QQD549" s="57"/>
      <c r="QQE549" s="55"/>
      <c r="QQF549" s="55"/>
      <c r="QQG549" s="55"/>
      <c r="QQH549" s="55"/>
      <c r="QQI549" s="55"/>
      <c r="QQJ549" s="55"/>
      <c r="QQK549" s="55"/>
      <c r="QQL549" s="59"/>
      <c r="QQM549" s="55"/>
      <c r="QQN549" s="55"/>
      <c r="QQO549" s="87"/>
      <c r="QQP549" s="88"/>
      <c r="QQQ549" s="89"/>
      <c r="QQR549" s="90"/>
      <c r="QQS549" s="57"/>
      <c r="QQT549" s="57"/>
      <c r="QQU549" s="91"/>
      <c r="QQV549" s="87"/>
      <c r="QQW549" s="87"/>
      <c r="QQX549" s="55"/>
      <c r="QQY549" s="55"/>
      <c r="QQZ549" s="92"/>
      <c r="QRA549" s="61"/>
      <c r="QRB549" s="55"/>
      <c r="QRC549" s="57"/>
      <c r="QRD549" s="55"/>
      <c r="QRE549" s="55"/>
      <c r="QRF549" s="55"/>
      <c r="QRG549" s="55"/>
      <c r="QRH549" s="55"/>
      <c r="QRI549" s="55"/>
      <c r="QRJ549" s="55"/>
      <c r="QRK549" s="59"/>
      <c r="QRL549" s="55"/>
      <c r="QRM549" s="55"/>
      <c r="QRN549" s="87"/>
      <c r="QRO549" s="88"/>
      <c r="QRP549" s="89"/>
      <c r="QRQ549" s="90"/>
      <c r="QRR549" s="57"/>
      <c r="QRS549" s="57"/>
      <c r="QRT549" s="91"/>
      <c r="QRU549" s="87"/>
      <c r="QRV549" s="87"/>
      <c r="QRW549" s="55"/>
      <c r="QRX549" s="55"/>
      <c r="QRY549" s="92"/>
      <c r="QRZ549" s="61"/>
      <c r="QSA549" s="55"/>
      <c r="QSB549" s="57"/>
      <c r="QSC549" s="55"/>
      <c r="QSD549" s="55"/>
      <c r="QSE549" s="55"/>
      <c r="QSF549" s="55"/>
      <c r="QSG549" s="55"/>
      <c r="QSH549" s="55"/>
      <c r="QSI549" s="55"/>
      <c r="QSJ549" s="59"/>
      <c r="QSK549" s="55"/>
      <c r="QSL549" s="55"/>
      <c r="QSM549" s="87"/>
      <c r="QSN549" s="88"/>
      <c r="QSO549" s="89"/>
      <c r="QSP549" s="90"/>
      <c r="QSQ549" s="57"/>
      <c r="QSR549" s="57"/>
      <c r="QSS549" s="91"/>
      <c r="QST549" s="87"/>
      <c r="QSU549" s="87"/>
      <c r="QSV549" s="55"/>
      <c r="QSW549" s="55"/>
      <c r="QSX549" s="92"/>
      <c r="QSY549" s="61"/>
      <c r="QSZ549" s="55"/>
      <c r="QTA549" s="57"/>
      <c r="QTB549" s="55"/>
      <c r="QTC549" s="55"/>
      <c r="QTD549" s="55"/>
      <c r="QTE549" s="55"/>
      <c r="QTF549" s="55"/>
      <c r="QTG549" s="55"/>
      <c r="QTH549" s="55"/>
      <c r="QTI549" s="59"/>
      <c r="QTJ549" s="55"/>
      <c r="QTK549" s="55"/>
      <c r="QTL549" s="87"/>
      <c r="QTM549" s="88"/>
      <c r="QTN549" s="89"/>
      <c r="QTO549" s="90"/>
      <c r="QTP549" s="57"/>
      <c r="QTQ549" s="57"/>
      <c r="QTR549" s="91"/>
      <c r="QTS549" s="87"/>
      <c r="QTT549" s="87"/>
      <c r="QTU549" s="55"/>
      <c r="QTV549" s="55"/>
      <c r="QTW549" s="92"/>
      <c r="QTX549" s="61"/>
      <c r="QTY549" s="55"/>
      <c r="QTZ549" s="57"/>
      <c r="QUA549" s="55"/>
      <c r="QUB549" s="55"/>
      <c r="QUC549" s="55"/>
      <c r="QUD549" s="55"/>
      <c r="QUE549" s="55"/>
      <c r="QUF549" s="55"/>
      <c r="QUG549" s="55"/>
      <c r="QUH549" s="59"/>
      <c r="QUI549" s="55"/>
      <c r="QUJ549" s="55"/>
      <c r="QUK549" s="87"/>
      <c r="QUL549" s="88"/>
      <c r="QUM549" s="89"/>
      <c r="QUN549" s="90"/>
      <c r="QUO549" s="57"/>
      <c r="QUP549" s="57"/>
      <c r="QUQ549" s="91"/>
      <c r="QUR549" s="87"/>
      <c r="QUS549" s="87"/>
      <c r="QUT549" s="55"/>
      <c r="QUU549" s="55"/>
      <c r="QUV549" s="92"/>
      <c r="QUW549" s="61"/>
      <c r="QUX549" s="55"/>
      <c r="QUY549" s="57"/>
      <c r="QUZ549" s="55"/>
      <c r="QVA549" s="55"/>
      <c r="QVB549" s="55"/>
      <c r="QVC549" s="55"/>
      <c r="QVD549" s="55"/>
      <c r="QVE549" s="55"/>
      <c r="QVF549" s="55"/>
      <c r="QVG549" s="59"/>
      <c r="QVH549" s="55"/>
      <c r="QVI549" s="55"/>
      <c r="QVJ549" s="87"/>
      <c r="QVK549" s="88"/>
      <c r="QVL549" s="89"/>
      <c r="QVM549" s="90"/>
      <c r="QVN549" s="57"/>
      <c r="QVO549" s="57"/>
      <c r="QVP549" s="91"/>
      <c r="QVQ549" s="87"/>
      <c r="QVR549" s="87"/>
      <c r="QVS549" s="55"/>
      <c r="QVT549" s="55"/>
      <c r="QVU549" s="92"/>
      <c r="QVV549" s="61"/>
      <c r="QVW549" s="55"/>
      <c r="QVX549" s="57"/>
      <c r="QVY549" s="55"/>
      <c r="QVZ549" s="55"/>
      <c r="QWA549" s="55"/>
      <c r="QWB549" s="55"/>
      <c r="QWC549" s="55"/>
      <c r="QWD549" s="55"/>
      <c r="QWE549" s="55"/>
      <c r="QWF549" s="59"/>
      <c r="QWG549" s="55"/>
      <c r="QWH549" s="55"/>
      <c r="QWI549" s="87"/>
      <c r="QWJ549" s="88"/>
      <c r="QWK549" s="89"/>
      <c r="QWL549" s="90"/>
      <c r="QWM549" s="57"/>
      <c r="QWN549" s="57"/>
      <c r="QWO549" s="91"/>
      <c r="QWP549" s="87"/>
      <c r="QWQ549" s="87"/>
      <c r="QWR549" s="55"/>
      <c r="QWS549" s="55"/>
      <c r="QWT549" s="92"/>
      <c r="QWU549" s="61"/>
      <c r="QWV549" s="55"/>
      <c r="QWW549" s="57"/>
      <c r="QWX549" s="55"/>
      <c r="QWY549" s="55"/>
      <c r="QWZ549" s="55"/>
      <c r="QXA549" s="55"/>
      <c r="QXB549" s="55"/>
      <c r="QXC549" s="55"/>
      <c r="QXD549" s="55"/>
      <c r="QXE549" s="59"/>
      <c r="QXF549" s="55"/>
      <c r="QXG549" s="55"/>
      <c r="QXH549" s="87"/>
      <c r="QXI549" s="88"/>
      <c r="QXJ549" s="89"/>
      <c r="QXK549" s="90"/>
      <c r="QXL549" s="57"/>
      <c r="QXM549" s="57"/>
      <c r="QXN549" s="91"/>
      <c r="QXO549" s="87"/>
      <c r="QXP549" s="87"/>
      <c r="QXQ549" s="55"/>
      <c r="QXR549" s="55"/>
      <c r="QXS549" s="92"/>
      <c r="QXT549" s="61"/>
      <c r="QXU549" s="55"/>
      <c r="QXV549" s="57"/>
      <c r="QXW549" s="55"/>
      <c r="QXX549" s="55"/>
      <c r="QXY549" s="55"/>
      <c r="QXZ549" s="55"/>
      <c r="QYA549" s="55"/>
      <c r="QYB549" s="55"/>
      <c r="QYC549" s="55"/>
      <c r="QYD549" s="59"/>
      <c r="QYE549" s="55"/>
      <c r="QYF549" s="55"/>
      <c r="QYG549" s="87"/>
      <c r="QYH549" s="88"/>
      <c r="QYI549" s="89"/>
      <c r="QYJ549" s="90"/>
      <c r="QYK549" s="57"/>
      <c r="QYL549" s="57"/>
      <c r="QYM549" s="91"/>
      <c r="QYN549" s="87"/>
      <c r="QYO549" s="87"/>
      <c r="QYP549" s="55"/>
      <c r="QYQ549" s="55"/>
      <c r="QYR549" s="92"/>
      <c r="QYS549" s="61"/>
      <c r="QYT549" s="55"/>
      <c r="QYU549" s="57"/>
      <c r="QYV549" s="55"/>
      <c r="QYW549" s="55"/>
      <c r="QYX549" s="55"/>
      <c r="QYY549" s="55"/>
      <c r="QYZ549" s="55"/>
      <c r="QZA549" s="55"/>
      <c r="QZB549" s="55"/>
      <c r="QZC549" s="59"/>
      <c r="QZD549" s="55"/>
      <c r="QZE549" s="55"/>
      <c r="QZF549" s="87"/>
      <c r="QZG549" s="88"/>
      <c r="QZH549" s="89"/>
      <c r="QZI549" s="90"/>
      <c r="QZJ549" s="57"/>
      <c r="QZK549" s="57"/>
      <c r="QZL549" s="91"/>
      <c r="QZM549" s="87"/>
      <c r="QZN549" s="87"/>
      <c r="QZO549" s="55"/>
      <c r="QZP549" s="55"/>
      <c r="QZQ549" s="92"/>
      <c r="QZR549" s="61"/>
      <c r="QZS549" s="55"/>
      <c r="QZT549" s="57"/>
      <c r="QZU549" s="55"/>
      <c r="QZV549" s="55"/>
      <c r="QZW549" s="55"/>
      <c r="QZX549" s="55"/>
      <c r="QZY549" s="55"/>
      <c r="QZZ549" s="55"/>
      <c r="RAA549" s="55"/>
      <c r="RAB549" s="59"/>
      <c r="RAC549" s="55"/>
      <c r="RAD549" s="55"/>
      <c r="RAE549" s="87"/>
      <c r="RAF549" s="88"/>
      <c r="RAG549" s="89"/>
      <c r="RAH549" s="90"/>
      <c r="RAI549" s="57"/>
      <c r="RAJ549" s="57"/>
      <c r="RAK549" s="91"/>
      <c r="RAL549" s="87"/>
      <c r="RAM549" s="87"/>
      <c r="RAN549" s="55"/>
      <c r="RAO549" s="55"/>
      <c r="RAP549" s="92"/>
      <c r="RAQ549" s="61"/>
      <c r="RAR549" s="55"/>
      <c r="RAS549" s="57"/>
      <c r="RAT549" s="55"/>
      <c r="RAU549" s="55"/>
      <c r="RAV549" s="55"/>
      <c r="RAW549" s="55"/>
      <c r="RAX549" s="55"/>
      <c r="RAY549" s="55"/>
      <c r="RAZ549" s="55"/>
      <c r="RBA549" s="59"/>
      <c r="RBB549" s="55"/>
      <c r="RBC549" s="55"/>
      <c r="RBD549" s="87"/>
      <c r="RBE549" s="88"/>
      <c r="RBF549" s="89"/>
      <c r="RBG549" s="90"/>
      <c r="RBH549" s="57"/>
      <c r="RBI549" s="57"/>
      <c r="RBJ549" s="91"/>
      <c r="RBK549" s="87"/>
      <c r="RBL549" s="87"/>
      <c r="RBM549" s="55"/>
      <c r="RBN549" s="55"/>
      <c r="RBO549" s="92"/>
      <c r="RBP549" s="61"/>
      <c r="RBQ549" s="55"/>
      <c r="RBR549" s="57"/>
      <c r="RBS549" s="55"/>
      <c r="RBT549" s="55"/>
      <c r="RBU549" s="55"/>
      <c r="RBV549" s="55"/>
      <c r="RBW549" s="55"/>
      <c r="RBX549" s="55"/>
      <c r="RBY549" s="55"/>
      <c r="RBZ549" s="59"/>
      <c r="RCA549" s="55"/>
      <c r="RCB549" s="55"/>
      <c r="RCC549" s="87"/>
      <c r="RCD549" s="88"/>
      <c r="RCE549" s="89"/>
      <c r="RCF549" s="90"/>
      <c r="RCG549" s="57"/>
      <c r="RCH549" s="57"/>
      <c r="RCI549" s="91"/>
      <c r="RCJ549" s="87"/>
      <c r="RCK549" s="87"/>
      <c r="RCL549" s="55"/>
      <c r="RCM549" s="55"/>
      <c r="RCN549" s="92"/>
      <c r="RCO549" s="61"/>
      <c r="RCP549" s="55"/>
      <c r="RCQ549" s="57"/>
      <c r="RCR549" s="55"/>
      <c r="RCS549" s="55"/>
      <c r="RCT549" s="55"/>
      <c r="RCU549" s="55"/>
      <c r="RCV549" s="55"/>
      <c r="RCW549" s="55"/>
      <c r="RCX549" s="55"/>
      <c r="RCY549" s="59"/>
      <c r="RCZ549" s="55"/>
      <c r="RDA549" s="55"/>
      <c r="RDB549" s="87"/>
      <c r="RDC549" s="88"/>
      <c r="RDD549" s="89"/>
      <c r="RDE549" s="90"/>
      <c r="RDF549" s="57"/>
      <c r="RDG549" s="57"/>
      <c r="RDH549" s="91"/>
      <c r="RDI549" s="87"/>
      <c r="RDJ549" s="87"/>
      <c r="RDK549" s="55"/>
      <c r="RDL549" s="55"/>
      <c r="RDM549" s="92"/>
      <c r="RDN549" s="61"/>
      <c r="RDO549" s="55"/>
      <c r="RDP549" s="57"/>
      <c r="RDQ549" s="55"/>
      <c r="RDR549" s="55"/>
      <c r="RDS549" s="55"/>
      <c r="RDT549" s="55"/>
      <c r="RDU549" s="55"/>
      <c r="RDV549" s="55"/>
      <c r="RDW549" s="55"/>
      <c r="RDX549" s="59"/>
      <c r="RDY549" s="55"/>
      <c r="RDZ549" s="55"/>
      <c r="REA549" s="87"/>
      <c r="REB549" s="88"/>
      <c r="REC549" s="89"/>
      <c r="RED549" s="90"/>
      <c r="REE549" s="57"/>
      <c r="REF549" s="57"/>
      <c r="REG549" s="91"/>
      <c r="REH549" s="87"/>
      <c r="REI549" s="87"/>
      <c r="REJ549" s="55"/>
      <c r="REK549" s="55"/>
      <c r="REL549" s="92"/>
      <c r="REM549" s="61"/>
      <c r="REN549" s="55"/>
      <c r="REO549" s="57"/>
      <c r="REP549" s="55"/>
      <c r="REQ549" s="55"/>
      <c r="RER549" s="55"/>
      <c r="RES549" s="55"/>
      <c r="RET549" s="55"/>
      <c r="REU549" s="55"/>
      <c r="REV549" s="55"/>
      <c r="REW549" s="59"/>
      <c r="REX549" s="55"/>
      <c r="REY549" s="55"/>
      <c r="REZ549" s="87"/>
      <c r="RFA549" s="88"/>
      <c r="RFB549" s="89"/>
      <c r="RFC549" s="90"/>
      <c r="RFD549" s="57"/>
      <c r="RFE549" s="57"/>
      <c r="RFF549" s="91"/>
      <c r="RFG549" s="87"/>
      <c r="RFH549" s="87"/>
      <c r="RFI549" s="55"/>
      <c r="RFJ549" s="55"/>
      <c r="RFK549" s="92"/>
      <c r="RFL549" s="61"/>
      <c r="RFM549" s="55"/>
      <c r="RFN549" s="57"/>
      <c r="RFO549" s="55"/>
      <c r="RFP549" s="55"/>
      <c r="RFQ549" s="55"/>
      <c r="RFR549" s="55"/>
      <c r="RFS549" s="55"/>
      <c r="RFT549" s="55"/>
      <c r="RFU549" s="55"/>
      <c r="RFV549" s="59"/>
      <c r="RFW549" s="55"/>
      <c r="RFX549" s="55"/>
      <c r="RFY549" s="87"/>
      <c r="RFZ549" s="88"/>
      <c r="RGA549" s="89"/>
      <c r="RGB549" s="90"/>
      <c r="RGC549" s="57"/>
      <c r="RGD549" s="57"/>
      <c r="RGE549" s="91"/>
      <c r="RGF549" s="87"/>
      <c r="RGG549" s="87"/>
      <c r="RGH549" s="55"/>
      <c r="RGI549" s="55"/>
      <c r="RGJ549" s="92"/>
      <c r="RGK549" s="61"/>
      <c r="RGL549" s="55"/>
      <c r="RGM549" s="57"/>
      <c r="RGN549" s="55"/>
      <c r="RGO549" s="55"/>
      <c r="RGP549" s="55"/>
      <c r="RGQ549" s="55"/>
      <c r="RGR549" s="55"/>
      <c r="RGS549" s="55"/>
      <c r="RGT549" s="55"/>
      <c r="RGU549" s="59"/>
      <c r="RGV549" s="55"/>
      <c r="RGW549" s="55"/>
      <c r="RGX549" s="87"/>
      <c r="RGY549" s="88"/>
      <c r="RGZ549" s="89"/>
      <c r="RHA549" s="90"/>
      <c r="RHB549" s="57"/>
      <c r="RHC549" s="57"/>
      <c r="RHD549" s="91"/>
      <c r="RHE549" s="87"/>
      <c r="RHF549" s="87"/>
      <c r="RHG549" s="55"/>
      <c r="RHH549" s="55"/>
      <c r="RHI549" s="92"/>
      <c r="RHJ549" s="61"/>
      <c r="RHK549" s="55"/>
      <c r="RHL549" s="57"/>
      <c r="RHM549" s="55"/>
      <c r="RHN549" s="55"/>
      <c r="RHO549" s="55"/>
      <c r="RHP549" s="55"/>
      <c r="RHQ549" s="55"/>
      <c r="RHR549" s="55"/>
      <c r="RHS549" s="55"/>
      <c r="RHT549" s="59"/>
      <c r="RHU549" s="55"/>
      <c r="RHV549" s="55"/>
      <c r="RHW549" s="87"/>
      <c r="RHX549" s="88"/>
      <c r="RHY549" s="89"/>
      <c r="RHZ549" s="90"/>
      <c r="RIA549" s="57"/>
      <c r="RIB549" s="57"/>
      <c r="RIC549" s="91"/>
      <c r="RID549" s="87"/>
      <c r="RIE549" s="87"/>
      <c r="RIF549" s="55"/>
      <c r="RIG549" s="55"/>
      <c r="RIH549" s="92"/>
      <c r="RII549" s="61"/>
      <c r="RIJ549" s="55"/>
      <c r="RIK549" s="57"/>
      <c r="RIL549" s="55"/>
      <c r="RIM549" s="55"/>
      <c r="RIN549" s="55"/>
      <c r="RIO549" s="55"/>
      <c r="RIP549" s="55"/>
      <c r="RIQ549" s="55"/>
      <c r="RIR549" s="55"/>
      <c r="RIS549" s="59"/>
      <c r="RIT549" s="55"/>
      <c r="RIU549" s="55"/>
      <c r="RIV549" s="87"/>
      <c r="RIW549" s="88"/>
      <c r="RIX549" s="89"/>
      <c r="RIY549" s="90"/>
      <c r="RIZ549" s="57"/>
      <c r="RJA549" s="57"/>
      <c r="RJB549" s="91"/>
      <c r="RJC549" s="87"/>
      <c r="RJD549" s="87"/>
      <c r="RJE549" s="55"/>
      <c r="RJF549" s="55"/>
      <c r="RJG549" s="92"/>
      <c r="RJH549" s="61"/>
      <c r="RJI549" s="55"/>
      <c r="RJJ549" s="57"/>
      <c r="RJK549" s="55"/>
      <c r="RJL549" s="55"/>
      <c r="RJM549" s="55"/>
      <c r="RJN549" s="55"/>
      <c r="RJO549" s="55"/>
      <c r="RJP549" s="55"/>
      <c r="RJQ549" s="55"/>
      <c r="RJR549" s="59"/>
      <c r="RJS549" s="55"/>
      <c r="RJT549" s="55"/>
      <c r="RJU549" s="87"/>
      <c r="RJV549" s="88"/>
      <c r="RJW549" s="89"/>
      <c r="RJX549" s="90"/>
      <c r="RJY549" s="57"/>
      <c r="RJZ549" s="57"/>
      <c r="RKA549" s="91"/>
      <c r="RKB549" s="87"/>
      <c r="RKC549" s="87"/>
      <c r="RKD549" s="55"/>
      <c r="RKE549" s="55"/>
      <c r="RKF549" s="92"/>
      <c r="RKG549" s="61"/>
      <c r="RKH549" s="55"/>
      <c r="RKI549" s="57"/>
      <c r="RKJ549" s="55"/>
      <c r="RKK549" s="55"/>
      <c r="RKL549" s="55"/>
      <c r="RKM549" s="55"/>
      <c r="RKN549" s="55"/>
      <c r="RKO549" s="55"/>
      <c r="RKP549" s="55"/>
      <c r="RKQ549" s="59"/>
      <c r="RKR549" s="55"/>
      <c r="RKS549" s="55"/>
      <c r="RKT549" s="87"/>
      <c r="RKU549" s="88"/>
      <c r="RKV549" s="89"/>
      <c r="RKW549" s="90"/>
      <c r="RKX549" s="57"/>
      <c r="RKY549" s="57"/>
      <c r="RKZ549" s="91"/>
      <c r="RLA549" s="87"/>
      <c r="RLB549" s="87"/>
      <c r="RLC549" s="55"/>
      <c r="RLD549" s="55"/>
      <c r="RLE549" s="92"/>
      <c r="RLF549" s="61"/>
      <c r="RLG549" s="55"/>
      <c r="RLH549" s="57"/>
      <c r="RLI549" s="55"/>
      <c r="RLJ549" s="55"/>
      <c r="RLK549" s="55"/>
      <c r="RLL549" s="55"/>
      <c r="RLM549" s="55"/>
      <c r="RLN549" s="55"/>
      <c r="RLO549" s="55"/>
      <c r="RLP549" s="59"/>
      <c r="RLQ549" s="55"/>
      <c r="RLR549" s="55"/>
      <c r="RLS549" s="87"/>
      <c r="RLT549" s="88"/>
      <c r="RLU549" s="89"/>
      <c r="RLV549" s="90"/>
      <c r="RLW549" s="57"/>
      <c r="RLX549" s="57"/>
      <c r="RLY549" s="91"/>
      <c r="RLZ549" s="87"/>
      <c r="RMA549" s="87"/>
      <c r="RMB549" s="55"/>
      <c r="RMC549" s="55"/>
      <c r="RMD549" s="92"/>
      <c r="RME549" s="61"/>
      <c r="RMF549" s="55"/>
      <c r="RMG549" s="57"/>
      <c r="RMH549" s="55"/>
      <c r="RMI549" s="55"/>
      <c r="RMJ549" s="55"/>
      <c r="RMK549" s="55"/>
      <c r="RML549" s="55"/>
      <c r="RMM549" s="55"/>
      <c r="RMN549" s="55"/>
      <c r="RMO549" s="59"/>
      <c r="RMP549" s="55"/>
      <c r="RMQ549" s="55"/>
      <c r="RMR549" s="87"/>
      <c r="RMS549" s="88"/>
      <c r="RMT549" s="89"/>
      <c r="RMU549" s="90"/>
      <c r="RMV549" s="57"/>
      <c r="RMW549" s="57"/>
      <c r="RMX549" s="91"/>
      <c r="RMY549" s="87"/>
      <c r="RMZ549" s="87"/>
      <c r="RNA549" s="55"/>
      <c r="RNB549" s="55"/>
      <c r="RNC549" s="92"/>
      <c r="RND549" s="61"/>
      <c r="RNE549" s="55"/>
      <c r="RNF549" s="57"/>
      <c r="RNG549" s="55"/>
      <c r="RNH549" s="55"/>
      <c r="RNI549" s="55"/>
      <c r="RNJ549" s="55"/>
      <c r="RNK549" s="55"/>
      <c r="RNL549" s="55"/>
      <c r="RNM549" s="55"/>
      <c r="RNN549" s="59"/>
      <c r="RNO549" s="55"/>
      <c r="RNP549" s="55"/>
      <c r="RNQ549" s="87"/>
      <c r="RNR549" s="88"/>
      <c r="RNS549" s="89"/>
      <c r="RNT549" s="90"/>
      <c r="RNU549" s="57"/>
      <c r="RNV549" s="57"/>
      <c r="RNW549" s="91"/>
      <c r="RNX549" s="87"/>
      <c r="RNY549" s="87"/>
      <c r="RNZ549" s="55"/>
      <c r="ROA549" s="55"/>
      <c r="ROB549" s="92"/>
      <c r="ROC549" s="61"/>
      <c r="ROD549" s="55"/>
      <c r="ROE549" s="57"/>
      <c r="ROF549" s="55"/>
      <c r="ROG549" s="55"/>
      <c r="ROH549" s="55"/>
      <c r="ROI549" s="55"/>
      <c r="ROJ549" s="55"/>
      <c r="ROK549" s="55"/>
      <c r="ROL549" s="55"/>
      <c r="ROM549" s="59"/>
      <c r="RON549" s="55"/>
      <c r="ROO549" s="55"/>
      <c r="ROP549" s="87"/>
      <c r="ROQ549" s="88"/>
      <c r="ROR549" s="89"/>
      <c r="ROS549" s="90"/>
      <c r="ROT549" s="57"/>
      <c r="ROU549" s="57"/>
      <c r="ROV549" s="91"/>
      <c r="ROW549" s="87"/>
      <c r="ROX549" s="87"/>
      <c r="ROY549" s="55"/>
      <c r="ROZ549" s="55"/>
      <c r="RPA549" s="92"/>
      <c r="RPB549" s="61"/>
      <c r="RPC549" s="55"/>
      <c r="RPD549" s="57"/>
      <c r="RPE549" s="55"/>
      <c r="RPF549" s="55"/>
      <c r="RPG549" s="55"/>
      <c r="RPH549" s="55"/>
      <c r="RPI549" s="55"/>
      <c r="RPJ549" s="55"/>
      <c r="RPK549" s="55"/>
      <c r="RPL549" s="59"/>
      <c r="RPM549" s="55"/>
      <c r="RPN549" s="55"/>
      <c r="RPO549" s="87"/>
      <c r="RPP549" s="88"/>
      <c r="RPQ549" s="89"/>
      <c r="RPR549" s="90"/>
      <c r="RPS549" s="57"/>
      <c r="RPT549" s="57"/>
      <c r="RPU549" s="91"/>
      <c r="RPV549" s="87"/>
      <c r="RPW549" s="87"/>
      <c r="RPX549" s="55"/>
      <c r="RPY549" s="55"/>
      <c r="RPZ549" s="92"/>
      <c r="RQA549" s="61"/>
      <c r="RQB549" s="55"/>
      <c r="RQC549" s="57"/>
      <c r="RQD549" s="55"/>
      <c r="RQE549" s="55"/>
      <c r="RQF549" s="55"/>
      <c r="RQG549" s="55"/>
      <c r="RQH549" s="55"/>
      <c r="RQI549" s="55"/>
      <c r="RQJ549" s="55"/>
      <c r="RQK549" s="59"/>
      <c r="RQL549" s="55"/>
      <c r="RQM549" s="55"/>
      <c r="RQN549" s="87"/>
      <c r="RQO549" s="88"/>
      <c r="RQP549" s="89"/>
      <c r="RQQ549" s="90"/>
      <c r="RQR549" s="57"/>
      <c r="RQS549" s="57"/>
      <c r="RQT549" s="91"/>
      <c r="RQU549" s="87"/>
      <c r="RQV549" s="87"/>
      <c r="RQW549" s="55"/>
      <c r="RQX549" s="55"/>
      <c r="RQY549" s="92"/>
      <c r="RQZ549" s="61"/>
      <c r="RRA549" s="55"/>
      <c r="RRB549" s="57"/>
      <c r="RRC549" s="55"/>
      <c r="RRD549" s="55"/>
      <c r="RRE549" s="55"/>
      <c r="RRF549" s="55"/>
      <c r="RRG549" s="55"/>
      <c r="RRH549" s="55"/>
      <c r="RRI549" s="55"/>
      <c r="RRJ549" s="59"/>
      <c r="RRK549" s="55"/>
      <c r="RRL549" s="55"/>
      <c r="RRM549" s="87"/>
      <c r="RRN549" s="88"/>
      <c r="RRO549" s="89"/>
      <c r="RRP549" s="90"/>
      <c r="RRQ549" s="57"/>
      <c r="RRR549" s="57"/>
      <c r="RRS549" s="91"/>
      <c r="RRT549" s="87"/>
      <c r="RRU549" s="87"/>
      <c r="RRV549" s="55"/>
      <c r="RRW549" s="55"/>
      <c r="RRX549" s="92"/>
      <c r="RRY549" s="61"/>
      <c r="RRZ549" s="55"/>
      <c r="RSA549" s="57"/>
      <c r="RSB549" s="55"/>
      <c r="RSC549" s="55"/>
      <c r="RSD549" s="55"/>
      <c r="RSE549" s="55"/>
      <c r="RSF549" s="55"/>
      <c r="RSG549" s="55"/>
      <c r="RSH549" s="55"/>
      <c r="RSI549" s="59"/>
      <c r="RSJ549" s="55"/>
      <c r="RSK549" s="55"/>
      <c r="RSL549" s="87"/>
      <c r="RSM549" s="88"/>
      <c r="RSN549" s="89"/>
      <c r="RSO549" s="90"/>
      <c r="RSP549" s="57"/>
      <c r="RSQ549" s="57"/>
      <c r="RSR549" s="91"/>
      <c r="RSS549" s="87"/>
      <c r="RST549" s="87"/>
      <c r="RSU549" s="55"/>
      <c r="RSV549" s="55"/>
      <c r="RSW549" s="92"/>
      <c r="RSX549" s="61"/>
      <c r="RSY549" s="55"/>
      <c r="RSZ549" s="57"/>
      <c r="RTA549" s="55"/>
      <c r="RTB549" s="55"/>
      <c r="RTC549" s="55"/>
      <c r="RTD549" s="55"/>
      <c r="RTE549" s="55"/>
      <c r="RTF549" s="55"/>
      <c r="RTG549" s="55"/>
      <c r="RTH549" s="59"/>
      <c r="RTI549" s="55"/>
      <c r="RTJ549" s="55"/>
      <c r="RTK549" s="87"/>
      <c r="RTL549" s="88"/>
      <c r="RTM549" s="89"/>
      <c r="RTN549" s="90"/>
      <c r="RTO549" s="57"/>
      <c r="RTP549" s="57"/>
      <c r="RTQ549" s="91"/>
      <c r="RTR549" s="87"/>
      <c r="RTS549" s="87"/>
      <c r="RTT549" s="55"/>
      <c r="RTU549" s="55"/>
      <c r="RTV549" s="92"/>
      <c r="RTW549" s="61"/>
      <c r="RTX549" s="55"/>
      <c r="RTY549" s="57"/>
      <c r="RTZ549" s="55"/>
      <c r="RUA549" s="55"/>
      <c r="RUB549" s="55"/>
      <c r="RUC549" s="55"/>
      <c r="RUD549" s="55"/>
      <c r="RUE549" s="55"/>
      <c r="RUF549" s="55"/>
      <c r="RUG549" s="59"/>
      <c r="RUH549" s="55"/>
      <c r="RUI549" s="55"/>
      <c r="RUJ549" s="87"/>
      <c r="RUK549" s="88"/>
      <c r="RUL549" s="89"/>
      <c r="RUM549" s="90"/>
      <c r="RUN549" s="57"/>
      <c r="RUO549" s="57"/>
      <c r="RUP549" s="91"/>
      <c r="RUQ549" s="87"/>
      <c r="RUR549" s="87"/>
      <c r="RUS549" s="55"/>
      <c r="RUT549" s="55"/>
      <c r="RUU549" s="92"/>
      <c r="RUV549" s="61"/>
      <c r="RUW549" s="55"/>
      <c r="RUX549" s="57"/>
      <c r="RUY549" s="55"/>
      <c r="RUZ549" s="55"/>
      <c r="RVA549" s="55"/>
      <c r="RVB549" s="55"/>
      <c r="RVC549" s="55"/>
      <c r="RVD549" s="55"/>
      <c r="RVE549" s="55"/>
      <c r="RVF549" s="59"/>
      <c r="RVG549" s="55"/>
      <c r="RVH549" s="55"/>
      <c r="RVI549" s="87"/>
      <c r="RVJ549" s="88"/>
      <c r="RVK549" s="89"/>
      <c r="RVL549" s="90"/>
      <c r="RVM549" s="57"/>
      <c r="RVN549" s="57"/>
      <c r="RVO549" s="91"/>
      <c r="RVP549" s="87"/>
      <c r="RVQ549" s="87"/>
      <c r="RVR549" s="55"/>
      <c r="RVS549" s="55"/>
      <c r="RVT549" s="92"/>
      <c r="RVU549" s="61"/>
      <c r="RVV549" s="55"/>
      <c r="RVW549" s="57"/>
      <c r="RVX549" s="55"/>
      <c r="RVY549" s="55"/>
      <c r="RVZ549" s="55"/>
      <c r="RWA549" s="55"/>
      <c r="RWB549" s="55"/>
      <c r="RWC549" s="55"/>
      <c r="RWD549" s="55"/>
      <c r="RWE549" s="59"/>
      <c r="RWF549" s="55"/>
      <c r="RWG549" s="55"/>
      <c r="RWH549" s="87"/>
      <c r="RWI549" s="88"/>
      <c r="RWJ549" s="89"/>
      <c r="RWK549" s="90"/>
      <c r="RWL549" s="57"/>
      <c r="RWM549" s="57"/>
      <c r="RWN549" s="91"/>
      <c r="RWO549" s="87"/>
      <c r="RWP549" s="87"/>
      <c r="RWQ549" s="55"/>
      <c r="RWR549" s="55"/>
      <c r="RWS549" s="92"/>
      <c r="RWT549" s="61"/>
      <c r="RWU549" s="55"/>
      <c r="RWV549" s="57"/>
      <c r="RWW549" s="55"/>
      <c r="RWX549" s="55"/>
      <c r="RWY549" s="55"/>
      <c r="RWZ549" s="55"/>
      <c r="RXA549" s="55"/>
      <c r="RXB549" s="55"/>
      <c r="RXC549" s="55"/>
      <c r="RXD549" s="59"/>
      <c r="RXE549" s="55"/>
      <c r="RXF549" s="55"/>
      <c r="RXG549" s="87"/>
      <c r="RXH549" s="88"/>
      <c r="RXI549" s="89"/>
      <c r="RXJ549" s="90"/>
      <c r="RXK549" s="57"/>
      <c r="RXL549" s="57"/>
      <c r="RXM549" s="91"/>
      <c r="RXN549" s="87"/>
      <c r="RXO549" s="87"/>
      <c r="RXP549" s="55"/>
      <c r="RXQ549" s="55"/>
      <c r="RXR549" s="92"/>
      <c r="RXS549" s="61"/>
      <c r="RXT549" s="55"/>
      <c r="RXU549" s="57"/>
      <c r="RXV549" s="55"/>
      <c r="RXW549" s="55"/>
      <c r="RXX549" s="55"/>
      <c r="RXY549" s="55"/>
      <c r="RXZ549" s="55"/>
      <c r="RYA549" s="55"/>
      <c r="RYB549" s="55"/>
      <c r="RYC549" s="59"/>
      <c r="RYD549" s="55"/>
      <c r="RYE549" s="55"/>
      <c r="RYF549" s="87"/>
      <c r="RYG549" s="88"/>
      <c r="RYH549" s="89"/>
      <c r="RYI549" s="90"/>
      <c r="RYJ549" s="57"/>
      <c r="RYK549" s="57"/>
      <c r="RYL549" s="91"/>
      <c r="RYM549" s="87"/>
      <c r="RYN549" s="87"/>
      <c r="RYO549" s="55"/>
      <c r="RYP549" s="55"/>
      <c r="RYQ549" s="92"/>
      <c r="RYR549" s="61"/>
      <c r="RYS549" s="55"/>
      <c r="RYT549" s="57"/>
      <c r="RYU549" s="55"/>
      <c r="RYV549" s="55"/>
      <c r="RYW549" s="55"/>
      <c r="RYX549" s="55"/>
      <c r="RYY549" s="55"/>
      <c r="RYZ549" s="55"/>
      <c r="RZA549" s="55"/>
      <c r="RZB549" s="59"/>
      <c r="RZC549" s="55"/>
      <c r="RZD549" s="55"/>
      <c r="RZE549" s="87"/>
      <c r="RZF549" s="88"/>
      <c r="RZG549" s="89"/>
      <c r="RZH549" s="90"/>
      <c r="RZI549" s="57"/>
      <c r="RZJ549" s="57"/>
      <c r="RZK549" s="91"/>
      <c r="RZL549" s="87"/>
      <c r="RZM549" s="87"/>
      <c r="RZN549" s="55"/>
      <c r="RZO549" s="55"/>
      <c r="RZP549" s="92"/>
      <c r="RZQ549" s="61"/>
      <c r="RZR549" s="55"/>
      <c r="RZS549" s="57"/>
      <c r="RZT549" s="55"/>
      <c r="RZU549" s="55"/>
      <c r="RZV549" s="55"/>
      <c r="RZW549" s="55"/>
      <c r="RZX549" s="55"/>
      <c r="RZY549" s="55"/>
      <c r="RZZ549" s="55"/>
      <c r="SAA549" s="59"/>
      <c r="SAB549" s="55"/>
      <c r="SAC549" s="55"/>
      <c r="SAD549" s="87"/>
      <c r="SAE549" s="88"/>
      <c r="SAF549" s="89"/>
      <c r="SAG549" s="90"/>
      <c r="SAH549" s="57"/>
      <c r="SAI549" s="57"/>
      <c r="SAJ549" s="91"/>
      <c r="SAK549" s="87"/>
      <c r="SAL549" s="87"/>
      <c r="SAM549" s="55"/>
      <c r="SAN549" s="55"/>
      <c r="SAO549" s="92"/>
      <c r="SAP549" s="61"/>
      <c r="SAQ549" s="55"/>
      <c r="SAR549" s="57"/>
      <c r="SAS549" s="55"/>
      <c r="SAT549" s="55"/>
      <c r="SAU549" s="55"/>
      <c r="SAV549" s="55"/>
      <c r="SAW549" s="55"/>
      <c r="SAX549" s="55"/>
      <c r="SAY549" s="55"/>
      <c r="SAZ549" s="59"/>
      <c r="SBA549" s="55"/>
      <c r="SBB549" s="55"/>
      <c r="SBC549" s="87"/>
      <c r="SBD549" s="88"/>
      <c r="SBE549" s="89"/>
      <c r="SBF549" s="90"/>
      <c r="SBG549" s="57"/>
      <c r="SBH549" s="57"/>
      <c r="SBI549" s="91"/>
      <c r="SBJ549" s="87"/>
      <c r="SBK549" s="87"/>
      <c r="SBL549" s="55"/>
      <c r="SBM549" s="55"/>
      <c r="SBN549" s="92"/>
      <c r="SBO549" s="61"/>
      <c r="SBP549" s="55"/>
      <c r="SBQ549" s="57"/>
      <c r="SBR549" s="55"/>
      <c r="SBS549" s="55"/>
      <c r="SBT549" s="55"/>
      <c r="SBU549" s="55"/>
      <c r="SBV549" s="55"/>
      <c r="SBW549" s="55"/>
      <c r="SBX549" s="55"/>
      <c r="SBY549" s="59"/>
      <c r="SBZ549" s="55"/>
      <c r="SCA549" s="55"/>
      <c r="SCB549" s="87"/>
      <c r="SCC549" s="88"/>
      <c r="SCD549" s="89"/>
      <c r="SCE549" s="90"/>
      <c r="SCF549" s="57"/>
      <c r="SCG549" s="57"/>
      <c r="SCH549" s="91"/>
      <c r="SCI549" s="87"/>
      <c r="SCJ549" s="87"/>
      <c r="SCK549" s="55"/>
      <c r="SCL549" s="55"/>
      <c r="SCM549" s="92"/>
      <c r="SCN549" s="61"/>
      <c r="SCO549" s="55"/>
      <c r="SCP549" s="57"/>
      <c r="SCQ549" s="55"/>
      <c r="SCR549" s="55"/>
      <c r="SCS549" s="55"/>
      <c r="SCT549" s="55"/>
      <c r="SCU549" s="55"/>
      <c r="SCV549" s="55"/>
      <c r="SCW549" s="55"/>
      <c r="SCX549" s="59"/>
      <c r="SCY549" s="55"/>
      <c r="SCZ549" s="55"/>
      <c r="SDA549" s="87"/>
      <c r="SDB549" s="88"/>
      <c r="SDC549" s="89"/>
      <c r="SDD549" s="90"/>
      <c r="SDE549" s="57"/>
      <c r="SDF549" s="57"/>
      <c r="SDG549" s="91"/>
      <c r="SDH549" s="87"/>
      <c r="SDI549" s="87"/>
      <c r="SDJ549" s="55"/>
      <c r="SDK549" s="55"/>
      <c r="SDL549" s="92"/>
      <c r="SDM549" s="61"/>
      <c r="SDN549" s="55"/>
      <c r="SDO549" s="57"/>
      <c r="SDP549" s="55"/>
      <c r="SDQ549" s="55"/>
      <c r="SDR549" s="55"/>
      <c r="SDS549" s="55"/>
      <c r="SDT549" s="55"/>
      <c r="SDU549" s="55"/>
      <c r="SDV549" s="55"/>
      <c r="SDW549" s="59"/>
      <c r="SDX549" s="55"/>
      <c r="SDY549" s="55"/>
      <c r="SDZ549" s="87"/>
      <c r="SEA549" s="88"/>
      <c r="SEB549" s="89"/>
      <c r="SEC549" s="90"/>
      <c r="SED549" s="57"/>
      <c r="SEE549" s="57"/>
      <c r="SEF549" s="91"/>
      <c r="SEG549" s="87"/>
      <c r="SEH549" s="87"/>
      <c r="SEI549" s="55"/>
      <c r="SEJ549" s="55"/>
      <c r="SEK549" s="92"/>
      <c r="SEL549" s="61"/>
      <c r="SEM549" s="55"/>
      <c r="SEN549" s="57"/>
      <c r="SEO549" s="55"/>
      <c r="SEP549" s="55"/>
      <c r="SEQ549" s="55"/>
      <c r="SER549" s="55"/>
      <c r="SES549" s="55"/>
      <c r="SET549" s="55"/>
      <c r="SEU549" s="55"/>
      <c r="SEV549" s="59"/>
      <c r="SEW549" s="55"/>
      <c r="SEX549" s="55"/>
      <c r="SEY549" s="87"/>
      <c r="SEZ549" s="88"/>
      <c r="SFA549" s="89"/>
      <c r="SFB549" s="90"/>
      <c r="SFC549" s="57"/>
      <c r="SFD549" s="57"/>
      <c r="SFE549" s="91"/>
      <c r="SFF549" s="87"/>
      <c r="SFG549" s="87"/>
      <c r="SFH549" s="55"/>
      <c r="SFI549" s="55"/>
      <c r="SFJ549" s="92"/>
      <c r="SFK549" s="61"/>
      <c r="SFL549" s="55"/>
      <c r="SFM549" s="57"/>
      <c r="SFN549" s="55"/>
      <c r="SFO549" s="55"/>
      <c r="SFP549" s="55"/>
      <c r="SFQ549" s="55"/>
      <c r="SFR549" s="55"/>
      <c r="SFS549" s="55"/>
      <c r="SFT549" s="55"/>
      <c r="SFU549" s="59"/>
      <c r="SFV549" s="55"/>
      <c r="SFW549" s="55"/>
      <c r="SFX549" s="87"/>
      <c r="SFY549" s="88"/>
      <c r="SFZ549" s="89"/>
      <c r="SGA549" s="90"/>
      <c r="SGB549" s="57"/>
      <c r="SGC549" s="57"/>
      <c r="SGD549" s="91"/>
      <c r="SGE549" s="87"/>
      <c r="SGF549" s="87"/>
      <c r="SGG549" s="55"/>
      <c r="SGH549" s="55"/>
      <c r="SGI549" s="92"/>
      <c r="SGJ549" s="61"/>
      <c r="SGK549" s="55"/>
      <c r="SGL549" s="57"/>
      <c r="SGM549" s="55"/>
      <c r="SGN549" s="55"/>
      <c r="SGO549" s="55"/>
      <c r="SGP549" s="55"/>
      <c r="SGQ549" s="55"/>
      <c r="SGR549" s="55"/>
      <c r="SGS549" s="55"/>
      <c r="SGT549" s="59"/>
      <c r="SGU549" s="55"/>
      <c r="SGV549" s="55"/>
      <c r="SGW549" s="87"/>
      <c r="SGX549" s="88"/>
      <c r="SGY549" s="89"/>
      <c r="SGZ549" s="90"/>
      <c r="SHA549" s="57"/>
      <c r="SHB549" s="57"/>
      <c r="SHC549" s="91"/>
      <c r="SHD549" s="87"/>
      <c r="SHE549" s="87"/>
      <c r="SHF549" s="55"/>
      <c r="SHG549" s="55"/>
      <c r="SHH549" s="92"/>
      <c r="SHI549" s="61"/>
      <c r="SHJ549" s="55"/>
      <c r="SHK549" s="57"/>
      <c r="SHL549" s="55"/>
      <c r="SHM549" s="55"/>
      <c r="SHN549" s="55"/>
      <c r="SHO549" s="55"/>
      <c r="SHP549" s="55"/>
      <c r="SHQ549" s="55"/>
      <c r="SHR549" s="55"/>
      <c r="SHS549" s="59"/>
      <c r="SHT549" s="55"/>
      <c r="SHU549" s="55"/>
      <c r="SHV549" s="87"/>
      <c r="SHW549" s="88"/>
      <c r="SHX549" s="89"/>
      <c r="SHY549" s="90"/>
      <c r="SHZ549" s="57"/>
      <c r="SIA549" s="57"/>
      <c r="SIB549" s="91"/>
      <c r="SIC549" s="87"/>
      <c r="SID549" s="87"/>
      <c r="SIE549" s="55"/>
      <c r="SIF549" s="55"/>
      <c r="SIG549" s="92"/>
      <c r="SIH549" s="61"/>
      <c r="SII549" s="55"/>
      <c r="SIJ549" s="57"/>
      <c r="SIK549" s="55"/>
      <c r="SIL549" s="55"/>
      <c r="SIM549" s="55"/>
      <c r="SIN549" s="55"/>
      <c r="SIO549" s="55"/>
      <c r="SIP549" s="55"/>
      <c r="SIQ549" s="55"/>
      <c r="SIR549" s="59"/>
      <c r="SIS549" s="55"/>
      <c r="SIT549" s="55"/>
      <c r="SIU549" s="87"/>
      <c r="SIV549" s="88"/>
      <c r="SIW549" s="89"/>
      <c r="SIX549" s="90"/>
      <c r="SIY549" s="57"/>
      <c r="SIZ549" s="57"/>
      <c r="SJA549" s="91"/>
      <c r="SJB549" s="87"/>
      <c r="SJC549" s="87"/>
      <c r="SJD549" s="55"/>
      <c r="SJE549" s="55"/>
      <c r="SJF549" s="92"/>
      <c r="SJG549" s="61"/>
      <c r="SJH549" s="55"/>
      <c r="SJI549" s="57"/>
      <c r="SJJ549" s="55"/>
      <c r="SJK549" s="55"/>
      <c r="SJL549" s="55"/>
      <c r="SJM549" s="55"/>
      <c r="SJN549" s="55"/>
      <c r="SJO549" s="55"/>
      <c r="SJP549" s="55"/>
      <c r="SJQ549" s="59"/>
      <c r="SJR549" s="55"/>
      <c r="SJS549" s="55"/>
      <c r="SJT549" s="87"/>
      <c r="SJU549" s="88"/>
      <c r="SJV549" s="89"/>
      <c r="SJW549" s="90"/>
      <c r="SJX549" s="57"/>
      <c r="SJY549" s="57"/>
      <c r="SJZ549" s="91"/>
      <c r="SKA549" s="87"/>
      <c r="SKB549" s="87"/>
      <c r="SKC549" s="55"/>
      <c r="SKD549" s="55"/>
      <c r="SKE549" s="92"/>
      <c r="SKF549" s="61"/>
      <c r="SKG549" s="55"/>
      <c r="SKH549" s="57"/>
      <c r="SKI549" s="55"/>
      <c r="SKJ549" s="55"/>
      <c r="SKK549" s="55"/>
      <c r="SKL549" s="55"/>
      <c r="SKM549" s="55"/>
      <c r="SKN549" s="55"/>
      <c r="SKO549" s="55"/>
      <c r="SKP549" s="59"/>
      <c r="SKQ549" s="55"/>
      <c r="SKR549" s="55"/>
      <c r="SKS549" s="87"/>
      <c r="SKT549" s="88"/>
      <c r="SKU549" s="89"/>
      <c r="SKV549" s="90"/>
      <c r="SKW549" s="57"/>
      <c r="SKX549" s="57"/>
      <c r="SKY549" s="91"/>
      <c r="SKZ549" s="87"/>
      <c r="SLA549" s="87"/>
      <c r="SLB549" s="55"/>
      <c r="SLC549" s="55"/>
      <c r="SLD549" s="92"/>
      <c r="SLE549" s="61"/>
      <c r="SLF549" s="55"/>
      <c r="SLG549" s="57"/>
      <c r="SLH549" s="55"/>
      <c r="SLI549" s="55"/>
      <c r="SLJ549" s="55"/>
      <c r="SLK549" s="55"/>
      <c r="SLL549" s="55"/>
      <c r="SLM549" s="55"/>
      <c r="SLN549" s="55"/>
      <c r="SLO549" s="59"/>
      <c r="SLP549" s="55"/>
      <c r="SLQ549" s="55"/>
      <c r="SLR549" s="87"/>
      <c r="SLS549" s="88"/>
      <c r="SLT549" s="89"/>
      <c r="SLU549" s="90"/>
      <c r="SLV549" s="57"/>
      <c r="SLW549" s="57"/>
      <c r="SLX549" s="91"/>
      <c r="SLY549" s="87"/>
      <c r="SLZ549" s="87"/>
      <c r="SMA549" s="55"/>
      <c r="SMB549" s="55"/>
      <c r="SMC549" s="92"/>
      <c r="SMD549" s="61"/>
      <c r="SME549" s="55"/>
      <c r="SMF549" s="57"/>
      <c r="SMG549" s="55"/>
      <c r="SMH549" s="55"/>
      <c r="SMI549" s="55"/>
      <c r="SMJ549" s="55"/>
      <c r="SMK549" s="55"/>
      <c r="SML549" s="55"/>
      <c r="SMM549" s="55"/>
      <c r="SMN549" s="59"/>
      <c r="SMO549" s="55"/>
      <c r="SMP549" s="55"/>
      <c r="SMQ549" s="87"/>
      <c r="SMR549" s="88"/>
      <c r="SMS549" s="89"/>
      <c r="SMT549" s="90"/>
      <c r="SMU549" s="57"/>
      <c r="SMV549" s="57"/>
      <c r="SMW549" s="91"/>
      <c r="SMX549" s="87"/>
      <c r="SMY549" s="87"/>
      <c r="SMZ549" s="55"/>
      <c r="SNA549" s="55"/>
      <c r="SNB549" s="92"/>
      <c r="SNC549" s="61"/>
      <c r="SND549" s="55"/>
      <c r="SNE549" s="57"/>
      <c r="SNF549" s="55"/>
      <c r="SNG549" s="55"/>
      <c r="SNH549" s="55"/>
      <c r="SNI549" s="55"/>
      <c r="SNJ549" s="55"/>
      <c r="SNK549" s="55"/>
      <c r="SNL549" s="55"/>
      <c r="SNM549" s="59"/>
      <c r="SNN549" s="55"/>
      <c r="SNO549" s="55"/>
      <c r="SNP549" s="87"/>
      <c r="SNQ549" s="88"/>
      <c r="SNR549" s="89"/>
      <c r="SNS549" s="90"/>
      <c r="SNT549" s="57"/>
      <c r="SNU549" s="57"/>
      <c r="SNV549" s="91"/>
      <c r="SNW549" s="87"/>
      <c r="SNX549" s="87"/>
      <c r="SNY549" s="55"/>
      <c r="SNZ549" s="55"/>
      <c r="SOA549" s="92"/>
      <c r="SOB549" s="61"/>
      <c r="SOC549" s="55"/>
      <c r="SOD549" s="57"/>
      <c r="SOE549" s="55"/>
      <c r="SOF549" s="55"/>
      <c r="SOG549" s="55"/>
      <c r="SOH549" s="55"/>
      <c r="SOI549" s="55"/>
      <c r="SOJ549" s="55"/>
      <c r="SOK549" s="55"/>
      <c r="SOL549" s="59"/>
      <c r="SOM549" s="55"/>
      <c r="SON549" s="55"/>
      <c r="SOO549" s="87"/>
      <c r="SOP549" s="88"/>
      <c r="SOQ549" s="89"/>
      <c r="SOR549" s="90"/>
      <c r="SOS549" s="57"/>
      <c r="SOT549" s="57"/>
      <c r="SOU549" s="91"/>
      <c r="SOV549" s="87"/>
      <c r="SOW549" s="87"/>
      <c r="SOX549" s="55"/>
      <c r="SOY549" s="55"/>
      <c r="SOZ549" s="92"/>
      <c r="SPA549" s="61"/>
      <c r="SPB549" s="55"/>
      <c r="SPC549" s="57"/>
      <c r="SPD549" s="55"/>
      <c r="SPE549" s="55"/>
      <c r="SPF549" s="55"/>
      <c r="SPG549" s="55"/>
      <c r="SPH549" s="55"/>
      <c r="SPI549" s="55"/>
      <c r="SPJ549" s="55"/>
      <c r="SPK549" s="59"/>
      <c r="SPL549" s="55"/>
      <c r="SPM549" s="55"/>
      <c r="SPN549" s="87"/>
      <c r="SPO549" s="88"/>
      <c r="SPP549" s="89"/>
      <c r="SPQ549" s="90"/>
      <c r="SPR549" s="57"/>
      <c r="SPS549" s="57"/>
      <c r="SPT549" s="91"/>
      <c r="SPU549" s="87"/>
      <c r="SPV549" s="87"/>
      <c r="SPW549" s="55"/>
      <c r="SPX549" s="55"/>
      <c r="SPY549" s="92"/>
      <c r="SPZ549" s="61"/>
      <c r="SQA549" s="55"/>
      <c r="SQB549" s="57"/>
      <c r="SQC549" s="55"/>
      <c r="SQD549" s="55"/>
      <c r="SQE549" s="55"/>
      <c r="SQF549" s="55"/>
      <c r="SQG549" s="55"/>
      <c r="SQH549" s="55"/>
      <c r="SQI549" s="55"/>
      <c r="SQJ549" s="59"/>
      <c r="SQK549" s="55"/>
      <c r="SQL549" s="55"/>
      <c r="SQM549" s="87"/>
      <c r="SQN549" s="88"/>
      <c r="SQO549" s="89"/>
      <c r="SQP549" s="90"/>
      <c r="SQQ549" s="57"/>
      <c r="SQR549" s="57"/>
      <c r="SQS549" s="91"/>
      <c r="SQT549" s="87"/>
      <c r="SQU549" s="87"/>
      <c r="SQV549" s="55"/>
      <c r="SQW549" s="55"/>
      <c r="SQX549" s="92"/>
      <c r="SQY549" s="61"/>
      <c r="SQZ549" s="55"/>
      <c r="SRA549" s="57"/>
      <c r="SRB549" s="55"/>
      <c r="SRC549" s="55"/>
      <c r="SRD549" s="55"/>
      <c r="SRE549" s="55"/>
      <c r="SRF549" s="55"/>
      <c r="SRG549" s="55"/>
      <c r="SRH549" s="55"/>
      <c r="SRI549" s="59"/>
      <c r="SRJ549" s="55"/>
      <c r="SRK549" s="55"/>
      <c r="SRL549" s="87"/>
      <c r="SRM549" s="88"/>
      <c r="SRN549" s="89"/>
      <c r="SRO549" s="90"/>
      <c r="SRP549" s="57"/>
      <c r="SRQ549" s="57"/>
      <c r="SRR549" s="91"/>
      <c r="SRS549" s="87"/>
      <c r="SRT549" s="87"/>
      <c r="SRU549" s="55"/>
      <c r="SRV549" s="55"/>
      <c r="SRW549" s="92"/>
      <c r="SRX549" s="61"/>
      <c r="SRY549" s="55"/>
      <c r="SRZ549" s="57"/>
      <c r="SSA549" s="55"/>
      <c r="SSB549" s="55"/>
      <c r="SSC549" s="55"/>
      <c r="SSD549" s="55"/>
      <c r="SSE549" s="55"/>
      <c r="SSF549" s="55"/>
      <c r="SSG549" s="55"/>
      <c r="SSH549" s="59"/>
      <c r="SSI549" s="55"/>
      <c r="SSJ549" s="55"/>
      <c r="SSK549" s="87"/>
      <c r="SSL549" s="88"/>
      <c r="SSM549" s="89"/>
      <c r="SSN549" s="90"/>
      <c r="SSO549" s="57"/>
      <c r="SSP549" s="57"/>
      <c r="SSQ549" s="91"/>
      <c r="SSR549" s="87"/>
      <c r="SSS549" s="87"/>
      <c r="SST549" s="55"/>
      <c r="SSU549" s="55"/>
      <c r="SSV549" s="92"/>
      <c r="SSW549" s="61"/>
      <c r="SSX549" s="55"/>
      <c r="SSY549" s="57"/>
      <c r="SSZ549" s="55"/>
      <c r="STA549" s="55"/>
      <c r="STB549" s="55"/>
      <c r="STC549" s="55"/>
      <c r="STD549" s="55"/>
      <c r="STE549" s="55"/>
      <c r="STF549" s="55"/>
      <c r="STG549" s="59"/>
      <c r="STH549" s="55"/>
      <c r="STI549" s="55"/>
      <c r="STJ549" s="87"/>
      <c r="STK549" s="88"/>
      <c r="STL549" s="89"/>
      <c r="STM549" s="90"/>
      <c r="STN549" s="57"/>
      <c r="STO549" s="57"/>
      <c r="STP549" s="91"/>
      <c r="STQ549" s="87"/>
      <c r="STR549" s="87"/>
      <c r="STS549" s="55"/>
      <c r="STT549" s="55"/>
      <c r="STU549" s="92"/>
      <c r="STV549" s="61"/>
      <c r="STW549" s="55"/>
      <c r="STX549" s="57"/>
      <c r="STY549" s="55"/>
      <c r="STZ549" s="55"/>
      <c r="SUA549" s="55"/>
      <c r="SUB549" s="55"/>
      <c r="SUC549" s="55"/>
      <c r="SUD549" s="55"/>
      <c r="SUE549" s="55"/>
      <c r="SUF549" s="59"/>
      <c r="SUG549" s="55"/>
      <c r="SUH549" s="55"/>
      <c r="SUI549" s="87"/>
      <c r="SUJ549" s="88"/>
      <c r="SUK549" s="89"/>
      <c r="SUL549" s="90"/>
      <c r="SUM549" s="57"/>
      <c r="SUN549" s="57"/>
      <c r="SUO549" s="91"/>
      <c r="SUP549" s="87"/>
      <c r="SUQ549" s="87"/>
      <c r="SUR549" s="55"/>
      <c r="SUS549" s="55"/>
      <c r="SUT549" s="92"/>
      <c r="SUU549" s="61"/>
      <c r="SUV549" s="55"/>
      <c r="SUW549" s="57"/>
      <c r="SUX549" s="55"/>
      <c r="SUY549" s="55"/>
      <c r="SUZ549" s="55"/>
      <c r="SVA549" s="55"/>
      <c r="SVB549" s="55"/>
      <c r="SVC549" s="55"/>
      <c r="SVD549" s="55"/>
      <c r="SVE549" s="59"/>
      <c r="SVF549" s="55"/>
      <c r="SVG549" s="55"/>
      <c r="SVH549" s="87"/>
      <c r="SVI549" s="88"/>
      <c r="SVJ549" s="89"/>
      <c r="SVK549" s="90"/>
      <c r="SVL549" s="57"/>
      <c r="SVM549" s="57"/>
      <c r="SVN549" s="91"/>
      <c r="SVO549" s="87"/>
      <c r="SVP549" s="87"/>
      <c r="SVQ549" s="55"/>
      <c r="SVR549" s="55"/>
      <c r="SVS549" s="92"/>
      <c r="SVT549" s="61"/>
      <c r="SVU549" s="55"/>
      <c r="SVV549" s="57"/>
      <c r="SVW549" s="55"/>
      <c r="SVX549" s="55"/>
      <c r="SVY549" s="55"/>
      <c r="SVZ549" s="55"/>
      <c r="SWA549" s="55"/>
      <c r="SWB549" s="55"/>
      <c r="SWC549" s="55"/>
      <c r="SWD549" s="59"/>
      <c r="SWE549" s="55"/>
      <c r="SWF549" s="55"/>
      <c r="SWG549" s="87"/>
      <c r="SWH549" s="88"/>
      <c r="SWI549" s="89"/>
      <c r="SWJ549" s="90"/>
      <c r="SWK549" s="57"/>
      <c r="SWL549" s="57"/>
      <c r="SWM549" s="91"/>
      <c r="SWN549" s="87"/>
      <c r="SWO549" s="87"/>
      <c r="SWP549" s="55"/>
      <c r="SWQ549" s="55"/>
      <c r="SWR549" s="92"/>
      <c r="SWS549" s="61"/>
      <c r="SWT549" s="55"/>
      <c r="SWU549" s="57"/>
      <c r="SWV549" s="55"/>
      <c r="SWW549" s="55"/>
      <c r="SWX549" s="55"/>
      <c r="SWY549" s="55"/>
      <c r="SWZ549" s="55"/>
      <c r="SXA549" s="55"/>
      <c r="SXB549" s="55"/>
      <c r="SXC549" s="59"/>
      <c r="SXD549" s="55"/>
      <c r="SXE549" s="55"/>
      <c r="SXF549" s="87"/>
      <c r="SXG549" s="88"/>
      <c r="SXH549" s="89"/>
      <c r="SXI549" s="90"/>
      <c r="SXJ549" s="57"/>
      <c r="SXK549" s="57"/>
      <c r="SXL549" s="91"/>
      <c r="SXM549" s="87"/>
      <c r="SXN549" s="87"/>
      <c r="SXO549" s="55"/>
      <c r="SXP549" s="55"/>
      <c r="SXQ549" s="92"/>
      <c r="SXR549" s="61"/>
      <c r="SXS549" s="55"/>
      <c r="SXT549" s="57"/>
      <c r="SXU549" s="55"/>
      <c r="SXV549" s="55"/>
      <c r="SXW549" s="55"/>
      <c r="SXX549" s="55"/>
      <c r="SXY549" s="55"/>
      <c r="SXZ549" s="55"/>
      <c r="SYA549" s="55"/>
      <c r="SYB549" s="59"/>
      <c r="SYC549" s="55"/>
      <c r="SYD549" s="55"/>
      <c r="SYE549" s="87"/>
      <c r="SYF549" s="88"/>
      <c r="SYG549" s="89"/>
      <c r="SYH549" s="90"/>
      <c r="SYI549" s="57"/>
      <c r="SYJ549" s="57"/>
      <c r="SYK549" s="91"/>
      <c r="SYL549" s="87"/>
      <c r="SYM549" s="87"/>
      <c r="SYN549" s="55"/>
      <c r="SYO549" s="55"/>
      <c r="SYP549" s="92"/>
      <c r="SYQ549" s="61"/>
      <c r="SYR549" s="55"/>
      <c r="SYS549" s="57"/>
      <c r="SYT549" s="55"/>
      <c r="SYU549" s="55"/>
      <c r="SYV549" s="55"/>
      <c r="SYW549" s="55"/>
      <c r="SYX549" s="55"/>
      <c r="SYY549" s="55"/>
      <c r="SYZ549" s="55"/>
      <c r="SZA549" s="59"/>
      <c r="SZB549" s="55"/>
      <c r="SZC549" s="55"/>
      <c r="SZD549" s="87"/>
      <c r="SZE549" s="88"/>
      <c r="SZF549" s="89"/>
      <c r="SZG549" s="90"/>
      <c r="SZH549" s="57"/>
      <c r="SZI549" s="57"/>
      <c r="SZJ549" s="91"/>
      <c r="SZK549" s="87"/>
      <c r="SZL549" s="87"/>
      <c r="SZM549" s="55"/>
      <c r="SZN549" s="55"/>
      <c r="SZO549" s="92"/>
      <c r="SZP549" s="61"/>
      <c r="SZQ549" s="55"/>
      <c r="SZR549" s="57"/>
      <c r="SZS549" s="55"/>
      <c r="SZT549" s="55"/>
      <c r="SZU549" s="55"/>
      <c r="SZV549" s="55"/>
      <c r="SZW549" s="55"/>
      <c r="SZX549" s="55"/>
      <c r="SZY549" s="55"/>
      <c r="SZZ549" s="59"/>
      <c r="TAA549" s="55"/>
      <c r="TAB549" s="55"/>
      <c r="TAC549" s="87"/>
      <c r="TAD549" s="88"/>
      <c r="TAE549" s="89"/>
      <c r="TAF549" s="90"/>
      <c r="TAG549" s="57"/>
      <c r="TAH549" s="57"/>
      <c r="TAI549" s="91"/>
      <c r="TAJ549" s="87"/>
      <c r="TAK549" s="87"/>
      <c r="TAL549" s="55"/>
      <c r="TAM549" s="55"/>
      <c r="TAN549" s="92"/>
      <c r="TAO549" s="61"/>
      <c r="TAP549" s="55"/>
      <c r="TAQ549" s="57"/>
      <c r="TAR549" s="55"/>
      <c r="TAS549" s="55"/>
      <c r="TAT549" s="55"/>
      <c r="TAU549" s="55"/>
      <c r="TAV549" s="55"/>
      <c r="TAW549" s="55"/>
      <c r="TAX549" s="55"/>
      <c r="TAY549" s="59"/>
      <c r="TAZ549" s="55"/>
      <c r="TBA549" s="55"/>
      <c r="TBB549" s="87"/>
      <c r="TBC549" s="88"/>
      <c r="TBD549" s="89"/>
      <c r="TBE549" s="90"/>
      <c r="TBF549" s="57"/>
      <c r="TBG549" s="57"/>
      <c r="TBH549" s="91"/>
      <c r="TBI549" s="87"/>
      <c r="TBJ549" s="87"/>
      <c r="TBK549" s="55"/>
      <c r="TBL549" s="55"/>
      <c r="TBM549" s="92"/>
      <c r="TBN549" s="61"/>
      <c r="TBO549" s="55"/>
      <c r="TBP549" s="57"/>
      <c r="TBQ549" s="55"/>
      <c r="TBR549" s="55"/>
      <c r="TBS549" s="55"/>
      <c r="TBT549" s="55"/>
      <c r="TBU549" s="55"/>
      <c r="TBV549" s="55"/>
      <c r="TBW549" s="55"/>
      <c r="TBX549" s="59"/>
      <c r="TBY549" s="55"/>
      <c r="TBZ549" s="55"/>
      <c r="TCA549" s="87"/>
      <c r="TCB549" s="88"/>
      <c r="TCC549" s="89"/>
      <c r="TCD549" s="90"/>
      <c r="TCE549" s="57"/>
      <c r="TCF549" s="57"/>
      <c r="TCG549" s="91"/>
      <c r="TCH549" s="87"/>
      <c r="TCI549" s="87"/>
      <c r="TCJ549" s="55"/>
      <c r="TCK549" s="55"/>
      <c r="TCL549" s="92"/>
      <c r="TCM549" s="61"/>
      <c r="TCN549" s="55"/>
      <c r="TCO549" s="57"/>
      <c r="TCP549" s="55"/>
      <c r="TCQ549" s="55"/>
      <c r="TCR549" s="55"/>
      <c r="TCS549" s="55"/>
      <c r="TCT549" s="55"/>
      <c r="TCU549" s="55"/>
      <c r="TCV549" s="55"/>
      <c r="TCW549" s="59"/>
      <c r="TCX549" s="55"/>
      <c r="TCY549" s="55"/>
      <c r="TCZ549" s="87"/>
      <c r="TDA549" s="88"/>
      <c r="TDB549" s="89"/>
      <c r="TDC549" s="90"/>
      <c r="TDD549" s="57"/>
      <c r="TDE549" s="57"/>
      <c r="TDF549" s="91"/>
      <c r="TDG549" s="87"/>
      <c r="TDH549" s="87"/>
      <c r="TDI549" s="55"/>
      <c r="TDJ549" s="55"/>
      <c r="TDK549" s="92"/>
      <c r="TDL549" s="61"/>
      <c r="TDM549" s="55"/>
      <c r="TDN549" s="57"/>
      <c r="TDO549" s="55"/>
      <c r="TDP549" s="55"/>
      <c r="TDQ549" s="55"/>
      <c r="TDR549" s="55"/>
      <c r="TDS549" s="55"/>
      <c r="TDT549" s="55"/>
      <c r="TDU549" s="55"/>
      <c r="TDV549" s="59"/>
      <c r="TDW549" s="55"/>
      <c r="TDX549" s="55"/>
      <c r="TDY549" s="87"/>
      <c r="TDZ549" s="88"/>
      <c r="TEA549" s="89"/>
      <c r="TEB549" s="90"/>
      <c r="TEC549" s="57"/>
      <c r="TED549" s="57"/>
      <c r="TEE549" s="91"/>
      <c r="TEF549" s="87"/>
      <c r="TEG549" s="87"/>
      <c r="TEH549" s="55"/>
      <c r="TEI549" s="55"/>
      <c r="TEJ549" s="92"/>
      <c r="TEK549" s="61"/>
      <c r="TEL549" s="55"/>
      <c r="TEM549" s="57"/>
      <c r="TEN549" s="55"/>
      <c r="TEO549" s="55"/>
      <c r="TEP549" s="55"/>
      <c r="TEQ549" s="55"/>
      <c r="TER549" s="55"/>
      <c r="TES549" s="55"/>
      <c r="TET549" s="55"/>
      <c r="TEU549" s="59"/>
      <c r="TEV549" s="55"/>
      <c r="TEW549" s="55"/>
      <c r="TEX549" s="87"/>
      <c r="TEY549" s="88"/>
      <c r="TEZ549" s="89"/>
      <c r="TFA549" s="90"/>
      <c r="TFB549" s="57"/>
      <c r="TFC549" s="57"/>
      <c r="TFD549" s="91"/>
      <c r="TFE549" s="87"/>
      <c r="TFF549" s="87"/>
      <c r="TFG549" s="55"/>
      <c r="TFH549" s="55"/>
      <c r="TFI549" s="92"/>
      <c r="TFJ549" s="61"/>
      <c r="TFK549" s="55"/>
      <c r="TFL549" s="57"/>
      <c r="TFM549" s="55"/>
      <c r="TFN549" s="55"/>
      <c r="TFO549" s="55"/>
      <c r="TFP549" s="55"/>
      <c r="TFQ549" s="55"/>
      <c r="TFR549" s="55"/>
      <c r="TFS549" s="55"/>
      <c r="TFT549" s="59"/>
      <c r="TFU549" s="55"/>
      <c r="TFV549" s="55"/>
      <c r="TFW549" s="87"/>
      <c r="TFX549" s="88"/>
      <c r="TFY549" s="89"/>
      <c r="TFZ549" s="90"/>
      <c r="TGA549" s="57"/>
      <c r="TGB549" s="57"/>
      <c r="TGC549" s="91"/>
      <c r="TGD549" s="87"/>
      <c r="TGE549" s="87"/>
      <c r="TGF549" s="55"/>
      <c r="TGG549" s="55"/>
      <c r="TGH549" s="92"/>
      <c r="TGI549" s="61"/>
      <c r="TGJ549" s="55"/>
      <c r="TGK549" s="57"/>
      <c r="TGL549" s="55"/>
      <c r="TGM549" s="55"/>
      <c r="TGN549" s="55"/>
      <c r="TGO549" s="55"/>
      <c r="TGP549" s="55"/>
      <c r="TGQ549" s="55"/>
      <c r="TGR549" s="55"/>
      <c r="TGS549" s="59"/>
      <c r="TGT549" s="55"/>
      <c r="TGU549" s="55"/>
      <c r="TGV549" s="87"/>
      <c r="TGW549" s="88"/>
      <c r="TGX549" s="89"/>
      <c r="TGY549" s="90"/>
      <c r="TGZ549" s="57"/>
      <c r="THA549" s="57"/>
      <c r="THB549" s="91"/>
      <c r="THC549" s="87"/>
      <c r="THD549" s="87"/>
      <c r="THE549" s="55"/>
      <c r="THF549" s="55"/>
      <c r="THG549" s="92"/>
      <c r="THH549" s="61"/>
      <c r="THI549" s="55"/>
      <c r="THJ549" s="57"/>
      <c r="THK549" s="55"/>
      <c r="THL549" s="55"/>
      <c r="THM549" s="55"/>
      <c r="THN549" s="55"/>
      <c r="THO549" s="55"/>
      <c r="THP549" s="55"/>
      <c r="THQ549" s="55"/>
      <c r="THR549" s="59"/>
      <c r="THS549" s="55"/>
      <c r="THT549" s="55"/>
      <c r="THU549" s="87"/>
      <c r="THV549" s="88"/>
      <c r="THW549" s="89"/>
      <c r="THX549" s="90"/>
      <c r="THY549" s="57"/>
      <c r="THZ549" s="57"/>
      <c r="TIA549" s="91"/>
      <c r="TIB549" s="87"/>
      <c r="TIC549" s="87"/>
      <c r="TID549" s="55"/>
      <c r="TIE549" s="55"/>
      <c r="TIF549" s="92"/>
      <c r="TIG549" s="61"/>
      <c r="TIH549" s="55"/>
      <c r="TII549" s="57"/>
      <c r="TIJ549" s="55"/>
      <c r="TIK549" s="55"/>
      <c r="TIL549" s="55"/>
      <c r="TIM549" s="55"/>
      <c r="TIN549" s="55"/>
      <c r="TIO549" s="55"/>
      <c r="TIP549" s="55"/>
      <c r="TIQ549" s="59"/>
      <c r="TIR549" s="55"/>
      <c r="TIS549" s="55"/>
      <c r="TIT549" s="87"/>
      <c r="TIU549" s="88"/>
      <c r="TIV549" s="89"/>
      <c r="TIW549" s="90"/>
      <c r="TIX549" s="57"/>
      <c r="TIY549" s="57"/>
      <c r="TIZ549" s="91"/>
      <c r="TJA549" s="87"/>
      <c r="TJB549" s="87"/>
      <c r="TJC549" s="55"/>
      <c r="TJD549" s="55"/>
      <c r="TJE549" s="92"/>
      <c r="TJF549" s="61"/>
      <c r="TJG549" s="55"/>
      <c r="TJH549" s="57"/>
      <c r="TJI549" s="55"/>
      <c r="TJJ549" s="55"/>
      <c r="TJK549" s="55"/>
      <c r="TJL549" s="55"/>
      <c r="TJM549" s="55"/>
      <c r="TJN549" s="55"/>
      <c r="TJO549" s="55"/>
      <c r="TJP549" s="59"/>
      <c r="TJQ549" s="55"/>
      <c r="TJR549" s="55"/>
      <c r="TJS549" s="87"/>
      <c r="TJT549" s="88"/>
      <c r="TJU549" s="89"/>
      <c r="TJV549" s="90"/>
      <c r="TJW549" s="57"/>
      <c r="TJX549" s="57"/>
      <c r="TJY549" s="91"/>
      <c r="TJZ549" s="87"/>
      <c r="TKA549" s="87"/>
      <c r="TKB549" s="55"/>
      <c r="TKC549" s="55"/>
      <c r="TKD549" s="92"/>
      <c r="TKE549" s="61"/>
      <c r="TKF549" s="55"/>
      <c r="TKG549" s="57"/>
      <c r="TKH549" s="55"/>
      <c r="TKI549" s="55"/>
      <c r="TKJ549" s="55"/>
      <c r="TKK549" s="55"/>
      <c r="TKL549" s="55"/>
      <c r="TKM549" s="55"/>
      <c r="TKN549" s="55"/>
      <c r="TKO549" s="59"/>
      <c r="TKP549" s="55"/>
      <c r="TKQ549" s="55"/>
      <c r="TKR549" s="87"/>
      <c r="TKS549" s="88"/>
      <c r="TKT549" s="89"/>
      <c r="TKU549" s="90"/>
      <c r="TKV549" s="57"/>
      <c r="TKW549" s="57"/>
      <c r="TKX549" s="91"/>
      <c r="TKY549" s="87"/>
      <c r="TKZ549" s="87"/>
      <c r="TLA549" s="55"/>
      <c r="TLB549" s="55"/>
      <c r="TLC549" s="92"/>
      <c r="TLD549" s="61"/>
      <c r="TLE549" s="55"/>
      <c r="TLF549" s="57"/>
      <c r="TLG549" s="55"/>
      <c r="TLH549" s="55"/>
      <c r="TLI549" s="55"/>
      <c r="TLJ549" s="55"/>
      <c r="TLK549" s="55"/>
      <c r="TLL549" s="55"/>
      <c r="TLM549" s="55"/>
      <c r="TLN549" s="59"/>
      <c r="TLO549" s="55"/>
      <c r="TLP549" s="55"/>
      <c r="TLQ549" s="87"/>
      <c r="TLR549" s="88"/>
      <c r="TLS549" s="89"/>
      <c r="TLT549" s="90"/>
      <c r="TLU549" s="57"/>
      <c r="TLV549" s="57"/>
      <c r="TLW549" s="91"/>
      <c r="TLX549" s="87"/>
      <c r="TLY549" s="87"/>
      <c r="TLZ549" s="55"/>
      <c r="TMA549" s="55"/>
      <c r="TMB549" s="92"/>
      <c r="TMC549" s="61"/>
      <c r="TMD549" s="55"/>
      <c r="TME549" s="57"/>
      <c r="TMF549" s="55"/>
      <c r="TMG549" s="55"/>
      <c r="TMH549" s="55"/>
      <c r="TMI549" s="55"/>
      <c r="TMJ549" s="55"/>
      <c r="TMK549" s="55"/>
      <c r="TML549" s="55"/>
      <c r="TMM549" s="59"/>
      <c r="TMN549" s="55"/>
      <c r="TMO549" s="55"/>
      <c r="TMP549" s="87"/>
      <c r="TMQ549" s="88"/>
      <c r="TMR549" s="89"/>
      <c r="TMS549" s="90"/>
      <c r="TMT549" s="57"/>
      <c r="TMU549" s="57"/>
      <c r="TMV549" s="91"/>
      <c r="TMW549" s="87"/>
      <c r="TMX549" s="87"/>
      <c r="TMY549" s="55"/>
      <c r="TMZ549" s="55"/>
      <c r="TNA549" s="92"/>
      <c r="TNB549" s="61"/>
      <c r="TNC549" s="55"/>
      <c r="TND549" s="57"/>
      <c r="TNE549" s="55"/>
      <c r="TNF549" s="55"/>
      <c r="TNG549" s="55"/>
      <c r="TNH549" s="55"/>
      <c r="TNI549" s="55"/>
      <c r="TNJ549" s="55"/>
      <c r="TNK549" s="55"/>
      <c r="TNL549" s="59"/>
      <c r="TNM549" s="55"/>
      <c r="TNN549" s="55"/>
      <c r="TNO549" s="87"/>
      <c r="TNP549" s="88"/>
      <c r="TNQ549" s="89"/>
      <c r="TNR549" s="90"/>
      <c r="TNS549" s="57"/>
      <c r="TNT549" s="57"/>
      <c r="TNU549" s="91"/>
      <c r="TNV549" s="87"/>
      <c r="TNW549" s="87"/>
      <c r="TNX549" s="55"/>
      <c r="TNY549" s="55"/>
      <c r="TNZ549" s="92"/>
      <c r="TOA549" s="61"/>
      <c r="TOB549" s="55"/>
      <c r="TOC549" s="57"/>
      <c r="TOD549" s="55"/>
      <c r="TOE549" s="55"/>
      <c r="TOF549" s="55"/>
      <c r="TOG549" s="55"/>
      <c r="TOH549" s="55"/>
      <c r="TOI549" s="55"/>
      <c r="TOJ549" s="55"/>
      <c r="TOK549" s="59"/>
      <c r="TOL549" s="55"/>
      <c r="TOM549" s="55"/>
      <c r="TON549" s="87"/>
      <c r="TOO549" s="88"/>
      <c r="TOP549" s="89"/>
      <c r="TOQ549" s="90"/>
      <c r="TOR549" s="57"/>
      <c r="TOS549" s="57"/>
      <c r="TOT549" s="91"/>
      <c r="TOU549" s="87"/>
      <c r="TOV549" s="87"/>
      <c r="TOW549" s="55"/>
      <c r="TOX549" s="55"/>
      <c r="TOY549" s="92"/>
      <c r="TOZ549" s="61"/>
      <c r="TPA549" s="55"/>
      <c r="TPB549" s="57"/>
      <c r="TPC549" s="55"/>
      <c r="TPD549" s="55"/>
      <c r="TPE549" s="55"/>
      <c r="TPF549" s="55"/>
      <c r="TPG549" s="55"/>
      <c r="TPH549" s="55"/>
      <c r="TPI549" s="55"/>
      <c r="TPJ549" s="59"/>
      <c r="TPK549" s="55"/>
      <c r="TPL549" s="55"/>
      <c r="TPM549" s="87"/>
      <c r="TPN549" s="88"/>
      <c r="TPO549" s="89"/>
      <c r="TPP549" s="90"/>
      <c r="TPQ549" s="57"/>
      <c r="TPR549" s="57"/>
      <c r="TPS549" s="91"/>
      <c r="TPT549" s="87"/>
      <c r="TPU549" s="87"/>
      <c r="TPV549" s="55"/>
      <c r="TPW549" s="55"/>
      <c r="TPX549" s="92"/>
      <c r="TPY549" s="61"/>
      <c r="TPZ549" s="55"/>
      <c r="TQA549" s="57"/>
      <c r="TQB549" s="55"/>
      <c r="TQC549" s="55"/>
      <c r="TQD549" s="55"/>
      <c r="TQE549" s="55"/>
      <c r="TQF549" s="55"/>
      <c r="TQG549" s="55"/>
      <c r="TQH549" s="55"/>
      <c r="TQI549" s="59"/>
      <c r="TQJ549" s="55"/>
      <c r="TQK549" s="55"/>
      <c r="TQL549" s="87"/>
      <c r="TQM549" s="88"/>
      <c r="TQN549" s="89"/>
      <c r="TQO549" s="90"/>
      <c r="TQP549" s="57"/>
      <c r="TQQ549" s="57"/>
      <c r="TQR549" s="91"/>
      <c r="TQS549" s="87"/>
      <c r="TQT549" s="87"/>
      <c r="TQU549" s="55"/>
      <c r="TQV549" s="55"/>
      <c r="TQW549" s="92"/>
      <c r="TQX549" s="61"/>
      <c r="TQY549" s="55"/>
      <c r="TQZ549" s="57"/>
      <c r="TRA549" s="55"/>
      <c r="TRB549" s="55"/>
      <c r="TRC549" s="55"/>
      <c r="TRD549" s="55"/>
      <c r="TRE549" s="55"/>
      <c r="TRF549" s="55"/>
      <c r="TRG549" s="55"/>
      <c r="TRH549" s="59"/>
      <c r="TRI549" s="55"/>
      <c r="TRJ549" s="55"/>
      <c r="TRK549" s="87"/>
      <c r="TRL549" s="88"/>
      <c r="TRM549" s="89"/>
      <c r="TRN549" s="90"/>
      <c r="TRO549" s="57"/>
      <c r="TRP549" s="57"/>
      <c r="TRQ549" s="91"/>
      <c r="TRR549" s="87"/>
      <c r="TRS549" s="87"/>
      <c r="TRT549" s="55"/>
      <c r="TRU549" s="55"/>
      <c r="TRV549" s="92"/>
      <c r="TRW549" s="61"/>
      <c r="TRX549" s="55"/>
      <c r="TRY549" s="57"/>
      <c r="TRZ549" s="55"/>
      <c r="TSA549" s="55"/>
      <c r="TSB549" s="55"/>
      <c r="TSC549" s="55"/>
      <c r="TSD549" s="55"/>
      <c r="TSE549" s="55"/>
      <c r="TSF549" s="55"/>
      <c r="TSG549" s="59"/>
      <c r="TSH549" s="55"/>
      <c r="TSI549" s="55"/>
      <c r="TSJ549" s="87"/>
      <c r="TSK549" s="88"/>
      <c r="TSL549" s="89"/>
      <c r="TSM549" s="90"/>
      <c r="TSN549" s="57"/>
      <c r="TSO549" s="57"/>
      <c r="TSP549" s="91"/>
      <c r="TSQ549" s="87"/>
      <c r="TSR549" s="87"/>
      <c r="TSS549" s="55"/>
      <c r="TST549" s="55"/>
      <c r="TSU549" s="92"/>
      <c r="TSV549" s="61"/>
      <c r="TSW549" s="55"/>
      <c r="TSX549" s="57"/>
      <c r="TSY549" s="55"/>
      <c r="TSZ549" s="55"/>
      <c r="TTA549" s="55"/>
      <c r="TTB549" s="55"/>
      <c r="TTC549" s="55"/>
      <c r="TTD549" s="55"/>
      <c r="TTE549" s="55"/>
      <c r="TTF549" s="59"/>
      <c r="TTG549" s="55"/>
      <c r="TTH549" s="55"/>
      <c r="TTI549" s="87"/>
      <c r="TTJ549" s="88"/>
      <c r="TTK549" s="89"/>
      <c r="TTL549" s="90"/>
      <c r="TTM549" s="57"/>
      <c r="TTN549" s="57"/>
      <c r="TTO549" s="91"/>
      <c r="TTP549" s="87"/>
      <c r="TTQ549" s="87"/>
      <c r="TTR549" s="55"/>
      <c r="TTS549" s="55"/>
      <c r="TTT549" s="92"/>
      <c r="TTU549" s="61"/>
      <c r="TTV549" s="55"/>
      <c r="TTW549" s="57"/>
      <c r="TTX549" s="55"/>
      <c r="TTY549" s="55"/>
      <c r="TTZ549" s="55"/>
      <c r="TUA549" s="55"/>
      <c r="TUB549" s="55"/>
      <c r="TUC549" s="55"/>
      <c r="TUD549" s="55"/>
      <c r="TUE549" s="59"/>
      <c r="TUF549" s="55"/>
      <c r="TUG549" s="55"/>
      <c r="TUH549" s="87"/>
      <c r="TUI549" s="88"/>
      <c r="TUJ549" s="89"/>
      <c r="TUK549" s="90"/>
      <c r="TUL549" s="57"/>
      <c r="TUM549" s="57"/>
      <c r="TUN549" s="91"/>
      <c r="TUO549" s="87"/>
      <c r="TUP549" s="87"/>
      <c r="TUQ549" s="55"/>
      <c r="TUR549" s="55"/>
      <c r="TUS549" s="92"/>
      <c r="TUT549" s="61"/>
      <c r="TUU549" s="55"/>
      <c r="TUV549" s="57"/>
      <c r="TUW549" s="55"/>
      <c r="TUX549" s="55"/>
      <c r="TUY549" s="55"/>
      <c r="TUZ549" s="55"/>
      <c r="TVA549" s="55"/>
      <c r="TVB549" s="55"/>
      <c r="TVC549" s="55"/>
      <c r="TVD549" s="59"/>
      <c r="TVE549" s="55"/>
      <c r="TVF549" s="55"/>
      <c r="TVG549" s="87"/>
      <c r="TVH549" s="88"/>
      <c r="TVI549" s="89"/>
      <c r="TVJ549" s="90"/>
      <c r="TVK549" s="57"/>
      <c r="TVL549" s="57"/>
      <c r="TVM549" s="91"/>
      <c r="TVN549" s="87"/>
      <c r="TVO549" s="87"/>
      <c r="TVP549" s="55"/>
      <c r="TVQ549" s="55"/>
      <c r="TVR549" s="92"/>
      <c r="TVS549" s="61"/>
      <c r="TVT549" s="55"/>
      <c r="TVU549" s="57"/>
      <c r="TVV549" s="55"/>
      <c r="TVW549" s="55"/>
      <c r="TVX549" s="55"/>
      <c r="TVY549" s="55"/>
      <c r="TVZ549" s="55"/>
      <c r="TWA549" s="55"/>
      <c r="TWB549" s="55"/>
      <c r="TWC549" s="59"/>
      <c r="TWD549" s="55"/>
      <c r="TWE549" s="55"/>
      <c r="TWF549" s="87"/>
      <c r="TWG549" s="88"/>
      <c r="TWH549" s="89"/>
      <c r="TWI549" s="90"/>
      <c r="TWJ549" s="57"/>
      <c r="TWK549" s="57"/>
      <c r="TWL549" s="91"/>
      <c r="TWM549" s="87"/>
      <c r="TWN549" s="87"/>
      <c r="TWO549" s="55"/>
      <c r="TWP549" s="55"/>
      <c r="TWQ549" s="92"/>
      <c r="TWR549" s="61"/>
      <c r="TWS549" s="55"/>
      <c r="TWT549" s="57"/>
      <c r="TWU549" s="55"/>
      <c r="TWV549" s="55"/>
      <c r="TWW549" s="55"/>
      <c r="TWX549" s="55"/>
      <c r="TWY549" s="55"/>
      <c r="TWZ549" s="55"/>
      <c r="TXA549" s="55"/>
      <c r="TXB549" s="59"/>
      <c r="TXC549" s="55"/>
      <c r="TXD549" s="55"/>
      <c r="TXE549" s="87"/>
      <c r="TXF549" s="88"/>
      <c r="TXG549" s="89"/>
      <c r="TXH549" s="90"/>
      <c r="TXI549" s="57"/>
      <c r="TXJ549" s="57"/>
      <c r="TXK549" s="91"/>
      <c r="TXL549" s="87"/>
      <c r="TXM549" s="87"/>
      <c r="TXN549" s="55"/>
      <c r="TXO549" s="55"/>
      <c r="TXP549" s="92"/>
      <c r="TXQ549" s="61"/>
      <c r="TXR549" s="55"/>
      <c r="TXS549" s="57"/>
      <c r="TXT549" s="55"/>
      <c r="TXU549" s="55"/>
      <c r="TXV549" s="55"/>
      <c r="TXW549" s="55"/>
      <c r="TXX549" s="55"/>
      <c r="TXY549" s="55"/>
      <c r="TXZ549" s="55"/>
      <c r="TYA549" s="59"/>
      <c r="TYB549" s="55"/>
      <c r="TYC549" s="55"/>
      <c r="TYD549" s="87"/>
      <c r="TYE549" s="88"/>
      <c r="TYF549" s="89"/>
      <c r="TYG549" s="90"/>
      <c r="TYH549" s="57"/>
      <c r="TYI549" s="57"/>
      <c r="TYJ549" s="91"/>
      <c r="TYK549" s="87"/>
      <c r="TYL549" s="87"/>
      <c r="TYM549" s="55"/>
      <c r="TYN549" s="55"/>
      <c r="TYO549" s="92"/>
      <c r="TYP549" s="61"/>
      <c r="TYQ549" s="55"/>
      <c r="TYR549" s="57"/>
      <c r="TYS549" s="55"/>
      <c r="TYT549" s="55"/>
      <c r="TYU549" s="55"/>
      <c r="TYV549" s="55"/>
      <c r="TYW549" s="55"/>
      <c r="TYX549" s="55"/>
      <c r="TYY549" s="55"/>
      <c r="TYZ549" s="59"/>
      <c r="TZA549" s="55"/>
      <c r="TZB549" s="55"/>
      <c r="TZC549" s="87"/>
      <c r="TZD549" s="88"/>
      <c r="TZE549" s="89"/>
      <c r="TZF549" s="90"/>
      <c r="TZG549" s="57"/>
      <c r="TZH549" s="57"/>
      <c r="TZI549" s="91"/>
      <c r="TZJ549" s="87"/>
      <c r="TZK549" s="87"/>
      <c r="TZL549" s="55"/>
      <c r="TZM549" s="55"/>
      <c r="TZN549" s="92"/>
      <c r="TZO549" s="61"/>
      <c r="TZP549" s="55"/>
      <c r="TZQ549" s="57"/>
      <c r="TZR549" s="55"/>
      <c r="TZS549" s="55"/>
      <c r="TZT549" s="55"/>
      <c r="TZU549" s="55"/>
      <c r="TZV549" s="55"/>
      <c r="TZW549" s="55"/>
      <c r="TZX549" s="55"/>
      <c r="TZY549" s="59"/>
      <c r="TZZ549" s="55"/>
      <c r="UAA549" s="55"/>
      <c r="UAB549" s="87"/>
      <c r="UAC549" s="88"/>
      <c r="UAD549" s="89"/>
      <c r="UAE549" s="90"/>
      <c r="UAF549" s="57"/>
      <c r="UAG549" s="57"/>
      <c r="UAH549" s="91"/>
      <c r="UAI549" s="87"/>
      <c r="UAJ549" s="87"/>
      <c r="UAK549" s="55"/>
      <c r="UAL549" s="55"/>
      <c r="UAM549" s="92"/>
      <c r="UAN549" s="61"/>
      <c r="UAO549" s="55"/>
      <c r="UAP549" s="57"/>
      <c r="UAQ549" s="55"/>
      <c r="UAR549" s="55"/>
      <c r="UAS549" s="55"/>
      <c r="UAT549" s="55"/>
      <c r="UAU549" s="55"/>
      <c r="UAV549" s="55"/>
      <c r="UAW549" s="55"/>
      <c r="UAX549" s="59"/>
      <c r="UAY549" s="55"/>
      <c r="UAZ549" s="55"/>
      <c r="UBA549" s="87"/>
      <c r="UBB549" s="88"/>
      <c r="UBC549" s="89"/>
      <c r="UBD549" s="90"/>
      <c r="UBE549" s="57"/>
      <c r="UBF549" s="57"/>
      <c r="UBG549" s="91"/>
      <c r="UBH549" s="87"/>
      <c r="UBI549" s="87"/>
      <c r="UBJ549" s="55"/>
      <c r="UBK549" s="55"/>
      <c r="UBL549" s="92"/>
      <c r="UBM549" s="61"/>
      <c r="UBN549" s="55"/>
      <c r="UBO549" s="57"/>
      <c r="UBP549" s="55"/>
      <c r="UBQ549" s="55"/>
      <c r="UBR549" s="55"/>
      <c r="UBS549" s="55"/>
      <c r="UBT549" s="55"/>
      <c r="UBU549" s="55"/>
      <c r="UBV549" s="55"/>
      <c r="UBW549" s="59"/>
      <c r="UBX549" s="55"/>
      <c r="UBY549" s="55"/>
      <c r="UBZ549" s="87"/>
      <c r="UCA549" s="88"/>
      <c r="UCB549" s="89"/>
      <c r="UCC549" s="90"/>
      <c r="UCD549" s="57"/>
      <c r="UCE549" s="57"/>
      <c r="UCF549" s="91"/>
      <c r="UCG549" s="87"/>
      <c r="UCH549" s="87"/>
      <c r="UCI549" s="55"/>
      <c r="UCJ549" s="55"/>
      <c r="UCK549" s="92"/>
      <c r="UCL549" s="61"/>
      <c r="UCM549" s="55"/>
      <c r="UCN549" s="57"/>
      <c r="UCO549" s="55"/>
      <c r="UCP549" s="55"/>
      <c r="UCQ549" s="55"/>
      <c r="UCR549" s="55"/>
      <c r="UCS549" s="55"/>
      <c r="UCT549" s="55"/>
      <c r="UCU549" s="55"/>
      <c r="UCV549" s="59"/>
      <c r="UCW549" s="55"/>
      <c r="UCX549" s="55"/>
      <c r="UCY549" s="87"/>
      <c r="UCZ549" s="88"/>
      <c r="UDA549" s="89"/>
      <c r="UDB549" s="90"/>
      <c r="UDC549" s="57"/>
      <c r="UDD549" s="57"/>
      <c r="UDE549" s="91"/>
      <c r="UDF549" s="87"/>
      <c r="UDG549" s="87"/>
      <c r="UDH549" s="55"/>
      <c r="UDI549" s="55"/>
      <c r="UDJ549" s="92"/>
      <c r="UDK549" s="61"/>
      <c r="UDL549" s="55"/>
      <c r="UDM549" s="57"/>
      <c r="UDN549" s="55"/>
      <c r="UDO549" s="55"/>
      <c r="UDP549" s="55"/>
      <c r="UDQ549" s="55"/>
      <c r="UDR549" s="55"/>
      <c r="UDS549" s="55"/>
      <c r="UDT549" s="55"/>
      <c r="UDU549" s="59"/>
      <c r="UDV549" s="55"/>
      <c r="UDW549" s="55"/>
      <c r="UDX549" s="87"/>
      <c r="UDY549" s="88"/>
      <c r="UDZ549" s="89"/>
      <c r="UEA549" s="90"/>
      <c r="UEB549" s="57"/>
      <c r="UEC549" s="57"/>
      <c r="UED549" s="91"/>
      <c r="UEE549" s="87"/>
      <c r="UEF549" s="87"/>
      <c r="UEG549" s="55"/>
      <c r="UEH549" s="55"/>
      <c r="UEI549" s="92"/>
      <c r="UEJ549" s="61"/>
      <c r="UEK549" s="55"/>
      <c r="UEL549" s="57"/>
      <c r="UEM549" s="55"/>
      <c r="UEN549" s="55"/>
      <c r="UEO549" s="55"/>
      <c r="UEP549" s="55"/>
      <c r="UEQ549" s="55"/>
      <c r="UER549" s="55"/>
      <c r="UES549" s="55"/>
      <c r="UET549" s="59"/>
      <c r="UEU549" s="55"/>
      <c r="UEV549" s="55"/>
      <c r="UEW549" s="87"/>
      <c r="UEX549" s="88"/>
      <c r="UEY549" s="89"/>
      <c r="UEZ549" s="90"/>
      <c r="UFA549" s="57"/>
      <c r="UFB549" s="57"/>
      <c r="UFC549" s="91"/>
      <c r="UFD549" s="87"/>
      <c r="UFE549" s="87"/>
      <c r="UFF549" s="55"/>
      <c r="UFG549" s="55"/>
      <c r="UFH549" s="92"/>
      <c r="UFI549" s="61"/>
      <c r="UFJ549" s="55"/>
      <c r="UFK549" s="57"/>
      <c r="UFL549" s="55"/>
      <c r="UFM549" s="55"/>
      <c r="UFN549" s="55"/>
      <c r="UFO549" s="55"/>
      <c r="UFP549" s="55"/>
      <c r="UFQ549" s="55"/>
      <c r="UFR549" s="55"/>
      <c r="UFS549" s="59"/>
      <c r="UFT549" s="55"/>
      <c r="UFU549" s="55"/>
      <c r="UFV549" s="87"/>
      <c r="UFW549" s="88"/>
      <c r="UFX549" s="89"/>
      <c r="UFY549" s="90"/>
      <c r="UFZ549" s="57"/>
      <c r="UGA549" s="57"/>
      <c r="UGB549" s="91"/>
      <c r="UGC549" s="87"/>
      <c r="UGD549" s="87"/>
      <c r="UGE549" s="55"/>
      <c r="UGF549" s="55"/>
      <c r="UGG549" s="92"/>
      <c r="UGH549" s="61"/>
      <c r="UGI549" s="55"/>
      <c r="UGJ549" s="57"/>
      <c r="UGK549" s="55"/>
      <c r="UGL549" s="55"/>
      <c r="UGM549" s="55"/>
      <c r="UGN549" s="55"/>
      <c r="UGO549" s="55"/>
      <c r="UGP549" s="55"/>
      <c r="UGQ549" s="55"/>
      <c r="UGR549" s="59"/>
      <c r="UGS549" s="55"/>
      <c r="UGT549" s="55"/>
      <c r="UGU549" s="87"/>
      <c r="UGV549" s="88"/>
      <c r="UGW549" s="89"/>
      <c r="UGX549" s="90"/>
      <c r="UGY549" s="57"/>
      <c r="UGZ549" s="57"/>
      <c r="UHA549" s="91"/>
      <c r="UHB549" s="87"/>
      <c r="UHC549" s="87"/>
      <c r="UHD549" s="55"/>
      <c r="UHE549" s="55"/>
      <c r="UHF549" s="92"/>
      <c r="UHG549" s="61"/>
      <c r="UHH549" s="55"/>
      <c r="UHI549" s="57"/>
      <c r="UHJ549" s="55"/>
      <c r="UHK549" s="55"/>
      <c r="UHL549" s="55"/>
      <c r="UHM549" s="55"/>
      <c r="UHN549" s="55"/>
      <c r="UHO549" s="55"/>
      <c r="UHP549" s="55"/>
      <c r="UHQ549" s="59"/>
      <c r="UHR549" s="55"/>
      <c r="UHS549" s="55"/>
      <c r="UHT549" s="87"/>
      <c r="UHU549" s="88"/>
      <c r="UHV549" s="89"/>
      <c r="UHW549" s="90"/>
      <c r="UHX549" s="57"/>
      <c r="UHY549" s="57"/>
      <c r="UHZ549" s="91"/>
      <c r="UIA549" s="87"/>
      <c r="UIB549" s="87"/>
      <c r="UIC549" s="55"/>
      <c r="UID549" s="55"/>
      <c r="UIE549" s="92"/>
      <c r="UIF549" s="61"/>
      <c r="UIG549" s="55"/>
      <c r="UIH549" s="57"/>
      <c r="UII549" s="55"/>
      <c r="UIJ549" s="55"/>
      <c r="UIK549" s="55"/>
      <c r="UIL549" s="55"/>
      <c r="UIM549" s="55"/>
      <c r="UIN549" s="55"/>
      <c r="UIO549" s="55"/>
      <c r="UIP549" s="59"/>
      <c r="UIQ549" s="55"/>
      <c r="UIR549" s="55"/>
      <c r="UIS549" s="87"/>
      <c r="UIT549" s="88"/>
      <c r="UIU549" s="89"/>
      <c r="UIV549" s="90"/>
      <c r="UIW549" s="57"/>
      <c r="UIX549" s="57"/>
      <c r="UIY549" s="91"/>
      <c r="UIZ549" s="87"/>
      <c r="UJA549" s="87"/>
      <c r="UJB549" s="55"/>
      <c r="UJC549" s="55"/>
      <c r="UJD549" s="92"/>
      <c r="UJE549" s="61"/>
      <c r="UJF549" s="55"/>
      <c r="UJG549" s="57"/>
      <c r="UJH549" s="55"/>
      <c r="UJI549" s="55"/>
      <c r="UJJ549" s="55"/>
      <c r="UJK549" s="55"/>
      <c r="UJL549" s="55"/>
      <c r="UJM549" s="55"/>
      <c r="UJN549" s="55"/>
      <c r="UJO549" s="59"/>
      <c r="UJP549" s="55"/>
      <c r="UJQ549" s="55"/>
      <c r="UJR549" s="87"/>
      <c r="UJS549" s="88"/>
      <c r="UJT549" s="89"/>
      <c r="UJU549" s="90"/>
      <c r="UJV549" s="57"/>
      <c r="UJW549" s="57"/>
      <c r="UJX549" s="91"/>
      <c r="UJY549" s="87"/>
      <c r="UJZ549" s="87"/>
      <c r="UKA549" s="55"/>
      <c r="UKB549" s="55"/>
      <c r="UKC549" s="92"/>
      <c r="UKD549" s="61"/>
      <c r="UKE549" s="55"/>
      <c r="UKF549" s="57"/>
      <c r="UKG549" s="55"/>
      <c r="UKH549" s="55"/>
      <c r="UKI549" s="55"/>
      <c r="UKJ549" s="55"/>
      <c r="UKK549" s="55"/>
      <c r="UKL549" s="55"/>
      <c r="UKM549" s="55"/>
      <c r="UKN549" s="59"/>
      <c r="UKO549" s="55"/>
      <c r="UKP549" s="55"/>
      <c r="UKQ549" s="87"/>
      <c r="UKR549" s="88"/>
      <c r="UKS549" s="89"/>
      <c r="UKT549" s="90"/>
      <c r="UKU549" s="57"/>
      <c r="UKV549" s="57"/>
      <c r="UKW549" s="91"/>
      <c r="UKX549" s="87"/>
      <c r="UKY549" s="87"/>
      <c r="UKZ549" s="55"/>
      <c r="ULA549" s="55"/>
      <c r="ULB549" s="92"/>
      <c r="ULC549" s="61"/>
      <c r="ULD549" s="55"/>
      <c r="ULE549" s="57"/>
      <c r="ULF549" s="55"/>
      <c r="ULG549" s="55"/>
      <c r="ULH549" s="55"/>
      <c r="ULI549" s="55"/>
      <c r="ULJ549" s="55"/>
      <c r="ULK549" s="55"/>
      <c r="ULL549" s="55"/>
      <c r="ULM549" s="59"/>
      <c r="ULN549" s="55"/>
      <c r="ULO549" s="55"/>
      <c r="ULP549" s="87"/>
      <c r="ULQ549" s="88"/>
      <c r="ULR549" s="89"/>
      <c r="ULS549" s="90"/>
      <c r="ULT549" s="57"/>
      <c r="ULU549" s="57"/>
      <c r="ULV549" s="91"/>
      <c r="ULW549" s="87"/>
      <c r="ULX549" s="87"/>
      <c r="ULY549" s="55"/>
      <c r="ULZ549" s="55"/>
      <c r="UMA549" s="92"/>
      <c r="UMB549" s="61"/>
      <c r="UMC549" s="55"/>
      <c r="UMD549" s="57"/>
      <c r="UME549" s="55"/>
      <c r="UMF549" s="55"/>
      <c r="UMG549" s="55"/>
      <c r="UMH549" s="55"/>
      <c r="UMI549" s="55"/>
      <c r="UMJ549" s="55"/>
      <c r="UMK549" s="55"/>
      <c r="UML549" s="59"/>
      <c r="UMM549" s="55"/>
      <c r="UMN549" s="55"/>
      <c r="UMO549" s="87"/>
      <c r="UMP549" s="88"/>
      <c r="UMQ549" s="89"/>
      <c r="UMR549" s="90"/>
      <c r="UMS549" s="57"/>
      <c r="UMT549" s="57"/>
      <c r="UMU549" s="91"/>
      <c r="UMV549" s="87"/>
      <c r="UMW549" s="87"/>
      <c r="UMX549" s="55"/>
      <c r="UMY549" s="55"/>
      <c r="UMZ549" s="92"/>
      <c r="UNA549" s="61"/>
      <c r="UNB549" s="55"/>
      <c r="UNC549" s="57"/>
      <c r="UND549" s="55"/>
      <c r="UNE549" s="55"/>
      <c r="UNF549" s="55"/>
      <c r="UNG549" s="55"/>
      <c r="UNH549" s="55"/>
      <c r="UNI549" s="55"/>
      <c r="UNJ549" s="55"/>
      <c r="UNK549" s="59"/>
      <c r="UNL549" s="55"/>
      <c r="UNM549" s="55"/>
      <c r="UNN549" s="87"/>
      <c r="UNO549" s="88"/>
      <c r="UNP549" s="89"/>
      <c r="UNQ549" s="90"/>
      <c r="UNR549" s="57"/>
      <c r="UNS549" s="57"/>
      <c r="UNT549" s="91"/>
      <c r="UNU549" s="87"/>
      <c r="UNV549" s="87"/>
      <c r="UNW549" s="55"/>
      <c r="UNX549" s="55"/>
      <c r="UNY549" s="92"/>
      <c r="UNZ549" s="61"/>
      <c r="UOA549" s="55"/>
      <c r="UOB549" s="57"/>
      <c r="UOC549" s="55"/>
      <c r="UOD549" s="55"/>
      <c r="UOE549" s="55"/>
      <c r="UOF549" s="55"/>
      <c r="UOG549" s="55"/>
      <c r="UOH549" s="55"/>
      <c r="UOI549" s="55"/>
      <c r="UOJ549" s="59"/>
      <c r="UOK549" s="55"/>
      <c r="UOL549" s="55"/>
      <c r="UOM549" s="87"/>
      <c r="UON549" s="88"/>
      <c r="UOO549" s="89"/>
      <c r="UOP549" s="90"/>
      <c r="UOQ549" s="57"/>
      <c r="UOR549" s="57"/>
      <c r="UOS549" s="91"/>
      <c r="UOT549" s="87"/>
      <c r="UOU549" s="87"/>
      <c r="UOV549" s="55"/>
      <c r="UOW549" s="55"/>
      <c r="UOX549" s="92"/>
      <c r="UOY549" s="61"/>
      <c r="UOZ549" s="55"/>
      <c r="UPA549" s="57"/>
      <c r="UPB549" s="55"/>
      <c r="UPC549" s="55"/>
      <c r="UPD549" s="55"/>
      <c r="UPE549" s="55"/>
      <c r="UPF549" s="55"/>
      <c r="UPG549" s="55"/>
      <c r="UPH549" s="55"/>
      <c r="UPI549" s="59"/>
      <c r="UPJ549" s="55"/>
      <c r="UPK549" s="55"/>
      <c r="UPL549" s="87"/>
      <c r="UPM549" s="88"/>
      <c r="UPN549" s="89"/>
      <c r="UPO549" s="90"/>
      <c r="UPP549" s="57"/>
      <c r="UPQ549" s="57"/>
      <c r="UPR549" s="91"/>
      <c r="UPS549" s="87"/>
      <c r="UPT549" s="87"/>
      <c r="UPU549" s="55"/>
      <c r="UPV549" s="55"/>
      <c r="UPW549" s="92"/>
      <c r="UPX549" s="61"/>
      <c r="UPY549" s="55"/>
      <c r="UPZ549" s="57"/>
      <c r="UQA549" s="55"/>
      <c r="UQB549" s="55"/>
      <c r="UQC549" s="55"/>
      <c r="UQD549" s="55"/>
      <c r="UQE549" s="55"/>
      <c r="UQF549" s="55"/>
      <c r="UQG549" s="55"/>
      <c r="UQH549" s="59"/>
      <c r="UQI549" s="55"/>
      <c r="UQJ549" s="55"/>
      <c r="UQK549" s="87"/>
      <c r="UQL549" s="88"/>
      <c r="UQM549" s="89"/>
      <c r="UQN549" s="90"/>
      <c r="UQO549" s="57"/>
      <c r="UQP549" s="57"/>
      <c r="UQQ549" s="91"/>
      <c r="UQR549" s="87"/>
      <c r="UQS549" s="87"/>
      <c r="UQT549" s="55"/>
      <c r="UQU549" s="55"/>
      <c r="UQV549" s="92"/>
      <c r="UQW549" s="61"/>
      <c r="UQX549" s="55"/>
      <c r="UQY549" s="57"/>
      <c r="UQZ549" s="55"/>
      <c r="URA549" s="55"/>
      <c r="URB549" s="55"/>
      <c r="URC549" s="55"/>
      <c r="URD549" s="55"/>
      <c r="URE549" s="55"/>
      <c r="URF549" s="55"/>
      <c r="URG549" s="59"/>
      <c r="URH549" s="55"/>
      <c r="URI549" s="55"/>
      <c r="URJ549" s="87"/>
      <c r="URK549" s="88"/>
      <c r="URL549" s="89"/>
      <c r="URM549" s="90"/>
      <c r="URN549" s="57"/>
      <c r="URO549" s="57"/>
      <c r="URP549" s="91"/>
      <c r="URQ549" s="87"/>
      <c r="URR549" s="87"/>
      <c r="URS549" s="55"/>
      <c r="URT549" s="55"/>
      <c r="URU549" s="92"/>
      <c r="URV549" s="61"/>
      <c r="URW549" s="55"/>
      <c r="URX549" s="57"/>
      <c r="URY549" s="55"/>
      <c r="URZ549" s="55"/>
      <c r="USA549" s="55"/>
      <c r="USB549" s="55"/>
      <c r="USC549" s="55"/>
      <c r="USD549" s="55"/>
      <c r="USE549" s="55"/>
      <c r="USF549" s="59"/>
      <c r="USG549" s="55"/>
      <c r="USH549" s="55"/>
      <c r="USI549" s="87"/>
      <c r="USJ549" s="88"/>
      <c r="USK549" s="89"/>
      <c r="USL549" s="90"/>
      <c r="USM549" s="57"/>
      <c r="USN549" s="57"/>
      <c r="USO549" s="91"/>
      <c r="USP549" s="87"/>
      <c r="USQ549" s="87"/>
      <c r="USR549" s="55"/>
      <c r="USS549" s="55"/>
      <c r="UST549" s="92"/>
      <c r="USU549" s="61"/>
      <c r="USV549" s="55"/>
      <c r="USW549" s="57"/>
      <c r="USX549" s="55"/>
      <c r="USY549" s="55"/>
      <c r="USZ549" s="55"/>
      <c r="UTA549" s="55"/>
      <c r="UTB549" s="55"/>
      <c r="UTC549" s="55"/>
      <c r="UTD549" s="55"/>
      <c r="UTE549" s="59"/>
      <c r="UTF549" s="55"/>
      <c r="UTG549" s="55"/>
      <c r="UTH549" s="87"/>
      <c r="UTI549" s="88"/>
      <c r="UTJ549" s="89"/>
      <c r="UTK549" s="90"/>
      <c r="UTL549" s="57"/>
      <c r="UTM549" s="57"/>
      <c r="UTN549" s="91"/>
      <c r="UTO549" s="87"/>
      <c r="UTP549" s="87"/>
      <c r="UTQ549" s="55"/>
      <c r="UTR549" s="55"/>
      <c r="UTS549" s="92"/>
      <c r="UTT549" s="61"/>
      <c r="UTU549" s="55"/>
      <c r="UTV549" s="57"/>
      <c r="UTW549" s="55"/>
      <c r="UTX549" s="55"/>
      <c r="UTY549" s="55"/>
      <c r="UTZ549" s="55"/>
      <c r="UUA549" s="55"/>
      <c r="UUB549" s="55"/>
      <c r="UUC549" s="55"/>
      <c r="UUD549" s="59"/>
      <c r="UUE549" s="55"/>
      <c r="UUF549" s="55"/>
      <c r="UUG549" s="87"/>
      <c r="UUH549" s="88"/>
      <c r="UUI549" s="89"/>
      <c r="UUJ549" s="90"/>
      <c r="UUK549" s="57"/>
      <c r="UUL549" s="57"/>
      <c r="UUM549" s="91"/>
      <c r="UUN549" s="87"/>
      <c r="UUO549" s="87"/>
      <c r="UUP549" s="55"/>
      <c r="UUQ549" s="55"/>
      <c r="UUR549" s="92"/>
      <c r="UUS549" s="61"/>
      <c r="UUT549" s="55"/>
      <c r="UUU549" s="57"/>
      <c r="UUV549" s="55"/>
      <c r="UUW549" s="55"/>
      <c r="UUX549" s="55"/>
      <c r="UUY549" s="55"/>
      <c r="UUZ549" s="55"/>
      <c r="UVA549" s="55"/>
      <c r="UVB549" s="55"/>
      <c r="UVC549" s="59"/>
      <c r="UVD549" s="55"/>
      <c r="UVE549" s="55"/>
      <c r="UVF549" s="87"/>
      <c r="UVG549" s="88"/>
      <c r="UVH549" s="89"/>
      <c r="UVI549" s="90"/>
      <c r="UVJ549" s="57"/>
      <c r="UVK549" s="57"/>
      <c r="UVL549" s="91"/>
      <c r="UVM549" s="87"/>
      <c r="UVN549" s="87"/>
      <c r="UVO549" s="55"/>
      <c r="UVP549" s="55"/>
      <c r="UVQ549" s="92"/>
      <c r="UVR549" s="61"/>
      <c r="UVS549" s="55"/>
      <c r="UVT549" s="57"/>
      <c r="UVU549" s="55"/>
      <c r="UVV549" s="55"/>
      <c r="UVW549" s="55"/>
      <c r="UVX549" s="55"/>
      <c r="UVY549" s="55"/>
      <c r="UVZ549" s="55"/>
      <c r="UWA549" s="55"/>
      <c r="UWB549" s="59"/>
      <c r="UWC549" s="55"/>
      <c r="UWD549" s="55"/>
      <c r="UWE549" s="87"/>
      <c r="UWF549" s="88"/>
      <c r="UWG549" s="89"/>
      <c r="UWH549" s="90"/>
      <c r="UWI549" s="57"/>
      <c r="UWJ549" s="57"/>
      <c r="UWK549" s="91"/>
      <c r="UWL549" s="87"/>
      <c r="UWM549" s="87"/>
      <c r="UWN549" s="55"/>
      <c r="UWO549" s="55"/>
      <c r="UWP549" s="92"/>
      <c r="UWQ549" s="61"/>
      <c r="UWR549" s="55"/>
      <c r="UWS549" s="57"/>
      <c r="UWT549" s="55"/>
      <c r="UWU549" s="55"/>
      <c r="UWV549" s="55"/>
      <c r="UWW549" s="55"/>
      <c r="UWX549" s="55"/>
      <c r="UWY549" s="55"/>
      <c r="UWZ549" s="55"/>
      <c r="UXA549" s="59"/>
      <c r="UXB549" s="55"/>
      <c r="UXC549" s="55"/>
      <c r="UXD549" s="87"/>
      <c r="UXE549" s="88"/>
      <c r="UXF549" s="89"/>
      <c r="UXG549" s="90"/>
      <c r="UXH549" s="57"/>
      <c r="UXI549" s="57"/>
      <c r="UXJ549" s="91"/>
      <c r="UXK549" s="87"/>
      <c r="UXL549" s="87"/>
      <c r="UXM549" s="55"/>
      <c r="UXN549" s="55"/>
      <c r="UXO549" s="92"/>
      <c r="UXP549" s="61"/>
      <c r="UXQ549" s="55"/>
      <c r="UXR549" s="57"/>
      <c r="UXS549" s="55"/>
      <c r="UXT549" s="55"/>
      <c r="UXU549" s="55"/>
      <c r="UXV549" s="55"/>
      <c r="UXW549" s="55"/>
      <c r="UXX549" s="55"/>
      <c r="UXY549" s="55"/>
      <c r="UXZ549" s="59"/>
      <c r="UYA549" s="55"/>
      <c r="UYB549" s="55"/>
      <c r="UYC549" s="87"/>
      <c r="UYD549" s="88"/>
      <c r="UYE549" s="89"/>
      <c r="UYF549" s="90"/>
      <c r="UYG549" s="57"/>
      <c r="UYH549" s="57"/>
      <c r="UYI549" s="91"/>
      <c r="UYJ549" s="87"/>
      <c r="UYK549" s="87"/>
      <c r="UYL549" s="55"/>
      <c r="UYM549" s="55"/>
      <c r="UYN549" s="92"/>
      <c r="UYO549" s="61"/>
      <c r="UYP549" s="55"/>
      <c r="UYQ549" s="57"/>
      <c r="UYR549" s="55"/>
      <c r="UYS549" s="55"/>
      <c r="UYT549" s="55"/>
      <c r="UYU549" s="55"/>
      <c r="UYV549" s="55"/>
      <c r="UYW549" s="55"/>
      <c r="UYX549" s="55"/>
      <c r="UYY549" s="59"/>
      <c r="UYZ549" s="55"/>
      <c r="UZA549" s="55"/>
      <c r="UZB549" s="87"/>
      <c r="UZC549" s="88"/>
      <c r="UZD549" s="89"/>
      <c r="UZE549" s="90"/>
      <c r="UZF549" s="57"/>
      <c r="UZG549" s="57"/>
      <c r="UZH549" s="91"/>
      <c r="UZI549" s="87"/>
      <c r="UZJ549" s="87"/>
      <c r="UZK549" s="55"/>
      <c r="UZL549" s="55"/>
      <c r="UZM549" s="92"/>
      <c r="UZN549" s="61"/>
      <c r="UZO549" s="55"/>
      <c r="UZP549" s="57"/>
      <c r="UZQ549" s="55"/>
      <c r="UZR549" s="55"/>
      <c r="UZS549" s="55"/>
      <c r="UZT549" s="55"/>
      <c r="UZU549" s="55"/>
      <c r="UZV549" s="55"/>
      <c r="UZW549" s="55"/>
      <c r="UZX549" s="59"/>
      <c r="UZY549" s="55"/>
      <c r="UZZ549" s="55"/>
      <c r="VAA549" s="87"/>
      <c r="VAB549" s="88"/>
      <c r="VAC549" s="89"/>
      <c r="VAD549" s="90"/>
      <c r="VAE549" s="57"/>
      <c r="VAF549" s="57"/>
      <c r="VAG549" s="91"/>
      <c r="VAH549" s="87"/>
      <c r="VAI549" s="87"/>
      <c r="VAJ549" s="55"/>
      <c r="VAK549" s="55"/>
      <c r="VAL549" s="92"/>
      <c r="VAM549" s="61"/>
      <c r="VAN549" s="55"/>
      <c r="VAO549" s="57"/>
      <c r="VAP549" s="55"/>
      <c r="VAQ549" s="55"/>
      <c r="VAR549" s="55"/>
      <c r="VAS549" s="55"/>
      <c r="VAT549" s="55"/>
      <c r="VAU549" s="55"/>
      <c r="VAV549" s="55"/>
      <c r="VAW549" s="59"/>
      <c r="VAX549" s="55"/>
      <c r="VAY549" s="55"/>
      <c r="VAZ549" s="87"/>
      <c r="VBA549" s="88"/>
      <c r="VBB549" s="89"/>
      <c r="VBC549" s="90"/>
      <c r="VBD549" s="57"/>
      <c r="VBE549" s="57"/>
      <c r="VBF549" s="91"/>
      <c r="VBG549" s="87"/>
      <c r="VBH549" s="87"/>
      <c r="VBI549" s="55"/>
      <c r="VBJ549" s="55"/>
      <c r="VBK549" s="92"/>
      <c r="VBL549" s="61"/>
      <c r="VBM549" s="55"/>
      <c r="VBN549" s="57"/>
      <c r="VBO549" s="55"/>
      <c r="VBP549" s="55"/>
      <c r="VBQ549" s="55"/>
      <c r="VBR549" s="55"/>
      <c r="VBS549" s="55"/>
      <c r="VBT549" s="55"/>
      <c r="VBU549" s="55"/>
      <c r="VBV549" s="59"/>
      <c r="VBW549" s="55"/>
      <c r="VBX549" s="55"/>
      <c r="VBY549" s="87"/>
      <c r="VBZ549" s="88"/>
      <c r="VCA549" s="89"/>
      <c r="VCB549" s="90"/>
      <c r="VCC549" s="57"/>
      <c r="VCD549" s="57"/>
      <c r="VCE549" s="91"/>
      <c r="VCF549" s="87"/>
      <c r="VCG549" s="87"/>
      <c r="VCH549" s="55"/>
      <c r="VCI549" s="55"/>
      <c r="VCJ549" s="92"/>
      <c r="VCK549" s="61"/>
      <c r="VCL549" s="55"/>
      <c r="VCM549" s="57"/>
      <c r="VCN549" s="55"/>
      <c r="VCO549" s="55"/>
      <c r="VCP549" s="55"/>
      <c r="VCQ549" s="55"/>
      <c r="VCR549" s="55"/>
      <c r="VCS549" s="55"/>
      <c r="VCT549" s="55"/>
      <c r="VCU549" s="59"/>
      <c r="VCV549" s="55"/>
      <c r="VCW549" s="55"/>
      <c r="VCX549" s="87"/>
      <c r="VCY549" s="88"/>
      <c r="VCZ549" s="89"/>
      <c r="VDA549" s="90"/>
      <c r="VDB549" s="57"/>
      <c r="VDC549" s="57"/>
      <c r="VDD549" s="91"/>
      <c r="VDE549" s="87"/>
      <c r="VDF549" s="87"/>
      <c r="VDG549" s="55"/>
      <c r="VDH549" s="55"/>
      <c r="VDI549" s="92"/>
      <c r="VDJ549" s="61"/>
      <c r="VDK549" s="55"/>
      <c r="VDL549" s="57"/>
      <c r="VDM549" s="55"/>
      <c r="VDN549" s="55"/>
      <c r="VDO549" s="55"/>
      <c r="VDP549" s="55"/>
      <c r="VDQ549" s="55"/>
      <c r="VDR549" s="55"/>
      <c r="VDS549" s="55"/>
      <c r="VDT549" s="59"/>
      <c r="VDU549" s="55"/>
      <c r="VDV549" s="55"/>
      <c r="VDW549" s="87"/>
      <c r="VDX549" s="88"/>
      <c r="VDY549" s="89"/>
      <c r="VDZ549" s="90"/>
      <c r="VEA549" s="57"/>
      <c r="VEB549" s="57"/>
      <c r="VEC549" s="91"/>
      <c r="VED549" s="87"/>
      <c r="VEE549" s="87"/>
      <c r="VEF549" s="55"/>
      <c r="VEG549" s="55"/>
      <c r="VEH549" s="92"/>
      <c r="VEI549" s="61"/>
      <c r="VEJ549" s="55"/>
      <c r="VEK549" s="57"/>
      <c r="VEL549" s="55"/>
      <c r="VEM549" s="55"/>
      <c r="VEN549" s="55"/>
      <c r="VEO549" s="55"/>
      <c r="VEP549" s="55"/>
      <c r="VEQ549" s="55"/>
      <c r="VER549" s="55"/>
      <c r="VES549" s="59"/>
      <c r="VET549" s="55"/>
      <c r="VEU549" s="55"/>
      <c r="VEV549" s="87"/>
      <c r="VEW549" s="88"/>
      <c r="VEX549" s="89"/>
      <c r="VEY549" s="90"/>
      <c r="VEZ549" s="57"/>
      <c r="VFA549" s="57"/>
      <c r="VFB549" s="91"/>
      <c r="VFC549" s="87"/>
      <c r="VFD549" s="87"/>
      <c r="VFE549" s="55"/>
      <c r="VFF549" s="55"/>
      <c r="VFG549" s="92"/>
      <c r="VFH549" s="61"/>
      <c r="VFI549" s="55"/>
      <c r="VFJ549" s="57"/>
      <c r="VFK549" s="55"/>
      <c r="VFL549" s="55"/>
      <c r="VFM549" s="55"/>
      <c r="VFN549" s="55"/>
      <c r="VFO549" s="55"/>
      <c r="VFP549" s="55"/>
      <c r="VFQ549" s="55"/>
      <c r="VFR549" s="59"/>
      <c r="VFS549" s="55"/>
      <c r="VFT549" s="55"/>
      <c r="VFU549" s="87"/>
      <c r="VFV549" s="88"/>
      <c r="VFW549" s="89"/>
      <c r="VFX549" s="90"/>
      <c r="VFY549" s="57"/>
      <c r="VFZ549" s="57"/>
      <c r="VGA549" s="91"/>
      <c r="VGB549" s="87"/>
      <c r="VGC549" s="87"/>
      <c r="VGD549" s="55"/>
      <c r="VGE549" s="55"/>
      <c r="VGF549" s="92"/>
      <c r="VGG549" s="61"/>
      <c r="VGH549" s="55"/>
      <c r="VGI549" s="57"/>
      <c r="VGJ549" s="55"/>
      <c r="VGK549" s="55"/>
      <c r="VGL549" s="55"/>
      <c r="VGM549" s="55"/>
      <c r="VGN549" s="55"/>
      <c r="VGO549" s="55"/>
      <c r="VGP549" s="55"/>
      <c r="VGQ549" s="59"/>
      <c r="VGR549" s="55"/>
      <c r="VGS549" s="55"/>
      <c r="VGT549" s="87"/>
      <c r="VGU549" s="88"/>
      <c r="VGV549" s="89"/>
      <c r="VGW549" s="90"/>
      <c r="VGX549" s="57"/>
      <c r="VGY549" s="57"/>
      <c r="VGZ549" s="91"/>
      <c r="VHA549" s="87"/>
      <c r="VHB549" s="87"/>
      <c r="VHC549" s="55"/>
      <c r="VHD549" s="55"/>
      <c r="VHE549" s="92"/>
      <c r="VHF549" s="61"/>
      <c r="VHG549" s="55"/>
      <c r="VHH549" s="57"/>
      <c r="VHI549" s="55"/>
      <c r="VHJ549" s="55"/>
      <c r="VHK549" s="55"/>
      <c r="VHL549" s="55"/>
      <c r="VHM549" s="55"/>
      <c r="VHN549" s="55"/>
      <c r="VHO549" s="55"/>
      <c r="VHP549" s="59"/>
      <c r="VHQ549" s="55"/>
      <c r="VHR549" s="55"/>
      <c r="VHS549" s="87"/>
      <c r="VHT549" s="88"/>
      <c r="VHU549" s="89"/>
      <c r="VHV549" s="90"/>
      <c r="VHW549" s="57"/>
      <c r="VHX549" s="57"/>
      <c r="VHY549" s="91"/>
      <c r="VHZ549" s="87"/>
      <c r="VIA549" s="87"/>
      <c r="VIB549" s="55"/>
      <c r="VIC549" s="55"/>
      <c r="VID549" s="92"/>
      <c r="VIE549" s="61"/>
      <c r="VIF549" s="55"/>
      <c r="VIG549" s="57"/>
      <c r="VIH549" s="55"/>
      <c r="VII549" s="55"/>
      <c r="VIJ549" s="55"/>
      <c r="VIK549" s="55"/>
      <c r="VIL549" s="55"/>
      <c r="VIM549" s="55"/>
      <c r="VIN549" s="55"/>
      <c r="VIO549" s="59"/>
      <c r="VIP549" s="55"/>
      <c r="VIQ549" s="55"/>
      <c r="VIR549" s="87"/>
      <c r="VIS549" s="88"/>
      <c r="VIT549" s="89"/>
      <c r="VIU549" s="90"/>
      <c r="VIV549" s="57"/>
      <c r="VIW549" s="57"/>
      <c r="VIX549" s="91"/>
      <c r="VIY549" s="87"/>
      <c r="VIZ549" s="87"/>
      <c r="VJA549" s="55"/>
      <c r="VJB549" s="55"/>
      <c r="VJC549" s="92"/>
      <c r="VJD549" s="61"/>
      <c r="VJE549" s="55"/>
      <c r="VJF549" s="57"/>
      <c r="VJG549" s="55"/>
      <c r="VJH549" s="55"/>
      <c r="VJI549" s="55"/>
      <c r="VJJ549" s="55"/>
      <c r="VJK549" s="55"/>
      <c r="VJL549" s="55"/>
      <c r="VJM549" s="55"/>
      <c r="VJN549" s="59"/>
      <c r="VJO549" s="55"/>
      <c r="VJP549" s="55"/>
      <c r="VJQ549" s="87"/>
      <c r="VJR549" s="88"/>
      <c r="VJS549" s="89"/>
      <c r="VJT549" s="90"/>
      <c r="VJU549" s="57"/>
      <c r="VJV549" s="57"/>
      <c r="VJW549" s="91"/>
      <c r="VJX549" s="87"/>
      <c r="VJY549" s="87"/>
      <c r="VJZ549" s="55"/>
      <c r="VKA549" s="55"/>
      <c r="VKB549" s="92"/>
      <c r="VKC549" s="61"/>
      <c r="VKD549" s="55"/>
      <c r="VKE549" s="57"/>
      <c r="VKF549" s="55"/>
      <c r="VKG549" s="55"/>
      <c r="VKH549" s="55"/>
      <c r="VKI549" s="55"/>
      <c r="VKJ549" s="55"/>
      <c r="VKK549" s="55"/>
      <c r="VKL549" s="55"/>
      <c r="VKM549" s="59"/>
      <c r="VKN549" s="55"/>
      <c r="VKO549" s="55"/>
      <c r="VKP549" s="87"/>
      <c r="VKQ549" s="88"/>
      <c r="VKR549" s="89"/>
      <c r="VKS549" s="90"/>
      <c r="VKT549" s="57"/>
      <c r="VKU549" s="57"/>
      <c r="VKV549" s="91"/>
      <c r="VKW549" s="87"/>
      <c r="VKX549" s="87"/>
      <c r="VKY549" s="55"/>
      <c r="VKZ549" s="55"/>
      <c r="VLA549" s="92"/>
      <c r="VLB549" s="61"/>
      <c r="VLC549" s="55"/>
      <c r="VLD549" s="57"/>
      <c r="VLE549" s="55"/>
      <c r="VLF549" s="55"/>
      <c r="VLG549" s="55"/>
      <c r="VLH549" s="55"/>
      <c r="VLI549" s="55"/>
      <c r="VLJ549" s="55"/>
      <c r="VLK549" s="55"/>
      <c r="VLL549" s="59"/>
      <c r="VLM549" s="55"/>
      <c r="VLN549" s="55"/>
      <c r="VLO549" s="87"/>
      <c r="VLP549" s="88"/>
      <c r="VLQ549" s="89"/>
      <c r="VLR549" s="90"/>
      <c r="VLS549" s="57"/>
      <c r="VLT549" s="57"/>
      <c r="VLU549" s="91"/>
      <c r="VLV549" s="87"/>
      <c r="VLW549" s="87"/>
      <c r="VLX549" s="55"/>
      <c r="VLY549" s="55"/>
      <c r="VLZ549" s="92"/>
      <c r="VMA549" s="61"/>
      <c r="VMB549" s="55"/>
      <c r="VMC549" s="57"/>
      <c r="VMD549" s="55"/>
      <c r="VME549" s="55"/>
      <c r="VMF549" s="55"/>
      <c r="VMG549" s="55"/>
      <c r="VMH549" s="55"/>
      <c r="VMI549" s="55"/>
      <c r="VMJ549" s="55"/>
      <c r="VMK549" s="59"/>
      <c r="VML549" s="55"/>
      <c r="VMM549" s="55"/>
      <c r="VMN549" s="87"/>
      <c r="VMO549" s="88"/>
      <c r="VMP549" s="89"/>
      <c r="VMQ549" s="90"/>
      <c r="VMR549" s="57"/>
      <c r="VMS549" s="57"/>
      <c r="VMT549" s="91"/>
      <c r="VMU549" s="87"/>
      <c r="VMV549" s="87"/>
      <c r="VMW549" s="55"/>
      <c r="VMX549" s="55"/>
      <c r="VMY549" s="92"/>
      <c r="VMZ549" s="61"/>
      <c r="VNA549" s="55"/>
      <c r="VNB549" s="57"/>
      <c r="VNC549" s="55"/>
      <c r="VND549" s="55"/>
      <c r="VNE549" s="55"/>
      <c r="VNF549" s="55"/>
      <c r="VNG549" s="55"/>
      <c r="VNH549" s="55"/>
      <c r="VNI549" s="55"/>
      <c r="VNJ549" s="59"/>
      <c r="VNK549" s="55"/>
      <c r="VNL549" s="55"/>
      <c r="VNM549" s="87"/>
      <c r="VNN549" s="88"/>
      <c r="VNO549" s="89"/>
      <c r="VNP549" s="90"/>
      <c r="VNQ549" s="57"/>
      <c r="VNR549" s="57"/>
      <c r="VNS549" s="91"/>
      <c r="VNT549" s="87"/>
      <c r="VNU549" s="87"/>
      <c r="VNV549" s="55"/>
      <c r="VNW549" s="55"/>
      <c r="VNX549" s="92"/>
      <c r="VNY549" s="61"/>
      <c r="VNZ549" s="55"/>
      <c r="VOA549" s="57"/>
      <c r="VOB549" s="55"/>
      <c r="VOC549" s="55"/>
      <c r="VOD549" s="55"/>
      <c r="VOE549" s="55"/>
      <c r="VOF549" s="55"/>
      <c r="VOG549" s="55"/>
      <c r="VOH549" s="55"/>
      <c r="VOI549" s="59"/>
      <c r="VOJ549" s="55"/>
      <c r="VOK549" s="55"/>
      <c r="VOL549" s="87"/>
      <c r="VOM549" s="88"/>
      <c r="VON549" s="89"/>
      <c r="VOO549" s="90"/>
      <c r="VOP549" s="57"/>
      <c r="VOQ549" s="57"/>
      <c r="VOR549" s="91"/>
      <c r="VOS549" s="87"/>
      <c r="VOT549" s="87"/>
      <c r="VOU549" s="55"/>
      <c r="VOV549" s="55"/>
      <c r="VOW549" s="92"/>
      <c r="VOX549" s="61"/>
      <c r="VOY549" s="55"/>
      <c r="VOZ549" s="57"/>
      <c r="VPA549" s="55"/>
      <c r="VPB549" s="55"/>
      <c r="VPC549" s="55"/>
      <c r="VPD549" s="55"/>
      <c r="VPE549" s="55"/>
      <c r="VPF549" s="55"/>
      <c r="VPG549" s="55"/>
      <c r="VPH549" s="59"/>
      <c r="VPI549" s="55"/>
      <c r="VPJ549" s="55"/>
      <c r="VPK549" s="87"/>
      <c r="VPL549" s="88"/>
      <c r="VPM549" s="89"/>
      <c r="VPN549" s="90"/>
      <c r="VPO549" s="57"/>
      <c r="VPP549" s="57"/>
      <c r="VPQ549" s="91"/>
      <c r="VPR549" s="87"/>
      <c r="VPS549" s="87"/>
      <c r="VPT549" s="55"/>
      <c r="VPU549" s="55"/>
      <c r="VPV549" s="92"/>
      <c r="VPW549" s="61"/>
      <c r="VPX549" s="55"/>
      <c r="VPY549" s="57"/>
      <c r="VPZ549" s="55"/>
      <c r="VQA549" s="55"/>
      <c r="VQB549" s="55"/>
      <c r="VQC549" s="55"/>
      <c r="VQD549" s="55"/>
      <c r="VQE549" s="55"/>
      <c r="VQF549" s="55"/>
      <c r="VQG549" s="59"/>
      <c r="VQH549" s="55"/>
      <c r="VQI549" s="55"/>
      <c r="VQJ549" s="87"/>
      <c r="VQK549" s="88"/>
      <c r="VQL549" s="89"/>
      <c r="VQM549" s="90"/>
      <c r="VQN549" s="57"/>
      <c r="VQO549" s="57"/>
      <c r="VQP549" s="91"/>
      <c r="VQQ549" s="87"/>
      <c r="VQR549" s="87"/>
      <c r="VQS549" s="55"/>
      <c r="VQT549" s="55"/>
      <c r="VQU549" s="92"/>
      <c r="VQV549" s="61"/>
      <c r="VQW549" s="55"/>
      <c r="VQX549" s="57"/>
      <c r="VQY549" s="55"/>
      <c r="VQZ549" s="55"/>
      <c r="VRA549" s="55"/>
      <c r="VRB549" s="55"/>
      <c r="VRC549" s="55"/>
      <c r="VRD549" s="55"/>
      <c r="VRE549" s="55"/>
      <c r="VRF549" s="59"/>
      <c r="VRG549" s="55"/>
      <c r="VRH549" s="55"/>
      <c r="VRI549" s="87"/>
      <c r="VRJ549" s="88"/>
      <c r="VRK549" s="89"/>
      <c r="VRL549" s="90"/>
      <c r="VRM549" s="57"/>
      <c r="VRN549" s="57"/>
      <c r="VRO549" s="91"/>
      <c r="VRP549" s="87"/>
      <c r="VRQ549" s="87"/>
      <c r="VRR549" s="55"/>
      <c r="VRS549" s="55"/>
      <c r="VRT549" s="92"/>
      <c r="VRU549" s="61"/>
      <c r="VRV549" s="55"/>
      <c r="VRW549" s="57"/>
      <c r="VRX549" s="55"/>
      <c r="VRY549" s="55"/>
      <c r="VRZ549" s="55"/>
      <c r="VSA549" s="55"/>
      <c r="VSB549" s="55"/>
      <c r="VSC549" s="55"/>
      <c r="VSD549" s="55"/>
      <c r="VSE549" s="59"/>
      <c r="VSF549" s="55"/>
      <c r="VSG549" s="55"/>
      <c r="VSH549" s="87"/>
      <c r="VSI549" s="88"/>
      <c r="VSJ549" s="89"/>
      <c r="VSK549" s="90"/>
      <c r="VSL549" s="57"/>
      <c r="VSM549" s="57"/>
      <c r="VSN549" s="91"/>
      <c r="VSO549" s="87"/>
      <c r="VSP549" s="87"/>
      <c r="VSQ549" s="55"/>
      <c r="VSR549" s="55"/>
      <c r="VSS549" s="92"/>
      <c r="VST549" s="61"/>
      <c r="VSU549" s="55"/>
      <c r="VSV549" s="57"/>
      <c r="VSW549" s="55"/>
      <c r="VSX549" s="55"/>
      <c r="VSY549" s="55"/>
      <c r="VSZ549" s="55"/>
      <c r="VTA549" s="55"/>
      <c r="VTB549" s="55"/>
      <c r="VTC549" s="55"/>
      <c r="VTD549" s="59"/>
      <c r="VTE549" s="55"/>
      <c r="VTF549" s="55"/>
      <c r="VTG549" s="87"/>
      <c r="VTH549" s="88"/>
      <c r="VTI549" s="89"/>
      <c r="VTJ549" s="90"/>
      <c r="VTK549" s="57"/>
      <c r="VTL549" s="57"/>
      <c r="VTM549" s="91"/>
      <c r="VTN549" s="87"/>
      <c r="VTO549" s="87"/>
      <c r="VTP549" s="55"/>
      <c r="VTQ549" s="55"/>
      <c r="VTR549" s="92"/>
      <c r="VTS549" s="61"/>
      <c r="VTT549" s="55"/>
      <c r="VTU549" s="57"/>
      <c r="VTV549" s="55"/>
      <c r="VTW549" s="55"/>
      <c r="VTX549" s="55"/>
      <c r="VTY549" s="55"/>
      <c r="VTZ549" s="55"/>
      <c r="VUA549" s="55"/>
      <c r="VUB549" s="55"/>
      <c r="VUC549" s="59"/>
      <c r="VUD549" s="55"/>
      <c r="VUE549" s="55"/>
      <c r="VUF549" s="87"/>
      <c r="VUG549" s="88"/>
      <c r="VUH549" s="89"/>
      <c r="VUI549" s="90"/>
      <c r="VUJ549" s="57"/>
      <c r="VUK549" s="57"/>
      <c r="VUL549" s="91"/>
      <c r="VUM549" s="87"/>
      <c r="VUN549" s="87"/>
      <c r="VUO549" s="55"/>
      <c r="VUP549" s="55"/>
      <c r="VUQ549" s="92"/>
      <c r="VUR549" s="61"/>
      <c r="VUS549" s="55"/>
      <c r="VUT549" s="57"/>
      <c r="VUU549" s="55"/>
      <c r="VUV549" s="55"/>
      <c r="VUW549" s="55"/>
      <c r="VUX549" s="55"/>
      <c r="VUY549" s="55"/>
      <c r="VUZ549" s="55"/>
      <c r="VVA549" s="55"/>
      <c r="VVB549" s="59"/>
      <c r="VVC549" s="55"/>
      <c r="VVD549" s="55"/>
      <c r="VVE549" s="87"/>
      <c r="VVF549" s="88"/>
      <c r="VVG549" s="89"/>
      <c r="VVH549" s="90"/>
      <c r="VVI549" s="57"/>
      <c r="VVJ549" s="57"/>
      <c r="VVK549" s="91"/>
      <c r="VVL549" s="87"/>
      <c r="VVM549" s="87"/>
      <c r="VVN549" s="55"/>
      <c r="VVO549" s="55"/>
      <c r="VVP549" s="92"/>
      <c r="VVQ549" s="61"/>
      <c r="VVR549" s="55"/>
      <c r="VVS549" s="57"/>
      <c r="VVT549" s="55"/>
      <c r="VVU549" s="55"/>
      <c r="VVV549" s="55"/>
      <c r="VVW549" s="55"/>
      <c r="VVX549" s="55"/>
      <c r="VVY549" s="55"/>
      <c r="VVZ549" s="55"/>
      <c r="VWA549" s="59"/>
      <c r="VWB549" s="55"/>
      <c r="VWC549" s="55"/>
      <c r="VWD549" s="87"/>
      <c r="VWE549" s="88"/>
      <c r="VWF549" s="89"/>
      <c r="VWG549" s="90"/>
      <c r="VWH549" s="57"/>
      <c r="VWI549" s="57"/>
      <c r="VWJ549" s="91"/>
      <c r="VWK549" s="87"/>
      <c r="VWL549" s="87"/>
      <c r="VWM549" s="55"/>
      <c r="VWN549" s="55"/>
      <c r="VWO549" s="92"/>
      <c r="VWP549" s="61"/>
      <c r="VWQ549" s="55"/>
      <c r="VWR549" s="57"/>
      <c r="VWS549" s="55"/>
      <c r="VWT549" s="55"/>
      <c r="VWU549" s="55"/>
      <c r="VWV549" s="55"/>
      <c r="VWW549" s="55"/>
      <c r="VWX549" s="55"/>
      <c r="VWY549" s="55"/>
      <c r="VWZ549" s="59"/>
      <c r="VXA549" s="55"/>
      <c r="VXB549" s="55"/>
      <c r="VXC549" s="87"/>
      <c r="VXD549" s="88"/>
      <c r="VXE549" s="89"/>
      <c r="VXF549" s="90"/>
      <c r="VXG549" s="57"/>
      <c r="VXH549" s="57"/>
      <c r="VXI549" s="91"/>
      <c r="VXJ549" s="87"/>
      <c r="VXK549" s="87"/>
      <c r="VXL549" s="55"/>
      <c r="VXM549" s="55"/>
      <c r="VXN549" s="92"/>
      <c r="VXO549" s="61"/>
      <c r="VXP549" s="55"/>
      <c r="VXQ549" s="57"/>
      <c r="VXR549" s="55"/>
      <c r="VXS549" s="55"/>
      <c r="VXT549" s="55"/>
      <c r="VXU549" s="55"/>
      <c r="VXV549" s="55"/>
      <c r="VXW549" s="55"/>
      <c r="VXX549" s="55"/>
      <c r="VXY549" s="59"/>
      <c r="VXZ549" s="55"/>
      <c r="VYA549" s="55"/>
      <c r="VYB549" s="87"/>
      <c r="VYC549" s="88"/>
      <c r="VYD549" s="89"/>
      <c r="VYE549" s="90"/>
      <c r="VYF549" s="57"/>
      <c r="VYG549" s="57"/>
      <c r="VYH549" s="91"/>
      <c r="VYI549" s="87"/>
      <c r="VYJ549" s="87"/>
      <c r="VYK549" s="55"/>
      <c r="VYL549" s="55"/>
      <c r="VYM549" s="92"/>
      <c r="VYN549" s="61"/>
      <c r="VYO549" s="55"/>
      <c r="VYP549" s="57"/>
      <c r="VYQ549" s="55"/>
      <c r="VYR549" s="55"/>
      <c r="VYS549" s="55"/>
      <c r="VYT549" s="55"/>
      <c r="VYU549" s="55"/>
      <c r="VYV549" s="55"/>
      <c r="VYW549" s="55"/>
      <c r="VYX549" s="59"/>
      <c r="VYY549" s="55"/>
      <c r="VYZ549" s="55"/>
      <c r="VZA549" s="87"/>
      <c r="VZB549" s="88"/>
      <c r="VZC549" s="89"/>
      <c r="VZD549" s="90"/>
      <c r="VZE549" s="57"/>
      <c r="VZF549" s="57"/>
      <c r="VZG549" s="91"/>
      <c r="VZH549" s="87"/>
      <c r="VZI549" s="87"/>
      <c r="VZJ549" s="55"/>
      <c r="VZK549" s="55"/>
      <c r="VZL549" s="92"/>
      <c r="VZM549" s="61"/>
      <c r="VZN549" s="55"/>
      <c r="VZO549" s="57"/>
      <c r="VZP549" s="55"/>
      <c r="VZQ549" s="55"/>
      <c r="VZR549" s="55"/>
      <c r="VZS549" s="55"/>
      <c r="VZT549" s="55"/>
      <c r="VZU549" s="55"/>
      <c r="VZV549" s="55"/>
      <c r="VZW549" s="59"/>
      <c r="VZX549" s="55"/>
      <c r="VZY549" s="55"/>
      <c r="VZZ549" s="87"/>
      <c r="WAA549" s="88"/>
      <c r="WAB549" s="89"/>
      <c r="WAC549" s="90"/>
      <c r="WAD549" s="57"/>
      <c r="WAE549" s="57"/>
      <c r="WAF549" s="91"/>
      <c r="WAG549" s="87"/>
      <c r="WAH549" s="87"/>
      <c r="WAI549" s="55"/>
      <c r="WAJ549" s="55"/>
      <c r="WAK549" s="92"/>
      <c r="WAL549" s="61"/>
      <c r="WAM549" s="55"/>
      <c r="WAN549" s="57"/>
      <c r="WAO549" s="55"/>
      <c r="WAP549" s="55"/>
      <c r="WAQ549" s="55"/>
      <c r="WAR549" s="55"/>
      <c r="WAS549" s="55"/>
      <c r="WAT549" s="55"/>
      <c r="WAU549" s="55"/>
      <c r="WAV549" s="59"/>
      <c r="WAW549" s="55"/>
      <c r="WAX549" s="55"/>
      <c r="WAY549" s="87"/>
      <c r="WAZ549" s="88"/>
      <c r="WBA549" s="89"/>
      <c r="WBB549" s="90"/>
      <c r="WBC549" s="57"/>
      <c r="WBD549" s="57"/>
      <c r="WBE549" s="91"/>
      <c r="WBF549" s="87"/>
      <c r="WBG549" s="87"/>
      <c r="WBH549" s="55"/>
      <c r="WBI549" s="55"/>
      <c r="WBJ549" s="92"/>
      <c r="WBK549" s="61"/>
      <c r="WBL549" s="55"/>
      <c r="WBM549" s="57"/>
      <c r="WBN549" s="55"/>
      <c r="WBO549" s="55"/>
      <c r="WBP549" s="55"/>
      <c r="WBQ549" s="55"/>
      <c r="WBR549" s="55"/>
      <c r="WBS549" s="55"/>
      <c r="WBT549" s="55"/>
      <c r="WBU549" s="59"/>
      <c r="WBV549" s="55"/>
      <c r="WBW549" s="55"/>
      <c r="WBX549" s="87"/>
      <c r="WBY549" s="88"/>
      <c r="WBZ549" s="89"/>
      <c r="WCA549" s="90"/>
      <c r="WCB549" s="57"/>
      <c r="WCC549" s="57"/>
      <c r="WCD549" s="91"/>
      <c r="WCE549" s="87"/>
      <c r="WCF549" s="87"/>
      <c r="WCG549" s="55"/>
      <c r="WCH549" s="55"/>
      <c r="WCI549" s="92"/>
      <c r="WCJ549" s="61"/>
      <c r="WCK549" s="55"/>
      <c r="WCL549" s="57"/>
      <c r="WCM549" s="55"/>
      <c r="WCN549" s="55"/>
      <c r="WCO549" s="55"/>
      <c r="WCP549" s="55"/>
      <c r="WCQ549" s="55"/>
      <c r="WCR549" s="55"/>
      <c r="WCS549" s="55"/>
      <c r="WCT549" s="59"/>
      <c r="WCU549" s="55"/>
      <c r="WCV549" s="55"/>
      <c r="WCW549" s="87"/>
      <c r="WCX549" s="88"/>
      <c r="WCY549" s="89"/>
      <c r="WCZ549" s="90"/>
      <c r="WDA549" s="57"/>
      <c r="WDB549" s="57"/>
      <c r="WDC549" s="91"/>
      <c r="WDD549" s="87"/>
      <c r="WDE549" s="87"/>
      <c r="WDF549" s="55"/>
      <c r="WDG549" s="55"/>
      <c r="WDH549" s="92"/>
      <c r="WDI549" s="61"/>
      <c r="WDJ549" s="55"/>
      <c r="WDK549" s="57"/>
      <c r="WDL549" s="55"/>
      <c r="WDM549" s="55"/>
      <c r="WDN549" s="55"/>
      <c r="WDO549" s="55"/>
      <c r="WDP549" s="55"/>
      <c r="WDQ549" s="55"/>
      <c r="WDR549" s="55"/>
      <c r="WDS549" s="59"/>
      <c r="WDT549" s="55"/>
      <c r="WDU549" s="55"/>
      <c r="WDV549" s="87"/>
      <c r="WDW549" s="88"/>
      <c r="WDX549" s="89"/>
      <c r="WDY549" s="90"/>
      <c r="WDZ549" s="57"/>
      <c r="WEA549" s="57"/>
      <c r="WEB549" s="91"/>
      <c r="WEC549" s="87"/>
      <c r="WED549" s="87"/>
      <c r="WEE549" s="55"/>
      <c r="WEF549" s="55"/>
      <c r="WEG549" s="92"/>
      <c r="WEH549" s="61"/>
      <c r="WEI549" s="55"/>
      <c r="WEJ549" s="57"/>
      <c r="WEK549" s="55"/>
      <c r="WEL549" s="55"/>
      <c r="WEM549" s="55"/>
      <c r="WEN549" s="55"/>
      <c r="WEO549" s="55"/>
      <c r="WEP549" s="55"/>
      <c r="WEQ549" s="55"/>
      <c r="WER549" s="59"/>
      <c r="WES549" s="55"/>
      <c r="WET549" s="55"/>
      <c r="WEU549" s="87"/>
      <c r="WEV549" s="88"/>
      <c r="WEW549" s="89"/>
      <c r="WEX549" s="90"/>
      <c r="WEY549" s="57"/>
      <c r="WEZ549" s="57"/>
      <c r="WFA549" s="91"/>
      <c r="WFB549" s="87"/>
      <c r="WFC549" s="87"/>
      <c r="WFD549" s="55"/>
      <c r="WFE549" s="55"/>
      <c r="WFF549" s="92"/>
      <c r="WFG549" s="61"/>
      <c r="WFH549" s="55"/>
      <c r="WFI549" s="57"/>
      <c r="WFJ549" s="55"/>
      <c r="WFK549" s="55"/>
      <c r="WFL549" s="55"/>
      <c r="WFM549" s="55"/>
      <c r="WFN549" s="55"/>
      <c r="WFO549" s="55"/>
      <c r="WFP549" s="55"/>
      <c r="WFQ549" s="59"/>
      <c r="WFR549" s="55"/>
      <c r="WFS549" s="55"/>
      <c r="WFT549" s="87"/>
      <c r="WFU549" s="88"/>
      <c r="WFV549" s="89"/>
      <c r="WFW549" s="90"/>
      <c r="WFX549" s="57"/>
      <c r="WFY549" s="57"/>
      <c r="WFZ549" s="91"/>
      <c r="WGA549" s="87"/>
      <c r="WGB549" s="87"/>
      <c r="WGC549" s="55"/>
      <c r="WGD549" s="55"/>
      <c r="WGE549" s="92"/>
      <c r="WGF549" s="61"/>
      <c r="WGG549" s="55"/>
      <c r="WGH549" s="57"/>
      <c r="WGI549" s="55"/>
      <c r="WGJ549" s="55"/>
      <c r="WGK549" s="55"/>
      <c r="WGL549" s="55"/>
      <c r="WGM549" s="55"/>
      <c r="WGN549" s="55"/>
      <c r="WGO549" s="55"/>
      <c r="WGP549" s="59"/>
      <c r="WGQ549" s="55"/>
      <c r="WGR549" s="55"/>
      <c r="WGS549" s="87"/>
      <c r="WGT549" s="88"/>
      <c r="WGU549" s="89"/>
      <c r="WGV549" s="90"/>
      <c r="WGW549" s="57"/>
      <c r="WGX549" s="57"/>
      <c r="WGY549" s="91"/>
      <c r="WGZ549" s="87"/>
      <c r="WHA549" s="87"/>
      <c r="WHB549" s="55"/>
      <c r="WHC549" s="55"/>
      <c r="WHD549" s="92"/>
      <c r="WHE549" s="61"/>
      <c r="WHF549" s="55"/>
      <c r="WHG549" s="57"/>
      <c r="WHH549" s="55"/>
      <c r="WHI549" s="55"/>
      <c r="WHJ549" s="55"/>
      <c r="WHK549" s="55"/>
      <c r="WHL549" s="55"/>
      <c r="WHM549" s="55"/>
      <c r="WHN549" s="55"/>
      <c r="WHO549" s="59"/>
      <c r="WHP549" s="55"/>
      <c r="WHQ549" s="55"/>
      <c r="WHR549" s="87"/>
      <c r="WHS549" s="88"/>
      <c r="WHT549" s="89"/>
      <c r="WHU549" s="90"/>
      <c r="WHV549" s="57"/>
      <c r="WHW549" s="57"/>
      <c r="WHX549" s="91"/>
      <c r="WHY549" s="87"/>
      <c r="WHZ549" s="87"/>
      <c r="WIA549" s="55"/>
      <c r="WIB549" s="55"/>
      <c r="WIC549" s="92"/>
      <c r="WID549" s="61"/>
      <c r="WIE549" s="55"/>
      <c r="WIF549" s="57"/>
      <c r="WIG549" s="55"/>
      <c r="WIH549" s="55"/>
      <c r="WII549" s="55"/>
      <c r="WIJ549" s="55"/>
      <c r="WIK549" s="55"/>
      <c r="WIL549" s="55"/>
      <c r="WIM549" s="55"/>
      <c r="WIN549" s="59"/>
      <c r="WIO549" s="55"/>
      <c r="WIP549" s="55"/>
      <c r="WIQ549" s="87"/>
      <c r="WIR549" s="88"/>
      <c r="WIS549" s="89"/>
      <c r="WIT549" s="90"/>
      <c r="WIU549" s="57"/>
      <c r="WIV549" s="57"/>
      <c r="WIW549" s="91"/>
      <c r="WIX549" s="87"/>
      <c r="WIY549" s="87"/>
      <c r="WIZ549" s="55"/>
      <c r="WJA549" s="55"/>
      <c r="WJB549" s="92"/>
      <c r="WJC549" s="61"/>
      <c r="WJD549" s="55"/>
      <c r="WJE549" s="57"/>
      <c r="WJF549" s="55"/>
      <c r="WJG549" s="55"/>
      <c r="WJH549" s="55"/>
      <c r="WJI549" s="55"/>
      <c r="WJJ549" s="55"/>
      <c r="WJK549" s="55"/>
      <c r="WJL549" s="55"/>
      <c r="WJM549" s="59"/>
      <c r="WJN549" s="55"/>
      <c r="WJO549" s="55"/>
      <c r="WJP549" s="87"/>
      <c r="WJQ549" s="88"/>
      <c r="WJR549" s="89"/>
      <c r="WJS549" s="90"/>
      <c r="WJT549" s="57"/>
      <c r="WJU549" s="57"/>
      <c r="WJV549" s="91"/>
      <c r="WJW549" s="87"/>
      <c r="WJX549" s="87"/>
      <c r="WJY549" s="55"/>
      <c r="WJZ549" s="55"/>
      <c r="WKA549" s="92"/>
      <c r="WKB549" s="61"/>
      <c r="WKC549" s="55"/>
      <c r="WKD549" s="57"/>
      <c r="WKE549" s="55"/>
      <c r="WKF549" s="55"/>
      <c r="WKG549" s="55"/>
      <c r="WKH549" s="55"/>
      <c r="WKI549" s="55"/>
      <c r="WKJ549" s="55"/>
      <c r="WKK549" s="55"/>
      <c r="WKL549" s="59"/>
      <c r="WKM549" s="55"/>
      <c r="WKN549" s="55"/>
      <c r="WKO549" s="87"/>
      <c r="WKP549" s="88"/>
      <c r="WKQ549" s="89"/>
      <c r="WKR549" s="90"/>
      <c r="WKS549" s="57"/>
      <c r="WKT549" s="57"/>
      <c r="WKU549" s="91"/>
      <c r="WKV549" s="87"/>
      <c r="WKW549" s="87"/>
      <c r="WKX549" s="55"/>
      <c r="WKY549" s="55"/>
      <c r="WKZ549" s="92"/>
      <c r="WLA549" s="61"/>
      <c r="WLB549" s="55"/>
      <c r="WLC549" s="57"/>
      <c r="WLD549" s="55"/>
      <c r="WLE549" s="55"/>
      <c r="WLF549" s="55"/>
      <c r="WLG549" s="55"/>
      <c r="WLH549" s="55"/>
      <c r="WLI549" s="55"/>
      <c r="WLJ549" s="55"/>
      <c r="WLK549" s="59"/>
      <c r="WLL549" s="55"/>
      <c r="WLM549" s="55"/>
      <c r="WLN549" s="87"/>
      <c r="WLO549" s="88"/>
      <c r="WLP549" s="89"/>
      <c r="WLQ549" s="90"/>
      <c r="WLR549" s="57"/>
      <c r="WLS549" s="57"/>
      <c r="WLT549" s="91"/>
      <c r="WLU549" s="87"/>
      <c r="WLV549" s="87"/>
      <c r="WLW549" s="55"/>
      <c r="WLX549" s="55"/>
      <c r="WLY549" s="92"/>
      <c r="WLZ549" s="61"/>
      <c r="WMA549" s="55"/>
      <c r="WMB549" s="57"/>
      <c r="WMC549" s="55"/>
      <c r="WMD549" s="55"/>
      <c r="WME549" s="55"/>
      <c r="WMF549" s="55"/>
      <c r="WMG549" s="55"/>
      <c r="WMH549" s="55"/>
      <c r="WMI549" s="55"/>
      <c r="WMJ549" s="59"/>
      <c r="WMK549" s="55"/>
      <c r="WML549" s="55"/>
      <c r="WMM549" s="87"/>
      <c r="WMN549" s="88"/>
      <c r="WMO549" s="89"/>
      <c r="WMP549" s="90"/>
      <c r="WMQ549" s="57"/>
      <c r="WMR549" s="57"/>
      <c r="WMS549" s="91"/>
      <c r="WMT549" s="87"/>
      <c r="WMU549" s="87"/>
      <c r="WMV549" s="55"/>
      <c r="WMW549" s="55"/>
      <c r="WMX549" s="92"/>
      <c r="WMY549" s="61"/>
      <c r="WMZ549" s="55"/>
      <c r="WNA549" s="57"/>
      <c r="WNB549" s="55"/>
      <c r="WNC549" s="55"/>
      <c r="WND549" s="55"/>
      <c r="WNE549" s="55"/>
      <c r="WNF549" s="55"/>
      <c r="WNG549" s="55"/>
      <c r="WNH549" s="55"/>
      <c r="WNI549" s="59"/>
      <c r="WNJ549" s="55"/>
      <c r="WNK549" s="55"/>
      <c r="WNL549" s="87"/>
      <c r="WNM549" s="88"/>
      <c r="WNN549" s="89"/>
      <c r="WNO549" s="90"/>
      <c r="WNP549" s="57"/>
      <c r="WNQ549" s="57"/>
      <c r="WNR549" s="91"/>
      <c r="WNS549" s="87"/>
      <c r="WNT549" s="87"/>
      <c r="WNU549" s="55"/>
      <c r="WNV549" s="55"/>
      <c r="WNW549" s="92"/>
      <c r="WNX549" s="61"/>
      <c r="WNY549" s="55"/>
      <c r="WNZ549" s="57"/>
      <c r="WOA549" s="55"/>
      <c r="WOB549" s="55"/>
      <c r="WOC549" s="55"/>
      <c r="WOD549" s="55"/>
      <c r="WOE549" s="55"/>
      <c r="WOF549" s="55"/>
      <c r="WOG549" s="55"/>
      <c r="WOH549" s="59"/>
      <c r="WOI549" s="55"/>
      <c r="WOJ549" s="55"/>
      <c r="WOK549" s="87"/>
      <c r="WOL549" s="88"/>
      <c r="WOM549" s="89"/>
      <c r="WON549" s="90"/>
      <c r="WOO549" s="57"/>
      <c r="WOP549" s="57"/>
      <c r="WOQ549" s="91"/>
      <c r="WOR549" s="87"/>
      <c r="WOS549" s="87"/>
      <c r="WOT549" s="55"/>
      <c r="WOU549" s="55"/>
      <c r="WOV549" s="92"/>
      <c r="WOW549" s="61"/>
      <c r="WOX549" s="55"/>
      <c r="WOY549" s="57"/>
      <c r="WOZ549" s="55"/>
      <c r="WPA549" s="55"/>
      <c r="WPB549" s="55"/>
      <c r="WPC549" s="55"/>
      <c r="WPD549" s="55"/>
      <c r="WPE549" s="55"/>
      <c r="WPF549" s="55"/>
      <c r="WPG549" s="59"/>
      <c r="WPH549" s="55"/>
      <c r="WPI549" s="55"/>
      <c r="WPJ549" s="87"/>
      <c r="WPK549" s="88"/>
      <c r="WPL549" s="89"/>
      <c r="WPM549" s="90"/>
      <c r="WPN549" s="57"/>
      <c r="WPO549" s="57"/>
      <c r="WPP549" s="91"/>
      <c r="WPQ549" s="87"/>
      <c r="WPR549" s="87"/>
      <c r="WPS549" s="55"/>
      <c r="WPT549" s="55"/>
      <c r="WPU549" s="92"/>
      <c r="WPV549" s="61"/>
      <c r="WPW549" s="55"/>
      <c r="WPX549" s="57"/>
      <c r="WPY549" s="55"/>
      <c r="WPZ549" s="55"/>
      <c r="WQA549" s="55"/>
      <c r="WQB549" s="55"/>
      <c r="WQC549" s="55"/>
      <c r="WQD549" s="55"/>
      <c r="WQE549" s="55"/>
      <c r="WQF549" s="59"/>
      <c r="WQG549" s="55"/>
      <c r="WQH549" s="55"/>
      <c r="WQI549" s="87"/>
      <c r="WQJ549" s="88"/>
      <c r="WQK549" s="89"/>
      <c r="WQL549" s="90"/>
      <c r="WQM549" s="57"/>
      <c r="WQN549" s="57"/>
      <c r="WQO549" s="91"/>
      <c r="WQP549" s="87"/>
      <c r="WQQ549" s="87"/>
      <c r="WQR549" s="55"/>
      <c r="WQS549" s="55"/>
      <c r="WQT549" s="92"/>
      <c r="WQU549" s="61"/>
      <c r="WQV549" s="55"/>
      <c r="WQW549" s="57"/>
      <c r="WQX549" s="55"/>
      <c r="WQY549" s="55"/>
      <c r="WQZ549" s="55"/>
      <c r="WRA549" s="55"/>
      <c r="WRB549" s="55"/>
      <c r="WRC549" s="55"/>
      <c r="WRD549" s="55"/>
      <c r="WRE549" s="59"/>
      <c r="WRF549" s="55"/>
      <c r="WRG549" s="55"/>
      <c r="WRH549" s="87"/>
      <c r="WRI549" s="88"/>
      <c r="WRJ549" s="89"/>
      <c r="WRK549" s="90"/>
      <c r="WRL549" s="57"/>
      <c r="WRM549" s="57"/>
      <c r="WRN549" s="91"/>
      <c r="WRO549" s="87"/>
      <c r="WRP549" s="87"/>
      <c r="WRQ549" s="55"/>
      <c r="WRR549" s="55"/>
      <c r="WRS549" s="92"/>
      <c r="WRT549" s="61"/>
      <c r="WRU549" s="55"/>
      <c r="WRV549" s="57"/>
      <c r="WRW549" s="55"/>
      <c r="WRX549" s="55"/>
      <c r="WRY549" s="55"/>
      <c r="WRZ549" s="55"/>
      <c r="WSA549" s="55"/>
      <c r="WSB549" s="55"/>
      <c r="WSC549" s="55"/>
      <c r="WSD549" s="59"/>
      <c r="WSE549" s="55"/>
      <c r="WSF549" s="55"/>
      <c r="WSG549" s="87"/>
      <c r="WSH549" s="88"/>
      <c r="WSI549" s="89"/>
      <c r="WSJ549" s="90"/>
      <c r="WSK549" s="57"/>
      <c r="WSL549" s="57"/>
      <c r="WSM549" s="91"/>
      <c r="WSN549" s="87"/>
      <c r="WSO549" s="87"/>
      <c r="WSP549" s="55"/>
      <c r="WSQ549" s="55"/>
      <c r="WSR549" s="92"/>
      <c r="WSS549" s="61"/>
      <c r="WST549" s="55"/>
      <c r="WSU549" s="57"/>
      <c r="WSV549" s="55"/>
      <c r="WSW549" s="55"/>
      <c r="WSX549" s="55"/>
      <c r="WSY549" s="55"/>
      <c r="WSZ549" s="55"/>
      <c r="WTA549" s="55"/>
      <c r="WTB549" s="55"/>
      <c r="WTC549" s="59"/>
      <c r="WTD549" s="55"/>
      <c r="WTE549" s="55"/>
      <c r="WTF549" s="87"/>
      <c r="WTG549" s="88"/>
      <c r="WTH549" s="89"/>
      <c r="WTI549" s="90"/>
      <c r="WTJ549" s="57"/>
      <c r="WTK549" s="57"/>
      <c r="WTL549" s="91"/>
      <c r="WTM549" s="87"/>
      <c r="WTN549" s="87"/>
      <c r="WTO549" s="55"/>
      <c r="WTP549" s="55"/>
      <c r="WTQ549" s="92"/>
      <c r="WTR549" s="61"/>
      <c r="WTS549" s="55"/>
      <c r="WTT549" s="57"/>
      <c r="WTU549" s="55"/>
      <c r="WTV549" s="55"/>
      <c r="WTW549" s="55"/>
      <c r="WTX549" s="55"/>
      <c r="WTY549" s="55"/>
      <c r="WTZ549" s="55"/>
      <c r="WUA549" s="55"/>
      <c r="WUB549" s="59"/>
      <c r="WUC549" s="55"/>
      <c r="WUD549" s="55"/>
      <c r="WUE549" s="87"/>
      <c r="WUF549" s="88"/>
      <c r="WUG549" s="89"/>
      <c r="WUH549" s="90"/>
      <c r="WUI549" s="57"/>
      <c r="WUJ549" s="57"/>
      <c r="WUK549" s="91"/>
      <c r="WUL549" s="87"/>
      <c r="WUM549" s="87"/>
      <c r="WUN549" s="55"/>
      <c r="WUO549" s="55"/>
      <c r="WUP549" s="92"/>
      <c r="WUQ549" s="61"/>
      <c r="WUR549" s="55"/>
      <c r="WUS549" s="57"/>
      <c r="WUT549" s="55"/>
      <c r="WUU549" s="55"/>
      <c r="WUV549" s="55"/>
      <c r="WUW549" s="55"/>
      <c r="WUX549" s="55"/>
      <c r="WUY549" s="55"/>
      <c r="WUZ549" s="55"/>
      <c r="WVA549" s="59"/>
      <c r="WVB549" s="55"/>
      <c r="WVC549" s="55"/>
      <c r="WVD549" s="87"/>
      <c r="WVE549" s="88"/>
      <c r="WVF549" s="89"/>
      <c r="WVG549" s="90"/>
      <c r="WVH549" s="57"/>
      <c r="WVI549" s="57"/>
      <c r="WVJ549" s="91"/>
      <c r="WVK549" s="87"/>
      <c r="WVL549" s="87"/>
      <c r="WVM549" s="55"/>
      <c r="WVN549" s="55"/>
      <c r="WVO549" s="92"/>
      <c r="WVP549" s="61"/>
      <c r="WVQ549" s="55"/>
      <c r="WVR549" s="57"/>
      <c r="WVS549" s="55"/>
      <c r="WVT549" s="55"/>
      <c r="WVU549" s="55"/>
      <c r="WVV549" s="55"/>
      <c r="WVW549" s="55"/>
      <c r="WVX549" s="55"/>
      <c r="WVY549" s="55"/>
      <c r="WVZ549" s="59"/>
      <c r="WWA549" s="55"/>
      <c r="WWB549" s="55"/>
      <c r="WWC549" s="87"/>
      <c r="WWD549" s="88"/>
      <c r="WWE549" s="89"/>
      <c r="WWF549" s="90"/>
      <c r="WWG549" s="57"/>
      <c r="WWH549" s="57"/>
      <c r="WWI549" s="91"/>
      <c r="WWJ549" s="87"/>
      <c r="WWK549" s="87"/>
      <c r="WWL549" s="55"/>
      <c r="WWM549" s="55"/>
      <c r="WWN549" s="92"/>
      <c r="WWO549" s="61"/>
      <c r="WWP549" s="55"/>
      <c r="WWQ549" s="57"/>
      <c r="WWR549" s="55"/>
      <c r="WWS549" s="55"/>
      <c r="WWT549" s="55"/>
      <c r="WWU549" s="55"/>
      <c r="WWV549" s="55"/>
      <c r="WWW549" s="55"/>
      <c r="WWX549" s="55"/>
      <c r="WWY549" s="59"/>
      <c r="WWZ549" s="55"/>
      <c r="WXA549" s="55"/>
      <c r="WXB549" s="87"/>
      <c r="WXC549" s="88"/>
      <c r="WXD549" s="89"/>
      <c r="WXE549" s="90"/>
      <c r="WXF549" s="57"/>
      <c r="WXG549" s="57"/>
      <c r="WXH549" s="91"/>
      <c r="WXI549" s="87"/>
      <c r="WXJ549" s="87"/>
      <c r="WXK549" s="55"/>
      <c r="WXL549" s="55"/>
      <c r="WXM549" s="92"/>
      <c r="WXN549" s="61"/>
      <c r="WXO549" s="55"/>
      <c r="WXP549" s="57"/>
      <c r="WXQ549" s="55"/>
      <c r="WXR549" s="55"/>
      <c r="WXS549" s="55"/>
      <c r="WXT549" s="55"/>
      <c r="WXU549" s="55"/>
      <c r="WXV549" s="55"/>
      <c r="WXW549" s="55"/>
      <c r="WXX549" s="59"/>
      <c r="WXY549" s="55"/>
      <c r="WXZ549" s="55"/>
      <c r="WYA549" s="87"/>
      <c r="WYB549" s="88"/>
      <c r="WYC549" s="89"/>
      <c r="WYD549" s="90"/>
      <c r="WYE549" s="57"/>
      <c r="WYF549" s="57"/>
      <c r="WYG549" s="91"/>
      <c r="WYH549" s="87"/>
      <c r="WYI549" s="87"/>
      <c r="WYJ549" s="55"/>
      <c r="WYK549" s="55"/>
      <c r="WYL549" s="92"/>
      <c r="WYM549" s="61"/>
      <c r="WYN549" s="55"/>
      <c r="WYO549" s="57"/>
      <c r="WYP549" s="55"/>
      <c r="WYQ549" s="55"/>
      <c r="WYR549" s="55"/>
      <c r="WYS549" s="55"/>
      <c r="WYT549" s="55"/>
      <c r="WYU549" s="55"/>
      <c r="WYV549" s="55"/>
      <c r="WYW549" s="59"/>
      <c r="WYX549" s="55"/>
      <c r="WYY549" s="55"/>
      <c r="WYZ549" s="87"/>
      <c r="WZA549" s="88"/>
      <c r="WZB549" s="89"/>
      <c r="WZC549" s="90"/>
      <c r="WZD549" s="57"/>
      <c r="WZE549" s="57"/>
      <c r="WZF549" s="91"/>
      <c r="WZG549" s="87"/>
      <c r="WZH549" s="87"/>
      <c r="WZI549" s="55"/>
      <c r="WZJ549" s="55"/>
      <c r="WZK549" s="92"/>
      <c r="WZL549" s="61"/>
      <c r="WZM549" s="55"/>
      <c r="WZN549" s="57"/>
      <c r="WZO549" s="55"/>
      <c r="WZP549" s="55"/>
      <c r="WZQ549" s="55"/>
      <c r="WZR549" s="55"/>
      <c r="WZS549" s="55"/>
      <c r="WZT549" s="55"/>
      <c r="WZU549" s="55"/>
      <c r="WZV549" s="59"/>
      <c r="WZW549" s="55"/>
      <c r="WZX549" s="55"/>
      <c r="WZY549" s="87"/>
      <c r="WZZ549" s="88"/>
      <c r="XAA549" s="89"/>
      <c r="XAB549" s="90"/>
      <c r="XAC549" s="57"/>
      <c r="XAD549" s="57"/>
      <c r="XAE549" s="91"/>
      <c r="XAF549" s="87"/>
      <c r="XAG549" s="87"/>
      <c r="XAH549" s="55"/>
      <c r="XAI549" s="55"/>
      <c r="XAJ549" s="92"/>
      <c r="XAK549" s="61"/>
      <c r="XAL549" s="55"/>
      <c r="XAM549" s="57"/>
      <c r="XAN549" s="55"/>
      <c r="XAO549" s="55"/>
      <c r="XAP549" s="55"/>
      <c r="XAQ549" s="55"/>
      <c r="XAR549" s="55"/>
      <c r="XAS549" s="55"/>
      <c r="XAT549" s="55"/>
      <c r="XAU549" s="59"/>
      <c r="XAV549" s="55"/>
      <c r="XAW549" s="55"/>
      <c r="XAX549" s="87"/>
      <c r="XAY549" s="88"/>
      <c r="XAZ549" s="89"/>
      <c r="XBA549" s="90"/>
      <c r="XBB549" s="57"/>
      <c r="XBC549" s="57"/>
      <c r="XBD549" s="91"/>
      <c r="XBE549" s="87"/>
      <c r="XBF549" s="87"/>
      <c r="XBG549" s="55"/>
      <c r="XBH549" s="55"/>
      <c r="XBI549" s="92"/>
      <c r="XBJ549" s="61"/>
      <c r="XBK549" s="55"/>
      <c r="XBL549" s="57"/>
      <c r="XBM549" s="55"/>
      <c r="XBN549" s="55"/>
      <c r="XBO549" s="55"/>
      <c r="XBP549" s="55"/>
      <c r="XBQ549" s="55"/>
      <c r="XBR549" s="55"/>
      <c r="XBS549" s="55"/>
      <c r="XBT549" s="59"/>
      <c r="XBU549" s="55"/>
      <c r="XBV549" s="55"/>
      <c r="XBW549" s="87"/>
      <c r="XBX549" s="88"/>
      <c r="XBY549" s="89"/>
      <c r="XBZ549" s="90"/>
      <c r="XCA549" s="57"/>
      <c r="XCB549" s="57"/>
      <c r="XCC549" s="91"/>
      <c r="XCD549" s="87"/>
      <c r="XCE549" s="87"/>
      <c r="XCF549" s="55"/>
      <c r="XCG549" s="55"/>
      <c r="XCH549" s="92"/>
      <c r="XCI549" s="61"/>
      <c r="XCJ549" s="55"/>
      <c r="XCK549" s="57"/>
      <c r="XCL549" s="55"/>
      <c r="XCM549" s="55"/>
      <c r="XCN549" s="55"/>
      <c r="XCO549" s="55"/>
      <c r="XCP549" s="55"/>
      <c r="XCQ549" s="55"/>
      <c r="XCR549" s="55"/>
      <c r="XCS549" s="59"/>
      <c r="XCT549" s="55"/>
      <c r="XCU549" s="55"/>
      <c r="XCV549" s="87"/>
      <c r="XCW549" s="88"/>
      <c r="XCX549" s="89"/>
      <c r="XCY549" s="90"/>
      <c r="XCZ549" s="57"/>
      <c r="XDA549" s="57"/>
      <c r="XDB549" s="91"/>
      <c r="XDC549" s="87"/>
      <c r="XDD549" s="87"/>
      <c r="XDE549" s="55"/>
      <c r="XDF549" s="55"/>
      <c r="XDG549" s="92"/>
      <c r="XDH549" s="61"/>
      <c r="XDI549" s="55"/>
      <c r="XDJ549" s="57"/>
      <c r="XDK549" s="55"/>
      <c r="XDL549" s="55"/>
      <c r="XDM549" s="55"/>
      <c r="XDN549" s="55"/>
      <c r="XDO549" s="55"/>
      <c r="XDP549" s="55"/>
      <c r="XDQ549" s="55"/>
      <c r="XDR549" s="59"/>
      <c r="XDS549" s="55"/>
      <c r="XDT549" s="55"/>
      <c r="XDU549" s="87"/>
      <c r="XDV549" s="88"/>
      <c r="XDW549" s="89"/>
      <c r="XDX549" s="90"/>
      <c r="XDY549" s="57"/>
      <c r="XDZ549" s="57"/>
      <c r="XEA549" s="91"/>
      <c r="XEB549" s="87"/>
      <c r="XEC549" s="87"/>
      <c r="XED549" s="55"/>
      <c r="XEE549" s="55"/>
      <c r="XEF549" s="92"/>
      <c r="XEG549" s="61"/>
      <c r="XEH549" s="55"/>
      <c r="XEI549" s="57"/>
      <c r="XEJ549" s="55"/>
      <c r="XEK549" s="55"/>
      <c r="XEL549" s="55"/>
      <c r="XEM549" s="55"/>
      <c r="XEN549" s="55"/>
      <c r="XEO549" s="55"/>
    </row>
    <row r="550" spans="1:16369" ht="135" hidden="1" customHeight="1" x14ac:dyDescent="0.2">
      <c r="A550" s="61" t="s">
        <v>1597</v>
      </c>
      <c r="B550" s="55" t="s">
        <v>97</v>
      </c>
      <c r="C550" s="56" t="s">
        <v>96</v>
      </c>
      <c r="D550" s="57" t="s">
        <v>1596</v>
      </c>
      <c r="E550" s="55" t="s">
        <v>1581</v>
      </c>
      <c r="F550" s="55" t="s">
        <v>129</v>
      </c>
      <c r="G550" s="55" t="s">
        <v>92</v>
      </c>
      <c r="H550" s="55" t="s">
        <v>86</v>
      </c>
      <c r="I550" s="55" t="s">
        <v>86</v>
      </c>
      <c r="J550" s="55" t="s">
        <v>6006</v>
      </c>
      <c r="K550" s="58">
        <v>54.66</v>
      </c>
      <c r="L550" s="59">
        <v>43774</v>
      </c>
      <c r="M550" s="55" t="s">
        <v>86</v>
      </c>
      <c r="N550" s="55" t="s">
        <v>90</v>
      </c>
      <c r="O550" s="57" t="s">
        <v>1576</v>
      </c>
      <c r="P550" s="57" t="s">
        <v>1575</v>
      </c>
      <c r="Q550" s="57" t="s">
        <v>1591</v>
      </c>
      <c r="R550" s="60" t="s">
        <v>86</v>
      </c>
      <c r="S550" s="55" t="s">
        <v>223</v>
      </c>
      <c r="T550" s="55"/>
      <c r="U550" s="59"/>
      <c r="V550" s="55"/>
      <c r="W550" s="55"/>
      <c r="X550" s="87"/>
      <c r="Y550" s="88"/>
      <c r="Z550" s="89"/>
      <c r="AA550" s="90"/>
      <c r="AB550" s="57"/>
      <c r="AC550" s="57"/>
      <c r="AD550" s="91"/>
      <c r="AE550" s="87"/>
      <c r="AF550" s="87"/>
      <c r="AG550" s="55"/>
      <c r="AH550" s="55"/>
      <c r="AI550" s="92"/>
      <c r="AJ550" s="61"/>
      <c r="AK550" s="55"/>
      <c r="AL550" s="57"/>
      <c r="AM550" s="55"/>
      <c r="AN550" s="55"/>
      <c r="AO550" s="55"/>
      <c r="AP550" s="55"/>
      <c r="AQ550" s="55"/>
      <c r="AR550" s="55"/>
      <c r="AS550" s="55"/>
      <c r="AT550" s="59"/>
      <c r="AU550" s="55"/>
      <c r="AV550" s="55"/>
      <c r="AW550" s="87"/>
      <c r="AX550" s="88"/>
      <c r="AY550" s="89"/>
      <c r="AZ550" s="90"/>
      <c r="BA550" s="57"/>
      <c r="BB550" s="57"/>
      <c r="BC550" s="91"/>
      <c r="BD550" s="87"/>
      <c r="BE550" s="87"/>
      <c r="BF550" s="55"/>
      <c r="BG550" s="55"/>
      <c r="BH550" s="92"/>
      <c r="BI550" s="61"/>
      <c r="BJ550" s="55"/>
      <c r="BK550" s="57"/>
      <c r="BL550" s="55"/>
      <c r="BM550" s="55"/>
      <c r="BN550" s="55"/>
      <c r="BO550" s="55"/>
      <c r="BP550" s="55"/>
      <c r="BQ550" s="55"/>
      <c r="BR550" s="55"/>
      <c r="BS550" s="59"/>
      <c r="BT550" s="55"/>
      <c r="BU550" s="55"/>
      <c r="BV550" s="87"/>
      <c r="BW550" s="88"/>
      <c r="BX550" s="89"/>
      <c r="BY550" s="90"/>
      <c r="BZ550" s="57"/>
      <c r="CA550" s="57"/>
      <c r="CB550" s="91"/>
      <c r="CC550" s="87"/>
      <c r="CD550" s="87"/>
      <c r="CE550" s="55"/>
      <c r="CF550" s="55"/>
      <c r="CG550" s="92"/>
      <c r="CH550" s="61"/>
      <c r="CI550" s="55"/>
      <c r="CJ550" s="57"/>
      <c r="CK550" s="55"/>
      <c r="CL550" s="55"/>
      <c r="CM550" s="55"/>
      <c r="CN550" s="55"/>
      <c r="CO550" s="55"/>
      <c r="CP550" s="55"/>
      <c r="CQ550" s="55"/>
      <c r="CR550" s="59"/>
      <c r="CS550" s="55"/>
      <c r="CT550" s="55"/>
      <c r="CU550" s="87"/>
      <c r="CV550" s="88"/>
      <c r="CW550" s="89"/>
      <c r="CX550" s="90"/>
      <c r="CY550" s="57"/>
      <c r="CZ550" s="57"/>
      <c r="DA550" s="91"/>
      <c r="DB550" s="87"/>
      <c r="DC550" s="87"/>
      <c r="DD550" s="55"/>
      <c r="DE550" s="55"/>
      <c r="DF550" s="92"/>
      <c r="DG550" s="61"/>
      <c r="DH550" s="55"/>
      <c r="DI550" s="57"/>
      <c r="DJ550" s="55"/>
      <c r="DK550" s="55"/>
      <c r="DL550" s="55"/>
      <c r="DM550" s="55"/>
      <c r="DN550" s="55"/>
      <c r="DO550" s="55"/>
      <c r="DP550" s="55"/>
      <c r="DQ550" s="59"/>
      <c r="DR550" s="55"/>
      <c r="DS550" s="55"/>
      <c r="DT550" s="87"/>
      <c r="DU550" s="88"/>
      <c r="DV550" s="89"/>
      <c r="DW550" s="90"/>
      <c r="DX550" s="57"/>
      <c r="DY550" s="57"/>
      <c r="DZ550" s="91"/>
      <c r="EA550" s="87"/>
      <c r="EB550" s="87"/>
      <c r="EC550" s="55"/>
      <c r="ED550" s="55"/>
      <c r="EE550" s="92"/>
      <c r="EF550" s="61"/>
      <c r="EG550" s="55"/>
      <c r="EH550" s="57"/>
      <c r="EI550" s="55"/>
      <c r="EJ550" s="55"/>
      <c r="EK550" s="55"/>
      <c r="EL550" s="55"/>
      <c r="EM550" s="55"/>
      <c r="EN550" s="55"/>
      <c r="EO550" s="55"/>
      <c r="EP550" s="59"/>
      <c r="EQ550" s="55"/>
      <c r="ER550" s="55"/>
      <c r="ES550" s="87"/>
      <c r="ET550" s="88"/>
      <c r="EU550" s="89"/>
      <c r="EV550" s="90"/>
      <c r="EW550" s="57"/>
      <c r="EX550" s="57"/>
      <c r="EY550" s="91"/>
      <c r="EZ550" s="87"/>
      <c r="FA550" s="87"/>
      <c r="FB550" s="55"/>
      <c r="FC550" s="55"/>
      <c r="FD550" s="92"/>
      <c r="FE550" s="61"/>
      <c r="FF550" s="55"/>
      <c r="FG550" s="57"/>
      <c r="FH550" s="55"/>
      <c r="FI550" s="55"/>
      <c r="FJ550" s="55"/>
      <c r="FK550" s="55"/>
      <c r="FL550" s="55"/>
      <c r="FM550" s="55"/>
      <c r="FN550" s="55"/>
      <c r="FO550" s="59"/>
      <c r="FP550" s="55"/>
      <c r="FQ550" s="55"/>
      <c r="FR550" s="87"/>
      <c r="FS550" s="88"/>
      <c r="FT550" s="89"/>
      <c r="FU550" s="90"/>
      <c r="FV550" s="57"/>
      <c r="FW550" s="57"/>
      <c r="FX550" s="91"/>
      <c r="FY550" s="87"/>
      <c r="FZ550" s="87"/>
      <c r="GA550" s="55"/>
      <c r="GB550" s="55"/>
      <c r="GC550" s="92"/>
      <c r="GD550" s="61"/>
      <c r="GE550" s="55"/>
      <c r="GF550" s="57"/>
      <c r="GG550" s="55"/>
      <c r="GH550" s="55"/>
      <c r="GI550" s="55"/>
      <c r="GJ550" s="55"/>
      <c r="GK550" s="55"/>
      <c r="GL550" s="55"/>
      <c r="GM550" s="55"/>
      <c r="GN550" s="59"/>
      <c r="GO550" s="55"/>
      <c r="GP550" s="55"/>
      <c r="GQ550" s="87"/>
      <c r="GR550" s="88"/>
      <c r="GS550" s="89"/>
      <c r="GT550" s="90"/>
      <c r="GU550" s="57"/>
      <c r="GV550" s="57"/>
      <c r="GW550" s="91"/>
      <c r="GX550" s="87"/>
      <c r="GY550" s="87"/>
      <c r="GZ550" s="55"/>
      <c r="HA550" s="55"/>
      <c r="HB550" s="92"/>
      <c r="HC550" s="61"/>
      <c r="HD550" s="55"/>
      <c r="HE550" s="57"/>
      <c r="HF550" s="55"/>
      <c r="HG550" s="55"/>
      <c r="HH550" s="55"/>
      <c r="HI550" s="55"/>
      <c r="HJ550" s="55"/>
      <c r="HK550" s="55"/>
      <c r="HL550" s="55"/>
      <c r="HM550" s="59"/>
      <c r="HN550" s="55"/>
      <c r="HO550" s="55"/>
      <c r="HP550" s="87"/>
      <c r="HQ550" s="88"/>
      <c r="HR550" s="89"/>
      <c r="HS550" s="90"/>
      <c r="HT550" s="57"/>
      <c r="HU550" s="57"/>
      <c r="HV550" s="91"/>
      <c r="HW550" s="87"/>
      <c r="HX550" s="87"/>
      <c r="HY550" s="55"/>
      <c r="HZ550" s="55"/>
      <c r="IA550" s="92"/>
      <c r="IB550" s="61"/>
      <c r="IC550" s="55"/>
      <c r="ID550" s="57"/>
      <c r="IE550" s="55"/>
      <c r="IF550" s="55"/>
      <c r="IG550" s="55"/>
      <c r="IH550" s="55"/>
      <c r="II550" s="55"/>
      <c r="IJ550" s="55"/>
      <c r="IK550" s="55"/>
      <c r="IL550" s="59"/>
      <c r="IM550" s="55"/>
      <c r="IN550" s="55"/>
      <c r="IO550" s="87"/>
      <c r="IP550" s="88"/>
      <c r="IQ550" s="89"/>
      <c r="IR550" s="90"/>
      <c r="IS550" s="57"/>
      <c r="IT550" s="57"/>
      <c r="IU550" s="91"/>
      <c r="IV550" s="87"/>
      <c r="IW550" s="87"/>
      <c r="IX550" s="55"/>
      <c r="IY550" s="55"/>
      <c r="IZ550" s="92"/>
      <c r="JA550" s="61"/>
      <c r="JB550" s="55"/>
      <c r="JC550" s="57"/>
      <c r="JD550" s="55"/>
      <c r="JE550" s="55"/>
      <c r="JF550" s="55"/>
      <c r="JG550" s="55"/>
      <c r="JH550" s="55"/>
      <c r="JI550" s="55"/>
      <c r="JJ550" s="55"/>
      <c r="JK550" s="59"/>
      <c r="JL550" s="55"/>
      <c r="JM550" s="55"/>
      <c r="JN550" s="87"/>
      <c r="JO550" s="88"/>
      <c r="JP550" s="89"/>
      <c r="JQ550" s="90"/>
      <c r="JR550" s="57"/>
      <c r="JS550" s="57"/>
      <c r="JT550" s="91"/>
      <c r="JU550" s="87"/>
      <c r="JV550" s="87"/>
      <c r="JW550" s="55"/>
      <c r="JX550" s="55"/>
      <c r="JY550" s="92"/>
      <c r="JZ550" s="61"/>
      <c r="KA550" s="55"/>
      <c r="KB550" s="57"/>
      <c r="KC550" s="55"/>
      <c r="KD550" s="55"/>
      <c r="KE550" s="55"/>
      <c r="KF550" s="55"/>
      <c r="KG550" s="55"/>
      <c r="KH550" s="55"/>
      <c r="KI550" s="55"/>
      <c r="KJ550" s="59"/>
      <c r="KK550" s="55"/>
      <c r="KL550" s="55"/>
      <c r="KM550" s="87"/>
      <c r="KN550" s="88"/>
      <c r="KO550" s="89"/>
      <c r="KP550" s="90"/>
      <c r="KQ550" s="57"/>
      <c r="KR550" s="57"/>
      <c r="KS550" s="91"/>
      <c r="KT550" s="87"/>
      <c r="KU550" s="87"/>
      <c r="KV550" s="55"/>
      <c r="KW550" s="55"/>
      <c r="KX550" s="92"/>
      <c r="KY550" s="61"/>
      <c r="KZ550" s="55"/>
      <c r="LA550" s="57"/>
      <c r="LB550" s="55"/>
      <c r="LC550" s="55"/>
      <c r="LD550" s="55"/>
      <c r="LE550" s="55"/>
      <c r="LF550" s="55"/>
      <c r="LG550" s="55"/>
      <c r="LH550" s="55"/>
      <c r="LI550" s="59"/>
      <c r="LJ550" s="55"/>
      <c r="LK550" s="55"/>
      <c r="LL550" s="87"/>
      <c r="LM550" s="88"/>
      <c r="LN550" s="89"/>
      <c r="LO550" s="90"/>
      <c r="LP550" s="57"/>
      <c r="LQ550" s="57"/>
      <c r="LR550" s="91"/>
      <c r="LS550" s="87"/>
      <c r="LT550" s="87"/>
      <c r="LU550" s="55"/>
      <c r="LV550" s="55"/>
      <c r="LW550" s="92"/>
      <c r="LX550" s="61"/>
      <c r="LY550" s="55"/>
      <c r="LZ550" s="57"/>
      <c r="MA550" s="55"/>
      <c r="MB550" s="55"/>
      <c r="MC550" s="55"/>
      <c r="MD550" s="55"/>
      <c r="ME550" s="55"/>
      <c r="MF550" s="55"/>
      <c r="MG550" s="55"/>
      <c r="MH550" s="59"/>
      <c r="MI550" s="55"/>
      <c r="MJ550" s="55"/>
      <c r="MK550" s="87"/>
      <c r="ML550" s="88"/>
      <c r="MM550" s="89"/>
      <c r="MN550" s="90"/>
      <c r="MO550" s="57"/>
      <c r="MP550" s="57"/>
      <c r="MQ550" s="91"/>
      <c r="MR550" s="87"/>
      <c r="MS550" s="87"/>
      <c r="MT550" s="55"/>
      <c r="MU550" s="55"/>
      <c r="MV550" s="92"/>
      <c r="MW550" s="61"/>
      <c r="MX550" s="55"/>
      <c r="MY550" s="57"/>
      <c r="MZ550" s="55"/>
      <c r="NA550" s="55"/>
      <c r="NB550" s="55"/>
      <c r="NC550" s="55"/>
      <c r="ND550" s="55"/>
      <c r="NE550" s="55"/>
      <c r="NF550" s="55"/>
      <c r="NG550" s="59"/>
      <c r="NH550" s="55"/>
      <c r="NI550" s="55"/>
      <c r="NJ550" s="87"/>
      <c r="NK550" s="88"/>
      <c r="NL550" s="89"/>
      <c r="NM550" s="90"/>
      <c r="NN550" s="57"/>
      <c r="NO550" s="57"/>
      <c r="NP550" s="91"/>
      <c r="NQ550" s="87"/>
      <c r="NR550" s="87"/>
      <c r="NS550" s="55"/>
      <c r="NT550" s="55"/>
      <c r="NU550" s="92"/>
      <c r="NV550" s="61"/>
      <c r="NW550" s="55"/>
      <c r="NX550" s="57"/>
      <c r="NY550" s="55"/>
      <c r="NZ550" s="55"/>
      <c r="OA550" s="55"/>
      <c r="OB550" s="55"/>
      <c r="OC550" s="55"/>
      <c r="OD550" s="55"/>
      <c r="OE550" s="55"/>
      <c r="OF550" s="59"/>
      <c r="OG550" s="55"/>
      <c r="OH550" s="55"/>
      <c r="OI550" s="87"/>
      <c r="OJ550" s="88"/>
      <c r="OK550" s="89"/>
      <c r="OL550" s="90"/>
      <c r="OM550" s="57"/>
      <c r="ON550" s="57"/>
      <c r="OO550" s="91"/>
      <c r="OP550" s="87"/>
      <c r="OQ550" s="87"/>
      <c r="OR550" s="55"/>
      <c r="OS550" s="55"/>
      <c r="OT550" s="92"/>
      <c r="OU550" s="61"/>
      <c r="OV550" s="55"/>
      <c r="OW550" s="57"/>
      <c r="OX550" s="55"/>
      <c r="OY550" s="55"/>
      <c r="OZ550" s="55"/>
      <c r="PA550" s="55"/>
      <c r="PB550" s="55"/>
      <c r="PC550" s="55"/>
      <c r="PD550" s="55"/>
      <c r="PE550" s="59"/>
      <c r="PF550" s="55"/>
      <c r="PG550" s="55"/>
      <c r="PH550" s="87"/>
      <c r="PI550" s="88"/>
      <c r="PJ550" s="89"/>
      <c r="PK550" s="90"/>
      <c r="PL550" s="57"/>
      <c r="PM550" s="57"/>
      <c r="PN550" s="91"/>
      <c r="PO550" s="87"/>
      <c r="PP550" s="87"/>
      <c r="PQ550" s="55"/>
      <c r="PR550" s="55"/>
      <c r="PS550" s="92"/>
      <c r="PT550" s="61"/>
      <c r="PU550" s="55"/>
      <c r="PV550" s="57"/>
      <c r="PW550" s="55"/>
      <c r="PX550" s="55"/>
      <c r="PY550" s="55"/>
      <c r="PZ550" s="55"/>
      <c r="QA550" s="55"/>
      <c r="QB550" s="55"/>
      <c r="QC550" s="55"/>
      <c r="QD550" s="59"/>
      <c r="QE550" s="55"/>
      <c r="QF550" s="55"/>
      <c r="QG550" s="87"/>
      <c r="QH550" s="88"/>
      <c r="QI550" s="89"/>
      <c r="QJ550" s="90"/>
      <c r="QK550" s="57"/>
      <c r="QL550" s="57"/>
      <c r="QM550" s="91"/>
      <c r="QN550" s="87"/>
      <c r="QO550" s="87"/>
      <c r="QP550" s="55"/>
      <c r="QQ550" s="55"/>
      <c r="QR550" s="92"/>
      <c r="QS550" s="61"/>
      <c r="QT550" s="55"/>
      <c r="QU550" s="57"/>
      <c r="QV550" s="55"/>
      <c r="QW550" s="55"/>
      <c r="QX550" s="55"/>
      <c r="QY550" s="55"/>
      <c r="QZ550" s="55"/>
      <c r="RA550" s="55"/>
      <c r="RB550" s="55"/>
      <c r="RC550" s="59"/>
      <c r="RD550" s="55"/>
      <c r="RE550" s="55"/>
      <c r="RF550" s="87"/>
      <c r="RG550" s="88"/>
      <c r="RH550" s="89"/>
      <c r="RI550" s="90"/>
      <c r="RJ550" s="57"/>
      <c r="RK550" s="57"/>
      <c r="RL550" s="91"/>
      <c r="RM550" s="87"/>
      <c r="RN550" s="87"/>
      <c r="RO550" s="55"/>
      <c r="RP550" s="55"/>
      <c r="RQ550" s="92"/>
      <c r="RR550" s="61"/>
      <c r="RS550" s="55"/>
      <c r="RT550" s="57"/>
      <c r="RU550" s="55"/>
      <c r="RV550" s="55"/>
      <c r="RW550" s="55"/>
      <c r="RX550" s="55"/>
      <c r="RY550" s="55"/>
      <c r="RZ550" s="55"/>
      <c r="SA550" s="55"/>
      <c r="SB550" s="59"/>
      <c r="SC550" s="55"/>
      <c r="SD550" s="55"/>
      <c r="SE550" s="87"/>
      <c r="SF550" s="88"/>
      <c r="SG550" s="89"/>
      <c r="SH550" s="90"/>
      <c r="SI550" s="57"/>
      <c r="SJ550" s="57"/>
      <c r="SK550" s="91"/>
      <c r="SL550" s="87"/>
      <c r="SM550" s="87"/>
      <c r="SN550" s="55"/>
      <c r="SO550" s="55"/>
      <c r="SP550" s="92"/>
      <c r="SQ550" s="61"/>
      <c r="SR550" s="55"/>
      <c r="SS550" s="57"/>
      <c r="ST550" s="55"/>
      <c r="SU550" s="55"/>
      <c r="SV550" s="55"/>
      <c r="SW550" s="55"/>
      <c r="SX550" s="55"/>
      <c r="SY550" s="55"/>
      <c r="SZ550" s="55"/>
      <c r="TA550" s="59"/>
      <c r="TB550" s="55"/>
      <c r="TC550" s="55"/>
      <c r="TD550" s="87"/>
      <c r="TE550" s="88"/>
      <c r="TF550" s="89"/>
      <c r="TG550" s="90"/>
      <c r="TH550" s="57"/>
      <c r="TI550" s="57"/>
      <c r="TJ550" s="91"/>
      <c r="TK550" s="87"/>
      <c r="TL550" s="87"/>
      <c r="TM550" s="55"/>
      <c r="TN550" s="55"/>
      <c r="TO550" s="92"/>
      <c r="TP550" s="61"/>
      <c r="TQ550" s="55"/>
      <c r="TR550" s="57"/>
      <c r="TS550" s="55"/>
      <c r="TT550" s="55"/>
      <c r="TU550" s="55"/>
      <c r="TV550" s="55"/>
      <c r="TW550" s="55"/>
      <c r="TX550" s="55"/>
      <c r="TY550" s="55"/>
      <c r="TZ550" s="59"/>
      <c r="UA550" s="55"/>
      <c r="UB550" s="55"/>
      <c r="UC550" s="87"/>
      <c r="UD550" s="88"/>
      <c r="UE550" s="89"/>
      <c r="UF550" s="90"/>
      <c r="UG550" s="57"/>
      <c r="UH550" s="57"/>
      <c r="UI550" s="91"/>
      <c r="UJ550" s="87"/>
      <c r="UK550" s="87"/>
      <c r="UL550" s="55"/>
      <c r="UM550" s="55"/>
      <c r="UN550" s="92"/>
      <c r="UO550" s="61"/>
      <c r="UP550" s="55"/>
      <c r="UQ550" s="57"/>
      <c r="UR550" s="55"/>
      <c r="US550" s="55"/>
      <c r="UT550" s="55"/>
      <c r="UU550" s="55"/>
      <c r="UV550" s="55"/>
      <c r="UW550" s="55"/>
      <c r="UX550" s="55"/>
      <c r="UY550" s="59"/>
      <c r="UZ550" s="55"/>
      <c r="VA550" s="55"/>
      <c r="VB550" s="87"/>
      <c r="VC550" s="88"/>
      <c r="VD550" s="89"/>
      <c r="VE550" s="90"/>
      <c r="VF550" s="57"/>
      <c r="VG550" s="57"/>
      <c r="VH550" s="91"/>
      <c r="VI550" s="87"/>
      <c r="VJ550" s="87"/>
      <c r="VK550" s="55"/>
      <c r="VL550" s="55"/>
      <c r="VM550" s="92"/>
      <c r="VN550" s="61"/>
      <c r="VO550" s="55"/>
      <c r="VP550" s="57"/>
      <c r="VQ550" s="55"/>
      <c r="VR550" s="55"/>
      <c r="VS550" s="55"/>
      <c r="VT550" s="55"/>
      <c r="VU550" s="55"/>
      <c r="VV550" s="55"/>
      <c r="VW550" s="55"/>
      <c r="VX550" s="59"/>
      <c r="VY550" s="55"/>
      <c r="VZ550" s="55"/>
      <c r="WA550" s="87"/>
      <c r="WB550" s="88"/>
      <c r="WC550" s="89"/>
      <c r="WD550" s="90"/>
      <c r="WE550" s="57"/>
      <c r="WF550" s="57"/>
      <c r="WG550" s="91"/>
      <c r="WH550" s="87"/>
      <c r="WI550" s="87"/>
      <c r="WJ550" s="55"/>
      <c r="WK550" s="55"/>
      <c r="WL550" s="92"/>
      <c r="WM550" s="61"/>
      <c r="WN550" s="55"/>
      <c r="WO550" s="57"/>
      <c r="WP550" s="55"/>
      <c r="WQ550" s="55"/>
      <c r="WR550" s="55"/>
      <c r="WS550" s="55"/>
      <c r="WT550" s="55"/>
      <c r="WU550" s="55"/>
      <c r="WV550" s="55"/>
      <c r="WW550" s="59"/>
      <c r="WX550" s="55"/>
      <c r="WY550" s="55"/>
      <c r="WZ550" s="87"/>
      <c r="XA550" s="88"/>
      <c r="XB550" s="89"/>
      <c r="XC550" s="90"/>
      <c r="XD550" s="57"/>
      <c r="XE550" s="57"/>
      <c r="XF550" s="91"/>
      <c r="XG550" s="87"/>
      <c r="XH550" s="87"/>
      <c r="XI550" s="55"/>
      <c r="XJ550" s="55"/>
      <c r="XK550" s="92"/>
      <c r="XL550" s="61"/>
      <c r="XM550" s="55"/>
      <c r="XN550" s="57"/>
      <c r="XO550" s="55"/>
      <c r="XP550" s="55"/>
      <c r="XQ550" s="55"/>
      <c r="XR550" s="55"/>
      <c r="XS550" s="55"/>
      <c r="XT550" s="55"/>
      <c r="XU550" s="55"/>
      <c r="XV550" s="59"/>
      <c r="XW550" s="55"/>
      <c r="XX550" s="55"/>
      <c r="XY550" s="87"/>
      <c r="XZ550" s="88"/>
      <c r="YA550" s="89"/>
      <c r="YB550" s="90"/>
      <c r="YC550" s="57"/>
      <c r="YD550" s="57"/>
      <c r="YE550" s="91"/>
      <c r="YF550" s="87"/>
      <c r="YG550" s="87"/>
      <c r="YH550" s="55"/>
      <c r="YI550" s="55"/>
      <c r="YJ550" s="92"/>
      <c r="YK550" s="61"/>
      <c r="YL550" s="55"/>
      <c r="YM550" s="57"/>
      <c r="YN550" s="55"/>
      <c r="YO550" s="55"/>
      <c r="YP550" s="55"/>
      <c r="YQ550" s="55"/>
      <c r="YR550" s="55"/>
      <c r="YS550" s="55"/>
      <c r="YT550" s="55"/>
      <c r="YU550" s="59"/>
      <c r="YV550" s="55"/>
      <c r="YW550" s="55"/>
      <c r="YX550" s="87"/>
      <c r="YY550" s="88"/>
      <c r="YZ550" s="89"/>
      <c r="ZA550" s="90"/>
      <c r="ZB550" s="57"/>
      <c r="ZC550" s="57"/>
      <c r="ZD550" s="91"/>
      <c r="ZE550" s="87"/>
      <c r="ZF550" s="87"/>
      <c r="ZG550" s="55"/>
      <c r="ZH550" s="55"/>
      <c r="ZI550" s="92"/>
      <c r="ZJ550" s="61"/>
      <c r="ZK550" s="55"/>
      <c r="ZL550" s="57"/>
      <c r="ZM550" s="55"/>
      <c r="ZN550" s="55"/>
      <c r="ZO550" s="55"/>
      <c r="ZP550" s="55"/>
      <c r="ZQ550" s="55"/>
      <c r="ZR550" s="55"/>
      <c r="ZS550" s="55"/>
      <c r="ZT550" s="59"/>
      <c r="ZU550" s="55"/>
      <c r="ZV550" s="55"/>
      <c r="ZW550" s="87"/>
      <c r="ZX550" s="88"/>
      <c r="ZY550" s="89"/>
      <c r="ZZ550" s="90"/>
      <c r="AAA550" s="57"/>
      <c r="AAB550" s="57"/>
      <c r="AAC550" s="91"/>
      <c r="AAD550" s="87"/>
      <c r="AAE550" s="87"/>
      <c r="AAF550" s="55"/>
      <c r="AAG550" s="55"/>
      <c r="AAH550" s="92"/>
      <c r="AAI550" s="61"/>
      <c r="AAJ550" s="55"/>
      <c r="AAK550" s="57"/>
      <c r="AAL550" s="55"/>
      <c r="AAM550" s="55"/>
      <c r="AAN550" s="55"/>
      <c r="AAO550" s="55"/>
      <c r="AAP550" s="55"/>
      <c r="AAQ550" s="55"/>
      <c r="AAR550" s="55"/>
      <c r="AAS550" s="59"/>
      <c r="AAT550" s="55"/>
      <c r="AAU550" s="55"/>
      <c r="AAV550" s="87"/>
      <c r="AAW550" s="88"/>
      <c r="AAX550" s="89"/>
      <c r="AAY550" s="90"/>
      <c r="AAZ550" s="57"/>
      <c r="ABA550" s="57"/>
      <c r="ABB550" s="91"/>
      <c r="ABC550" s="87"/>
      <c r="ABD550" s="87"/>
      <c r="ABE550" s="55"/>
      <c r="ABF550" s="55"/>
      <c r="ABG550" s="92"/>
      <c r="ABH550" s="61"/>
      <c r="ABI550" s="55"/>
      <c r="ABJ550" s="57"/>
      <c r="ABK550" s="55"/>
      <c r="ABL550" s="55"/>
      <c r="ABM550" s="55"/>
      <c r="ABN550" s="55"/>
      <c r="ABO550" s="55"/>
      <c r="ABP550" s="55"/>
      <c r="ABQ550" s="55"/>
      <c r="ABR550" s="59"/>
      <c r="ABS550" s="55"/>
      <c r="ABT550" s="55"/>
      <c r="ABU550" s="87"/>
      <c r="ABV550" s="88"/>
      <c r="ABW550" s="89"/>
      <c r="ABX550" s="90"/>
      <c r="ABY550" s="57"/>
      <c r="ABZ550" s="57"/>
      <c r="ACA550" s="91"/>
      <c r="ACB550" s="87"/>
      <c r="ACC550" s="87"/>
      <c r="ACD550" s="55"/>
      <c r="ACE550" s="55"/>
      <c r="ACF550" s="92"/>
      <c r="ACG550" s="61"/>
      <c r="ACH550" s="55"/>
      <c r="ACI550" s="57"/>
      <c r="ACJ550" s="55"/>
      <c r="ACK550" s="55"/>
      <c r="ACL550" s="55"/>
      <c r="ACM550" s="55"/>
      <c r="ACN550" s="55"/>
      <c r="ACO550" s="55"/>
      <c r="ACP550" s="55"/>
      <c r="ACQ550" s="59"/>
      <c r="ACR550" s="55"/>
      <c r="ACS550" s="55"/>
      <c r="ACT550" s="87"/>
      <c r="ACU550" s="88"/>
      <c r="ACV550" s="89"/>
      <c r="ACW550" s="90"/>
      <c r="ACX550" s="57"/>
      <c r="ACY550" s="57"/>
      <c r="ACZ550" s="91"/>
      <c r="ADA550" s="87"/>
      <c r="ADB550" s="87"/>
      <c r="ADC550" s="55"/>
      <c r="ADD550" s="55"/>
      <c r="ADE550" s="92"/>
      <c r="ADF550" s="61"/>
      <c r="ADG550" s="55"/>
      <c r="ADH550" s="57"/>
      <c r="ADI550" s="55"/>
      <c r="ADJ550" s="55"/>
      <c r="ADK550" s="55"/>
      <c r="ADL550" s="55"/>
      <c r="ADM550" s="55"/>
      <c r="ADN550" s="55"/>
      <c r="ADO550" s="55"/>
      <c r="ADP550" s="59"/>
      <c r="ADQ550" s="55"/>
      <c r="ADR550" s="55"/>
      <c r="ADS550" s="87"/>
      <c r="ADT550" s="88"/>
      <c r="ADU550" s="89"/>
      <c r="ADV550" s="90"/>
      <c r="ADW550" s="57"/>
      <c r="ADX550" s="57"/>
      <c r="ADY550" s="91"/>
      <c r="ADZ550" s="87"/>
      <c r="AEA550" s="87"/>
      <c r="AEB550" s="55"/>
      <c r="AEC550" s="55"/>
      <c r="AED550" s="92"/>
      <c r="AEE550" s="61"/>
      <c r="AEF550" s="55"/>
      <c r="AEG550" s="57"/>
      <c r="AEH550" s="55"/>
      <c r="AEI550" s="55"/>
      <c r="AEJ550" s="55"/>
      <c r="AEK550" s="55"/>
      <c r="AEL550" s="55"/>
      <c r="AEM550" s="55"/>
      <c r="AEN550" s="55"/>
      <c r="AEO550" s="59"/>
      <c r="AEP550" s="55"/>
      <c r="AEQ550" s="55"/>
      <c r="AER550" s="87"/>
      <c r="AES550" s="88"/>
      <c r="AET550" s="89"/>
      <c r="AEU550" s="90"/>
      <c r="AEV550" s="57"/>
      <c r="AEW550" s="57"/>
      <c r="AEX550" s="91"/>
      <c r="AEY550" s="87"/>
      <c r="AEZ550" s="87"/>
      <c r="AFA550" s="55"/>
      <c r="AFB550" s="55"/>
      <c r="AFC550" s="92"/>
      <c r="AFD550" s="61"/>
      <c r="AFE550" s="55"/>
      <c r="AFF550" s="57"/>
      <c r="AFG550" s="55"/>
      <c r="AFH550" s="55"/>
      <c r="AFI550" s="55"/>
      <c r="AFJ550" s="55"/>
      <c r="AFK550" s="55"/>
      <c r="AFL550" s="55"/>
      <c r="AFM550" s="55"/>
      <c r="AFN550" s="59"/>
      <c r="AFO550" s="55"/>
      <c r="AFP550" s="55"/>
      <c r="AFQ550" s="87"/>
      <c r="AFR550" s="88"/>
      <c r="AFS550" s="89"/>
      <c r="AFT550" s="90"/>
      <c r="AFU550" s="57"/>
      <c r="AFV550" s="57"/>
      <c r="AFW550" s="91"/>
      <c r="AFX550" s="87"/>
      <c r="AFY550" s="87"/>
      <c r="AFZ550" s="55"/>
      <c r="AGA550" s="55"/>
      <c r="AGB550" s="92"/>
      <c r="AGC550" s="61"/>
      <c r="AGD550" s="55"/>
      <c r="AGE550" s="57"/>
      <c r="AGF550" s="55"/>
      <c r="AGG550" s="55"/>
      <c r="AGH550" s="55"/>
      <c r="AGI550" s="55"/>
      <c r="AGJ550" s="55"/>
      <c r="AGK550" s="55"/>
      <c r="AGL550" s="55"/>
      <c r="AGM550" s="59"/>
      <c r="AGN550" s="55"/>
      <c r="AGO550" s="55"/>
      <c r="AGP550" s="87"/>
      <c r="AGQ550" s="88"/>
      <c r="AGR550" s="89"/>
      <c r="AGS550" s="90"/>
      <c r="AGT550" s="57"/>
      <c r="AGU550" s="57"/>
      <c r="AGV550" s="91"/>
      <c r="AGW550" s="87"/>
      <c r="AGX550" s="87"/>
      <c r="AGY550" s="55"/>
      <c r="AGZ550" s="55"/>
      <c r="AHA550" s="92"/>
      <c r="AHB550" s="61"/>
      <c r="AHC550" s="55"/>
      <c r="AHD550" s="57"/>
      <c r="AHE550" s="55"/>
      <c r="AHF550" s="55"/>
      <c r="AHG550" s="55"/>
      <c r="AHH550" s="55"/>
      <c r="AHI550" s="55"/>
      <c r="AHJ550" s="55"/>
      <c r="AHK550" s="55"/>
      <c r="AHL550" s="59"/>
      <c r="AHM550" s="55"/>
      <c r="AHN550" s="55"/>
      <c r="AHO550" s="87"/>
      <c r="AHP550" s="88"/>
      <c r="AHQ550" s="89"/>
      <c r="AHR550" s="90"/>
      <c r="AHS550" s="57"/>
      <c r="AHT550" s="57"/>
      <c r="AHU550" s="91"/>
      <c r="AHV550" s="87"/>
      <c r="AHW550" s="87"/>
      <c r="AHX550" s="55"/>
      <c r="AHY550" s="55"/>
      <c r="AHZ550" s="92"/>
      <c r="AIA550" s="61"/>
      <c r="AIB550" s="55"/>
      <c r="AIC550" s="57"/>
      <c r="AID550" s="55"/>
      <c r="AIE550" s="55"/>
      <c r="AIF550" s="55"/>
      <c r="AIG550" s="55"/>
      <c r="AIH550" s="55"/>
      <c r="AII550" s="55"/>
      <c r="AIJ550" s="55"/>
      <c r="AIK550" s="59"/>
      <c r="AIL550" s="55"/>
      <c r="AIM550" s="55"/>
      <c r="AIN550" s="87"/>
      <c r="AIO550" s="88"/>
      <c r="AIP550" s="89"/>
      <c r="AIQ550" s="90"/>
      <c r="AIR550" s="57"/>
      <c r="AIS550" s="57"/>
      <c r="AIT550" s="91"/>
      <c r="AIU550" s="87"/>
      <c r="AIV550" s="87"/>
      <c r="AIW550" s="55"/>
      <c r="AIX550" s="55"/>
      <c r="AIY550" s="92"/>
      <c r="AIZ550" s="61"/>
      <c r="AJA550" s="55"/>
      <c r="AJB550" s="57"/>
      <c r="AJC550" s="55"/>
      <c r="AJD550" s="55"/>
      <c r="AJE550" s="55"/>
      <c r="AJF550" s="55"/>
      <c r="AJG550" s="55"/>
      <c r="AJH550" s="55"/>
      <c r="AJI550" s="55"/>
      <c r="AJJ550" s="59"/>
      <c r="AJK550" s="55"/>
      <c r="AJL550" s="55"/>
      <c r="AJM550" s="87"/>
      <c r="AJN550" s="88"/>
      <c r="AJO550" s="89"/>
      <c r="AJP550" s="90"/>
      <c r="AJQ550" s="57"/>
      <c r="AJR550" s="57"/>
      <c r="AJS550" s="91"/>
      <c r="AJT550" s="87"/>
      <c r="AJU550" s="87"/>
      <c r="AJV550" s="55"/>
      <c r="AJW550" s="55"/>
      <c r="AJX550" s="92"/>
      <c r="AJY550" s="61"/>
      <c r="AJZ550" s="55"/>
      <c r="AKA550" s="57"/>
      <c r="AKB550" s="55"/>
      <c r="AKC550" s="55"/>
      <c r="AKD550" s="55"/>
      <c r="AKE550" s="55"/>
      <c r="AKF550" s="55"/>
      <c r="AKG550" s="55"/>
      <c r="AKH550" s="55"/>
      <c r="AKI550" s="59"/>
      <c r="AKJ550" s="55"/>
      <c r="AKK550" s="55"/>
      <c r="AKL550" s="87"/>
      <c r="AKM550" s="88"/>
      <c r="AKN550" s="89"/>
      <c r="AKO550" s="90"/>
      <c r="AKP550" s="57"/>
      <c r="AKQ550" s="57"/>
      <c r="AKR550" s="91"/>
      <c r="AKS550" s="87"/>
      <c r="AKT550" s="87"/>
      <c r="AKU550" s="55"/>
      <c r="AKV550" s="55"/>
      <c r="AKW550" s="92"/>
      <c r="AKX550" s="61"/>
      <c r="AKY550" s="55"/>
      <c r="AKZ550" s="57"/>
      <c r="ALA550" s="55"/>
      <c r="ALB550" s="55"/>
      <c r="ALC550" s="55"/>
      <c r="ALD550" s="55"/>
      <c r="ALE550" s="55"/>
      <c r="ALF550" s="55"/>
      <c r="ALG550" s="55"/>
      <c r="ALH550" s="59"/>
      <c r="ALI550" s="55"/>
      <c r="ALJ550" s="55"/>
      <c r="ALK550" s="87"/>
      <c r="ALL550" s="88"/>
      <c r="ALM550" s="89"/>
      <c r="ALN550" s="90"/>
      <c r="ALO550" s="57"/>
      <c r="ALP550" s="57"/>
      <c r="ALQ550" s="91"/>
      <c r="ALR550" s="87"/>
      <c r="ALS550" s="87"/>
      <c r="ALT550" s="55"/>
      <c r="ALU550" s="55"/>
      <c r="ALV550" s="92"/>
      <c r="ALW550" s="61"/>
      <c r="ALX550" s="55"/>
      <c r="ALY550" s="57"/>
      <c r="ALZ550" s="55"/>
      <c r="AMA550" s="55"/>
      <c r="AMB550" s="55"/>
      <c r="AMC550" s="55"/>
      <c r="AMD550" s="55"/>
      <c r="AME550" s="55"/>
      <c r="AMF550" s="55"/>
      <c r="AMG550" s="59"/>
      <c r="AMH550" s="55"/>
      <c r="AMI550" s="55"/>
      <c r="AMJ550" s="87"/>
      <c r="AMK550" s="88"/>
      <c r="AML550" s="89"/>
      <c r="AMM550" s="90"/>
      <c r="AMN550" s="57"/>
      <c r="AMO550" s="57"/>
      <c r="AMP550" s="91"/>
      <c r="AMQ550" s="87"/>
      <c r="AMR550" s="87"/>
      <c r="AMS550" s="55"/>
      <c r="AMT550" s="55"/>
      <c r="AMU550" s="92"/>
      <c r="AMV550" s="61"/>
      <c r="AMW550" s="55"/>
      <c r="AMX550" s="57"/>
      <c r="AMY550" s="55"/>
      <c r="AMZ550" s="55"/>
      <c r="ANA550" s="55"/>
      <c r="ANB550" s="55"/>
      <c r="ANC550" s="55"/>
      <c r="AND550" s="55"/>
      <c r="ANE550" s="55"/>
      <c r="ANF550" s="59"/>
      <c r="ANG550" s="55"/>
      <c r="ANH550" s="55"/>
      <c r="ANI550" s="87"/>
      <c r="ANJ550" s="88"/>
      <c r="ANK550" s="89"/>
      <c r="ANL550" s="90"/>
      <c r="ANM550" s="57"/>
      <c r="ANN550" s="57"/>
      <c r="ANO550" s="91"/>
      <c r="ANP550" s="87"/>
      <c r="ANQ550" s="87"/>
      <c r="ANR550" s="55"/>
      <c r="ANS550" s="55"/>
      <c r="ANT550" s="92"/>
      <c r="ANU550" s="61"/>
      <c r="ANV550" s="55"/>
      <c r="ANW550" s="57"/>
      <c r="ANX550" s="55"/>
      <c r="ANY550" s="55"/>
      <c r="ANZ550" s="55"/>
      <c r="AOA550" s="55"/>
      <c r="AOB550" s="55"/>
      <c r="AOC550" s="55"/>
      <c r="AOD550" s="55"/>
      <c r="AOE550" s="59"/>
      <c r="AOF550" s="55"/>
      <c r="AOG550" s="55"/>
      <c r="AOH550" s="87"/>
      <c r="AOI550" s="88"/>
      <c r="AOJ550" s="89"/>
      <c r="AOK550" s="90"/>
      <c r="AOL550" s="57"/>
      <c r="AOM550" s="57"/>
      <c r="AON550" s="91"/>
      <c r="AOO550" s="87"/>
      <c r="AOP550" s="87"/>
      <c r="AOQ550" s="55"/>
      <c r="AOR550" s="55"/>
      <c r="AOS550" s="92"/>
      <c r="AOT550" s="61"/>
      <c r="AOU550" s="55"/>
      <c r="AOV550" s="57"/>
      <c r="AOW550" s="55"/>
      <c r="AOX550" s="55"/>
      <c r="AOY550" s="55"/>
      <c r="AOZ550" s="55"/>
      <c r="APA550" s="55"/>
      <c r="APB550" s="55"/>
      <c r="APC550" s="55"/>
      <c r="APD550" s="59"/>
      <c r="APE550" s="55"/>
      <c r="APF550" s="55"/>
      <c r="APG550" s="87"/>
      <c r="APH550" s="88"/>
      <c r="API550" s="89"/>
      <c r="APJ550" s="90"/>
      <c r="APK550" s="57"/>
      <c r="APL550" s="57"/>
      <c r="APM550" s="91"/>
      <c r="APN550" s="87"/>
      <c r="APO550" s="87"/>
      <c r="APP550" s="55"/>
      <c r="APQ550" s="55"/>
      <c r="APR550" s="92"/>
      <c r="APS550" s="61"/>
      <c r="APT550" s="55"/>
      <c r="APU550" s="57"/>
      <c r="APV550" s="55"/>
      <c r="APW550" s="55"/>
      <c r="APX550" s="55"/>
      <c r="APY550" s="55"/>
      <c r="APZ550" s="55"/>
      <c r="AQA550" s="55"/>
      <c r="AQB550" s="55"/>
      <c r="AQC550" s="59"/>
      <c r="AQD550" s="55"/>
      <c r="AQE550" s="55"/>
      <c r="AQF550" s="87"/>
      <c r="AQG550" s="88"/>
      <c r="AQH550" s="89"/>
      <c r="AQI550" s="90"/>
      <c r="AQJ550" s="57"/>
      <c r="AQK550" s="57"/>
      <c r="AQL550" s="91"/>
      <c r="AQM550" s="87"/>
      <c r="AQN550" s="87"/>
      <c r="AQO550" s="55"/>
      <c r="AQP550" s="55"/>
      <c r="AQQ550" s="92"/>
      <c r="AQR550" s="61"/>
      <c r="AQS550" s="55"/>
      <c r="AQT550" s="57"/>
      <c r="AQU550" s="55"/>
      <c r="AQV550" s="55"/>
      <c r="AQW550" s="55"/>
      <c r="AQX550" s="55"/>
      <c r="AQY550" s="55"/>
      <c r="AQZ550" s="55"/>
      <c r="ARA550" s="55"/>
      <c r="ARB550" s="59"/>
      <c r="ARC550" s="55"/>
      <c r="ARD550" s="55"/>
      <c r="ARE550" s="87"/>
      <c r="ARF550" s="88"/>
      <c r="ARG550" s="89"/>
      <c r="ARH550" s="90"/>
      <c r="ARI550" s="57"/>
      <c r="ARJ550" s="57"/>
      <c r="ARK550" s="91"/>
      <c r="ARL550" s="87"/>
      <c r="ARM550" s="87"/>
      <c r="ARN550" s="55"/>
      <c r="ARO550" s="55"/>
      <c r="ARP550" s="92"/>
      <c r="ARQ550" s="61"/>
      <c r="ARR550" s="55"/>
      <c r="ARS550" s="57"/>
      <c r="ART550" s="55"/>
      <c r="ARU550" s="55"/>
      <c r="ARV550" s="55"/>
      <c r="ARW550" s="55"/>
      <c r="ARX550" s="55"/>
      <c r="ARY550" s="55"/>
      <c r="ARZ550" s="55"/>
      <c r="ASA550" s="59"/>
      <c r="ASB550" s="55"/>
      <c r="ASC550" s="55"/>
      <c r="ASD550" s="87"/>
      <c r="ASE550" s="88"/>
      <c r="ASF550" s="89"/>
      <c r="ASG550" s="90"/>
      <c r="ASH550" s="57"/>
      <c r="ASI550" s="57"/>
      <c r="ASJ550" s="91"/>
      <c r="ASK550" s="87"/>
      <c r="ASL550" s="87"/>
      <c r="ASM550" s="55"/>
      <c r="ASN550" s="55"/>
      <c r="ASO550" s="92"/>
      <c r="ASP550" s="61"/>
      <c r="ASQ550" s="55"/>
      <c r="ASR550" s="57"/>
      <c r="ASS550" s="55"/>
      <c r="AST550" s="55"/>
      <c r="ASU550" s="55"/>
      <c r="ASV550" s="55"/>
      <c r="ASW550" s="55"/>
      <c r="ASX550" s="55"/>
      <c r="ASY550" s="55"/>
      <c r="ASZ550" s="59"/>
      <c r="ATA550" s="55"/>
      <c r="ATB550" s="55"/>
      <c r="ATC550" s="87"/>
      <c r="ATD550" s="88"/>
      <c r="ATE550" s="89"/>
      <c r="ATF550" s="90"/>
      <c r="ATG550" s="57"/>
      <c r="ATH550" s="57"/>
      <c r="ATI550" s="91"/>
      <c r="ATJ550" s="87"/>
      <c r="ATK550" s="87"/>
      <c r="ATL550" s="55"/>
      <c r="ATM550" s="55"/>
      <c r="ATN550" s="92"/>
      <c r="ATO550" s="61"/>
      <c r="ATP550" s="55"/>
      <c r="ATQ550" s="57"/>
      <c r="ATR550" s="55"/>
      <c r="ATS550" s="55"/>
      <c r="ATT550" s="55"/>
      <c r="ATU550" s="55"/>
      <c r="ATV550" s="55"/>
      <c r="ATW550" s="55"/>
      <c r="ATX550" s="55"/>
      <c r="ATY550" s="59"/>
      <c r="ATZ550" s="55"/>
      <c r="AUA550" s="55"/>
      <c r="AUB550" s="87"/>
      <c r="AUC550" s="88"/>
      <c r="AUD550" s="89"/>
      <c r="AUE550" s="90"/>
      <c r="AUF550" s="57"/>
      <c r="AUG550" s="57"/>
      <c r="AUH550" s="91"/>
      <c r="AUI550" s="87"/>
      <c r="AUJ550" s="87"/>
      <c r="AUK550" s="55"/>
      <c r="AUL550" s="55"/>
      <c r="AUM550" s="92"/>
      <c r="AUN550" s="61"/>
      <c r="AUO550" s="55"/>
      <c r="AUP550" s="57"/>
      <c r="AUQ550" s="55"/>
      <c r="AUR550" s="55"/>
      <c r="AUS550" s="55"/>
      <c r="AUT550" s="55"/>
      <c r="AUU550" s="55"/>
      <c r="AUV550" s="55"/>
      <c r="AUW550" s="55"/>
      <c r="AUX550" s="59"/>
      <c r="AUY550" s="55"/>
      <c r="AUZ550" s="55"/>
      <c r="AVA550" s="87"/>
      <c r="AVB550" s="88"/>
      <c r="AVC550" s="89"/>
      <c r="AVD550" s="90"/>
      <c r="AVE550" s="57"/>
      <c r="AVF550" s="57"/>
      <c r="AVG550" s="91"/>
      <c r="AVH550" s="87"/>
      <c r="AVI550" s="87"/>
      <c r="AVJ550" s="55"/>
      <c r="AVK550" s="55"/>
      <c r="AVL550" s="92"/>
      <c r="AVM550" s="61"/>
      <c r="AVN550" s="55"/>
      <c r="AVO550" s="57"/>
      <c r="AVP550" s="55"/>
      <c r="AVQ550" s="55"/>
      <c r="AVR550" s="55"/>
      <c r="AVS550" s="55"/>
      <c r="AVT550" s="55"/>
      <c r="AVU550" s="55"/>
      <c r="AVV550" s="55"/>
      <c r="AVW550" s="59"/>
      <c r="AVX550" s="55"/>
      <c r="AVY550" s="55"/>
      <c r="AVZ550" s="87"/>
      <c r="AWA550" s="88"/>
      <c r="AWB550" s="89"/>
      <c r="AWC550" s="90"/>
      <c r="AWD550" s="57"/>
      <c r="AWE550" s="57"/>
      <c r="AWF550" s="91"/>
      <c r="AWG550" s="87"/>
      <c r="AWH550" s="87"/>
      <c r="AWI550" s="55"/>
      <c r="AWJ550" s="55"/>
      <c r="AWK550" s="92"/>
      <c r="AWL550" s="61"/>
      <c r="AWM550" s="55"/>
      <c r="AWN550" s="57"/>
      <c r="AWO550" s="55"/>
      <c r="AWP550" s="55"/>
      <c r="AWQ550" s="55"/>
      <c r="AWR550" s="55"/>
      <c r="AWS550" s="55"/>
      <c r="AWT550" s="55"/>
      <c r="AWU550" s="55"/>
      <c r="AWV550" s="59"/>
      <c r="AWW550" s="55"/>
      <c r="AWX550" s="55"/>
      <c r="AWY550" s="87"/>
      <c r="AWZ550" s="88"/>
      <c r="AXA550" s="89"/>
      <c r="AXB550" s="90"/>
      <c r="AXC550" s="57"/>
      <c r="AXD550" s="57"/>
      <c r="AXE550" s="91"/>
      <c r="AXF550" s="87"/>
      <c r="AXG550" s="87"/>
      <c r="AXH550" s="55"/>
      <c r="AXI550" s="55"/>
      <c r="AXJ550" s="92"/>
      <c r="AXK550" s="61"/>
      <c r="AXL550" s="55"/>
      <c r="AXM550" s="57"/>
      <c r="AXN550" s="55"/>
      <c r="AXO550" s="55"/>
      <c r="AXP550" s="55"/>
      <c r="AXQ550" s="55"/>
      <c r="AXR550" s="55"/>
      <c r="AXS550" s="55"/>
      <c r="AXT550" s="55"/>
      <c r="AXU550" s="59"/>
      <c r="AXV550" s="55"/>
      <c r="AXW550" s="55"/>
      <c r="AXX550" s="87"/>
      <c r="AXY550" s="88"/>
      <c r="AXZ550" s="89"/>
      <c r="AYA550" s="90"/>
      <c r="AYB550" s="57"/>
      <c r="AYC550" s="57"/>
      <c r="AYD550" s="91"/>
      <c r="AYE550" s="87"/>
      <c r="AYF550" s="87"/>
      <c r="AYG550" s="55"/>
      <c r="AYH550" s="55"/>
      <c r="AYI550" s="92"/>
      <c r="AYJ550" s="61"/>
      <c r="AYK550" s="55"/>
      <c r="AYL550" s="57"/>
      <c r="AYM550" s="55"/>
      <c r="AYN550" s="55"/>
      <c r="AYO550" s="55"/>
      <c r="AYP550" s="55"/>
      <c r="AYQ550" s="55"/>
      <c r="AYR550" s="55"/>
      <c r="AYS550" s="55"/>
      <c r="AYT550" s="59"/>
      <c r="AYU550" s="55"/>
      <c r="AYV550" s="55"/>
      <c r="AYW550" s="87"/>
      <c r="AYX550" s="88"/>
      <c r="AYY550" s="89"/>
      <c r="AYZ550" s="90"/>
      <c r="AZA550" s="57"/>
      <c r="AZB550" s="57"/>
      <c r="AZC550" s="91"/>
      <c r="AZD550" s="87"/>
      <c r="AZE550" s="87"/>
      <c r="AZF550" s="55"/>
      <c r="AZG550" s="55"/>
      <c r="AZH550" s="92"/>
      <c r="AZI550" s="61"/>
      <c r="AZJ550" s="55"/>
      <c r="AZK550" s="57"/>
      <c r="AZL550" s="55"/>
      <c r="AZM550" s="55"/>
      <c r="AZN550" s="55"/>
      <c r="AZO550" s="55"/>
      <c r="AZP550" s="55"/>
      <c r="AZQ550" s="55"/>
      <c r="AZR550" s="55"/>
      <c r="AZS550" s="59"/>
      <c r="AZT550" s="55"/>
      <c r="AZU550" s="55"/>
      <c r="AZV550" s="87"/>
      <c r="AZW550" s="88"/>
      <c r="AZX550" s="89"/>
      <c r="AZY550" s="90"/>
      <c r="AZZ550" s="57"/>
      <c r="BAA550" s="57"/>
      <c r="BAB550" s="91"/>
      <c r="BAC550" s="87"/>
      <c r="BAD550" s="87"/>
      <c r="BAE550" s="55"/>
      <c r="BAF550" s="55"/>
      <c r="BAG550" s="92"/>
      <c r="BAH550" s="61"/>
      <c r="BAI550" s="55"/>
      <c r="BAJ550" s="57"/>
      <c r="BAK550" s="55"/>
      <c r="BAL550" s="55"/>
      <c r="BAM550" s="55"/>
      <c r="BAN550" s="55"/>
      <c r="BAO550" s="55"/>
      <c r="BAP550" s="55"/>
      <c r="BAQ550" s="55"/>
      <c r="BAR550" s="59"/>
      <c r="BAS550" s="55"/>
      <c r="BAT550" s="55"/>
      <c r="BAU550" s="87"/>
      <c r="BAV550" s="88"/>
      <c r="BAW550" s="89"/>
      <c r="BAX550" s="90"/>
      <c r="BAY550" s="57"/>
      <c r="BAZ550" s="57"/>
      <c r="BBA550" s="91"/>
      <c r="BBB550" s="87"/>
      <c r="BBC550" s="87"/>
      <c r="BBD550" s="55"/>
      <c r="BBE550" s="55"/>
      <c r="BBF550" s="92"/>
      <c r="BBG550" s="61"/>
      <c r="BBH550" s="55"/>
      <c r="BBI550" s="57"/>
      <c r="BBJ550" s="55"/>
      <c r="BBK550" s="55"/>
      <c r="BBL550" s="55"/>
      <c r="BBM550" s="55"/>
      <c r="BBN550" s="55"/>
      <c r="BBO550" s="55"/>
      <c r="BBP550" s="55"/>
      <c r="BBQ550" s="59"/>
      <c r="BBR550" s="55"/>
      <c r="BBS550" s="55"/>
      <c r="BBT550" s="87"/>
      <c r="BBU550" s="88"/>
      <c r="BBV550" s="89"/>
      <c r="BBW550" s="90"/>
      <c r="BBX550" s="57"/>
      <c r="BBY550" s="57"/>
      <c r="BBZ550" s="91"/>
      <c r="BCA550" s="87"/>
      <c r="BCB550" s="87"/>
      <c r="BCC550" s="55"/>
      <c r="BCD550" s="55"/>
      <c r="BCE550" s="92"/>
      <c r="BCF550" s="61"/>
      <c r="BCG550" s="55"/>
      <c r="BCH550" s="57"/>
      <c r="BCI550" s="55"/>
      <c r="BCJ550" s="55"/>
      <c r="BCK550" s="55"/>
      <c r="BCL550" s="55"/>
      <c r="BCM550" s="55"/>
      <c r="BCN550" s="55"/>
      <c r="BCO550" s="55"/>
      <c r="BCP550" s="59"/>
      <c r="BCQ550" s="55"/>
      <c r="BCR550" s="55"/>
      <c r="BCS550" s="87"/>
      <c r="BCT550" s="88"/>
      <c r="BCU550" s="89"/>
      <c r="BCV550" s="90"/>
      <c r="BCW550" s="57"/>
      <c r="BCX550" s="57"/>
      <c r="BCY550" s="91"/>
      <c r="BCZ550" s="87"/>
      <c r="BDA550" s="87"/>
      <c r="BDB550" s="55"/>
      <c r="BDC550" s="55"/>
      <c r="BDD550" s="92"/>
      <c r="BDE550" s="61"/>
      <c r="BDF550" s="55"/>
      <c r="BDG550" s="57"/>
      <c r="BDH550" s="55"/>
      <c r="BDI550" s="55"/>
      <c r="BDJ550" s="55"/>
      <c r="BDK550" s="55"/>
      <c r="BDL550" s="55"/>
      <c r="BDM550" s="55"/>
      <c r="BDN550" s="55"/>
      <c r="BDO550" s="59"/>
      <c r="BDP550" s="55"/>
      <c r="BDQ550" s="55"/>
      <c r="BDR550" s="87"/>
      <c r="BDS550" s="88"/>
      <c r="BDT550" s="89"/>
      <c r="BDU550" s="90"/>
      <c r="BDV550" s="57"/>
      <c r="BDW550" s="57"/>
      <c r="BDX550" s="91"/>
      <c r="BDY550" s="87"/>
      <c r="BDZ550" s="87"/>
      <c r="BEA550" s="55"/>
      <c r="BEB550" s="55"/>
      <c r="BEC550" s="92"/>
      <c r="BED550" s="61"/>
      <c r="BEE550" s="55"/>
      <c r="BEF550" s="57"/>
      <c r="BEG550" s="55"/>
      <c r="BEH550" s="55"/>
      <c r="BEI550" s="55"/>
      <c r="BEJ550" s="55"/>
      <c r="BEK550" s="55"/>
      <c r="BEL550" s="55"/>
      <c r="BEM550" s="55"/>
      <c r="BEN550" s="59"/>
      <c r="BEO550" s="55"/>
      <c r="BEP550" s="55"/>
      <c r="BEQ550" s="87"/>
      <c r="BER550" s="88"/>
      <c r="BES550" s="89"/>
      <c r="BET550" s="90"/>
      <c r="BEU550" s="57"/>
      <c r="BEV550" s="57"/>
      <c r="BEW550" s="91"/>
      <c r="BEX550" s="87"/>
      <c r="BEY550" s="87"/>
      <c r="BEZ550" s="55"/>
      <c r="BFA550" s="55"/>
      <c r="BFB550" s="92"/>
      <c r="BFC550" s="61"/>
      <c r="BFD550" s="55"/>
      <c r="BFE550" s="57"/>
      <c r="BFF550" s="55"/>
      <c r="BFG550" s="55"/>
      <c r="BFH550" s="55"/>
      <c r="BFI550" s="55"/>
      <c r="BFJ550" s="55"/>
      <c r="BFK550" s="55"/>
      <c r="BFL550" s="55"/>
      <c r="BFM550" s="59"/>
      <c r="BFN550" s="55"/>
      <c r="BFO550" s="55"/>
      <c r="BFP550" s="87"/>
      <c r="BFQ550" s="88"/>
      <c r="BFR550" s="89"/>
      <c r="BFS550" s="90"/>
      <c r="BFT550" s="57"/>
      <c r="BFU550" s="57"/>
      <c r="BFV550" s="91"/>
      <c r="BFW550" s="87"/>
      <c r="BFX550" s="87"/>
      <c r="BFY550" s="55"/>
      <c r="BFZ550" s="55"/>
      <c r="BGA550" s="92"/>
      <c r="BGB550" s="61"/>
      <c r="BGC550" s="55"/>
      <c r="BGD550" s="57"/>
      <c r="BGE550" s="55"/>
      <c r="BGF550" s="55"/>
      <c r="BGG550" s="55"/>
      <c r="BGH550" s="55"/>
      <c r="BGI550" s="55"/>
      <c r="BGJ550" s="55"/>
      <c r="BGK550" s="55"/>
      <c r="BGL550" s="59"/>
      <c r="BGM550" s="55"/>
      <c r="BGN550" s="55"/>
      <c r="BGO550" s="87"/>
      <c r="BGP550" s="88"/>
      <c r="BGQ550" s="89"/>
      <c r="BGR550" s="90"/>
      <c r="BGS550" s="57"/>
      <c r="BGT550" s="57"/>
      <c r="BGU550" s="91"/>
      <c r="BGV550" s="87"/>
      <c r="BGW550" s="87"/>
      <c r="BGX550" s="55"/>
      <c r="BGY550" s="55"/>
      <c r="BGZ550" s="92"/>
      <c r="BHA550" s="61"/>
      <c r="BHB550" s="55"/>
      <c r="BHC550" s="57"/>
      <c r="BHD550" s="55"/>
      <c r="BHE550" s="55"/>
      <c r="BHF550" s="55"/>
      <c r="BHG550" s="55"/>
      <c r="BHH550" s="55"/>
      <c r="BHI550" s="55"/>
      <c r="BHJ550" s="55"/>
      <c r="BHK550" s="59"/>
      <c r="BHL550" s="55"/>
      <c r="BHM550" s="55"/>
      <c r="BHN550" s="87"/>
      <c r="BHO550" s="88"/>
      <c r="BHP550" s="89"/>
      <c r="BHQ550" s="90"/>
      <c r="BHR550" s="57"/>
      <c r="BHS550" s="57"/>
      <c r="BHT550" s="91"/>
      <c r="BHU550" s="87"/>
      <c r="BHV550" s="87"/>
      <c r="BHW550" s="55"/>
      <c r="BHX550" s="55"/>
      <c r="BHY550" s="92"/>
      <c r="BHZ550" s="61"/>
      <c r="BIA550" s="55"/>
      <c r="BIB550" s="57"/>
      <c r="BIC550" s="55"/>
      <c r="BID550" s="55"/>
      <c r="BIE550" s="55"/>
      <c r="BIF550" s="55"/>
      <c r="BIG550" s="55"/>
      <c r="BIH550" s="55"/>
      <c r="BII550" s="55"/>
      <c r="BIJ550" s="59"/>
      <c r="BIK550" s="55"/>
      <c r="BIL550" s="55"/>
      <c r="BIM550" s="87"/>
      <c r="BIN550" s="88"/>
      <c r="BIO550" s="89"/>
      <c r="BIP550" s="90"/>
      <c r="BIQ550" s="57"/>
      <c r="BIR550" s="57"/>
      <c r="BIS550" s="91"/>
      <c r="BIT550" s="87"/>
      <c r="BIU550" s="87"/>
      <c r="BIV550" s="55"/>
      <c r="BIW550" s="55"/>
      <c r="BIX550" s="92"/>
      <c r="BIY550" s="61"/>
      <c r="BIZ550" s="55"/>
      <c r="BJA550" s="57"/>
      <c r="BJB550" s="55"/>
      <c r="BJC550" s="55"/>
      <c r="BJD550" s="55"/>
      <c r="BJE550" s="55"/>
      <c r="BJF550" s="55"/>
      <c r="BJG550" s="55"/>
      <c r="BJH550" s="55"/>
      <c r="BJI550" s="59"/>
      <c r="BJJ550" s="55"/>
      <c r="BJK550" s="55"/>
      <c r="BJL550" s="87"/>
      <c r="BJM550" s="88"/>
      <c r="BJN550" s="89"/>
      <c r="BJO550" s="90"/>
      <c r="BJP550" s="57"/>
      <c r="BJQ550" s="57"/>
      <c r="BJR550" s="91"/>
      <c r="BJS550" s="87"/>
      <c r="BJT550" s="87"/>
      <c r="BJU550" s="55"/>
      <c r="BJV550" s="55"/>
      <c r="BJW550" s="92"/>
      <c r="BJX550" s="61"/>
      <c r="BJY550" s="55"/>
      <c r="BJZ550" s="57"/>
      <c r="BKA550" s="55"/>
      <c r="BKB550" s="55"/>
      <c r="BKC550" s="55"/>
      <c r="BKD550" s="55"/>
      <c r="BKE550" s="55"/>
      <c r="BKF550" s="55"/>
      <c r="BKG550" s="55"/>
      <c r="BKH550" s="59"/>
      <c r="BKI550" s="55"/>
      <c r="BKJ550" s="55"/>
      <c r="BKK550" s="87"/>
      <c r="BKL550" s="88"/>
      <c r="BKM550" s="89"/>
      <c r="BKN550" s="90"/>
      <c r="BKO550" s="57"/>
      <c r="BKP550" s="57"/>
      <c r="BKQ550" s="91"/>
      <c r="BKR550" s="87"/>
      <c r="BKS550" s="87"/>
      <c r="BKT550" s="55"/>
      <c r="BKU550" s="55"/>
      <c r="BKV550" s="92"/>
      <c r="BKW550" s="61"/>
      <c r="BKX550" s="55"/>
      <c r="BKY550" s="57"/>
      <c r="BKZ550" s="55"/>
      <c r="BLA550" s="55"/>
      <c r="BLB550" s="55"/>
      <c r="BLC550" s="55"/>
      <c r="BLD550" s="55"/>
      <c r="BLE550" s="55"/>
      <c r="BLF550" s="55"/>
      <c r="BLG550" s="59"/>
      <c r="BLH550" s="55"/>
      <c r="BLI550" s="55"/>
      <c r="BLJ550" s="87"/>
      <c r="BLK550" s="88"/>
      <c r="BLL550" s="89"/>
      <c r="BLM550" s="90"/>
      <c r="BLN550" s="57"/>
      <c r="BLO550" s="57"/>
      <c r="BLP550" s="91"/>
      <c r="BLQ550" s="87"/>
      <c r="BLR550" s="87"/>
      <c r="BLS550" s="55"/>
      <c r="BLT550" s="55"/>
      <c r="BLU550" s="92"/>
      <c r="BLV550" s="61"/>
      <c r="BLW550" s="55"/>
      <c r="BLX550" s="57"/>
      <c r="BLY550" s="55"/>
      <c r="BLZ550" s="55"/>
      <c r="BMA550" s="55"/>
      <c r="BMB550" s="55"/>
      <c r="BMC550" s="55"/>
      <c r="BMD550" s="55"/>
      <c r="BME550" s="55"/>
      <c r="BMF550" s="59"/>
      <c r="BMG550" s="55"/>
      <c r="BMH550" s="55"/>
      <c r="BMI550" s="87"/>
      <c r="BMJ550" s="88"/>
      <c r="BMK550" s="89"/>
      <c r="BML550" s="90"/>
      <c r="BMM550" s="57"/>
      <c r="BMN550" s="57"/>
      <c r="BMO550" s="91"/>
      <c r="BMP550" s="87"/>
      <c r="BMQ550" s="87"/>
      <c r="BMR550" s="55"/>
      <c r="BMS550" s="55"/>
      <c r="BMT550" s="92"/>
      <c r="BMU550" s="61"/>
      <c r="BMV550" s="55"/>
      <c r="BMW550" s="57"/>
      <c r="BMX550" s="55"/>
      <c r="BMY550" s="55"/>
      <c r="BMZ550" s="55"/>
      <c r="BNA550" s="55"/>
      <c r="BNB550" s="55"/>
      <c r="BNC550" s="55"/>
      <c r="BND550" s="55"/>
      <c r="BNE550" s="59"/>
      <c r="BNF550" s="55"/>
      <c r="BNG550" s="55"/>
      <c r="BNH550" s="87"/>
      <c r="BNI550" s="88"/>
      <c r="BNJ550" s="89"/>
      <c r="BNK550" s="90"/>
      <c r="BNL550" s="57"/>
      <c r="BNM550" s="57"/>
      <c r="BNN550" s="91"/>
      <c r="BNO550" s="87"/>
      <c r="BNP550" s="87"/>
      <c r="BNQ550" s="55"/>
      <c r="BNR550" s="55"/>
      <c r="BNS550" s="92"/>
      <c r="BNT550" s="61"/>
      <c r="BNU550" s="55"/>
      <c r="BNV550" s="57"/>
      <c r="BNW550" s="55"/>
      <c r="BNX550" s="55"/>
      <c r="BNY550" s="55"/>
      <c r="BNZ550" s="55"/>
      <c r="BOA550" s="55"/>
      <c r="BOB550" s="55"/>
      <c r="BOC550" s="55"/>
      <c r="BOD550" s="59"/>
      <c r="BOE550" s="55"/>
      <c r="BOF550" s="55"/>
      <c r="BOG550" s="87"/>
      <c r="BOH550" s="88"/>
      <c r="BOI550" s="89"/>
      <c r="BOJ550" s="90"/>
      <c r="BOK550" s="57"/>
      <c r="BOL550" s="57"/>
      <c r="BOM550" s="91"/>
      <c r="BON550" s="87"/>
      <c r="BOO550" s="87"/>
      <c r="BOP550" s="55"/>
      <c r="BOQ550" s="55"/>
      <c r="BOR550" s="92"/>
      <c r="BOS550" s="61"/>
      <c r="BOT550" s="55"/>
      <c r="BOU550" s="57"/>
      <c r="BOV550" s="55"/>
      <c r="BOW550" s="55"/>
      <c r="BOX550" s="55"/>
      <c r="BOY550" s="55"/>
      <c r="BOZ550" s="55"/>
      <c r="BPA550" s="55"/>
      <c r="BPB550" s="55"/>
      <c r="BPC550" s="59"/>
      <c r="BPD550" s="55"/>
      <c r="BPE550" s="55"/>
      <c r="BPF550" s="87"/>
      <c r="BPG550" s="88"/>
      <c r="BPH550" s="89"/>
      <c r="BPI550" s="90"/>
      <c r="BPJ550" s="57"/>
      <c r="BPK550" s="57"/>
      <c r="BPL550" s="91"/>
      <c r="BPM550" s="87"/>
      <c r="BPN550" s="87"/>
      <c r="BPO550" s="55"/>
      <c r="BPP550" s="55"/>
      <c r="BPQ550" s="92"/>
      <c r="BPR550" s="61"/>
      <c r="BPS550" s="55"/>
      <c r="BPT550" s="57"/>
      <c r="BPU550" s="55"/>
      <c r="BPV550" s="55"/>
      <c r="BPW550" s="55"/>
      <c r="BPX550" s="55"/>
      <c r="BPY550" s="55"/>
      <c r="BPZ550" s="55"/>
      <c r="BQA550" s="55"/>
      <c r="BQB550" s="59"/>
      <c r="BQC550" s="55"/>
      <c r="BQD550" s="55"/>
      <c r="BQE550" s="87"/>
      <c r="BQF550" s="88"/>
      <c r="BQG550" s="89"/>
      <c r="BQH550" s="90"/>
      <c r="BQI550" s="57"/>
      <c r="BQJ550" s="57"/>
      <c r="BQK550" s="91"/>
      <c r="BQL550" s="87"/>
      <c r="BQM550" s="87"/>
      <c r="BQN550" s="55"/>
      <c r="BQO550" s="55"/>
      <c r="BQP550" s="92"/>
      <c r="BQQ550" s="61"/>
      <c r="BQR550" s="55"/>
      <c r="BQS550" s="57"/>
      <c r="BQT550" s="55"/>
      <c r="BQU550" s="55"/>
      <c r="BQV550" s="55"/>
      <c r="BQW550" s="55"/>
      <c r="BQX550" s="55"/>
      <c r="BQY550" s="55"/>
      <c r="BQZ550" s="55"/>
      <c r="BRA550" s="59"/>
      <c r="BRB550" s="55"/>
      <c r="BRC550" s="55"/>
      <c r="BRD550" s="87"/>
      <c r="BRE550" s="88"/>
      <c r="BRF550" s="89"/>
      <c r="BRG550" s="90"/>
      <c r="BRH550" s="57"/>
      <c r="BRI550" s="57"/>
      <c r="BRJ550" s="91"/>
      <c r="BRK550" s="87"/>
      <c r="BRL550" s="87"/>
      <c r="BRM550" s="55"/>
      <c r="BRN550" s="55"/>
      <c r="BRO550" s="92"/>
      <c r="BRP550" s="61"/>
      <c r="BRQ550" s="55"/>
      <c r="BRR550" s="57"/>
      <c r="BRS550" s="55"/>
      <c r="BRT550" s="55"/>
      <c r="BRU550" s="55"/>
      <c r="BRV550" s="55"/>
      <c r="BRW550" s="55"/>
      <c r="BRX550" s="55"/>
      <c r="BRY550" s="55"/>
      <c r="BRZ550" s="59"/>
      <c r="BSA550" s="55"/>
      <c r="BSB550" s="55"/>
      <c r="BSC550" s="87"/>
      <c r="BSD550" s="88"/>
      <c r="BSE550" s="89"/>
      <c r="BSF550" s="90"/>
      <c r="BSG550" s="57"/>
      <c r="BSH550" s="57"/>
      <c r="BSI550" s="91"/>
      <c r="BSJ550" s="87"/>
      <c r="BSK550" s="87"/>
      <c r="BSL550" s="55"/>
      <c r="BSM550" s="55"/>
      <c r="BSN550" s="92"/>
      <c r="BSO550" s="61"/>
      <c r="BSP550" s="55"/>
      <c r="BSQ550" s="57"/>
      <c r="BSR550" s="55"/>
      <c r="BSS550" s="55"/>
      <c r="BST550" s="55"/>
      <c r="BSU550" s="55"/>
      <c r="BSV550" s="55"/>
      <c r="BSW550" s="55"/>
      <c r="BSX550" s="55"/>
      <c r="BSY550" s="59"/>
      <c r="BSZ550" s="55"/>
      <c r="BTA550" s="55"/>
      <c r="BTB550" s="87"/>
      <c r="BTC550" s="88"/>
      <c r="BTD550" s="89"/>
      <c r="BTE550" s="90"/>
      <c r="BTF550" s="57"/>
      <c r="BTG550" s="57"/>
      <c r="BTH550" s="91"/>
      <c r="BTI550" s="87"/>
      <c r="BTJ550" s="87"/>
      <c r="BTK550" s="55"/>
      <c r="BTL550" s="55"/>
      <c r="BTM550" s="92"/>
      <c r="BTN550" s="61"/>
      <c r="BTO550" s="55"/>
      <c r="BTP550" s="57"/>
      <c r="BTQ550" s="55"/>
      <c r="BTR550" s="55"/>
      <c r="BTS550" s="55"/>
      <c r="BTT550" s="55"/>
      <c r="BTU550" s="55"/>
      <c r="BTV550" s="55"/>
      <c r="BTW550" s="55"/>
      <c r="BTX550" s="59"/>
      <c r="BTY550" s="55"/>
      <c r="BTZ550" s="55"/>
      <c r="BUA550" s="87"/>
      <c r="BUB550" s="88"/>
      <c r="BUC550" s="89"/>
      <c r="BUD550" s="90"/>
      <c r="BUE550" s="57"/>
      <c r="BUF550" s="57"/>
      <c r="BUG550" s="91"/>
      <c r="BUH550" s="87"/>
      <c r="BUI550" s="87"/>
      <c r="BUJ550" s="55"/>
      <c r="BUK550" s="55"/>
      <c r="BUL550" s="92"/>
      <c r="BUM550" s="61"/>
      <c r="BUN550" s="55"/>
      <c r="BUO550" s="57"/>
      <c r="BUP550" s="55"/>
      <c r="BUQ550" s="55"/>
      <c r="BUR550" s="55"/>
      <c r="BUS550" s="55"/>
      <c r="BUT550" s="55"/>
      <c r="BUU550" s="55"/>
      <c r="BUV550" s="55"/>
      <c r="BUW550" s="59"/>
      <c r="BUX550" s="55"/>
      <c r="BUY550" s="55"/>
      <c r="BUZ550" s="87"/>
      <c r="BVA550" s="88"/>
      <c r="BVB550" s="89"/>
      <c r="BVC550" s="90"/>
      <c r="BVD550" s="57"/>
      <c r="BVE550" s="57"/>
      <c r="BVF550" s="91"/>
      <c r="BVG550" s="87"/>
      <c r="BVH550" s="87"/>
      <c r="BVI550" s="55"/>
      <c r="BVJ550" s="55"/>
      <c r="BVK550" s="92"/>
      <c r="BVL550" s="61"/>
      <c r="BVM550" s="55"/>
      <c r="BVN550" s="57"/>
      <c r="BVO550" s="55"/>
      <c r="BVP550" s="55"/>
      <c r="BVQ550" s="55"/>
      <c r="BVR550" s="55"/>
      <c r="BVS550" s="55"/>
      <c r="BVT550" s="55"/>
      <c r="BVU550" s="55"/>
      <c r="BVV550" s="59"/>
      <c r="BVW550" s="55"/>
      <c r="BVX550" s="55"/>
      <c r="BVY550" s="87"/>
      <c r="BVZ550" s="88"/>
      <c r="BWA550" s="89"/>
      <c r="BWB550" s="90"/>
      <c r="BWC550" s="57"/>
      <c r="BWD550" s="57"/>
      <c r="BWE550" s="91"/>
      <c r="BWF550" s="87"/>
      <c r="BWG550" s="87"/>
      <c r="BWH550" s="55"/>
      <c r="BWI550" s="55"/>
      <c r="BWJ550" s="92"/>
      <c r="BWK550" s="61"/>
      <c r="BWL550" s="55"/>
      <c r="BWM550" s="57"/>
      <c r="BWN550" s="55"/>
      <c r="BWO550" s="55"/>
      <c r="BWP550" s="55"/>
      <c r="BWQ550" s="55"/>
      <c r="BWR550" s="55"/>
      <c r="BWS550" s="55"/>
      <c r="BWT550" s="55"/>
      <c r="BWU550" s="59"/>
      <c r="BWV550" s="55"/>
      <c r="BWW550" s="55"/>
      <c r="BWX550" s="87"/>
      <c r="BWY550" s="88"/>
      <c r="BWZ550" s="89"/>
      <c r="BXA550" s="90"/>
      <c r="BXB550" s="57"/>
      <c r="BXC550" s="57"/>
      <c r="BXD550" s="91"/>
      <c r="BXE550" s="87"/>
      <c r="BXF550" s="87"/>
      <c r="BXG550" s="55"/>
      <c r="BXH550" s="55"/>
      <c r="BXI550" s="92"/>
      <c r="BXJ550" s="61"/>
      <c r="BXK550" s="55"/>
      <c r="BXL550" s="57"/>
      <c r="BXM550" s="55"/>
      <c r="BXN550" s="55"/>
      <c r="BXO550" s="55"/>
      <c r="BXP550" s="55"/>
      <c r="BXQ550" s="55"/>
      <c r="BXR550" s="55"/>
      <c r="BXS550" s="55"/>
      <c r="BXT550" s="59"/>
      <c r="BXU550" s="55"/>
      <c r="BXV550" s="55"/>
      <c r="BXW550" s="87"/>
      <c r="BXX550" s="88"/>
      <c r="BXY550" s="89"/>
      <c r="BXZ550" s="90"/>
      <c r="BYA550" s="57"/>
      <c r="BYB550" s="57"/>
      <c r="BYC550" s="91"/>
      <c r="BYD550" s="87"/>
      <c r="BYE550" s="87"/>
      <c r="BYF550" s="55"/>
      <c r="BYG550" s="55"/>
      <c r="BYH550" s="92"/>
      <c r="BYI550" s="61"/>
      <c r="BYJ550" s="55"/>
      <c r="BYK550" s="57"/>
      <c r="BYL550" s="55"/>
      <c r="BYM550" s="55"/>
      <c r="BYN550" s="55"/>
      <c r="BYO550" s="55"/>
      <c r="BYP550" s="55"/>
      <c r="BYQ550" s="55"/>
      <c r="BYR550" s="55"/>
      <c r="BYS550" s="59"/>
      <c r="BYT550" s="55"/>
      <c r="BYU550" s="55"/>
      <c r="BYV550" s="87"/>
      <c r="BYW550" s="88"/>
      <c r="BYX550" s="89"/>
      <c r="BYY550" s="90"/>
      <c r="BYZ550" s="57"/>
      <c r="BZA550" s="57"/>
      <c r="BZB550" s="91"/>
      <c r="BZC550" s="87"/>
      <c r="BZD550" s="87"/>
      <c r="BZE550" s="55"/>
      <c r="BZF550" s="55"/>
      <c r="BZG550" s="92"/>
      <c r="BZH550" s="61"/>
      <c r="BZI550" s="55"/>
      <c r="BZJ550" s="57"/>
      <c r="BZK550" s="55"/>
      <c r="BZL550" s="55"/>
      <c r="BZM550" s="55"/>
      <c r="BZN550" s="55"/>
      <c r="BZO550" s="55"/>
      <c r="BZP550" s="55"/>
      <c r="BZQ550" s="55"/>
      <c r="BZR550" s="59"/>
      <c r="BZS550" s="55"/>
      <c r="BZT550" s="55"/>
      <c r="BZU550" s="87"/>
      <c r="BZV550" s="88"/>
      <c r="BZW550" s="89"/>
      <c r="BZX550" s="90"/>
      <c r="BZY550" s="57"/>
      <c r="BZZ550" s="57"/>
      <c r="CAA550" s="91"/>
      <c r="CAB550" s="87"/>
      <c r="CAC550" s="87"/>
      <c r="CAD550" s="55"/>
      <c r="CAE550" s="55"/>
      <c r="CAF550" s="92"/>
      <c r="CAG550" s="61"/>
      <c r="CAH550" s="55"/>
      <c r="CAI550" s="57"/>
      <c r="CAJ550" s="55"/>
      <c r="CAK550" s="55"/>
      <c r="CAL550" s="55"/>
      <c r="CAM550" s="55"/>
      <c r="CAN550" s="55"/>
      <c r="CAO550" s="55"/>
      <c r="CAP550" s="55"/>
      <c r="CAQ550" s="59"/>
      <c r="CAR550" s="55"/>
      <c r="CAS550" s="55"/>
      <c r="CAT550" s="87"/>
      <c r="CAU550" s="88"/>
      <c r="CAV550" s="89"/>
      <c r="CAW550" s="90"/>
      <c r="CAX550" s="57"/>
      <c r="CAY550" s="57"/>
      <c r="CAZ550" s="91"/>
      <c r="CBA550" s="87"/>
      <c r="CBB550" s="87"/>
      <c r="CBC550" s="55"/>
      <c r="CBD550" s="55"/>
      <c r="CBE550" s="92"/>
      <c r="CBF550" s="61"/>
      <c r="CBG550" s="55"/>
      <c r="CBH550" s="57"/>
      <c r="CBI550" s="55"/>
      <c r="CBJ550" s="55"/>
      <c r="CBK550" s="55"/>
      <c r="CBL550" s="55"/>
      <c r="CBM550" s="55"/>
      <c r="CBN550" s="55"/>
      <c r="CBO550" s="55"/>
      <c r="CBP550" s="59"/>
      <c r="CBQ550" s="55"/>
      <c r="CBR550" s="55"/>
      <c r="CBS550" s="87"/>
      <c r="CBT550" s="88"/>
      <c r="CBU550" s="89"/>
      <c r="CBV550" s="90"/>
      <c r="CBW550" s="57"/>
      <c r="CBX550" s="57"/>
      <c r="CBY550" s="91"/>
      <c r="CBZ550" s="87"/>
      <c r="CCA550" s="87"/>
      <c r="CCB550" s="55"/>
      <c r="CCC550" s="55"/>
      <c r="CCD550" s="92"/>
      <c r="CCE550" s="61"/>
      <c r="CCF550" s="55"/>
      <c r="CCG550" s="57"/>
      <c r="CCH550" s="55"/>
      <c r="CCI550" s="55"/>
      <c r="CCJ550" s="55"/>
      <c r="CCK550" s="55"/>
      <c r="CCL550" s="55"/>
      <c r="CCM550" s="55"/>
      <c r="CCN550" s="55"/>
      <c r="CCO550" s="59"/>
      <c r="CCP550" s="55"/>
      <c r="CCQ550" s="55"/>
      <c r="CCR550" s="87"/>
      <c r="CCS550" s="88"/>
      <c r="CCT550" s="89"/>
      <c r="CCU550" s="90"/>
      <c r="CCV550" s="57"/>
      <c r="CCW550" s="57"/>
      <c r="CCX550" s="91"/>
      <c r="CCY550" s="87"/>
      <c r="CCZ550" s="87"/>
      <c r="CDA550" s="55"/>
      <c r="CDB550" s="55"/>
      <c r="CDC550" s="92"/>
      <c r="CDD550" s="61"/>
      <c r="CDE550" s="55"/>
      <c r="CDF550" s="57"/>
      <c r="CDG550" s="55"/>
      <c r="CDH550" s="55"/>
      <c r="CDI550" s="55"/>
      <c r="CDJ550" s="55"/>
      <c r="CDK550" s="55"/>
      <c r="CDL550" s="55"/>
      <c r="CDM550" s="55"/>
      <c r="CDN550" s="59"/>
      <c r="CDO550" s="55"/>
      <c r="CDP550" s="55"/>
      <c r="CDQ550" s="87"/>
      <c r="CDR550" s="88"/>
      <c r="CDS550" s="89"/>
      <c r="CDT550" s="90"/>
      <c r="CDU550" s="57"/>
      <c r="CDV550" s="57"/>
      <c r="CDW550" s="91"/>
      <c r="CDX550" s="87"/>
      <c r="CDY550" s="87"/>
      <c r="CDZ550" s="55"/>
      <c r="CEA550" s="55"/>
      <c r="CEB550" s="92"/>
      <c r="CEC550" s="61"/>
      <c r="CED550" s="55"/>
      <c r="CEE550" s="57"/>
      <c r="CEF550" s="55"/>
      <c r="CEG550" s="55"/>
      <c r="CEH550" s="55"/>
      <c r="CEI550" s="55"/>
      <c r="CEJ550" s="55"/>
      <c r="CEK550" s="55"/>
      <c r="CEL550" s="55"/>
      <c r="CEM550" s="59"/>
      <c r="CEN550" s="55"/>
      <c r="CEO550" s="55"/>
      <c r="CEP550" s="87"/>
      <c r="CEQ550" s="88"/>
      <c r="CER550" s="89"/>
      <c r="CES550" s="90"/>
      <c r="CET550" s="57"/>
      <c r="CEU550" s="57"/>
      <c r="CEV550" s="91"/>
      <c r="CEW550" s="87"/>
      <c r="CEX550" s="87"/>
      <c r="CEY550" s="55"/>
      <c r="CEZ550" s="55"/>
      <c r="CFA550" s="92"/>
      <c r="CFB550" s="61"/>
      <c r="CFC550" s="55"/>
      <c r="CFD550" s="57"/>
      <c r="CFE550" s="55"/>
      <c r="CFF550" s="55"/>
      <c r="CFG550" s="55"/>
      <c r="CFH550" s="55"/>
      <c r="CFI550" s="55"/>
      <c r="CFJ550" s="55"/>
      <c r="CFK550" s="55"/>
      <c r="CFL550" s="59"/>
      <c r="CFM550" s="55"/>
      <c r="CFN550" s="55"/>
      <c r="CFO550" s="87"/>
      <c r="CFP550" s="88"/>
      <c r="CFQ550" s="89"/>
      <c r="CFR550" s="90"/>
      <c r="CFS550" s="57"/>
      <c r="CFT550" s="57"/>
      <c r="CFU550" s="91"/>
      <c r="CFV550" s="87"/>
      <c r="CFW550" s="87"/>
      <c r="CFX550" s="55"/>
      <c r="CFY550" s="55"/>
      <c r="CFZ550" s="92"/>
      <c r="CGA550" s="61"/>
      <c r="CGB550" s="55"/>
      <c r="CGC550" s="57"/>
      <c r="CGD550" s="55"/>
      <c r="CGE550" s="55"/>
      <c r="CGF550" s="55"/>
      <c r="CGG550" s="55"/>
      <c r="CGH550" s="55"/>
      <c r="CGI550" s="55"/>
      <c r="CGJ550" s="55"/>
      <c r="CGK550" s="59"/>
      <c r="CGL550" s="55"/>
      <c r="CGM550" s="55"/>
      <c r="CGN550" s="87"/>
      <c r="CGO550" s="88"/>
      <c r="CGP550" s="89"/>
      <c r="CGQ550" s="90"/>
      <c r="CGR550" s="57"/>
      <c r="CGS550" s="57"/>
      <c r="CGT550" s="91"/>
      <c r="CGU550" s="87"/>
      <c r="CGV550" s="87"/>
      <c r="CGW550" s="55"/>
      <c r="CGX550" s="55"/>
      <c r="CGY550" s="92"/>
      <c r="CGZ550" s="61"/>
      <c r="CHA550" s="55"/>
      <c r="CHB550" s="57"/>
      <c r="CHC550" s="55"/>
      <c r="CHD550" s="55"/>
      <c r="CHE550" s="55"/>
      <c r="CHF550" s="55"/>
      <c r="CHG550" s="55"/>
      <c r="CHH550" s="55"/>
      <c r="CHI550" s="55"/>
      <c r="CHJ550" s="59"/>
      <c r="CHK550" s="55"/>
      <c r="CHL550" s="55"/>
      <c r="CHM550" s="87"/>
      <c r="CHN550" s="88"/>
      <c r="CHO550" s="89"/>
      <c r="CHP550" s="90"/>
      <c r="CHQ550" s="57"/>
      <c r="CHR550" s="57"/>
      <c r="CHS550" s="91"/>
      <c r="CHT550" s="87"/>
      <c r="CHU550" s="87"/>
      <c r="CHV550" s="55"/>
      <c r="CHW550" s="55"/>
      <c r="CHX550" s="92"/>
      <c r="CHY550" s="61"/>
      <c r="CHZ550" s="55"/>
      <c r="CIA550" s="57"/>
      <c r="CIB550" s="55"/>
      <c r="CIC550" s="55"/>
      <c r="CID550" s="55"/>
      <c r="CIE550" s="55"/>
      <c r="CIF550" s="55"/>
      <c r="CIG550" s="55"/>
      <c r="CIH550" s="55"/>
      <c r="CII550" s="59"/>
      <c r="CIJ550" s="55"/>
      <c r="CIK550" s="55"/>
      <c r="CIL550" s="87"/>
      <c r="CIM550" s="88"/>
      <c r="CIN550" s="89"/>
      <c r="CIO550" s="90"/>
      <c r="CIP550" s="57"/>
      <c r="CIQ550" s="57"/>
      <c r="CIR550" s="91"/>
      <c r="CIS550" s="87"/>
      <c r="CIT550" s="87"/>
      <c r="CIU550" s="55"/>
      <c r="CIV550" s="55"/>
      <c r="CIW550" s="92"/>
      <c r="CIX550" s="61"/>
      <c r="CIY550" s="55"/>
      <c r="CIZ550" s="57"/>
      <c r="CJA550" s="55"/>
      <c r="CJB550" s="55"/>
      <c r="CJC550" s="55"/>
      <c r="CJD550" s="55"/>
      <c r="CJE550" s="55"/>
      <c r="CJF550" s="55"/>
      <c r="CJG550" s="55"/>
      <c r="CJH550" s="59"/>
      <c r="CJI550" s="55"/>
      <c r="CJJ550" s="55"/>
      <c r="CJK550" s="87"/>
      <c r="CJL550" s="88"/>
      <c r="CJM550" s="89"/>
      <c r="CJN550" s="90"/>
      <c r="CJO550" s="57"/>
      <c r="CJP550" s="57"/>
      <c r="CJQ550" s="91"/>
      <c r="CJR550" s="87"/>
      <c r="CJS550" s="87"/>
      <c r="CJT550" s="55"/>
      <c r="CJU550" s="55"/>
      <c r="CJV550" s="92"/>
      <c r="CJW550" s="61"/>
      <c r="CJX550" s="55"/>
      <c r="CJY550" s="57"/>
      <c r="CJZ550" s="55"/>
      <c r="CKA550" s="55"/>
      <c r="CKB550" s="55"/>
      <c r="CKC550" s="55"/>
      <c r="CKD550" s="55"/>
      <c r="CKE550" s="55"/>
      <c r="CKF550" s="55"/>
      <c r="CKG550" s="59"/>
      <c r="CKH550" s="55"/>
      <c r="CKI550" s="55"/>
      <c r="CKJ550" s="87"/>
      <c r="CKK550" s="88"/>
      <c r="CKL550" s="89"/>
      <c r="CKM550" s="90"/>
      <c r="CKN550" s="57"/>
      <c r="CKO550" s="57"/>
      <c r="CKP550" s="91"/>
      <c r="CKQ550" s="87"/>
      <c r="CKR550" s="87"/>
      <c r="CKS550" s="55"/>
      <c r="CKT550" s="55"/>
      <c r="CKU550" s="92"/>
      <c r="CKV550" s="61"/>
      <c r="CKW550" s="55"/>
      <c r="CKX550" s="57"/>
      <c r="CKY550" s="55"/>
      <c r="CKZ550" s="55"/>
      <c r="CLA550" s="55"/>
      <c r="CLB550" s="55"/>
      <c r="CLC550" s="55"/>
      <c r="CLD550" s="55"/>
      <c r="CLE550" s="55"/>
      <c r="CLF550" s="59"/>
      <c r="CLG550" s="55"/>
      <c r="CLH550" s="55"/>
      <c r="CLI550" s="87"/>
      <c r="CLJ550" s="88"/>
      <c r="CLK550" s="89"/>
      <c r="CLL550" s="90"/>
      <c r="CLM550" s="57"/>
      <c r="CLN550" s="57"/>
      <c r="CLO550" s="91"/>
      <c r="CLP550" s="87"/>
      <c r="CLQ550" s="87"/>
      <c r="CLR550" s="55"/>
      <c r="CLS550" s="55"/>
      <c r="CLT550" s="92"/>
      <c r="CLU550" s="61"/>
      <c r="CLV550" s="55"/>
      <c r="CLW550" s="57"/>
      <c r="CLX550" s="55"/>
      <c r="CLY550" s="55"/>
      <c r="CLZ550" s="55"/>
      <c r="CMA550" s="55"/>
      <c r="CMB550" s="55"/>
      <c r="CMC550" s="55"/>
      <c r="CMD550" s="55"/>
      <c r="CME550" s="59"/>
      <c r="CMF550" s="55"/>
      <c r="CMG550" s="55"/>
      <c r="CMH550" s="87"/>
      <c r="CMI550" s="88"/>
      <c r="CMJ550" s="89"/>
      <c r="CMK550" s="90"/>
      <c r="CML550" s="57"/>
      <c r="CMM550" s="57"/>
      <c r="CMN550" s="91"/>
      <c r="CMO550" s="87"/>
      <c r="CMP550" s="87"/>
      <c r="CMQ550" s="55"/>
      <c r="CMR550" s="55"/>
      <c r="CMS550" s="92"/>
      <c r="CMT550" s="61"/>
      <c r="CMU550" s="55"/>
      <c r="CMV550" s="57"/>
      <c r="CMW550" s="55"/>
      <c r="CMX550" s="55"/>
      <c r="CMY550" s="55"/>
      <c r="CMZ550" s="55"/>
      <c r="CNA550" s="55"/>
      <c r="CNB550" s="55"/>
      <c r="CNC550" s="55"/>
      <c r="CND550" s="59"/>
      <c r="CNE550" s="55"/>
      <c r="CNF550" s="55"/>
      <c r="CNG550" s="87"/>
      <c r="CNH550" s="88"/>
      <c r="CNI550" s="89"/>
      <c r="CNJ550" s="90"/>
      <c r="CNK550" s="57"/>
      <c r="CNL550" s="57"/>
      <c r="CNM550" s="91"/>
      <c r="CNN550" s="87"/>
      <c r="CNO550" s="87"/>
      <c r="CNP550" s="55"/>
      <c r="CNQ550" s="55"/>
      <c r="CNR550" s="92"/>
      <c r="CNS550" s="61"/>
      <c r="CNT550" s="55"/>
      <c r="CNU550" s="57"/>
      <c r="CNV550" s="55"/>
      <c r="CNW550" s="55"/>
      <c r="CNX550" s="55"/>
      <c r="CNY550" s="55"/>
      <c r="CNZ550" s="55"/>
      <c r="COA550" s="55"/>
      <c r="COB550" s="55"/>
      <c r="COC550" s="59"/>
      <c r="COD550" s="55"/>
      <c r="COE550" s="55"/>
      <c r="COF550" s="87"/>
      <c r="COG550" s="88"/>
      <c r="COH550" s="89"/>
      <c r="COI550" s="90"/>
      <c r="COJ550" s="57"/>
      <c r="COK550" s="57"/>
      <c r="COL550" s="91"/>
      <c r="COM550" s="87"/>
      <c r="CON550" s="87"/>
      <c r="COO550" s="55"/>
      <c r="COP550" s="55"/>
      <c r="COQ550" s="92"/>
      <c r="COR550" s="61"/>
      <c r="COS550" s="55"/>
      <c r="COT550" s="57"/>
      <c r="COU550" s="55"/>
      <c r="COV550" s="55"/>
      <c r="COW550" s="55"/>
      <c r="COX550" s="55"/>
      <c r="COY550" s="55"/>
      <c r="COZ550" s="55"/>
      <c r="CPA550" s="55"/>
      <c r="CPB550" s="59"/>
      <c r="CPC550" s="55"/>
      <c r="CPD550" s="55"/>
      <c r="CPE550" s="87"/>
      <c r="CPF550" s="88"/>
      <c r="CPG550" s="89"/>
      <c r="CPH550" s="90"/>
      <c r="CPI550" s="57"/>
      <c r="CPJ550" s="57"/>
      <c r="CPK550" s="91"/>
      <c r="CPL550" s="87"/>
      <c r="CPM550" s="87"/>
      <c r="CPN550" s="55"/>
      <c r="CPO550" s="55"/>
      <c r="CPP550" s="92"/>
      <c r="CPQ550" s="61"/>
      <c r="CPR550" s="55"/>
      <c r="CPS550" s="57"/>
      <c r="CPT550" s="55"/>
      <c r="CPU550" s="55"/>
      <c r="CPV550" s="55"/>
      <c r="CPW550" s="55"/>
      <c r="CPX550" s="55"/>
      <c r="CPY550" s="55"/>
      <c r="CPZ550" s="55"/>
      <c r="CQA550" s="59"/>
      <c r="CQB550" s="55"/>
      <c r="CQC550" s="55"/>
      <c r="CQD550" s="87"/>
      <c r="CQE550" s="88"/>
      <c r="CQF550" s="89"/>
      <c r="CQG550" s="90"/>
      <c r="CQH550" s="57"/>
      <c r="CQI550" s="57"/>
      <c r="CQJ550" s="91"/>
      <c r="CQK550" s="87"/>
      <c r="CQL550" s="87"/>
      <c r="CQM550" s="55"/>
      <c r="CQN550" s="55"/>
      <c r="CQO550" s="92"/>
      <c r="CQP550" s="61"/>
      <c r="CQQ550" s="55"/>
      <c r="CQR550" s="57"/>
      <c r="CQS550" s="55"/>
      <c r="CQT550" s="55"/>
      <c r="CQU550" s="55"/>
      <c r="CQV550" s="55"/>
      <c r="CQW550" s="55"/>
      <c r="CQX550" s="55"/>
      <c r="CQY550" s="55"/>
      <c r="CQZ550" s="59"/>
      <c r="CRA550" s="55"/>
      <c r="CRB550" s="55"/>
      <c r="CRC550" s="87"/>
      <c r="CRD550" s="88"/>
      <c r="CRE550" s="89"/>
      <c r="CRF550" s="90"/>
      <c r="CRG550" s="57"/>
      <c r="CRH550" s="57"/>
      <c r="CRI550" s="91"/>
      <c r="CRJ550" s="87"/>
      <c r="CRK550" s="87"/>
      <c r="CRL550" s="55"/>
      <c r="CRM550" s="55"/>
      <c r="CRN550" s="92"/>
      <c r="CRO550" s="61"/>
      <c r="CRP550" s="55"/>
      <c r="CRQ550" s="57"/>
      <c r="CRR550" s="55"/>
      <c r="CRS550" s="55"/>
      <c r="CRT550" s="55"/>
      <c r="CRU550" s="55"/>
      <c r="CRV550" s="55"/>
      <c r="CRW550" s="55"/>
      <c r="CRX550" s="55"/>
      <c r="CRY550" s="59"/>
      <c r="CRZ550" s="55"/>
      <c r="CSA550" s="55"/>
      <c r="CSB550" s="87"/>
      <c r="CSC550" s="88"/>
      <c r="CSD550" s="89"/>
      <c r="CSE550" s="90"/>
      <c r="CSF550" s="57"/>
      <c r="CSG550" s="57"/>
      <c r="CSH550" s="91"/>
      <c r="CSI550" s="87"/>
      <c r="CSJ550" s="87"/>
      <c r="CSK550" s="55"/>
      <c r="CSL550" s="55"/>
      <c r="CSM550" s="92"/>
      <c r="CSN550" s="61"/>
      <c r="CSO550" s="55"/>
      <c r="CSP550" s="57"/>
      <c r="CSQ550" s="55"/>
      <c r="CSR550" s="55"/>
      <c r="CSS550" s="55"/>
      <c r="CST550" s="55"/>
      <c r="CSU550" s="55"/>
      <c r="CSV550" s="55"/>
      <c r="CSW550" s="55"/>
      <c r="CSX550" s="59"/>
      <c r="CSY550" s="55"/>
      <c r="CSZ550" s="55"/>
      <c r="CTA550" s="87"/>
      <c r="CTB550" s="88"/>
      <c r="CTC550" s="89"/>
      <c r="CTD550" s="90"/>
      <c r="CTE550" s="57"/>
      <c r="CTF550" s="57"/>
      <c r="CTG550" s="91"/>
      <c r="CTH550" s="87"/>
      <c r="CTI550" s="87"/>
      <c r="CTJ550" s="55"/>
      <c r="CTK550" s="55"/>
      <c r="CTL550" s="92"/>
      <c r="CTM550" s="61"/>
      <c r="CTN550" s="55"/>
      <c r="CTO550" s="57"/>
      <c r="CTP550" s="55"/>
      <c r="CTQ550" s="55"/>
      <c r="CTR550" s="55"/>
      <c r="CTS550" s="55"/>
      <c r="CTT550" s="55"/>
      <c r="CTU550" s="55"/>
      <c r="CTV550" s="55"/>
      <c r="CTW550" s="59"/>
      <c r="CTX550" s="55"/>
      <c r="CTY550" s="55"/>
      <c r="CTZ550" s="87"/>
      <c r="CUA550" s="88"/>
      <c r="CUB550" s="89"/>
      <c r="CUC550" s="90"/>
      <c r="CUD550" s="57"/>
      <c r="CUE550" s="57"/>
      <c r="CUF550" s="91"/>
      <c r="CUG550" s="87"/>
      <c r="CUH550" s="87"/>
      <c r="CUI550" s="55"/>
      <c r="CUJ550" s="55"/>
      <c r="CUK550" s="92"/>
      <c r="CUL550" s="61"/>
      <c r="CUM550" s="55"/>
      <c r="CUN550" s="57"/>
      <c r="CUO550" s="55"/>
      <c r="CUP550" s="55"/>
      <c r="CUQ550" s="55"/>
      <c r="CUR550" s="55"/>
      <c r="CUS550" s="55"/>
      <c r="CUT550" s="55"/>
      <c r="CUU550" s="55"/>
      <c r="CUV550" s="59"/>
      <c r="CUW550" s="55"/>
      <c r="CUX550" s="55"/>
      <c r="CUY550" s="87"/>
      <c r="CUZ550" s="88"/>
      <c r="CVA550" s="89"/>
      <c r="CVB550" s="90"/>
      <c r="CVC550" s="57"/>
      <c r="CVD550" s="57"/>
      <c r="CVE550" s="91"/>
      <c r="CVF550" s="87"/>
      <c r="CVG550" s="87"/>
      <c r="CVH550" s="55"/>
      <c r="CVI550" s="55"/>
      <c r="CVJ550" s="92"/>
      <c r="CVK550" s="61"/>
      <c r="CVL550" s="55"/>
      <c r="CVM550" s="57"/>
      <c r="CVN550" s="55"/>
      <c r="CVO550" s="55"/>
      <c r="CVP550" s="55"/>
      <c r="CVQ550" s="55"/>
      <c r="CVR550" s="55"/>
      <c r="CVS550" s="55"/>
      <c r="CVT550" s="55"/>
      <c r="CVU550" s="59"/>
      <c r="CVV550" s="55"/>
      <c r="CVW550" s="55"/>
      <c r="CVX550" s="87"/>
      <c r="CVY550" s="88"/>
      <c r="CVZ550" s="89"/>
      <c r="CWA550" s="90"/>
      <c r="CWB550" s="57"/>
      <c r="CWC550" s="57"/>
      <c r="CWD550" s="91"/>
      <c r="CWE550" s="87"/>
      <c r="CWF550" s="87"/>
      <c r="CWG550" s="55"/>
      <c r="CWH550" s="55"/>
      <c r="CWI550" s="92"/>
      <c r="CWJ550" s="61"/>
      <c r="CWK550" s="55"/>
      <c r="CWL550" s="57"/>
      <c r="CWM550" s="55"/>
      <c r="CWN550" s="55"/>
      <c r="CWO550" s="55"/>
      <c r="CWP550" s="55"/>
      <c r="CWQ550" s="55"/>
      <c r="CWR550" s="55"/>
      <c r="CWS550" s="55"/>
      <c r="CWT550" s="59"/>
      <c r="CWU550" s="55"/>
      <c r="CWV550" s="55"/>
      <c r="CWW550" s="87"/>
      <c r="CWX550" s="88"/>
      <c r="CWY550" s="89"/>
      <c r="CWZ550" s="90"/>
      <c r="CXA550" s="57"/>
      <c r="CXB550" s="57"/>
      <c r="CXC550" s="91"/>
      <c r="CXD550" s="87"/>
      <c r="CXE550" s="87"/>
      <c r="CXF550" s="55"/>
      <c r="CXG550" s="55"/>
      <c r="CXH550" s="92"/>
      <c r="CXI550" s="61"/>
      <c r="CXJ550" s="55"/>
      <c r="CXK550" s="57"/>
      <c r="CXL550" s="55"/>
      <c r="CXM550" s="55"/>
      <c r="CXN550" s="55"/>
      <c r="CXO550" s="55"/>
      <c r="CXP550" s="55"/>
      <c r="CXQ550" s="55"/>
      <c r="CXR550" s="55"/>
      <c r="CXS550" s="59"/>
      <c r="CXT550" s="55"/>
      <c r="CXU550" s="55"/>
      <c r="CXV550" s="87"/>
      <c r="CXW550" s="88"/>
      <c r="CXX550" s="89"/>
      <c r="CXY550" s="90"/>
      <c r="CXZ550" s="57"/>
      <c r="CYA550" s="57"/>
      <c r="CYB550" s="91"/>
      <c r="CYC550" s="87"/>
      <c r="CYD550" s="87"/>
      <c r="CYE550" s="55"/>
      <c r="CYF550" s="55"/>
      <c r="CYG550" s="92"/>
      <c r="CYH550" s="61"/>
      <c r="CYI550" s="55"/>
      <c r="CYJ550" s="57"/>
      <c r="CYK550" s="55"/>
      <c r="CYL550" s="55"/>
      <c r="CYM550" s="55"/>
      <c r="CYN550" s="55"/>
      <c r="CYO550" s="55"/>
      <c r="CYP550" s="55"/>
      <c r="CYQ550" s="55"/>
      <c r="CYR550" s="59"/>
      <c r="CYS550" s="55"/>
      <c r="CYT550" s="55"/>
      <c r="CYU550" s="87"/>
      <c r="CYV550" s="88"/>
      <c r="CYW550" s="89"/>
      <c r="CYX550" s="90"/>
      <c r="CYY550" s="57"/>
      <c r="CYZ550" s="57"/>
      <c r="CZA550" s="91"/>
      <c r="CZB550" s="87"/>
      <c r="CZC550" s="87"/>
      <c r="CZD550" s="55"/>
      <c r="CZE550" s="55"/>
      <c r="CZF550" s="92"/>
      <c r="CZG550" s="61"/>
      <c r="CZH550" s="55"/>
      <c r="CZI550" s="57"/>
      <c r="CZJ550" s="55"/>
      <c r="CZK550" s="55"/>
      <c r="CZL550" s="55"/>
      <c r="CZM550" s="55"/>
      <c r="CZN550" s="55"/>
      <c r="CZO550" s="55"/>
      <c r="CZP550" s="55"/>
      <c r="CZQ550" s="59"/>
      <c r="CZR550" s="55"/>
      <c r="CZS550" s="55"/>
      <c r="CZT550" s="87"/>
      <c r="CZU550" s="88"/>
      <c r="CZV550" s="89"/>
      <c r="CZW550" s="90"/>
      <c r="CZX550" s="57"/>
      <c r="CZY550" s="57"/>
      <c r="CZZ550" s="91"/>
      <c r="DAA550" s="87"/>
      <c r="DAB550" s="87"/>
      <c r="DAC550" s="55"/>
      <c r="DAD550" s="55"/>
      <c r="DAE550" s="92"/>
      <c r="DAF550" s="61"/>
      <c r="DAG550" s="55"/>
      <c r="DAH550" s="57"/>
      <c r="DAI550" s="55"/>
      <c r="DAJ550" s="55"/>
      <c r="DAK550" s="55"/>
      <c r="DAL550" s="55"/>
      <c r="DAM550" s="55"/>
      <c r="DAN550" s="55"/>
      <c r="DAO550" s="55"/>
      <c r="DAP550" s="59"/>
      <c r="DAQ550" s="55"/>
      <c r="DAR550" s="55"/>
      <c r="DAS550" s="87"/>
      <c r="DAT550" s="88"/>
      <c r="DAU550" s="89"/>
      <c r="DAV550" s="90"/>
      <c r="DAW550" s="57"/>
      <c r="DAX550" s="57"/>
      <c r="DAY550" s="91"/>
      <c r="DAZ550" s="87"/>
      <c r="DBA550" s="87"/>
      <c r="DBB550" s="55"/>
      <c r="DBC550" s="55"/>
      <c r="DBD550" s="92"/>
      <c r="DBE550" s="61"/>
      <c r="DBF550" s="55"/>
      <c r="DBG550" s="57"/>
      <c r="DBH550" s="55"/>
      <c r="DBI550" s="55"/>
      <c r="DBJ550" s="55"/>
      <c r="DBK550" s="55"/>
      <c r="DBL550" s="55"/>
      <c r="DBM550" s="55"/>
      <c r="DBN550" s="55"/>
      <c r="DBO550" s="59"/>
      <c r="DBP550" s="55"/>
      <c r="DBQ550" s="55"/>
      <c r="DBR550" s="87"/>
      <c r="DBS550" s="88"/>
      <c r="DBT550" s="89"/>
      <c r="DBU550" s="90"/>
      <c r="DBV550" s="57"/>
      <c r="DBW550" s="57"/>
      <c r="DBX550" s="91"/>
      <c r="DBY550" s="87"/>
      <c r="DBZ550" s="87"/>
      <c r="DCA550" s="55"/>
      <c r="DCB550" s="55"/>
      <c r="DCC550" s="92"/>
      <c r="DCD550" s="61"/>
      <c r="DCE550" s="55"/>
      <c r="DCF550" s="57"/>
      <c r="DCG550" s="55"/>
      <c r="DCH550" s="55"/>
      <c r="DCI550" s="55"/>
      <c r="DCJ550" s="55"/>
      <c r="DCK550" s="55"/>
      <c r="DCL550" s="55"/>
      <c r="DCM550" s="55"/>
      <c r="DCN550" s="59"/>
      <c r="DCO550" s="55"/>
      <c r="DCP550" s="55"/>
      <c r="DCQ550" s="87"/>
      <c r="DCR550" s="88"/>
      <c r="DCS550" s="89"/>
      <c r="DCT550" s="90"/>
      <c r="DCU550" s="57"/>
      <c r="DCV550" s="57"/>
      <c r="DCW550" s="91"/>
      <c r="DCX550" s="87"/>
      <c r="DCY550" s="87"/>
      <c r="DCZ550" s="55"/>
      <c r="DDA550" s="55"/>
      <c r="DDB550" s="92"/>
      <c r="DDC550" s="61"/>
      <c r="DDD550" s="55"/>
      <c r="DDE550" s="57"/>
      <c r="DDF550" s="55"/>
      <c r="DDG550" s="55"/>
      <c r="DDH550" s="55"/>
      <c r="DDI550" s="55"/>
      <c r="DDJ550" s="55"/>
      <c r="DDK550" s="55"/>
      <c r="DDL550" s="55"/>
      <c r="DDM550" s="59"/>
      <c r="DDN550" s="55"/>
      <c r="DDO550" s="55"/>
      <c r="DDP550" s="87"/>
      <c r="DDQ550" s="88"/>
      <c r="DDR550" s="89"/>
      <c r="DDS550" s="90"/>
      <c r="DDT550" s="57"/>
      <c r="DDU550" s="57"/>
      <c r="DDV550" s="91"/>
      <c r="DDW550" s="87"/>
      <c r="DDX550" s="87"/>
      <c r="DDY550" s="55"/>
      <c r="DDZ550" s="55"/>
      <c r="DEA550" s="92"/>
      <c r="DEB550" s="61"/>
      <c r="DEC550" s="55"/>
      <c r="DED550" s="57"/>
      <c r="DEE550" s="55"/>
      <c r="DEF550" s="55"/>
      <c r="DEG550" s="55"/>
      <c r="DEH550" s="55"/>
      <c r="DEI550" s="55"/>
      <c r="DEJ550" s="55"/>
      <c r="DEK550" s="55"/>
      <c r="DEL550" s="59"/>
      <c r="DEM550" s="55"/>
      <c r="DEN550" s="55"/>
      <c r="DEO550" s="87"/>
      <c r="DEP550" s="88"/>
      <c r="DEQ550" s="89"/>
      <c r="DER550" s="90"/>
      <c r="DES550" s="57"/>
      <c r="DET550" s="57"/>
      <c r="DEU550" s="91"/>
      <c r="DEV550" s="87"/>
      <c r="DEW550" s="87"/>
      <c r="DEX550" s="55"/>
      <c r="DEY550" s="55"/>
      <c r="DEZ550" s="92"/>
      <c r="DFA550" s="61"/>
      <c r="DFB550" s="55"/>
      <c r="DFC550" s="57"/>
      <c r="DFD550" s="55"/>
      <c r="DFE550" s="55"/>
      <c r="DFF550" s="55"/>
      <c r="DFG550" s="55"/>
      <c r="DFH550" s="55"/>
      <c r="DFI550" s="55"/>
      <c r="DFJ550" s="55"/>
      <c r="DFK550" s="59"/>
      <c r="DFL550" s="55"/>
      <c r="DFM550" s="55"/>
      <c r="DFN550" s="87"/>
      <c r="DFO550" s="88"/>
      <c r="DFP550" s="89"/>
      <c r="DFQ550" s="90"/>
      <c r="DFR550" s="57"/>
      <c r="DFS550" s="57"/>
      <c r="DFT550" s="91"/>
      <c r="DFU550" s="87"/>
      <c r="DFV550" s="87"/>
      <c r="DFW550" s="55"/>
      <c r="DFX550" s="55"/>
      <c r="DFY550" s="92"/>
      <c r="DFZ550" s="61"/>
      <c r="DGA550" s="55"/>
      <c r="DGB550" s="57"/>
      <c r="DGC550" s="55"/>
      <c r="DGD550" s="55"/>
      <c r="DGE550" s="55"/>
      <c r="DGF550" s="55"/>
      <c r="DGG550" s="55"/>
      <c r="DGH550" s="55"/>
      <c r="DGI550" s="55"/>
      <c r="DGJ550" s="59"/>
      <c r="DGK550" s="55"/>
      <c r="DGL550" s="55"/>
      <c r="DGM550" s="87"/>
      <c r="DGN550" s="88"/>
      <c r="DGO550" s="89"/>
      <c r="DGP550" s="90"/>
      <c r="DGQ550" s="57"/>
      <c r="DGR550" s="57"/>
      <c r="DGS550" s="91"/>
      <c r="DGT550" s="87"/>
      <c r="DGU550" s="87"/>
      <c r="DGV550" s="55"/>
      <c r="DGW550" s="55"/>
      <c r="DGX550" s="92"/>
      <c r="DGY550" s="61"/>
      <c r="DGZ550" s="55"/>
      <c r="DHA550" s="57"/>
      <c r="DHB550" s="55"/>
      <c r="DHC550" s="55"/>
      <c r="DHD550" s="55"/>
      <c r="DHE550" s="55"/>
      <c r="DHF550" s="55"/>
      <c r="DHG550" s="55"/>
      <c r="DHH550" s="55"/>
      <c r="DHI550" s="59"/>
      <c r="DHJ550" s="55"/>
      <c r="DHK550" s="55"/>
      <c r="DHL550" s="87"/>
      <c r="DHM550" s="88"/>
      <c r="DHN550" s="89"/>
      <c r="DHO550" s="90"/>
      <c r="DHP550" s="57"/>
      <c r="DHQ550" s="57"/>
      <c r="DHR550" s="91"/>
      <c r="DHS550" s="87"/>
      <c r="DHT550" s="87"/>
      <c r="DHU550" s="55"/>
      <c r="DHV550" s="55"/>
      <c r="DHW550" s="92"/>
      <c r="DHX550" s="61"/>
      <c r="DHY550" s="55"/>
      <c r="DHZ550" s="57"/>
      <c r="DIA550" s="55"/>
      <c r="DIB550" s="55"/>
      <c r="DIC550" s="55"/>
      <c r="DID550" s="55"/>
      <c r="DIE550" s="55"/>
      <c r="DIF550" s="55"/>
      <c r="DIG550" s="55"/>
      <c r="DIH550" s="59"/>
      <c r="DII550" s="55"/>
      <c r="DIJ550" s="55"/>
      <c r="DIK550" s="87"/>
      <c r="DIL550" s="88"/>
      <c r="DIM550" s="89"/>
      <c r="DIN550" s="90"/>
      <c r="DIO550" s="57"/>
      <c r="DIP550" s="57"/>
      <c r="DIQ550" s="91"/>
      <c r="DIR550" s="87"/>
      <c r="DIS550" s="87"/>
      <c r="DIT550" s="55"/>
      <c r="DIU550" s="55"/>
      <c r="DIV550" s="92"/>
      <c r="DIW550" s="61"/>
      <c r="DIX550" s="55"/>
      <c r="DIY550" s="57"/>
      <c r="DIZ550" s="55"/>
      <c r="DJA550" s="55"/>
      <c r="DJB550" s="55"/>
      <c r="DJC550" s="55"/>
      <c r="DJD550" s="55"/>
      <c r="DJE550" s="55"/>
      <c r="DJF550" s="55"/>
      <c r="DJG550" s="59"/>
      <c r="DJH550" s="55"/>
      <c r="DJI550" s="55"/>
      <c r="DJJ550" s="87"/>
      <c r="DJK550" s="88"/>
      <c r="DJL550" s="89"/>
      <c r="DJM550" s="90"/>
      <c r="DJN550" s="57"/>
      <c r="DJO550" s="57"/>
      <c r="DJP550" s="91"/>
      <c r="DJQ550" s="87"/>
      <c r="DJR550" s="87"/>
      <c r="DJS550" s="55"/>
      <c r="DJT550" s="55"/>
      <c r="DJU550" s="92"/>
      <c r="DJV550" s="61"/>
      <c r="DJW550" s="55"/>
      <c r="DJX550" s="57"/>
      <c r="DJY550" s="55"/>
      <c r="DJZ550" s="55"/>
      <c r="DKA550" s="55"/>
      <c r="DKB550" s="55"/>
      <c r="DKC550" s="55"/>
      <c r="DKD550" s="55"/>
      <c r="DKE550" s="55"/>
      <c r="DKF550" s="59"/>
      <c r="DKG550" s="55"/>
      <c r="DKH550" s="55"/>
      <c r="DKI550" s="87"/>
      <c r="DKJ550" s="88"/>
      <c r="DKK550" s="89"/>
      <c r="DKL550" s="90"/>
      <c r="DKM550" s="57"/>
      <c r="DKN550" s="57"/>
      <c r="DKO550" s="91"/>
      <c r="DKP550" s="87"/>
      <c r="DKQ550" s="87"/>
      <c r="DKR550" s="55"/>
      <c r="DKS550" s="55"/>
      <c r="DKT550" s="92"/>
      <c r="DKU550" s="61"/>
      <c r="DKV550" s="55"/>
      <c r="DKW550" s="57"/>
      <c r="DKX550" s="55"/>
      <c r="DKY550" s="55"/>
      <c r="DKZ550" s="55"/>
      <c r="DLA550" s="55"/>
      <c r="DLB550" s="55"/>
      <c r="DLC550" s="55"/>
      <c r="DLD550" s="55"/>
      <c r="DLE550" s="59"/>
      <c r="DLF550" s="55"/>
      <c r="DLG550" s="55"/>
      <c r="DLH550" s="87"/>
      <c r="DLI550" s="88"/>
      <c r="DLJ550" s="89"/>
      <c r="DLK550" s="90"/>
      <c r="DLL550" s="57"/>
      <c r="DLM550" s="57"/>
      <c r="DLN550" s="91"/>
      <c r="DLO550" s="87"/>
      <c r="DLP550" s="87"/>
      <c r="DLQ550" s="55"/>
      <c r="DLR550" s="55"/>
      <c r="DLS550" s="92"/>
      <c r="DLT550" s="61"/>
      <c r="DLU550" s="55"/>
      <c r="DLV550" s="57"/>
      <c r="DLW550" s="55"/>
      <c r="DLX550" s="55"/>
      <c r="DLY550" s="55"/>
      <c r="DLZ550" s="55"/>
      <c r="DMA550" s="55"/>
      <c r="DMB550" s="55"/>
      <c r="DMC550" s="55"/>
      <c r="DMD550" s="59"/>
      <c r="DME550" s="55"/>
      <c r="DMF550" s="55"/>
      <c r="DMG550" s="87"/>
      <c r="DMH550" s="88"/>
      <c r="DMI550" s="89"/>
      <c r="DMJ550" s="90"/>
      <c r="DMK550" s="57"/>
      <c r="DML550" s="57"/>
      <c r="DMM550" s="91"/>
      <c r="DMN550" s="87"/>
      <c r="DMO550" s="87"/>
      <c r="DMP550" s="55"/>
      <c r="DMQ550" s="55"/>
      <c r="DMR550" s="92"/>
      <c r="DMS550" s="61"/>
      <c r="DMT550" s="55"/>
      <c r="DMU550" s="57"/>
      <c r="DMV550" s="55"/>
      <c r="DMW550" s="55"/>
      <c r="DMX550" s="55"/>
      <c r="DMY550" s="55"/>
      <c r="DMZ550" s="55"/>
      <c r="DNA550" s="55"/>
      <c r="DNB550" s="55"/>
      <c r="DNC550" s="59"/>
      <c r="DND550" s="55"/>
      <c r="DNE550" s="55"/>
      <c r="DNF550" s="87"/>
      <c r="DNG550" s="88"/>
      <c r="DNH550" s="89"/>
      <c r="DNI550" s="90"/>
      <c r="DNJ550" s="57"/>
      <c r="DNK550" s="57"/>
      <c r="DNL550" s="91"/>
      <c r="DNM550" s="87"/>
      <c r="DNN550" s="87"/>
      <c r="DNO550" s="55"/>
      <c r="DNP550" s="55"/>
      <c r="DNQ550" s="92"/>
      <c r="DNR550" s="61"/>
      <c r="DNS550" s="55"/>
      <c r="DNT550" s="57"/>
      <c r="DNU550" s="55"/>
      <c r="DNV550" s="55"/>
      <c r="DNW550" s="55"/>
      <c r="DNX550" s="55"/>
      <c r="DNY550" s="55"/>
      <c r="DNZ550" s="55"/>
      <c r="DOA550" s="55"/>
      <c r="DOB550" s="59"/>
      <c r="DOC550" s="55"/>
      <c r="DOD550" s="55"/>
      <c r="DOE550" s="87"/>
      <c r="DOF550" s="88"/>
      <c r="DOG550" s="89"/>
      <c r="DOH550" s="90"/>
      <c r="DOI550" s="57"/>
      <c r="DOJ550" s="57"/>
      <c r="DOK550" s="91"/>
      <c r="DOL550" s="87"/>
      <c r="DOM550" s="87"/>
      <c r="DON550" s="55"/>
      <c r="DOO550" s="55"/>
      <c r="DOP550" s="92"/>
      <c r="DOQ550" s="61"/>
      <c r="DOR550" s="55"/>
      <c r="DOS550" s="57"/>
      <c r="DOT550" s="55"/>
      <c r="DOU550" s="55"/>
      <c r="DOV550" s="55"/>
      <c r="DOW550" s="55"/>
      <c r="DOX550" s="55"/>
      <c r="DOY550" s="55"/>
      <c r="DOZ550" s="55"/>
      <c r="DPA550" s="59"/>
      <c r="DPB550" s="55"/>
      <c r="DPC550" s="55"/>
      <c r="DPD550" s="87"/>
      <c r="DPE550" s="88"/>
      <c r="DPF550" s="89"/>
      <c r="DPG550" s="90"/>
      <c r="DPH550" s="57"/>
      <c r="DPI550" s="57"/>
      <c r="DPJ550" s="91"/>
      <c r="DPK550" s="87"/>
      <c r="DPL550" s="87"/>
      <c r="DPM550" s="55"/>
      <c r="DPN550" s="55"/>
      <c r="DPO550" s="92"/>
      <c r="DPP550" s="61"/>
      <c r="DPQ550" s="55"/>
      <c r="DPR550" s="57"/>
      <c r="DPS550" s="55"/>
      <c r="DPT550" s="55"/>
      <c r="DPU550" s="55"/>
      <c r="DPV550" s="55"/>
      <c r="DPW550" s="55"/>
      <c r="DPX550" s="55"/>
      <c r="DPY550" s="55"/>
      <c r="DPZ550" s="59"/>
      <c r="DQA550" s="55"/>
      <c r="DQB550" s="55"/>
      <c r="DQC550" s="87"/>
      <c r="DQD550" s="88"/>
      <c r="DQE550" s="89"/>
      <c r="DQF550" s="90"/>
      <c r="DQG550" s="57"/>
      <c r="DQH550" s="57"/>
      <c r="DQI550" s="91"/>
      <c r="DQJ550" s="87"/>
      <c r="DQK550" s="87"/>
      <c r="DQL550" s="55"/>
      <c r="DQM550" s="55"/>
      <c r="DQN550" s="92"/>
      <c r="DQO550" s="61"/>
      <c r="DQP550" s="55"/>
      <c r="DQQ550" s="57"/>
      <c r="DQR550" s="55"/>
      <c r="DQS550" s="55"/>
      <c r="DQT550" s="55"/>
      <c r="DQU550" s="55"/>
      <c r="DQV550" s="55"/>
      <c r="DQW550" s="55"/>
      <c r="DQX550" s="55"/>
      <c r="DQY550" s="59"/>
      <c r="DQZ550" s="55"/>
      <c r="DRA550" s="55"/>
      <c r="DRB550" s="87"/>
      <c r="DRC550" s="88"/>
      <c r="DRD550" s="89"/>
      <c r="DRE550" s="90"/>
      <c r="DRF550" s="57"/>
      <c r="DRG550" s="57"/>
      <c r="DRH550" s="91"/>
      <c r="DRI550" s="87"/>
      <c r="DRJ550" s="87"/>
      <c r="DRK550" s="55"/>
      <c r="DRL550" s="55"/>
      <c r="DRM550" s="92"/>
      <c r="DRN550" s="61"/>
      <c r="DRO550" s="55"/>
      <c r="DRP550" s="57"/>
      <c r="DRQ550" s="55"/>
      <c r="DRR550" s="55"/>
      <c r="DRS550" s="55"/>
      <c r="DRT550" s="55"/>
      <c r="DRU550" s="55"/>
      <c r="DRV550" s="55"/>
      <c r="DRW550" s="55"/>
      <c r="DRX550" s="59"/>
      <c r="DRY550" s="55"/>
      <c r="DRZ550" s="55"/>
      <c r="DSA550" s="87"/>
      <c r="DSB550" s="88"/>
      <c r="DSC550" s="89"/>
      <c r="DSD550" s="90"/>
      <c r="DSE550" s="57"/>
      <c r="DSF550" s="57"/>
      <c r="DSG550" s="91"/>
      <c r="DSH550" s="87"/>
      <c r="DSI550" s="87"/>
      <c r="DSJ550" s="55"/>
      <c r="DSK550" s="55"/>
      <c r="DSL550" s="92"/>
      <c r="DSM550" s="61"/>
      <c r="DSN550" s="55"/>
      <c r="DSO550" s="57"/>
      <c r="DSP550" s="55"/>
      <c r="DSQ550" s="55"/>
      <c r="DSR550" s="55"/>
      <c r="DSS550" s="55"/>
      <c r="DST550" s="55"/>
      <c r="DSU550" s="55"/>
      <c r="DSV550" s="55"/>
      <c r="DSW550" s="59"/>
      <c r="DSX550" s="55"/>
      <c r="DSY550" s="55"/>
      <c r="DSZ550" s="87"/>
      <c r="DTA550" s="88"/>
      <c r="DTB550" s="89"/>
      <c r="DTC550" s="90"/>
      <c r="DTD550" s="57"/>
      <c r="DTE550" s="57"/>
      <c r="DTF550" s="91"/>
      <c r="DTG550" s="87"/>
      <c r="DTH550" s="87"/>
      <c r="DTI550" s="55"/>
      <c r="DTJ550" s="55"/>
      <c r="DTK550" s="92"/>
      <c r="DTL550" s="61"/>
      <c r="DTM550" s="55"/>
      <c r="DTN550" s="57"/>
      <c r="DTO550" s="55"/>
      <c r="DTP550" s="55"/>
      <c r="DTQ550" s="55"/>
      <c r="DTR550" s="55"/>
      <c r="DTS550" s="55"/>
      <c r="DTT550" s="55"/>
      <c r="DTU550" s="55"/>
      <c r="DTV550" s="59"/>
      <c r="DTW550" s="55"/>
      <c r="DTX550" s="55"/>
      <c r="DTY550" s="87"/>
      <c r="DTZ550" s="88"/>
      <c r="DUA550" s="89"/>
      <c r="DUB550" s="90"/>
      <c r="DUC550" s="57"/>
      <c r="DUD550" s="57"/>
      <c r="DUE550" s="91"/>
      <c r="DUF550" s="87"/>
      <c r="DUG550" s="87"/>
      <c r="DUH550" s="55"/>
      <c r="DUI550" s="55"/>
      <c r="DUJ550" s="92"/>
      <c r="DUK550" s="61"/>
      <c r="DUL550" s="55"/>
      <c r="DUM550" s="57"/>
      <c r="DUN550" s="55"/>
      <c r="DUO550" s="55"/>
      <c r="DUP550" s="55"/>
      <c r="DUQ550" s="55"/>
      <c r="DUR550" s="55"/>
      <c r="DUS550" s="55"/>
      <c r="DUT550" s="55"/>
      <c r="DUU550" s="59"/>
      <c r="DUV550" s="55"/>
      <c r="DUW550" s="55"/>
      <c r="DUX550" s="87"/>
      <c r="DUY550" s="88"/>
      <c r="DUZ550" s="89"/>
      <c r="DVA550" s="90"/>
      <c r="DVB550" s="57"/>
      <c r="DVC550" s="57"/>
      <c r="DVD550" s="91"/>
      <c r="DVE550" s="87"/>
      <c r="DVF550" s="87"/>
      <c r="DVG550" s="55"/>
      <c r="DVH550" s="55"/>
      <c r="DVI550" s="92"/>
      <c r="DVJ550" s="61"/>
      <c r="DVK550" s="55"/>
      <c r="DVL550" s="57"/>
      <c r="DVM550" s="55"/>
      <c r="DVN550" s="55"/>
      <c r="DVO550" s="55"/>
      <c r="DVP550" s="55"/>
      <c r="DVQ550" s="55"/>
      <c r="DVR550" s="55"/>
      <c r="DVS550" s="55"/>
      <c r="DVT550" s="59"/>
      <c r="DVU550" s="55"/>
      <c r="DVV550" s="55"/>
      <c r="DVW550" s="87"/>
      <c r="DVX550" s="88"/>
      <c r="DVY550" s="89"/>
      <c r="DVZ550" s="90"/>
      <c r="DWA550" s="57"/>
      <c r="DWB550" s="57"/>
      <c r="DWC550" s="91"/>
      <c r="DWD550" s="87"/>
      <c r="DWE550" s="87"/>
      <c r="DWF550" s="55"/>
      <c r="DWG550" s="55"/>
      <c r="DWH550" s="92"/>
      <c r="DWI550" s="61"/>
      <c r="DWJ550" s="55"/>
      <c r="DWK550" s="57"/>
      <c r="DWL550" s="55"/>
      <c r="DWM550" s="55"/>
      <c r="DWN550" s="55"/>
      <c r="DWO550" s="55"/>
      <c r="DWP550" s="55"/>
      <c r="DWQ550" s="55"/>
      <c r="DWR550" s="55"/>
      <c r="DWS550" s="59"/>
      <c r="DWT550" s="55"/>
      <c r="DWU550" s="55"/>
      <c r="DWV550" s="87"/>
      <c r="DWW550" s="88"/>
      <c r="DWX550" s="89"/>
      <c r="DWY550" s="90"/>
      <c r="DWZ550" s="57"/>
      <c r="DXA550" s="57"/>
      <c r="DXB550" s="91"/>
      <c r="DXC550" s="87"/>
      <c r="DXD550" s="87"/>
      <c r="DXE550" s="55"/>
      <c r="DXF550" s="55"/>
      <c r="DXG550" s="92"/>
      <c r="DXH550" s="61"/>
      <c r="DXI550" s="55"/>
      <c r="DXJ550" s="57"/>
      <c r="DXK550" s="55"/>
      <c r="DXL550" s="55"/>
      <c r="DXM550" s="55"/>
      <c r="DXN550" s="55"/>
      <c r="DXO550" s="55"/>
      <c r="DXP550" s="55"/>
      <c r="DXQ550" s="55"/>
      <c r="DXR550" s="59"/>
      <c r="DXS550" s="55"/>
      <c r="DXT550" s="55"/>
      <c r="DXU550" s="87"/>
      <c r="DXV550" s="88"/>
      <c r="DXW550" s="89"/>
      <c r="DXX550" s="90"/>
      <c r="DXY550" s="57"/>
      <c r="DXZ550" s="57"/>
      <c r="DYA550" s="91"/>
      <c r="DYB550" s="87"/>
      <c r="DYC550" s="87"/>
      <c r="DYD550" s="55"/>
      <c r="DYE550" s="55"/>
      <c r="DYF550" s="92"/>
      <c r="DYG550" s="61"/>
      <c r="DYH550" s="55"/>
      <c r="DYI550" s="57"/>
      <c r="DYJ550" s="55"/>
      <c r="DYK550" s="55"/>
      <c r="DYL550" s="55"/>
      <c r="DYM550" s="55"/>
      <c r="DYN550" s="55"/>
      <c r="DYO550" s="55"/>
      <c r="DYP550" s="55"/>
      <c r="DYQ550" s="59"/>
      <c r="DYR550" s="55"/>
      <c r="DYS550" s="55"/>
      <c r="DYT550" s="87"/>
      <c r="DYU550" s="88"/>
      <c r="DYV550" s="89"/>
      <c r="DYW550" s="90"/>
      <c r="DYX550" s="57"/>
      <c r="DYY550" s="57"/>
      <c r="DYZ550" s="91"/>
      <c r="DZA550" s="87"/>
      <c r="DZB550" s="87"/>
      <c r="DZC550" s="55"/>
      <c r="DZD550" s="55"/>
      <c r="DZE550" s="92"/>
      <c r="DZF550" s="61"/>
      <c r="DZG550" s="55"/>
      <c r="DZH550" s="57"/>
      <c r="DZI550" s="55"/>
      <c r="DZJ550" s="55"/>
      <c r="DZK550" s="55"/>
      <c r="DZL550" s="55"/>
      <c r="DZM550" s="55"/>
      <c r="DZN550" s="55"/>
      <c r="DZO550" s="55"/>
      <c r="DZP550" s="59"/>
      <c r="DZQ550" s="55"/>
      <c r="DZR550" s="55"/>
      <c r="DZS550" s="87"/>
      <c r="DZT550" s="88"/>
      <c r="DZU550" s="89"/>
      <c r="DZV550" s="90"/>
      <c r="DZW550" s="57"/>
      <c r="DZX550" s="57"/>
      <c r="DZY550" s="91"/>
      <c r="DZZ550" s="87"/>
      <c r="EAA550" s="87"/>
      <c r="EAB550" s="55"/>
      <c r="EAC550" s="55"/>
      <c r="EAD550" s="92"/>
      <c r="EAE550" s="61"/>
      <c r="EAF550" s="55"/>
      <c r="EAG550" s="57"/>
      <c r="EAH550" s="55"/>
      <c r="EAI550" s="55"/>
      <c r="EAJ550" s="55"/>
      <c r="EAK550" s="55"/>
      <c r="EAL550" s="55"/>
      <c r="EAM550" s="55"/>
      <c r="EAN550" s="55"/>
      <c r="EAO550" s="59"/>
      <c r="EAP550" s="55"/>
      <c r="EAQ550" s="55"/>
      <c r="EAR550" s="87"/>
      <c r="EAS550" s="88"/>
      <c r="EAT550" s="89"/>
      <c r="EAU550" s="90"/>
      <c r="EAV550" s="57"/>
      <c r="EAW550" s="57"/>
      <c r="EAX550" s="91"/>
      <c r="EAY550" s="87"/>
      <c r="EAZ550" s="87"/>
      <c r="EBA550" s="55"/>
      <c r="EBB550" s="55"/>
      <c r="EBC550" s="92"/>
      <c r="EBD550" s="61"/>
      <c r="EBE550" s="55"/>
      <c r="EBF550" s="57"/>
      <c r="EBG550" s="55"/>
      <c r="EBH550" s="55"/>
      <c r="EBI550" s="55"/>
      <c r="EBJ550" s="55"/>
      <c r="EBK550" s="55"/>
      <c r="EBL550" s="55"/>
      <c r="EBM550" s="55"/>
      <c r="EBN550" s="59"/>
      <c r="EBO550" s="55"/>
      <c r="EBP550" s="55"/>
      <c r="EBQ550" s="87"/>
      <c r="EBR550" s="88"/>
      <c r="EBS550" s="89"/>
      <c r="EBT550" s="90"/>
      <c r="EBU550" s="57"/>
      <c r="EBV550" s="57"/>
      <c r="EBW550" s="91"/>
      <c r="EBX550" s="87"/>
      <c r="EBY550" s="87"/>
      <c r="EBZ550" s="55"/>
      <c r="ECA550" s="55"/>
      <c r="ECB550" s="92"/>
      <c r="ECC550" s="61"/>
      <c r="ECD550" s="55"/>
      <c r="ECE550" s="57"/>
      <c r="ECF550" s="55"/>
      <c r="ECG550" s="55"/>
      <c r="ECH550" s="55"/>
      <c r="ECI550" s="55"/>
      <c r="ECJ550" s="55"/>
      <c r="ECK550" s="55"/>
      <c r="ECL550" s="55"/>
      <c r="ECM550" s="59"/>
      <c r="ECN550" s="55"/>
      <c r="ECO550" s="55"/>
      <c r="ECP550" s="87"/>
      <c r="ECQ550" s="88"/>
      <c r="ECR550" s="89"/>
      <c r="ECS550" s="90"/>
      <c r="ECT550" s="57"/>
      <c r="ECU550" s="57"/>
      <c r="ECV550" s="91"/>
      <c r="ECW550" s="87"/>
      <c r="ECX550" s="87"/>
      <c r="ECY550" s="55"/>
      <c r="ECZ550" s="55"/>
      <c r="EDA550" s="92"/>
      <c r="EDB550" s="61"/>
      <c r="EDC550" s="55"/>
      <c r="EDD550" s="57"/>
      <c r="EDE550" s="55"/>
      <c r="EDF550" s="55"/>
      <c r="EDG550" s="55"/>
      <c r="EDH550" s="55"/>
      <c r="EDI550" s="55"/>
      <c r="EDJ550" s="55"/>
      <c r="EDK550" s="55"/>
      <c r="EDL550" s="59"/>
      <c r="EDM550" s="55"/>
      <c r="EDN550" s="55"/>
      <c r="EDO550" s="87"/>
      <c r="EDP550" s="88"/>
      <c r="EDQ550" s="89"/>
      <c r="EDR550" s="90"/>
      <c r="EDS550" s="57"/>
      <c r="EDT550" s="57"/>
      <c r="EDU550" s="91"/>
      <c r="EDV550" s="87"/>
      <c r="EDW550" s="87"/>
      <c r="EDX550" s="55"/>
      <c r="EDY550" s="55"/>
      <c r="EDZ550" s="92"/>
      <c r="EEA550" s="61"/>
      <c r="EEB550" s="55"/>
      <c r="EEC550" s="57"/>
      <c r="EED550" s="55"/>
      <c r="EEE550" s="55"/>
      <c r="EEF550" s="55"/>
      <c r="EEG550" s="55"/>
      <c r="EEH550" s="55"/>
      <c r="EEI550" s="55"/>
      <c r="EEJ550" s="55"/>
      <c r="EEK550" s="59"/>
      <c r="EEL550" s="55"/>
      <c r="EEM550" s="55"/>
      <c r="EEN550" s="87"/>
      <c r="EEO550" s="88"/>
      <c r="EEP550" s="89"/>
      <c r="EEQ550" s="90"/>
      <c r="EER550" s="57"/>
      <c r="EES550" s="57"/>
      <c r="EET550" s="91"/>
      <c r="EEU550" s="87"/>
      <c r="EEV550" s="87"/>
      <c r="EEW550" s="55"/>
      <c r="EEX550" s="55"/>
      <c r="EEY550" s="92"/>
      <c r="EEZ550" s="61"/>
      <c r="EFA550" s="55"/>
      <c r="EFB550" s="57"/>
      <c r="EFC550" s="55"/>
      <c r="EFD550" s="55"/>
      <c r="EFE550" s="55"/>
      <c r="EFF550" s="55"/>
      <c r="EFG550" s="55"/>
      <c r="EFH550" s="55"/>
      <c r="EFI550" s="55"/>
      <c r="EFJ550" s="59"/>
      <c r="EFK550" s="55"/>
      <c r="EFL550" s="55"/>
      <c r="EFM550" s="87"/>
      <c r="EFN550" s="88"/>
      <c r="EFO550" s="89"/>
      <c r="EFP550" s="90"/>
      <c r="EFQ550" s="57"/>
      <c r="EFR550" s="57"/>
      <c r="EFS550" s="91"/>
      <c r="EFT550" s="87"/>
      <c r="EFU550" s="87"/>
      <c r="EFV550" s="55"/>
      <c r="EFW550" s="55"/>
      <c r="EFX550" s="92"/>
      <c r="EFY550" s="61"/>
      <c r="EFZ550" s="55"/>
      <c r="EGA550" s="57"/>
      <c r="EGB550" s="55"/>
      <c r="EGC550" s="55"/>
      <c r="EGD550" s="55"/>
      <c r="EGE550" s="55"/>
      <c r="EGF550" s="55"/>
      <c r="EGG550" s="55"/>
      <c r="EGH550" s="55"/>
      <c r="EGI550" s="59"/>
      <c r="EGJ550" s="55"/>
      <c r="EGK550" s="55"/>
      <c r="EGL550" s="87"/>
      <c r="EGM550" s="88"/>
      <c r="EGN550" s="89"/>
      <c r="EGO550" s="90"/>
      <c r="EGP550" s="57"/>
      <c r="EGQ550" s="57"/>
      <c r="EGR550" s="91"/>
      <c r="EGS550" s="87"/>
      <c r="EGT550" s="87"/>
      <c r="EGU550" s="55"/>
      <c r="EGV550" s="55"/>
      <c r="EGW550" s="92"/>
      <c r="EGX550" s="61"/>
      <c r="EGY550" s="55"/>
      <c r="EGZ550" s="57"/>
      <c r="EHA550" s="55"/>
      <c r="EHB550" s="55"/>
      <c r="EHC550" s="55"/>
      <c r="EHD550" s="55"/>
      <c r="EHE550" s="55"/>
      <c r="EHF550" s="55"/>
      <c r="EHG550" s="55"/>
      <c r="EHH550" s="59"/>
      <c r="EHI550" s="55"/>
      <c r="EHJ550" s="55"/>
      <c r="EHK550" s="87"/>
      <c r="EHL550" s="88"/>
      <c r="EHM550" s="89"/>
      <c r="EHN550" s="90"/>
      <c r="EHO550" s="57"/>
      <c r="EHP550" s="57"/>
      <c r="EHQ550" s="91"/>
      <c r="EHR550" s="87"/>
      <c r="EHS550" s="87"/>
      <c r="EHT550" s="55"/>
      <c r="EHU550" s="55"/>
      <c r="EHV550" s="92"/>
      <c r="EHW550" s="61"/>
      <c r="EHX550" s="55"/>
      <c r="EHY550" s="57"/>
      <c r="EHZ550" s="55"/>
      <c r="EIA550" s="55"/>
      <c r="EIB550" s="55"/>
      <c r="EIC550" s="55"/>
      <c r="EID550" s="55"/>
      <c r="EIE550" s="55"/>
      <c r="EIF550" s="55"/>
      <c r="EIG550" s="59"/>
      <c r="EIH550" s="55"/>
      <c r="EII550" s="55"/>
      <c r="EIJ550" s="87"/>
      <c r="EIK550" s="88"/>
      <c r="EIL550" s="89"/>
      <c r="EIM550" s="90"/>
      <c r="EIN550" s="57"/>
      <c r="EIO550" s="57"/>
      <c r="EIP550" s="91"/>
      <c r="EIQ550" s="87"/>
      <c r="EIR550" s="87"/>
      <c r="EIS550" s="55"/>
      <c r="EIT550" s="55"/>
      <c r="EIU550" s="92"/>
      <c r="EIV550" s="61"/>
      <c r="EIW550" s="55"/>
      <c r="EIX550" s="57"/>
      <c r="EIY550" s="55"/>
      <c r="EIZ550" s="55"/>
      <c r="EJA550" s="55"/>
      <c r="EJB550" s="55"/>
      <c r="EJC550" s="55"/>
      <c r="EJD550" s="55"/>
      <c r="EJE550" s="55"/>
      <c r="EJF550" s="59"/>
      <c r="EJG550" s="55"/>
      <c r="EJH550" s="55"/>
      <c r="EJI550" s="87"/>
      <c r="EJJ550" s="88"/>
      <c r="EJK550" s="89"/>
      <c r="EJL550" s="90"/>
      <c r="EJM550" s="57"/>
      <c r="EJN550" s="57"/>
      <c r="EJO550" s="91"/>
      <c r="EJP550" s="87"/>
      <c r="EJQ550" s="87"/>
      <c r="EJR550" s="55"/>
      <c r="EJS550" s="55"/>
      <c r="EJT550" s="92"/>
      <c r="EJU550" s="61"/>
      <c r="EJV550" s="55"/>
      <c r="EJW550" s="57"/>
      <c r="EJX550" s="55"/>
      <c r="EJY550" s="55"/>
      <c r="EJZ550" s="55"/>
      <c r="EKA550" s="55"/>
      <c r="EKB550" s="55"/>
      <c r="EKC550" s="55"/>
      <c r="EKD550" s="55"/>
      <c r="EKE550" s="59"/>
      <c r="EKF550" s="55"/>
      <c r="EKG550" s="55"/>
      <c r="EKH550" s="87"/>
      <c r="EKI550" s="88"/>
      <c r="EKJ550" s="89"/>
      <c r="EKK550" s="90"/>
      <c r="EKL550" s="57"/>
      <c r="EKM550" s="57"/>
      <c r="EKN550" s="91"/>
      <c r="EKO550" s="87"/>
      <c r="EKP550" s="87"/>
      <c r="EKQ550" s="55"/>
      <c r="EKR550" s="55"/>
      <c r="EKS550" s="92"/>
      <c r="EKT550" s="61"/>
      <c r="EKU550" s="55"/>
      <c r="EKV550" s="57"/>
      <c r="EKW550" s="55"/>
      <c r="EKX550" s="55"/>
      <c r="EKY550" s="55"/>
      <c r="EKZ550" s="55"/>
      <c r="ELA550" s="55"/>
      <c r="ELB550" s="55"/>
      <c r="ELC550" s="55"/>
      <c r="ELD550" s="59"/>
      <c r="ELE550" s="55"/>
      <c r="ELF550" s="55"/>
      <c r="ELG550" s="87"/>
      <c r="ELH550" s="88"/>
      <c r="ELI550" s="89"/>
      <c r="ELJ550" s="90"/>
      <c r="ELK550" s="57"/>
      <c r="ELL550" s="57"/>
      <c r="ELM550" s="91"/>
      <c r="ELN550" s="87"/>
      <c r="ELO550" s="87"/>
      <c r="ELP550" s="55"/>
      <c r="ELQ550" s="55"/>
      <c r="ELR550" s="92"/>
      <c r="ELS550" s="61"/>
      <c r="ELT550" s="55"/>
      <c r="ELU550" s="57"/>
      <c r="ELV550" s="55"/>
      <c r="ELW550" s="55"/>
      <c r="ELX550" s="55"/>
      <c r="ELY550" s="55"/>
      <c r="ELZ550" s="55"/>
      <c r="EMA550" s="55"/>
      <c r="EMB550" s="55"/>
      <c r="EMC550" s="59"/>
      <c r="EMD550" s="55"/>
      <c r="EME550" s="55"/>
      <c r="EMF550" s="87"/>
      <c r="EMG550" s="88"/>
      <c r="EMH550" s="89"/>
      <c r="EMI550" s="90"/>
      <c r="EMJ550" s="57"/>
      <c r="EMK550" s="57"/>
      <c r="EML550" s="91"/>
      <c r="EMM550" s="87"/>
      <c r="EMN550" s="87"/>
      <c r="EMO550" s="55"/>
      <c r="EMP550" s="55"/>
      <c r="EMQ550" s="92"/>
      <c r="EMR550" s="61"/>
      <c r="EMS550" s="55"/>
      <c r="EMT550" s="57"/>
      <c r="EMU550" s="55"/>
      <c r="EMV550" s="55"/>
      <c r="EMW550" s="55"/>
      <c r="EMX550" s="55"/>
      <c r="EMY550" s="55"/>
      <c r="EMZ550" s="55"/>
      <c r="ENA550" s="55"/>
      <c r="ENB550" s="59"/>
      <c r="ENC550" s="55"/>
      <c r="END550" s="55"/>
      <c r="ENE550" s="87"/>
      <c r="ENF550" s="88"/>
      <c r="ENG550" s="89"/>
      <c r="ENH550" s="90"/>
      <c r="ENI550" s="57"/>
      <c r="ENJ550" s="57"/>
      <c r="ENK550" s="91"/>
      <c r="ENL550" s="87"/>
      <c r="ENM550" s="87"/>
      <c r="ENN550" s="55"/>
      <c r="ENO550" s="55"/>
      <c r="ENP550" s="92"/>
      <c r="ENQ550" s="61"/>
      <c r="ENR550" s="55"/>
      <c r="ENS550" s="57"/>
      <c r="ENT550" s="55"/>
      <c r="ENU550" s="55"/>
      <c r="ENV550" s="55"/>
      <c r="ENW550" s="55"/>
      <c r="ENX550" s="55"/>
      <c r="ENY550" s="55"/>
      <c r="ENZ550" s="55"/>
      <c r="EOA550" s="59"/>
      <c r="EOB550" s="55"/>
      <c r="EOC550" s="55"/>
      <c r="EOD550" s="87"/>
      <c r="EOE550" s="88"/>
      <c r="EOF550" s="89"/>
      <c r="EOG550" s="90"/>
      <c r="EOH550" s="57"/>
      <c r="EOI550" s="57"/>
      <c r="EOJ550" s="91"/>
      <c r="EOK550" s="87"/>
      <c r="EOL550" s="87"/>
      <c r="EOM550" s="55"/>
      <c r="EON550" s="55"/>
      <c r="EOO550" s="92"/>
      <c r="EOP550" s="61"/>
      <c r="EOQ550" s="55"/>
      <c r="EOR550" s="57"/>
      <c r="EOS550" s="55"/>
      <c r="EOT550" s="55"/>
      <c r="EOU550" s="55"/>
      <c r="EOV550" s="55"/>
      <c r="EOW550" s="55"/>
      <c r="EOX550" s="55"/>
      <c r="EOY550" s="55"/>
      <c r="EOZ550" s="59"/>
      <c r="EPA550" s="55"/>
      <c r="EPB550" s="55"/>
      <c r="EPC550" s="87"/>
      <c r="EPD550" s="88"/>
      <c r="EPE550" s="89"/>
      <c r="EPF550" s="90"/>
      <c r="EPG550" s="57"/>
      <c r="EPH550" s="57"/>
      <c r="EPI550" s="91"/>
      <c r="EPJ550" s="87"/>
      <c r="EPK550" s="87"/>
      <c r="EPL550" s="55"/>
      <c r="EPM550" s="55"/>
      <c r="EPN550" s="92"/>
      <c r="EPO550" s="61"/>
      <c r="EPP550" s="55"/>
      <c r="EPQ550" s="57"/>
      <c r="EPR550" s="55"/>
      <c r="EPS550" s="55"/>
      <c r="EPT550" s="55"/>
      <c r="EPU550" s="55"/>
      <c r="EPV550" s="55"/>
      <c r="EPW550" s="55"/>
      <c r="EPX550" s="55"/>
      <c r="EPY550" s="59"/>
      <c r="EPZ550" s="55"/>
      <c r="EQA550" s="55"/>
      <c r="EQB550" s="87"/>
      <c r="EQC550" s="88"/>
      <c r="EQD550" s="89"/>
      <c r="EQE550" s="90"/>
      <c r="EQF550" s="57"/>
      <c r="EQG550" s="57"/>
      <c r="EQH550" s="91"/>
      <c r="EQI550" s="87"/>
      <c r="EQJ550" s="87"/>
      <c r="EQK550" s="55"/>
      <c r="EQL550" s="55"/>
      <c r="EQM550" s="92"/>
      <c r="EQN550" s="61"/>
      <c r="EQO550" s="55"/>
      <c r="EQP550" s="57"/>
      <c r="EQQ550" s="55"/>
      <c r="EQR550" s="55"/>
      <c r="EQS550" s="55"/>
      <c r="EQT550" s="55"/>
      <c r="EQU550" s="55"/>
      <c r="EQV550" s="55"/>
      <c r="EQW550" s="55"/>
      <c r="EQX550" s="59"/>
      <c r="EQY550" s="55"/>
      <c r="EQZ550" s="55"/>
      <c r="ERA550" s="87"/>
      <c r="ERB550" s="88"/>
      <c r="ERC550" s="89"/>
      <c r="ERD550" s="90"/>
      <c r="ERE550" s="57"/>
      <c r="ERF550" s="57"/>
      <c r="ERG550" s="91"/>
      <c r="ERH550" s="87"/>
      <c r="ERI550" s="87"/>
      <c r="ERJ550" s="55"/>
      <c r="ERK550" s="55"/>
      <c r="ERL550" s="92"/>
      <c r="ERM550" s="61"/>
      <c r="ERN550" s="55"/>
      <c r="ERO550" s="57"/>
      <c r="ERP550" s="55"/>
      <c r="ERQ550" s="55"/>
      <c r="ERR550" s="55"/>
      <c r="ERS550" s="55"/>
      <c r="ERT550" s="55"/>
      <c r="ERU550" s="55"/>
      <c r="ERV550" s="55"/>
      <c r="ERW550" s="59"/>
      <c r="ERX550" s="55"/>
      <c r="ERY550" s="55"/>
      <c r="ERZ550" s="87"/>
      <c r="ESA550" s="88"/>
      <c r="ESB550" s="89"/>
      <c r="ESC550" s="90"/>
      <c r="ESD550" s="57"/>
      <c r="ESE550" s="57"/>
      <c r="ESF550" s="91"/>
      <c r="ESG550" s="87"/>
      <c r="ESH550" s="87"/>
      <c r="ESI550" s="55"/>
      <c r="ESJ550" s="55"/>
      <c r="ESK550" s="92"/>
      <c r="ESL550" s="61"/>
      <c r="ESM550" s="55"/>
      <c r="ESN550" s="57"/>
      <c r="ESO550" s="55"/>
      <c r="ESP550" s="55"/>
      <c r="ESQ550" s="55"/>
      <c r="ESR550" s="55"/>
      <c r="ESS550" s="55"/>
      <c r="EST550" s="55"/>
      <c r="ESU550" s="55"/>
      <c r="ESV550" s="59"/>
      <c r="ESW550" s="55"/>
      <c r="ESX550" s="55"/>
      <c r="ESY550" s="87"/>
      <c r="ESZ550" s="88"/>
      <c r="ETA550" s="89"/>
      <c r="ETB550" s="90"/>
      <c r="ETC550" s="57"/>
      <c r="ETD550" s="57"/>
      <c r="ETE550" s="91"/>
      <c r="ETF550" s="87"/>
      <c r="ETG550" s="87"/>
      <c r="ETH550" s="55"/>
      <c r="ETI550" s="55"/>
      <c r="ETJ550" s="92"/>
      <c r="ETK550" s="61"/>
      <c r="ETL550" s="55"/>
      <c r="ETM550" s="57"/>
      <c r="ETN550" s="55"/>
      <c r="ETO550" s="55"/>
      <c r="ETP550" s="55"/>
      <c r="ETQ550" s="55"/>
      <c r="ETR550" s="55"/>
      <c r="ETS550" s="55"/>
      <c r="ETT550" s="55"/>
      <c r="ETU550" s="59"/>
      <c r="ETV550" s="55"/>
      <c r="ETW550" s="55"/>
      <c r="ETX550" s="87"/>
      <c r="ETY550" s="88"/>
      <c r="ETZ550" s="89"/>
      <c r="EUA550" s="90"/>
      <c r="EUB550" s="57"/>
      <c r="EUC550" s="57"/>
      <c r="EUD550" s="91"/>
      <c r="EUE550" s="87"/>
      <c r="EUF550" s="87"/>
      <c r="EUG550" s="55"/>
      <c r="EUH550" s="55"/>
      <c r="EUI550" s="92"/>
      <c r="EUJ550" s="61"/>
      <c r="EUK550" s="55"/>
      <c r="EUL550" s="57"/>
      <c r="EUM550" s="55"/>
      <c r="EUN550" s="55"/>
      <c r="EUO550" s="55"/>
      <c r="EUP550" s="55"/>
      <c r="EUQ550" s="55"/>
      <c r="EUR550" s="55"/>
      <c r="EUS550" s="55"/>
      <c r="EUT550" s="59"/>
      <c r="EUU550" s="55"/>
      <c r="EUV550" s="55"/>
      <c r="EUW550" s="87"/>
      <c r="EUX550" s="88"/>
      <c r="EUY550" s="89"/>
      <c r="EUZ550" s="90"/>
      <c r="EVA550" s="57"/>
      <c r="EVB550" s="57"/>
      <c r="EVC550" s="91"/>
      <c r="EVD550" s="87"/>
      <c r="EVE550" s="87"/>
      <c r="EVF550" s="55"/>
      <c r="EVG550" s="55"/>
      <c r="EVH550" s="92"/>
      <c r="EVI550" s="61"/>
      <c r="EVJ550" s="55"/>
      <c r="EVK550" s="57"/>
      <c r="EVL550" s="55"/>
      <c r="EVM550" s="55"/>
      <c r="EVN550" s="55"/>
      <c r="EVO550" s="55"/>
      <c r="EVP550" s="55"/>
      <c r="EVQ550" s="55"/>
      <c r="EVR550" s="55"/>
      <c r="EVS550" s="59"/>
      <c r="EVT550" s="55"/>
      <c r="EVU550" s="55"/>
      <c r="EVV550" s="87"/>
      <c r="EVW550" s="88"/>
      <c r="EVX550" s="89"/>
      <c r="EVY550" s="90"/>
      <c r="EVZ550" s="57"/>
      <c r="EWA550" s="57"/>
      <c r="EWB550" s="91"/>
      <c r="EWC550" s="87"/>
      <c r="EWD550" s="87"/>
      <c r="EWE550" s="55"/>
      <c r="EWF550" s="55"/>
      <c r="EWG550" s="92"/>
      <c r="EWH550" s="61"/>
      <c r="EWI550" s="55"/>
      <c r="EWJ550" s="57"/>
      <c r="EWK550" s="55"/>
      <c r="EWL550" s="55"/>
      <c r="EWM550" s="55"/>
      <c r="EWN550" s="55"/>
      <c r="EWO550" s="55"/>
      <c r="EWP550" s="55"/>
      <c r="EWQ550" s="55"/>
      <c r="EWR550" s="59"/>
      <c r="EWS550" s="55"/>
      <c r="EWT550" s="55"/>
      <c r="EWU550" s="87"/>
      <c r="EWV550" s="88"/>
      <c r="EWW550" s="89"/>
      <c r="EWX550" s="90"/>
      <c r="EWY550" s="57"/>
      <c r="EWZ550" s="57"/>
      <c r="EXA550" s="91"/>
      <c r="EXB550" s="87"/>
      <c r="EXC550" s="87"/>
      <c r="EXD550" s="55"/>
      <c r="EXE550" s="55"/>
      <c r="EXF550" s="92"/>
      <c r="EXG550" s="61"/>
      <c r="EXH550" s="55"/>
      <c r="EXI550" s="57"/>
      <c r="EXJ550" s="55"/>
      <c r="EXK550" s="55"/>
      <c r="EXL550" s="55"/>
      <c r="EXM550" s="55"/>
      <c r="EXN550" s="55"/>
      <c r="EXO550" s="55"/>
      <c r="EXP550" s="55"/>
      <c r="EXQ550" s="59"/>
      <c r="EXR550" s="55"/>
      <c r="EXS550" s="55"/>
      <c r="EXT550" s="87"/>
      <c r="EXU550" s="88"/>
      <c r="EXV550" s="89"/>
      <c r="EXW550" s="90"/>
      <c r="EXX550" s="57"/>
      <c r="EXY550" s="57"/>
      <c r="EXZ550" s="91"/>
      <c r="EYA550" s="87"/>
      <c r="EYB550" s="87"/>
      <c r="EYC550" s="55"/>
      <c r="EYD550" s="55"/>
      <c r="EYE550" s="92"/>
      <c r="EYF550" s="61"/>
      <c r="EYG550" s="55"/>
      <c r="EYH550" s="57"/>
      <c r="EYI550" s="55"/>
      <c r="EYJ550" s="55"/>
      <c r="EYK550" s="55"/>
      <c r="EYL550" s="55"/>
      <c r="EYM550" s="55"/>
      <c r="EYN550" s="55"/>
      <c r="EYO550" s="55"/>
      <c r="EYP550" s="59"/>
      <c r="EYQ550" s="55"/>
      <c r="EYR550" s="55"/>
      <c r="EYS550" s="87"/>
      <c r="EYT550" s="88"/>
      <c r="EYU550" s="89"/>
      <c r="EYV550" s="90"/>
      <c r="EYW550" s="57"/>
      <c r="EYX550" s="57"/>
      <c r="EYY550" s="91"/>
      <c r="EYZ550" s="87"/>
      <c r="EZA550" s="87"/>
      <c r="EZB550" s="55"/>
      <c r="EZC550" s="55"/>
      <c r="EZD550" s="92"/>
      <c r="EZE550" s="61"/>
      <c r="EZF550" s="55"/>
      <c r="EZG550" s="57"/>
      <c r="EZH550" s="55"/>
      <c r="EZI550" s="55"/>
      <c r="EZJ550" s="55"/>
      <c r="EZK550" s="55"/>
      <c r="EZL550" s="55"/>
      <c r="EZM550" s="55"/>
      <c r="EZN550" s="55"/>
      <c r="EZO550" s="59"/>
      <c r="EZP550" s="55"/>
      <c r="EZQ550" s="55"/>
      <c r="EZR550" s="87"/>
      <c r="EZS550" s="88"/>
      <c r="EZT550" s="89"/>
      <c r="EZU550" s="90"/>
      <c r="EZV550" s="57"/>
      <c r="EZW550" s="57"/>
      <c r="EZX550" s="91"/>
      <c r="EZY550" s="87"/>
      <c r="EZZ550" s="87"/>
      <c r="FAA550" s="55"/>
      <c r="FAB550" s="55"/>
      <c r="FAC550" s="92"/>
      <c r="FAD550" s="61"/>
      <c r="FAE550" s="55"/>
      <c r="FAF550" s="57"/>
      <c r="FAG550" s="55"/>
      <c r="FAH550" s="55"/>
      <c r="FAI550" s="55"/>
      <c r="FAJ550" s="55"/>
      <c r="FAK550" s="55"/>
      <c r="FAL550" s="55"/>
      <c r="FAM550" s="55"/>
      <c r="FAN550" s="59"/>
      <c r="FAO550" s="55"/>
      <c r="FAP550" s="55"/>
      <c r="FAQ550" s="87"/>
      <c r="FAR550" s="88"/>
      <c r="FAS550" s="89"/>
      <c r="FAT550" s="90"/>
      <c r="FAU550" s="57"/>
      <c r="FAV550" s="57"/>
      <c r="FAW550" s="91"/>
      <c r="FAX550" s="87"/>
      <c r="FAY550" s="87"/>
      <c r="FAZ550" s="55"/>
      <c r="FBA550" s="55"/>
      <c r="FBB550" s="92"/>
      <c r="FBC550" s="61"/>
      <c r="FBD550" s="55"/>
      <c r="FBE550" s="57"/>
      <c r="FBF550" s="55"/>
      <c r="FBG550" s="55"/>
      <c r="FBH550" s="55"/>
      <c r="FBI550" s="55"/>
      <c r="FBJ550" s="55"/>
      <c r="FBK550" s="55"/>
      <c r="FBL550" s="55"/>
      <c r="FBM550" s="59"/>
      <c r="FBN550" s="55"/>
      <c r="FBO550" s="55"/>
      <c r="FBP550" s="87"/>
      <c r="FBQ550" s="88"/>
      <c r="FBR550" s="89"/>
      <c r="FBS550" s="90"/>
      <c r="FBT550" s="57"/>
      <c r="FBU550" s="57"/>
      <c r="FBV550" s="91"/>
      <c r="FBW550" s="87"/>
      <c r="FBX550" s="87"/>
      <c r="FBY550" s="55"/>
      <c r="FBZ550" s="55"/>
      <c r="FCA550" s="92"/>
      <c r="FCB550" s="61"/>
      <c r="FCC550" s="55"/>
      <c r="FCD550" s="57"/>
      <c r="FCE550" s="55"/>
      <c r="FCF550" s="55"/>
      <c r="FCG550" s="55"/>
      <c r="FCH550" s="55"/>
      <c r="FCI550" s="55"/>
      <c r="FCJ550" s="55"/>
      <c r="FCK550" s="55"/>
      <c r="FCL550" s="59"/>
      <c r="FCM550" s="55"/>
      <c r="FCN550" s="55"/>
      <c r="FCO550" s="87"/>
      <c r="FCP550" s="88"/>
      <c r="FCQ550" s="89"/>
      <c r="FCR550" s="90"/>
      <c r="FCS550" s="57"/>
      <c r="FCT550" s="57"/>
      <c r="FCU550" s="91"/>
      <c r="FCV550" s="87"/>
      <c r="FCW550" s="87"/>
      <c r="FCX550" s="55"/>
      <c r="FCY550" s="55"/>
      <c r="FCZ550" s="92"/>
      <c r="FDA550" s="61"/>
      <c r="FDB550" s="55"/>
      <c r="FDC550" s="57"/>
      <c r="FDD550" s="55"/>
      <c r="FDE550" s="55"/>
      <c r="FDF550" s="55"/>
      <c r="FDG550" s="55"/>
      <c r="FDH550" s="55"/>
      <c r="FDI550" s="55"/>
      <c r="FDJ550" s="55"/>
      <c r="FDK550" s="59"/>
      <c r="FDL550" s="55"/>
      <c r="FDM550" s="55"/>
      <c r="FDN550" s="87"/>
      <c r="FDO550" s="88"/>
      <c r="FDP550" s="89"/>
      <c r="FDQ550" s="90"/>
      <c r="FDR550" s="57"/>
      <c r="FDS550" s="57"/>
      <c r="FDT550" s="91"/>
      <c r="FDU550" s="87"/>
      <c r="FDV550" s="87"/>
      <c r="FDW550" s="55"/>
      <c r="FDX550" s="55"/>
      <c r="FDY550" s="92"/>
      <c r="FDZ550" s="61"/>
      <c r="FEA550" s="55"/>
      <c r="FEB550" s="57"/>
      <c r="FEC550" s="55"/>
      <c r="FED550" s="55"/>
      <c r="FEE550" s="55"/>
      <c r="FEF550" s="55"/>
      <c r="FEG550" s="55"/>
      <c r="FEH550" s="55"/>
      <c r="FEI550" s="55"/>
      <c r="FEJ550" s="59"/>
      <c r="FEK550" s="55"/>
      <c r="FEL550" s="55"/>
      <c r="FEM550" s="87"/>
      <c r="FEN550" s="88"/>
      <c r="FEO550" s="89"/>
      <c r="FEP550" s="90"/>
      <c r="FEQ550" s="57"/>
      <c r="FER550" s="57"/>
      <c r="FES550" s="91"/>
      <c r="FET550" s="87"/>
      <c r="FEU550" s="87"/>
      <c r="FEV550" s="55"/>
      <c r="FEW550" s="55"/>
      <c r="FEX550" s="92"/>
      <c r="FEY550" s="61"/>
      <c r="FEZ550" s="55"/>
      <c r="FFA550" s="57"/>
      <c r="FFB550" s="55"/>
      <c r="FFC550" s="55"/>
      <c r="FFD550" s="55"/>
      <c r="FFE550" s="55"/>
      <c r="FFF550" s="55"/>
      <c r="FFG550" s="55"/>
      <c r="FFH550" s="55"/>
      <c r="FFI550" s="59"/>
      <c r="FFJ550" s="55"/>
      <c r="FFK550" s="55"/>
      <c r="FFL550" s="87"/>
      <c r="FFM550" s="88"/>
      <c r="FFN550" s="89"/>
      <c r="FFO550" s="90"/>
      <c r="FFP550" s="57"/>
      <c r="FFQ550" s="57"/>
      <c r="FFR550" s="91"/>
      <c r="FFS550" s="87"/>
      <c r="FFT550" s="87"/>
      <c r="FFU550" s="55"/>
      <c r="FFV550" s="55"/>
      <c r="FFW550" s="92"/>
      <c r="FFX550" s="61"/>
      <c r="FFY550" s="55"/>
      <c r="FFZ550" s="57"/>
      <c r="FGA550" s="55"/>
      <c r="FGB550" s="55"/>
      <c r="FGC550" s="55"/>
      <c r="FGD550" s="55"/>
      <c r="FGE550" s="55"/>
      <c r="FGF550" s="55"/>
      <c r="FGG550" s="55"/>
      <c r="FGH550" s="59"/>
      <c r="FGI550" s="55"/>
      <c r="FGJ550" s="55"/>
      <c r="FGK550" s="87"/>
      <c r="FGL550" s="88"/>
      <c r="FGM550" s="89"/>
      <c r="FGN550" s="90"/>
      <c r="FGO550" s="57"/>
      <c r="FGP550" s="57"/>
      <c r="FGQ550" s="91"/>
      <c r="FGR550" s="87"/>
      <c r="FGS550" s="87"/>
      <c r="FGT550" s="55"/>
      <c r="FGU550" s="55"/>
      <c r="FGV550" s="92"/>
      <c r="FGW550" s="61"/>
      <c r="FGX550" s="55"/>
      <c r="FGY550" s="57"/>
      <c r="FGZ550" s="55"/>
      <c r="FHA550" s="55"/>
      <c r="FHB550" s="55"/>
      <c r="FHC550" s="55"/>
      <c r="FHD550" s="55"/>
      <c r="FHE550" s="55"/>
      <c r="FHF550" s="55"/>
      <c r="FHG550" s="59"/>
      <c r="FHH550" s="55"/>
      <c r="FHI550" s="55"/>
      <c r="FHJ550" s="87"/>
      <c r="FHK550" s="88"/>
      <c r="FHL550" s="89"/>
      <c r="FHM550" s="90"/>
      <c r="FHN550" s="57"/>
      <c r="FHO550" s="57"/>
      <c r="FHP550" s="91"/>
      <c r="FHQ550" s="87"/>
      <c r="FHR550" s="87"/>
      <c r="FHS550" s="55"/>
      <c r="FHT550" s="55"/>
      <c r="FHU550" s="92"/>
      <c r="FHV550" s="61"/>
      <c r="FHW550" s="55"/>
      <c r="FHX550" s="57"/>
      <c r="FHY550" s="55"/>
      <c r="FHZ550" s="55"/>
      <c r="FIA550" s="55"/>
      <c r="FIB550" s="55"/>
      <c r="FIC550" s="55"/>
      <c r="FID550" s="55"/>
      <c r="FIE550" s="55"/>
      <c r="FIF550" s="59"/>
      <c r="FIG550" s="55"/>
      <c r="FIH550" s="55"/>
      <c r="FII550" s="87"/>
      <c r="FIJ550" s="88"/>
      <c r="FIK550" s="89"/>
      <c r="FIL550" s="90"/>
      <c r="FIM550" s="57"/>
      <c r="FIN550" s="57"/>
      <c r="FIO550" s="91"/>
      <c r="FIP550" s="87"/>
      <c r="FIQ550" s="87"/>
      <c r="FIR550" s="55"/>
      <c r="FIS550" s="55"/>
      <c r="FIT550" s="92"/>
      <c r="FIU550" s="61"/>
      <c r="FIV550" s="55"/>
      <c r="FIW550" s="57"/>
      <c r="FIX550" s="55"/>
      <c r="FIY550" s="55"/>
      <c r="FIZ550" s="55"/>
      <c r="FJA550" s="55"/>
      <c r="FJB550" s="55"/>
      <c r="FJC550" s="55"/>
      <c r="FJD550" s="55"/>
      <c r="FJE550" s="59"/>
      <c r="FJF550" s="55"/>
      <c r="FJG550" s="55"/>
      <c r="FJH550" s="87"/>
      <c r="FJI550" s="88"/>
      <c r="FJJ550" s="89"/>
      <c r="FJK550" s="90"/>
      <c r="FJL550" s="57"/>
      <c r="FJM550" s="57"/>
      <c r="FJN550" s="91"/>
      <c r="FJO550" s="87"/>
      <c r="FJP550" s="87"/>
      <c r="FJQ550" s="55"/>
      <c r="FJR550" s="55"/>
      <c r="FJS550" s="92"/>
      <c r="FJT550" s="61"/>
      <c r="FJU550" s="55"/>
      <c r="FJV550" s="57"/>
      <c r="FJW550" s="55"/>
      <c r="FJX550" s="55"/>
      <c r="FJY550" s="55"/>
      <c r="FJZ550" s="55"/>
      <c r="FKA550" s="55"/>
      <c r="FKB550" s="55"/>
      <c r="FKC550" s="55"/>
      <c r="FKD550" s="59"/>
      <c r="FKE550" s="55"/>
      <c r="FKF550" s="55"/>
      <c r="FKG550" s="87"/>
      <c r="FKH550" s="88"/>
      <c r="FKI550" s="89"/>
      <c r="FKJ550" s="90"/>
      <c r="FKK550" s="57"/>
      <c r="FKL550" s="57"/>
      <c r="FKM550" s="91"/>
      <c r="FKN550" s="87"/>
      <c r="FKO550" s="87"/>
      <c r="FKP550" s="55"/>
      <c r="FKQ550" s="55"/>
      <c r="FKR550" s="92"/>
      <c r="FKS550" s="61"/>
      <c r="FKT550" s="55"/>
      <c r="FKU550" s="57"/>
      <c r="FKV550" s="55"/>
      <c r="FKW550" s="55"/>
      <c r="FKX550" s="55"/>
      <c r="FKY550" s="55"/>
      <c r="FKZ550" s="55"/>
      <c r="FLA550" s="55"/>
      <c r="FLB550" s="55"/>
      <c r="FLC550" s="59"/>
      <c r="FLD550" s="55"/>
      <c r="FLE550" s="55"/>
      <c r="FLF550" s="87"/>
      <c r="FLG550" s="88"/>
      <c r="FLH550" s="89"/>
      <c r="FLI550" s="90"/>
      <c r="FLJ550" s="57"/>
      <c r="FLK550" s="57"/>
      <c r="FLL550" s="91"/>
      <c r="FLM550" s="87"/>
      <c r="FLN550" s="87"/>
      <c r="FLO550" s="55"/>
      <c r="FLP550" s="55"/>
      <c r="FLQ550" s="92"/>
      <c r="FLR550" s="61"/>
      <c r="FLS550" s="55"/>
      <c r="FLT550" s="57"/>
      <c r="FLU550" s="55"/>
      <c r="FLV550" s="55"/>
      <c r="FLW550" s="55"/>
      <c r="FLX550" s="55"/>
      <c r="FLY550" s="55"/>
      <c r="FLZ550" s="55"/>
      <c r="FMA550" s="55"/>
      <c r="FMB550" s="59"/>
      <c r="FMC550" s="55"/>
      <c r="FMD550" s="55"/>
      <c r="FME550" s="87"/>
      <c r="FMF550" s="88"/>
      <c r="FMG550" s="89"/>
      <c r="FMH550" s="90"/>
      <c r="FMI550" s="57"/>
      <c r="FMJ550" s="57"/>
      <c r="FMK550" s="91"/>
      <c r="FML550" s="87"/>
      <c r="FMM550" s="87"/>
      <c r="FMN550" s="55"/>
      <c r="FMO550" s="55"/>
      <c r="FMP550" s="92"/>
      <c r="FMQ550" s="61"/>
      <c r="FMR550" s="55"/>
      <c r="FMS550" s="57"/>
      <c r="FMT550" s="55"/>
      <c r="FMU550" s="55"/>
      <c r="FMV550" s="55"/>
      <c r="FMW550" s="55"/>
      <c r="FMX550" s="55"/>
      <c r="FMY550" s="55"/>
      <c r="FMZ550" s="55"/>
      <c r="FNA550" s="59"/>
      <c r="FNB550" s="55"/>
      <c r="FNC550" s="55"/>
      <c r="FND550" s="87"/>
      <c r="FNE550" s="88"/>
      <c r="FNF550" s="89"/>
      <c r="FNG550" s="90"/>
      <c r="FNH550" s="57"/>
      <c r="FNI550" s="57"/>
      <c r="FNJ550" s="91"/>
      <c r="FNK550" s="87"/>
      <c r="FNL550" s="87"/>
      <c r="FNM550" s="55"/>
      <c r="FNN550" s="55"/>
      <c r="FNO550" s="92"/>
      <c r="FNP550" s="61"/>
      <c r="FNQ550" s="55"/>
      <c r="FNR550" s="57"/>
      <c r="FNS550" s="55"/>
      <c r="FNT550" s="55"/>
      <c r="FNU550" s="55"/>
      <c r="FNV550" s="55"/>
      <c r="FNW550" s="55"/>
      <c r="FNX550" s="55"/>
      <c r="FNY550" s="55"/>
      <c r="FNZ550" s="59"/>
      <c r="FOA550" s="55"/>
      <c r="FOB550" s="55"/>
      <c r="FOC550" s="87"/>
      <c r="FOD550" s="88"/>
      <c r="FOE550" s="89"/>
      <c r="FOF550" s="90"/>
      <c r="FOG550" s="57"/>
      <c r="FOH550" s="57"/>
      <c r="FOI550" s="91"/>
      <c r="FOJ550" s="87"/>
      <c r="FOK550" s="87"/>
      <c r="FOL550" s="55"/>
      <c r="FOM550" s="55"/>
      <c r="FON550" s="92"/>
      <c r="FOO550" s="61"/>
      <c r="FOP550" s="55"/>
      <c r="FOQ550" s="57"/>
      <c r="FOR550" s="55"/>
      <c r="FOS550" s="55"/>
      <c r="FOT550" s="55"/>
      <c r="FOU550" s="55"/>
      <c r="FOV550" s="55"/>
      <c r="FOW550" s="55"/>
      <c r="FOX550" s="55"/>
      <c r="FOY550" s="59"/>
      <c r="FOZ550" s="55"/>
      <c r="FPA550" s="55"/>
      <c r="FPB550" s="87"/>
      <c r="FPC550" s="88"/>
      <c r="FPD550" s="89"/>
      <c r="FPE550" s="90"/>
      <c r="FPF550" s="57"/>
      <c r="FPG550" s="57"/>
      <c r="FPH550" s="91"/>
      <c r="FPI550" s="87"/>
      <c r="FPJ550" s="87"/>
      <c r="FPK550" s="55"/>
      <c r="FPL550" s="55"/>
      <c r="FPM550" s="92"/>
      <c r="FPN550" s="61"/>
      <c r="FPO550" s="55"/>
      <c r="FPP550" s="57"/>
      <c r="FPQ550" s="55"/>
      <c r="FPR550" s="55"/>
      <c r="FPS550" s="55"/>
      <c r="FPT550" s="55"/>
      <c r="FPU550" s="55"/>
      <c r="FPV550" s="55"/>
      <c r="FPW550" s="55"/>
      <c r="FPX550" s="59"/>
      <c r="FPY550" s="55"/>
      <c r="FPZ550" s="55"/>
      <c r="FQA550" s="87"/>
      <c r="FQB550" s="88"/>
      <c r="FQC550" s="89"/>
      <c r="FQD550" s="90"/>
      <c r="FQE550" s="57"/>
      <c r="FQF550" s="57"/>
      <c r="FQG550" s="91"/>
      <c r="FQH550" s="87"/>
      <c r="FQI550" s="87"/>
      <c r="FQJ550" s="55"/>
      <c r="FQK550" s="55"/>
      <c r="FQL550" s="92"/>
      <c r="FQM550" s="61"/>
      <c r="FQN550" s="55"/>
      <c r="FQO550" s="57"/>
      <c r="FQP550" s="55"/>
      <c r="FQQ550" s="55"/>
      <c r="FQR550" s="55"/>
      <c r="FQS550" s="55"/>
      <c r="FQT550" s="55"/>
      <c r="FQU550" s="55"/>
      <c r="FQV550" s="55"/>
      <c r="FQW550" s="59"/>
      <c r="FQX550" s="55"/>
      <c r="FQY550" s="55"/>
      <c r="FQZ550" s="87"/>
      <c r="FRA550" s="88"/>
      <c r="FRB550" s="89"/>
      <c r="FRC550" s="90"/>
      <c r="FRD550" s="57"/>
      <c r="FRE550" s="57"/>
      <c r="FRF550" s="91"/>
      <c r="FRG550" s="87"/>
      <c r="FRH550" s="87"/>
      <c r="FRI550" s="55"/>
      <c r="FRJ550" s="55"/>
      <c r="FRK550" s="92"/>
      <c r="FRL550" s="61"/>
      <c r="FRM550" s="55"/>
      <c r="FRN550" s="57"/>
      <c r="FRO550" s="55"/>
      <c r="FRP550" s="55"/>
      <c r="FRQ550" s="55"/>
      <c r="FRR550" s="55"/>
      <c r="FRS550" s="55"/>
      <c r="FRT550" s="55"/>
      <c r="FRU550" s="55"/>
      <c r="FRV550" s="59"/>
      <c r="FRW550" s="55"/>
      <c r="FRX550" s="55"/>
      <c r="FRY550" s="87"/>
      <c r="FRZ550" s="88"/>
      <c r="FSA550" s="89"/>
      <c r="FSB550" s="90"/>
      <c r="FSC550" s="57"/>
      <c r="FSD550" s="57"/>
      <c r="FSE550" s="91"/>
      <c r="FSF550" s="87"/>
      <c r="FSG550" s="87"/>
      <c r="FSH550" s="55"/>
      <c r="FSI550" s="55"/>
      <c r="FSJ550" s="92"/>
      <c r="FSK550" s="61"/>
      <c r="FSL550" s="55"/>
      <c r="FSM550" s="57"/>
      <c r="FSN550" s="55"/>
      <c r="FSO550" s="55"/>
      <c r="FSP550" s="55"/>
      <c r="FSQ550" s="55"/>
      <c r="FSR550" s="55"/>
      <c r="FSS550" s="55"/>
      <c r="FST550" s="55"/>
      <c r="FSU550" s="59"/>
      <c r="FSV550" s="55"/>
      <c r="FSW550" s="55"/>
      <c r="FSX550" s="87"/>
      <c r="FSY550" s="88"/>
      <c r="FSZ550" s="89"/>
      <c r="FTA550" s="90"/>
      <c r="FTB550" s="57"/>
      <c r="FTC550" s="57"/>
      <c r="FTD550" s="91"/>
      <c r="FTE550" s="87"/>
      <c r="FTF550" s="87"/>
      <c r="FTG550" s="55"/>
      <c r="FTH550" s="55"/>
      <c r="FTI550" s="92"/>
      <c r="FTJ550" s="61"/>
      <c r="FTK550" s="55"/>
      <c r="FTL550" s="57"/>
      <c r="FTM550" s="55"/>
      <c r="FTN550" s="55"/>
      <c r="FTO550" s="55"/>
      <c r="FTP550" s="55"/>
      <c r="FTQ550" s="55"/>
      <c r="FTR550" s="55"/>
      <c r="FTS550" s="55"/>
      <c r="FTT550" s="59"/>
      <c r="FTU550" s="55"/>
      <c r="FTV550" s="55"/>
      <c r="FTW550" s="87"/>
      <c r="FTX550" s="88"/>
      <c r="FTY550" s="89"/>
      <c r="FTZ550" s="90"/>
      <c r="FUA550" s="57"/>
      <c r="FUB550" s="57"/>
      <c r="FUC550" s="91"/>
      <c r="FUD550" s="87"/>
      <c r="FUE550" s="87"/>
      <c r="FUF550" s="55"/>
      <c r="FUG550" s="55"/>
      <c r="FUH550" s="92"/>
      <c r="FUI550" s="61"/>
      <c r="FUJ550" s="55"/>
      <c r="FUK550" s="57"/>
      <c r="FUL550" s="55"/>
      <c r="FUM550" s="55"/>
      <c r="FUN550" s="55"/>
      <c r="FUO550" s="55"/>
      <c r="FUP550" s="55"/>
      <c r="FUQ550" s="55"/>
      <c r="FUR550" s="55"/>
      <c r="FUS550" s="59"/>
      <c r="FUT550" s="55"/>
      <c r="FUU550" s="55"/>
      <c r="FUV550" s="87"/>
      <c r="FUW550" s="88"/>
      <c r="FUX550" s="89"/>
      <c r="FUY550" s="90"/>
      <c r="FUZ550" s="57"/>
      <c r="FVA550" s="57"/>
      <c r="FVB550" s="91"/>
      <c r="FVC550" s="87"/>
      <c r="FVD550" s="87"/>
      <c r="FVE550" s="55"/>
      <c r="FVF550" s="55"/>
      <c r="FVG550" s="92"/>
      <c r="FVH550" s="61"/>
      <c r="FVI550" s="55"/>
      <c r="FVJ550" s="57"/>
      <c r="FVK550" s="55"/>
      <c r="FVL550" s="55"/>
      <c r="FVM550" s="55"/>
      <c r="FVN550" s="55"/>
      <c r="FVO550" s="55"/>
      <c r="FVP550" s="55"/>
      <c r="FVQ550" s="55"/>
      <c r="FVR550" s="59"/>
      <c r="FVS550" s="55"/>
      <c r="FVT550" s="55"/>
      <c r="FVU550" s="87"/>
      <c r="FVV550" s="88"/>
      <c r="FVW550" s="89"/>
      <c r="FVX550" s="90"/>
      <c r="FVY550" s="57"/>
      <c r="FVZ550" s="57"/>
      <c r="FWA550" s="91"/>
      <c r="FWB550" s="87"/>
      <c r="FWC550" s="87"/>
      <c r="FWD550" s="55"/>
      <c r="FWE550" s="55"/>
      <c r="FWF550" s="92"/>
      <c r="FWG550" s="61"/>
      <c r="FWH550" s="55"/>
      <c r="FWI550" s="57"/>
      <c r="FWJ550" s="55"/>
      <c r="FWK550" s="55"/>
      <c r="FWL550" s="55"/>
      <c r="FWM550" s="55"/>
      <c r="FWN550" s="55"/>
      <c r="FWO550" s="55"/>
      <c r="FWP550" s="55"/>
      <c r="FWQ550" s="59"/>
      <c r="FWR550" s="55"/>
      <c r="FWS550" s="55"/>
      <c r="FWT550" s="87"/>
      <c r="FWU550" s="88"/>
      <c r="FWV550" s="89"/>
      <c r="FWW550" s="90"/>
      <c r="FWX550" s="57"/>
      <c r="FWY550" s="57"/>
      <c r="FWZ550" s="91"/>
      <c r="FXA550" s="87"/>
      <c r="FXB550" s="87"/>
      <c r="FXC550" s="55"/>
      <c r="FXD550" s="55"/>
      <c r="FXE550" s="92"/>
      <c r="FXF550" s="61"/>
      <c r="FXG550" s="55"/>
      <c r="FXH550" s="57"/>
      <c r="FXI550" s="55"/>
      <c r="FXJ550" s="55"/>
      <c r="FXK550" s="55"/>
      <c r="FXL550" s="55"/>
      <c r="FXM550" s="55"/>
      <c r="FXN550" s="55"/>
      <c r="FXO550" s="55"/>
      <c r="FXP550" s="59"/>
      <c r="FXQ550" s="55"/>
      <c r="FXR550" s="55"/>
      <c r="FXS550" s="87"/>
      <c r="FXT550" s="88"/>
      <c r="FXU550" s="89"/>
      <c r="FXV550" s="90"/>
      <c r="FXW550" s="57"/>
      <c r="FXX550" s="57"/>
      <c r="FXY550" s="91"/>
      <c r="FXZ550" s="87"/>
      <c r="FYA550" s="87"/>
      <c r="FYB550" s="55"/>
      <c r="FYC550" s="55"/>
      <c r="FYD550" s="92"/>
      <c r="FYE550" s="61"/>
      <c r="FYF550" s="55"/>
      <c r="FYG550" s="57"/>
      <c r="FYH550" s="55"/>
      <c r="FYI550" s="55"/>
      <c r="FYJ550" s="55"/>
      <c r="FYK550" s="55"/>
      <c r="FYL550" s="55"/>
      <c r="FYM550" s="55"/>
      <c r="FYN550" s="55"/>
      <c r="FYO550" s="59"/>
      <c r="FYP550" s="55"/>
      <c r="FYQ550" s="55"/>
      <c r="FYR550" s="87"/>
      <c r="FYS550" s="88"/>
      <c r="FYT550" s="89"/>
      <c r="FYU550" s="90"/>
      <c r="FYV550" s="57"/>
      <c r="FYW550" s="57"/>
      <c r="FYX550" s="91"/>
      <c r="FYY550" s="87"/>
      <c r="FYZ550" s="87"/>
      <c r="FZA550" s="55"/>
      <c r="FZB550" s="55"/>
      <c r="FZC550" s="92"/>
      <c r="FZD550" s="61"/>
      <c r="FZE550" s="55"/>
      <c r="FZF550" s="57"/>
      <c r="FZG550" s="55"/>
      <c r="FZH550" s="55"/>
      <c r="FZI550" s="55"/>
      <c r="FZJ550" s="55"/>
      <c r="FZK550" s="55"/>
      <c r="FZL550" s="55"/>
      <c r="FZM550" s="55"/>
      <c r="FZN550" s="59"/>
      <c r="FZO550" s="55"/>
      <c r="FZP550" s="55"/>
      <c r="FZQ550" s="87"/>
      <c r="FZR550" s="88"/>
      <c r="FZS550" s="89"/>
      <c r="FZT550" s="90"/>
      <c r="FZU550" s="57"/>
      <c r="FZV550" s="57"/>
      <c r="FZW550" s="91"/>
      <c r="FZX550" s="87"/>
      <c r="FZY550" s="87"/>
      <c r="FZZ550" s="55"/>
      <c r="GAA550" s="55"/>
      <c r="GAB550" s="92"/>
      <c r="GAC550" s="61"/>
      <c r="GAD550" s="55"/>
      <c r="GAE550" s="57"/>
      <c r="GAF550" s="55"/>
      <c r="GAG550" s="55"/>
      <c r="GAH550" s="55"/>
      <c r="GAI550" s="55"/>
      <c r="GAJ550" s="55"/>
      <c r="GAK550" s="55"/>
      <c r="GAL550" s="55"/>
      <c r="GAM550" s="59"/>
      <c r="GAN550" s="55"/>
      <c r="GAO550" s="55"/>
      <c r="GAP550" s="87"/>
      <c r="GAQ550" s="88"/>
      <c r="GAR550" s="89"/>
      <c r="GAS550" s="90"/>
      <c r="GAT550" s="57"/>
      <c r="GAU550" s="57"/>
      <c r="GAV550" s="91"/>
      <c r="GAW550" s="87"/>
      <c r="GAX550" s="87"/>
      <c r="GAY550" s="55"/>
      <c r="GAZ550" s="55"/>
      <c r="GBA550" s="92"/>
      <c r="GBB550" s="61"/>
      <c r="GBC550" s="55"/>
      <c r="GBD550" s="57"/>
      <c r="GBE550" s="55"/>
      <c r="GBF550" s="55"/>
      <c r="GBG550" s="55"/>
      <c r="GBH550" s="55"/>
      <c r="GBI550" s="55"/>
      <c r="GBJ550" s="55"/>
      <c r="GBK550" s="55"/>
      <c r="GBL550" s="59"/>
      <c r="GBM550" s="55"/>
      <c r="GBN550" s="55"/>
      <c r="GBO550" s="87"/>
      <c r="GBP550" s="88"/>
      <c r="GBQ550" s="89"/>
      <c r="GBR550" s="90"/>
      <c r="GBS550" s="57"/>
      <c r="GBT550" s="57"/>
      <c r="GBU550" s="91"/>
      <c r="GBV550" s="87"/>
      <c r="GBW550" s="87"/>
      <c r="GBX550" s="55"/>
      <c r="GBY550" s="55"/>
      <c r="GBZ550" s="92"/>
      <c r="GCA550" s="61"/>
      <c r="GCB550" s="55"/>
      <c r="GCC550" s="57"/>
      <c r="GCD550" s="55"/>
      <c r="GCE550" s="55"/>
      <c r="GCF550" s="55"/>
      <c r="GCG550" s="55"/>
      <c r="GCH550" s="55"/>
      <c r="GCI550" s="55"/>
      <c r="GCJ550" s="55"/>
      <c r="GCK550" s="59"/>
      <c r="GCL550" s="55"/>
      <c r="GCM550" s="55"/>
      <c r="GCN550" s="87"/>
      <c r="GCO550" s="88"/>
      <c r="GCP550" s="89"/>
      <c r="GCQ550" s="90"/>
      <c r="GCR550" s="57"/>
      <c r="GCS550" s="57"/>
      <c r="GCT550" s="91"/>
      <c r="GCU550" s="87"/>
      <c r="GCV550" s="87"/>
      <c r="GCW550" s="55"/>
      <c r="GCX550" s="55"/>
      <c r="GCY550" s="92"/>
      <c r="GCZ550" s="61"/>
      <c r="GDA550" s="55"/>
      <c r="GDB550" s="57"/>
      <c r="GDC550" s="55"/>
      <c r="GDD550" s="55"/>
      <c r="GDE550" s="55"/>
      <c r="GDF550" s="55"/>
      <c r="GDG550" s="55"/>
      <c r="GDH550" s="55"/>
      <c r="GDI550" s="55"/>
      <c r="GDJ550" s="59"/>
      <c r="GDK550" s="55"/>
      <c r="GDL550" s="55"/>
      <c r="GDM550" s="87"/>
      <c r="GDN550" s="88"/>
      <c r="GDO550" s="89"/>
      <c r="GDP550" s="90"/>
      <c r="GDQ550" s="57"/>
      <c r="GDR550" s="57"/>
      <c r="GDS550" s="91"/>
      <c r="GDT550" s="87"/>
      <c r="GDU550" s="87"/>
      <c r="GDV550" s="55"/>
      <c r="GDW550" s="55"/>
      <c r="GDX550" s="92"/>
      <c r="GDY550" s="61"/>
      <c r="GDZ550" s="55"/>
      <c r="GEA550" s="57"/>
      <c r="GEB550" s="55"/>
      <c r="GEC550" s="55"/>
      <c r="GED550" s="55"/>
      <c r="GEE550" s="55"/>
      <c r="GEF550" s="55"/>
      <c r="GEG550" s="55"/>
      <c r="GEH550" s="55"/>
      <c r="GEI550" s="59"/>
      <c r="GEJ550" s="55"/>
      <c r="GEK550" s="55"/>
      <c r="GEL550" s="87"/>
      <c r="GEM550" s="88"/>
      <c r="GEN550" s="89"/>
      <c r="GEO550" s="90"/>
      <c r="GEP550" s="57"/>
      <c r="GEQ550" s="57"/>
      <c r="GER550" s="91"/>
      <c r="GES550" s="87"/>
      <c r="GET550" s="87"/>
      <c r="GEU550" s="55"/>
      <c r="GEV550" s="55"/>
      <c r="GEW550" s="92"/>
      <c r="GEX550" s="61"/>
      <c r="GEY550" s="55"/>
      <c r="GEZ550" s="57"/>
      <c r="GFA550" s="55"/>
      <c r="GFB550" s="55"/>
      <c r="GFC550" s="55"/>
      <c r="GFD550" s="55"/>
      <c r="GFE550" s="55"/>
      <c r="GFF550" s="55"/>
      <c r="GFG550" s="55"/>
      <c r="GFH550" s="59"/>
      <c r="GFI550" s="55"/>
      <c r="GFJ550" s="55"/>
      <c r="GFK550" s="87"/>
      <c r="GFL550" s="88"/>
      <c r="GFM550" s="89"/>
      <c r="GFN550" s="90"/>
      <c r="GFO550" s="57"/>
      <c r="GFP550" s="57"/>
      <c r="GFQ550" s="91"/>
      <c r="GFR550" s="87"/>
      <c r="GFS550" s="87"/>
      <c r="GFT550" s="55"/>
      <c r="GFU550" s="55"/>
      <c r="GFV550" s="92"/>
      <c r="GFW550" s="61"/>
      <c r="GFX550" s="55"/>
      <c r="GFY550" s="57"/>
      <c r="GFZ550" s="55"/>
      <c r="GGA550" s="55"/>
      <c r="GGB550" s="55"/>
      <c r="GGC550" s="55"/>
      <c r="GGD550" s="55"/>
      <c r="GGE550" s="55"/>
      <c r="GGF550" s="55"/>
      <c r="GGG550" s="59"/>
      <c r="GGH550" s="55"/>
      <c r="GGI550" s="55"/>
      <c r="GGJ550" s="87"/>
      <c r="GGK550" s="88"/>
      <c r="GGL550" s="89"/>
      <c r="GGM550" s="90"/>
      <c r="GGN550" s="57"/>
      <c r="GGO550" s="57"/>
      <c r="GGP550" s="91"/>
      <c r="GGQ550" s="87"/>
      <c r="GGR550" s="87"/>
      <c r="GGS550" s="55"/>
      <c r="GGT550" s="55"/>
      <c r="GGU550" s="92"/>
      <c r="GGV550" s="61"/>
      <c r="GGW550" s="55"/>
      <c r="GGX550" s="57"/>
      <c r="GGY550" s="55"/>
      <c r="GGZ550" s="55"/>
      <c r="GHA550" s="55"/>
      <c r="GHB550" s="55"/>
      <c r="GHC550" s="55"/>
      <c r="GHD550" s="55"/>
      <c r="GHE550" s="55"/>
      <c r="GHF550" s="59"/>
      <c r="GHG550" s="55"/>
      <c r="GHH550" s="55"/>
      <c r="GHI550" s="87"/>
      <c r="GHJ550" s="88"/>
      <c r="GHK550" s="89"/>
      <c r="GHL550" s="90"/>
      <c r="GHM550" s="57"/>
      <c r="GHN550" s="57"/>
      <c r="GHO550" s="91"/>
      <c r="GHP550" s="87"/>
      <c r="GHQ550" s="87"/>
      <c r="GHR550" s="55"/>
      <c r="GHS550" s="55"/>
      <c r="GHT550" s="92"/>
      <c r="GHU550" s="61"/>
      <c r="GHV550" s="55"/>
      <c r="GHW550" s="57"/>
      <c r="GHX550" s="55"/>
      <c r="GHY550" s="55"/>
      <c r="GHZ550" s="55"/>
      <c r="GIA550" s="55"/>
      <c r="GIB550" s="55"/>
      <c r="GIC550" s="55"/>
      <c r="GID550" s="55"/>
      <c r="GIE550" s="59"/>
      <c r="GIF550" s="55"/>
      <c r="GIG550" s="55"/>
      <c r="GIH550" s="87"/>
      <c r="GII550" s="88"/>
      <c r="GIJ550" s="89"/>
      <c r="GIK550" s="90"/>
      <c r="GIL550" s="57"/>
      <c r="GIM550" s="57"/>
      <c r="GIN550" s="91"/>
      <c r="GIO550" s="87"/>
      <c r="GIP550" s="87"/>
      <c r="GIQ550" s="55"/>
      <c r="GIR550" s="55"/>
      <c r="GIS550" s="92"/>
      <c r="GIT550" s="61"/>
      <c r="GIU550" s="55"/>
      <c r="GIV550" s="57"/>
      <c r="GIW550" s="55"/>
      <c r="GIX550" s="55"/>
      <c r="GIY550" s="55"/>
      <c r="GIZ550" s="55"/>
      <c r="GJA550" s="55"/>
      <c r="GJB550" s="55"/>
      <c r="GJC550" s="55"/>
      <c r="GJD550" s="59"/>
      <c r="GJE550" s="55"/>
      <c r="GJF550" s="55"/>
      <c r="GJG550" s="87"/>
      <c r="GJH550" s="88"/>
      <c r="GJI550" s="89"/>
      <c r="GJJ550" s="90"/>
      <c r="GJK550" s="57"/>
      <c r="GJL550" s="57"/>
      <c r="GJM550" s="91"/>
      <c r="GJN550" s="87"/>
      <c r="GJO550" s="87"/>
      <c r="GJP550" s="55"/>
      <c r="GJQ550" s="55"/>
      <c r="GJR550" s="92"/>
      <c r="GJS550" s="61"/>
      <c r="GJT550" s="55"/>
      <c r="GJU550" s="57"/>
      <c r="GJV550" s="55"/>
      <c r="GJW550" s="55"/>
      <c r="GJX550" s="55"/>
      <c r="GJY550" s="55"/>
      <c r="GJZ550" s="55"/>
      <c r="GKA550" s="55"/>
      <c r="GKB550" s="55"/>
      <c r="GKC550" s="59"/>
      <c r="GKD550" s="55"/>
      <c r="GKE550" s="55"/>
      <c r="GKF550" s="87"/>
      <c r="GKG550" s="88"/>
      <c r="GKH550" s="89"/>
      <c r="GKI550" s="90"/>
      <c r="GKJ550" s="57"/>
      <c r="GKK550" s="57"/>
      <c r="GKL550" s="91"/>
      <c r="GKM550" s="87"/>
      <c r="GKN550" s="87"/>
      <c r="GKO550" s="55"/>
      <c r="GKP550" s="55"/>
      <c r="GKQ550" s="92"/>
      <c r="GKR550" s="61"/>
      <c r="GKS550" s="55"/>
      <c r="GKT550" s="57"/>
      <c r="GKU550" s="55"/>
      <c r="GKV550" s="55"/>
      <c r="GKW550" s="55"/>
      <c r="GKX550" s="55"/>
      <c r="GKY550" s="55"/>
      <c r="GKZ550" s="55"/>
      <c r="GLA550" s="55"/>
      <c r="GLB550" s="59"/>
      <c r="GLC550" s="55"/>
      <c r="GLD550" s="55"/>
      <c r="GLE550" s="87"/>
      <c r="GLF550" s="88"/>
      <c r="GLG550" s="89"/>
      <c r="GLH550" s="90"/>
      <c r="GLI550" s="57"/>
      <c r="GLJ550" s="57"/>
      <c r="GLK550" s="91"/>
      <c r="GLL550" s="87"/>
      <c r="GLM550" s="87"/>
      <c r="GLN550" s="55"/>
      <c r="GLO550" s="55"/>
      <c r="GLP550" s="92"/>
      <c r="GLQ550" s="61"/>
      <c r="GLR550" s="55"/>
      <c r="GLS550" s="57"/>
      <c r="GLT550" s="55"/>
      <c r="GLU550" s="55"/>
      <c r="GLV550" s="55"/>
      <c r="GLW550" s="55"/>
      <c r="GLX550" s="55"/>
      <c r="GLY550" s="55"/>
      <c r="GLZ550" s="55"/>
      <c r="GMA550" s="59"/>
      <c r="GMB550" s="55"/>
      <c r="GMC550" s="55"/>
      <c r="GMD550" s="87"/>
      <c r="GME550" s="88"/>
      <c r="GMF550" s="89"/>
      <c r="GMG550" s="90"/>
      <c r="GMH550" s="57"/>
      <c r="GMI550" s="57"/>
      <c r="GMJ550" s="91"/>
      <c r="GMK550" s="87"/>
      <c r="GML550" s="87"/>
      <c r="GMM550" s="55"/>
      <c r="GMN550" s="55"/>
      <c r="GMO550" s="92"/>
      <c r="GMP550" s="61"/>
      <c r="GMQ550" s="55"/>
      <c r="GMR550" s="57"/>
      <c r="GMS550" s="55"/>
      <c r="GMT550" s="55"/>
      <c r="GMU550" s="55"/>
      <c r="GMV550" s="55"/>
      <c r="GMW550" s="55"/>
      <c r="GMX550" s="55"/>
      <c r="GMY550" s="55"/>
      <c r="GMZ550" s="59"/>
      <c r="GNA550" s="55"/>
      <c r="GNB550" s="55"/>
      <c r="GNC550" s="87"/>
      <c r="GND550" s="88"/>
      <c r="GNE550" s="89"/>
      <c r="GNF550" s="90"/>
      <c r="GNG550" s="57"/>
      <c r="GNH550" s="57"/>
      <c r="GNI550" s="91"/>
      <c r="GNJ550" s="87"/>
      <c r="GNK550" s="87"/>
      <c r="GNL550" s="55"/>
      <c r="GNM550" s="55"/>
      <c r="GNN550" s="92"/>
      <c r="GNO550" s="61"/>
      <c r="GNP550" s="55"/>
      <c r="GNQ550" s="57"/>
      <c r="GNR550" s="55"/>
      <c r="GNS550" s="55"/>
      <c r="GNT550" s="55"/>
      <c r="GNU550" s="55"/>
      <c r="GNV550" s="55"/>
      <c r="GNW550" s="55"/>
      <c r="GNX550" s="55"/>
      <c r="GNY550" s="59"/>
      <c r="GNZ550" s="55"/>
      <c r="GOA550" s="55"/>
      <c r="GOB550" s="87"/>
      <c r="GOC550" s="88"/>
      <c r="GOD550" s="89"/>
      <c r="GOE550" s="90"/>
      <c r="GOF550" s="57"/>
      <c r="GOG550" s="57"/>
      <c r="GOH550" s="91"/>
      <c r="GOI550" s="87"/>
      <c r="GOJ550" s="87"/>
      <c r="GOK550" s="55"/>
      <c r="GOL550" s="55"/>
      <c r="GOM550" s="92"/>
      <c r="GON550" s="61"/>
      <c r="GOO550" s="55"/>
      <c r="GOP550" s="57"/>
      <c r="GOQ550" s="55"/>
      <c r="GOR550" s="55"/>
      <c r="GOS550" s="55"/>
      <c r="GOT550" s="55"/>
      <c r="GOU550" s="55"/>
      <c r="GOV550" s="55"/>
      <c r="GOW550" s="55"/>
      <c r="GOX550" s="59"/>
      <c r="GOY550" s="55"/>
      <c r="GOZ550" s="55"/>
      <c r="GPA550" s="87"/>
      <c r="GPB550" s="88"/>
      <c r="GPC550" s="89"/>
      <c r="GPD550" s="90"/>
      <c r="GPE550" s="57"/>
      <c r="GPF550" s="57"/>
      <c r="GPG550" s="91"/>
      <c r="GPH550" s="87"/>
      <c r="GPI550" s="87"/>
      <c r="GPJ550" s="55"/>
      <c r="GPK550" s="55"/>
      <c r="GPL550" s="92"/>
      <c r="GPM550" s="61"/>
      <c r="GPN550" s="55"/>
      <c r="GPO550" s="57"/>
      <c r="GPP550" s="55"/>
      <c r="GPQ550" s="55"/>
      <c r="GPR550" s="55"/>
      <c r="GPS550" s="55"/>
      <c r="GPT550" s="55"/>
      <c r="GPU550" s="55"/>
      <c r="GPV550" s="55"/>
      <c r="GPW550" s="59"/>
      <c r="GPX550" s="55"/>
      <c r="GPY550" s="55"/>
      <c r="GPZ550" s="87"/>
      <c r="GQA550" s="88"/>
      <c r="GQB550" s="89"/>
      <c r="GQC550" s="90"/>
      <c r="GQD550" s="57"/>
      <c r="GQE550" s="57"/>
      <c r="GQF550" s="91"/>
      <c r="GQG550" s="87"/>
      <c r="GQH550" s="87"/>
      <c r="GQI550" s="55"/>
      <c r="GQJ550" s="55"/>
      <c r="GQK550" s="92"/>
      <c r="GQL550" s="61"/>
      <c r="GQM550" s="55"/>
      <c r="GQN550" s="57"/>
      <c r="GQO550" s="55"/>
      <c r="GQP550" s="55"/>
      <c r="GQQ550" s="55"/>
      <c r="GQR550" s="55"/>
      <c r="GQS550" s="55"/>
      <c r="GQT550" s="55"/>
      <c r="GQU550" s="55"/>
      <c r="GQV550" s="59"/>
      <c r="GQW550" s="55"/>
      <c r="GQX550" s="55"/>
      <c r="GQY550" s="87"/>
      <c r="GQZ550" s="88"/>
      <c r="GRA550" s="89"/>
      <c r="GRB550" s="90"/>
      <c r="GRC550" s="57"/>
      <c r="GRD550" s="57"/>
      <c r="GRE550" s="91"/>
      <c r="GRF550" s="87"/>
      <c r="GRG550" s="87"/>
      <c r="GRH550" s="55"/>
      <c r="GRI550" s="55"/>
      <c r="GRJ550" s="92"/>
      <c r="GRK550" s="61"/>
      <c r="GRL550" s="55"/>
      <c r="GRM550" s="57"/>
      <c r="GRN550" s="55"/>
      <c r="GRO550" s="55"/>
      <c r="GRP550" s="55"/>
      <c r="GRQ550" s="55"/>
      <c r="GRR550" s="55"/>
      <c r="GRS550" s="55"/>
      <c r="GRT550" s="55"/>
      <c r="GRU550" s="59"/>
      <c r="GRV550" s="55"/>
      <c r="GRW550" s="55"/>
      <c r="GRX550" s="87"/>
      <c r="GRY550" s="88"/>
      <c r="GRZ550" s="89"/>
      <c r="GSA550" s="90"/>
      <c r="GSB550" s="57"/>
      <c r="GSC550" s="57"/>
      <c r="GSD550" s="91"/>
      <c r="GSE550" s="87"/>
      <c r="GSF550" s="87"/>
      <c r="GSG550" s="55"/>
      <c r="GSH550" s="55"/>
      <c r="GSI550" s="92"/>
      <c r="GSJ550" s="61"/>
      <c r="GSK550" s="55"/>
      <c r="GSL550" s="57"/>
      <c r="GSM550" s="55"/>
      <c r="GSN550" s="55"/>
      <c r="GSO550" s="55"/>
      <c r="GSP550" s="55"/>
      <c r="GSQ550" s="55"/>
      <c r="GSR550" s="55"/>
      <c r="GSS550" s="55"/>
      <c r="GST550" s="59"/>
      <c r="GSU550" s="55"/>
      <c r="GSV550" s="55"/>
      <c r="GSW550" s="87"/>
      <c r="GSX550" s="88"/>
      <c r="GSY550" s="89"/>
      <c r="GSZ550" s="90"/>
      <c r="GTA550" s="57"/>
      <c r="GTB550" s="57"/>
      <c r="GTC550" s="91"/>
      <c r="GTD550" s="87"/>
      <c r="GTE550" s="87"/>
      <c r="GTF550" s="55"/>
      <c r="GTG550" s="55"/>
      <c r="GTH550" s="92"/>
      <c r="GTI550" s="61"/>
      <c r="GTJ550" s="55"/>
      <c r="GTK550" s="57"/>
      <c r="GTL550" s="55"/>
      <c r="GTM550" s="55"/>
      <c r="GTN550" s="55"/>
      <c r="GTO550" s="55"/>
      <c r="GTP550" s="55"/>
      <c r="GTQ550" s="55"/>
      <c r="GTR550" s="55"/>
      <c r="GTS550" s="59"/>
      <c r="GTT550" s="55"/>
      <c r="GTU550" s="55"/>
      <c r="GTV550" s="87"/>
      <c r="GTW550" s="88"/>
      <c r="GTX550" s="89"/>
      <c r="GTY550" s="90"/>
      <c r="GTZ550" s="57"/>
      <c r="GUA550" s="57"/>
      <c r="GUB550" s="91"/>
      <c r="GUC550" s="87"/>
      <c r="GUD550" s="87"/>
      <c r="GUE550" s="55"/>
      <c r="GUF550" s="55"/>
      <c r="GUG550" s="92"/>
      <c r="GUH550" s="61"/>
      <c r="GUI550" s="55"/>
      <c r="GUJ550" s="57"/>
      <c r="GUK550" s="55"/>
      <c r="GUL550" s="55"/>
      <c r="GUM550" s="55"/>
      <c r="GUN550" s="55"/>
      <c r="GUO550" s="55"/>
      <c r="GUP550" s="55"/>
      <c r="GUQ550" s="55"/>
      <c r="GUR550" s="59"/>
      <c r="GUS550" s="55"/>
      <c r="GUT550" s="55"/>
      <c r="GUU550" s="87"/>
      <c r="GUV550" s="88"/>
      <c r="GUW550" s="89"/>
      <c r="GUX550" s="90"/>
      <c r="GUY550" s="57"/>
      <c r="GUZ550" s="57"/>
      <c r="GVA550" s="91"/>
      <c r="GVB550" s="87"/>
      <c r="GVC550" s="87"/>
      <c r="GVD550" s="55"/>
      <c r="GVE550" s="55"/>
      <c r="GVF550" s="92"/>
      <c r="GVG550" s="61"/>
      <c r="GVH550" s="55"/>
      <c r="GVI550" s="57"/>
      <c r="GVJ550" s="55"/>
      <c r="GVK550" s="55"/>
      <c r="GVL550" s="55"/>
      <c r="GVM550" s="55"/>
      <c r="GVN550" s="55"/>
      <c r="GVO550" s="55"/>
      <c r="GVP550" s="55"/>
      <c r="GVQ550" s="59"/>
      <c r="GVR550" s="55"/>
      <c r="GVS550" s="55"/>
      <c r="GVT550" s="87"/>
      <c r="GVU550" s="88"/>
      <c r="GVV550" s="89"/>
      <c r="GVW550" s="90"/>
      <c r="GVX550" s="57"/>
      <c r="GVY550" s="57"/>
      <c r="GVZ550" s="91"/>
      <c r="GWA550" s="87"/>
      <c r="GWB550" s="87"/>
      <c r="GWC550" s="55"/>
      <c r="GWD550" s="55"/>
      <c r="GWE550" s="92"/>
      <c r="GWF550" s="61"/>
      <c r="GWG550" s="55"/>
      <c r="GWH550" s="57"/>
      <c r="GWI550" s="55"/>
      <c r="GWJ550" s="55"/>
      <c r="GWK550" s="55"/>
      <c r="GWL550" s="55"/>
      <c r="GWM550" s="55"/>
      <c r="GWN550" s="55"/>
      <c r="GWO550" s="55"/>
      <c r="GWP550" s="59"/>
      <c r="GWQ550" s="55"/>
      <c r="GWR550" s="55"/>
      <c r="GWS550" s="87"/>
      <c r="GWT550" s="88"/>
      <c r="GWU550" s="89"/>
      <c r="GWV550" s="90"/>
      <c r="GWW550" s="57"/>
      <c r="GWX550" s="57"/>
      <c r="GWY550" s="91"/>
      <c r="GWZ550" s="87"/>
      <c r="GXA550" s="87"/>
      <c r="GXB550" s="55"/>
      <c r="GXC550" s="55"/>
      <c r="GXD550" s="92"/>
      <c r="GXE550" s="61"/>
      <c r="GXF550" s="55"/>
      <c r="GXG550" s="57"/>
      <c r="GXH550" s="55"/>
      <c r="GXI550" s="55"/>
      <c r="GXJ550" s="55"/>
      <c r="GXK550" s="55"/>
      <c r="GXL550" s="55"/>
      <c r="GXM550" s="55"/>
      <c r="GXN550" s="55"/>
      <c r="GXO550" s="59"/>
      <c r="GXP550" s="55"/>
      <c r="GXQ550" s="55"/>
      <c r="GXR550" s="87"/>
      <c r="GXS550" s="88"/>
      <c r="GXT550" s="89"/>
      <c r="GXU550" s="90"/>
      <c r="GXV550" s="57"/>
      <c r="GXW550" s="57"/>
      <c r="GXX550" s="91"/>
      <c r="GXY550" s="87"/>
      <c r="GXZ550" s="87"/>
      <c r="GYA550" s="55"/>
      <c r="GYB550" s="55"/>
      <c r="GYC550" s="92"/>
      <c r="GYD550" s="61"/>
      <c r="GYE550" s="55"/>
      <c r="GYF550" s="57"/>
      <c r="GYG550" s="55"/>
      <c r="GYH550" s="55"/>
      <c r="GYI550" s="55"/>
      <c r="GYJ550" s="55"/>
      <c r="GYK550" s="55"/>
      <c r="GYL550" s="55"/>
      <c r="GYM550" s="55"/>
      <c r="GYN550" s="59"/>
      <c r="GYO550" s="55"/>
      <c r="GYP550" s="55"/>
      <c r="GYQ550" s="87"/>
      <c r="GYR550" s="88"/>
      <c r="GYS550" s="89"/>
      <c r="GYT550" s="90"/>
      <c r="GYU550" s="57"/>
      <c r="GYV550" s="57"/>
      <c r="GYW550" s="91"/>
      <c r="GYX550" s="87"/>
      <c r="GYY550" s="87"/>
      <c r="GYZ550" s="55"/>
      <c r="GZA550" s="55"/>
      <c r="GZB550" s="92"/>
      <c r="GZC550" s="61"/>
      <c r="GZD550" s="55"/>
      <c r="GZE550" s="57"/>
      <c r="GZF550" s="55"/>
      <c r="GZG550" s="55"/>
      <c r="GZH550" s="55"/>
      <c r="GZI550" s="55"/>
      <c r="GZJ550" s="55"/>
      <c r="GZK550" s="55"/>
      <c r="GZL550" s="55"/>
      <c r="GZM550" s="59"/>
      <c r="GZN550" s="55"/>
      <c r="GZO550" s="55"/>
      <c r="GZP550" s="87"/>
      <c r="GZQ550" s="88"/>
      <c r="GZR550" s="89"/>
      <c r="GZS550" s="90"/>
      <c r="GZT550" s="57"/>
      <c r="GZU550" s="57"/>
      <c r="GZV550" s="91"/>
      <c r="GZW550" s="87"/>
      <c r="GZX550" s="87"/>
      <c r="GZY550" s="55"/>
      <c r="GZZ550" s="55"/>
      <c r="HAA550" s="92"/>
      <c r="HAB550" s="61"/>
      <c r="HAC550" s="55"/>
      <c r="HAD550" s="57"/>
      <c r="HAE550" s="55"/>
      <c r="HAF550" s="55"/>
      <c r="HAG550" s="55"/>
      <c r="HAH550" s="55"/>
      <c r="HAI550" s="55"/>
      <c r="HAJ550" s="55"/>
      <c r="HAK550" s="55"/>
      <c r="HAL550" s="59"/>
      <c r="HAM550" s="55"/>
      <c r="HAN550" s="55"/>
      <c r="HAO550" s="87"/>
      <c r="HAP550" s="88"/>
      <c r="HAQ550" s="89"/>
      <c r="HAR550" s="90"/>
      <c r="HAS550" s="57"/>
      <c r="HAT550" s="57"/>
      <c r="HAU550" s="91"/>
      <c r="HAV550" s="87"/>
      <c r="HAW550" s="87"/>
      <c r="HAX550" s="55"/>
      <c r="HAY550" s="55"/>
      <c r="HAZ550" s="92"/>
      <c r="HBA550" s="61"/>
      <c r="HBB550" s="55"/>
      <c r="HBC550" s="57"/>
      <c r="HBD550" s="55"/>
      <c r="HBE550" s="55"/>
      <c r="HBF550" s="55"/>
      <c r="HBG550" s="55"/>
      <c r="HBH550" s="55"/>
      <c r="HBI550" s="55"/>
      <c r="HBJ550" s="55"/>
      <c r="HBK550" s="59"/>
      <c r="HBL550" s="55"/>
      <c r="HBM550" s="55"/>
      <c r="HBN550" s="87"/>
      <c r="HBO550" s="88"/>
      <c r="HBP550" s="89"/>
      <c r="HBQ550" s="90"/>
      <c r="HBR550" s="57"/>
      <c r="HBS550" s="57"/>
      <c r="HBT550" s="91"/>
      <c r="HBU550" s="87"/>
      <c r="HBV550" s="87"/>
      <c r="HBW550" s="55"/>
      <c r="HBX550" s="55"/>
      <c r="HBY550" s="92"/>
      <c r="HBZ550" s="61"/>
      <c r="HCA550" s="55"/>
      <c r="HCB550" s="57"/>
      <c r="HCC550" s="55"/>
      <c r="HCD550" s="55"/>
      <c r="HCE550" s="55"/>
      <c r="HCF550" s="55"/>
      <c r="HCG550" s="55"/>
      <c r="HCH550" s="55"/>
      <c r="HCI550" s="55"/>
      <c r="HCJ550" s="59"/>
      <c r="HCK550" s="55"/>
      <c r="HCL550" s="55"/>
      <c r="HCM550" s="87"/>
      <c r="HCN550" s="88"/>
      <c r="HCO550" s="89"/>
      <c r="HCP550" s="90"/>
      <c r="HCQ550" s="57"/>
      <c r="HCR550" s="57"/>
      <c r="HCS550" s="91"/>
      <c r="HCT550" s="87"/>
      <c r="HCU550" s="87"/>
      <c r="HCV550" s="55"/>
      <c r="HCW550" s="55"/>
      <c r="HCX550" s="92"/>
      <c r="HCY550" s="61"/>
      <c r="HCZ550" s="55"/>
      <c r="HDA550" s="57"/>
      <c r="HDB550" s="55"/>
      <c r="HDC550" s="55"/>
      <c r="HDD550" s="55"/>
      <c r="HDE550" s="55"/>
      <c r="HDF550" s="55"/>
      <c r="HDG550" s="55"/>
      <c r="HDH550" s="55"/>
      <c r="HDI550" s="59"/>
      <c r="HDJ550" s="55"/>
      <c r="HDK550" s="55"/>
      <c r="HDL550" s="87"/>
      <c r="HDM550" s="88"/>
      <c r="HDN550" s="89"/>
      <c r="HDO550" s="90"/>
      <c r="HDP550" s="57"/>
      <c r="HDQ550" s="57"/>
      <c r="HDR550" s="91"/>
      <c r="HDS550" s="87"/>
      <c r="HDT550" s="87"/>
      <c r="HDU550" s="55"/>
      <c r="HDV550" s="55"/>
      <c r="HDW550" s="92"/>
      <c r="HDX550" s="61"/>
      <c r="HDY550" s="55"/>
      <c r="HDZ550" s="57"/>
      <c r="HEA550" s="55"/>
      <c r="HEB550" s="55"/>
      <c r="HEC550" s="55"/>
      <c r="HED550" s="55"/>
      <c r="HEE550" s="55"/>
      <c r="HEF550" s="55"/>
      <c r="HEG550" s="55"/>
      <c r="HEH550" s="59"/>
      <c r="HEI550" s="55"/>
      <c r="HEJ550" s="55"/>
      <c r="HEK550" s="87"/>
      <c r="HEL550" s="88"/>
      <c r="HEM550" s="89"/>
      <c r="HEN550" s="90"/>
      <c r="HEO550" s="57"/>
      <c r="HEP550" s="57"/>
      <c r="HEQ550" s="91"/>
      <c r="HER550" s="87"/>
      <c r="HES550" s="87"/>
      <c r="HET550" s="55"/>
      <c r="HEU550" s="55"/>
      <c r="HEV550" s="92"/>
      <c r="HEW550" s="61"/>
      <c r="HEX550" s="55"/>
      <c r="HEY550" s="57"/>
      <c r="HEZ550" s="55"/>
      <c r="HFA550" s="55"/>
      <c r="HFB550" s="55"/>
      <c r="HFC550" s="55"/>
      <c r="HFD550" s="55"/>
      <c r="HFE550" s="55"/>
      <c r="HFF550" s="55"/>
      <c r="HFG550" s="59"/>
      <c r="HFH550" s="55"/>
      <c r="HFI550" s="55"/>
      <c r="HFJ550" s="87"/>
      <c r="HFK550" s="88"/>
      <c r="HFL550" s="89"/>
      <c r="HFM550" s="90"/>
      <c r="HFN550" s="57"/>
      <c r="HFO550" s="57"/>
      <c r="HFP550" s="91"/>
      <c r="HFQ550" s="87"/>
      <c r="HFR550" s="87"/>
      <c r="HFS550" s="55"/>
      <c r="HFT550" s="55"/>
      <c r="HFU550" s="92"/>
      <c r="HFV550" s="61"/>
      <c r="HFW550" s="55"/>
      <c r="HFX550" s="57"/>
      <c r="HFY550" s="55"/>
      <c r="HFZ550" s="55"/>
      <c r="HGA550" s="55"/>
      <c r="HGB550" s="55"/>
      <c r="HGC550" s="55"/>
      <c r="HGD550" s="55"/>
      <c r="HGE550" s="55"/>
      <c r="HGF550" s="59"/>
      <c r="HGG550" s="55"/>
      <c r="HGH550" s="55"/>
      <c r="HGI550" s="87"/>
      <c r="HGJ550" s="88"/>
      <c r="HGK550" s="89"/>
      <c r="HGL550" s="90"/>
      <c r="HGM550" s="57"/>
      <c r="HGN550" s="57"/>
      <c r="HGO550" s="91"/>
      <c r="HGP550" s="87"/>
      <c r="HGQ550" s="87"/>
      <c r="HGR550" s="55"/>
      <c r="HGS550" s="55"/>
      <c r="HGT550" s="92"/>
      <c r="HGU550" s="61"/>
      <c r="HGV550" s="55"/>
      <c r="HGW550" s="57"/>
      <c r="HGX550" s="55"/>
      <c r="HGY550" s="55"/>
      <c r="HGZ550" s="55"/>
      <c r="HHA550" s="55"/>
      <c r="HHB550" s="55"/>
      <c r="HHC550" s="55"/>
      <c r="HHD550" s="55"/>
      <c r="HHE550" s="59"/>
      <c r="HHF550" s="55"/>
      <c r="HHG550" s="55"/>
      <c r="HHH550" s="87"/>
      <c r="HHI550" s="88"/>
      <c r="HHJ550" s="89"/>
      <c r="HHK550" s="90"/>
      <c r="HHL550" s="57"/>
      <c r="HHM550" s="57"/>
      <c r="HHN550" s="91"/>
      <c r="HHO550" s="87"/>
      <c r="HHP550" s="87"/>
      <c r="HHQ550" s="55"/>
      <c r="HHR550" s="55"/>
      <c r="HHS550" s="92"/>
      <c r="HHT550" s="61"/>
      <c r="HHU550" s="55"/>
      <c r="HHV550" s="57"/>
      <c r="HHW550" s="55"/>
      <c r="HHX550" s="55"/>
      <c r="HHY550" s="55"/>
      <c r="HHZ550" s="55"/>
      <c r="HIA550" s="55"/>
      <c r="HIB550" s="55"/>
      <c r="HIC550" s="55"/>
      <c r="HID550" s="59"/>
      <c r="HIE550" s="55"/>
      <c r="HIF550" s="55"/>
      <c r="HIG550" s="87"/>
      <c r="HIH550" s="88"/>
      <c r="HII550" s="89"/>
      <c r="HIJ550" s="90"/>
      <c r="HIK550" s="57"/>
      <c r="HIL550" s="57"/>
      <c r="HIM550" s="91"/>
      <c r="HIN550" s="87"/>
      <c r="HIO550" s="87"/>
      <c r="HIP550" s="55"/>
      <c r="HIQ550" s="55"/>
      <c r="HIR550" s="92"/>
      <c r="HIS550" s="61"/>
      <c r="HIT550" s="55"/>
      <c r="HIU550" s="57"/>
      <c r="HIV550" s="55"/>
      <c r="HIW550" s="55"/>
      <c r="HIX550" s="55"/>
      <c r="HIY550" s="55"/>
      <c r="HIZ550" s="55"/>
      <c r="HJA550" s="55"/>
      <c r="HJB550" s="55"/>
      <c r="HJC550" s="59"/>
      <c r="HJD550" s="55"/>
      <c r="HJE550" s="55"/>
      <c r="HJF550" s="87"/>
      <c r="HJG550" s="88"/>
      <c r="HJH550" s="89"/>
      <c r="HJI550" s="90"/>
      <c r="HJJ550" s="57"/>
      <c r="HJK550" s="57"/>
      <c r="HJL550" s="91"/>
      <c r="HJM550" s="87"/>
      <c r="HJN550" s="87"/>
      <c r="HJO550" s="55"/>
      <c r="HJP550" s="55"/>
      <c r="HJQ550" s="92"/>
      <c r="HJR550" s="61"/>
      <c r="HJS550" s="55"/>
      <c r="HJT550" s="57"/>
      <c r="HJU550" s="55"/>
      <c r="HJV550" s="55"/>
      <c r="HJW550" s="55"/>
      <c r="HJX550" s="55"/>
      <c r="HJY550" s="55"/>
      <c r="HJZ550" s="55"/>
      <c r="HKA550" s="55"/>
      <c r="HKB550" s="59"/>
      <c r="HKC550" s="55"/>
      <c r="HKD550" s="55"/>
      <c r="HKE550" s="87"/>
      <c r="HKF550" s="88"/>
      <c r="HKG550" s="89"/>
      <c r="HKH550" s="90"/>
      <c r="HKI550" s="57"/>
      <c r="HKJ550" s="57"/>
      <c r="HKK550" s="91"/>
      <c r="HKL550" s="87"/>
      <c r="HKM550" s="87"/>
      <c r="HKN550" s="55"/>
      <c r="HKO550" s="55"/>
      <c r="HKP550" s="92"/>
      <c r="HKQ550" s="61"/>
      <c r="HKR550" s="55"/>
      <c r="HKS550" s="57"/>
      <c r="HKT550" s="55"/>
      <c r="HKU550" s="55"/>
      <c r="HKV550" s="55"/>
      <c r="HKW550" s="55"/>
      <c r="HKX550" s="55"/>
      <c r="HKY550" s="55"/>
      <c r="HKZ550" s="55"/>
      <c r="HLA550" s="59"/>
      <c r="HLB550" s="55"/>
      <c r="HLC550" s="55"/>
      <c r="HLD550" s="87"/>
      <c r="HLE550" s="88"/>
      <c r="HLF550" s="89"/>
      <c r="HLG550" s="90"/>
      <c r="HLH550" s="57"/>
      <c r="HLI550" s="57"/>
      <c r="HLJ550" s="91"/>
      <c r="HLK550" s="87"/>
      <c r="HLL550" s="87"/>
      <c r="HLM550" s="55"/>
      <c r="HLN550" s="55"/>
      <c r="HLO550" s="92"/>
      <c r="HLP550" s="61"/>
      <c r="HLQ550" s="55"/>
      <c r="HLR550" s="57"/>
      <c r="HLS550" s="55"/>
      <c r="HLT550" s="55"/>
      <c r="HLU550" s="55"/>
      <c r="HLV550" s="55"/>
      <c r="HLW550" s="55"/>
      <c r="HLX550" s="55"/>
      <c r="HLY550" s="55"/>
      <c r="HLZ550" s="59"/>
      <c r="HMA550" s="55"/>
      <c r="HMB550" s="55"/>
      <c r="HMC550" s="87"/>
      <c r="HMD550" s="88"/>
      <c r="HME550" s="89"/>
      <c r="HMF550" s="90"/>
      <c r="HMG550" s="57"/>
      <c r="HMH550" s="57"/>
      <c r="HMI550" s="91"/>
      <c r="HMJ550" s="87"/>
      <c r="HMK550" s="87"/>
      <c r="HML550" s="55"/>
      <c r="HMM550" s="55"/>
      <c r="HMN550" s="92"/>
      <c r="HMO550" s="61"/>
      <c r="HMP550" s="55"/>
      <c r="HMQ550" s="57"/>
      <c r="HMR550" s="55"/>
      <c r="HMS550" s="55"/>
      <c r="HMT550" s="55"/>
      <c r="HMU550" s="55"/>
      <c r="HMV550" s="55"/>
      <c r="HMW550" s="55"/>
      <c r="HMX550" s="55"/>
      <c r="HMY550" s="59"/>
      <c r="HMZ550" s="55"/>
      <c r="HNA550" s="55"/>
      <c r="HNB550" s="87"/>
      <c r="HNC550" s="88"/>
      <c r="HND550" s="89"/>
      <c r="HNE550" s="90"/>
      <c r="HNF550" s="57"/>
      <c r="HNG550" s="57"/>
      <c r="HNH550" s="91"/>
      <c r="HNI550" s="87"/>
      <c r="HNJ550" s="87"/>
      <c r="HNK550" s="55"/>
      <c r="HNL550" s="55"/>
      <c r="HNM550" s="92"/>
      <c r="HNN550" s="61"/>
      <c r="HNO550" s="55"/>
      <c r="HNP550" s="57"/>
      <c r="HNQ550" s="55"/>
      <c r="HNR550" s="55"/>
      <c r="HNS550" s="55"/>
      <c r="HNT550" s="55"/>
      <c r="HNU550" s="55"/>
      <c r="HNV550" s="55"/>
      <c r="HNW550" s="55"/>
      <c r="HNX550" s="59"/>
      <c r="HNY550" s="55"/>
      <c r="HNZ550" s="55"/>
      <c r="HOA550" s="87"/>
      <c r="HOB550" s="88"/>
      <c r="HOC550" s="89"/>
      <c r="HOD550" s="90"/>
      <c r="HOE550" s="57"/>
      <c r="HOF550" s="57"/>
      <c r="HOG550" s="91"/>
      <c r="HOH550" s="87"/>
      <c r="HOI550" s="87"/>
      <c r="HOJ550" s="55"/>
      <c r="HOK550" s="55"/>
      <c r="HOL550" s="92"/>
      <c r="HOM550" s="61"/>
      <c r="HON550" s="55"/>
      <c r="HOO550" s="57"/>
      <c r="HOP550" s="55"/>
      <c r="HOQ550" s="55"/>
      <c r="HOR550" s="55"/>
      <c r="HOS550" s="55"/>
      <c r="HOT550" s="55"/>
      <c r="HOU550" s="55"/>
      <c r="HOV550" s="55"/>
      <c r="HOW550" s="59"/>
      <c r="HOX550" s="55"/>
      <c r="HOY550" s="55"/>
      <c r="HOZ550" s="87"/>
      <c r="HPA550" s="88"/>
      <c r="HPB550" s="89"/>
      <c r="HPC550" s="90"/>
      <c r="HPD550" s="57"/>
      <c r="HPE550" s="57"/>
      <c r="HPF550" s="91"/>
      <c r="HPG550" s="87"/>
      <c r="HPH550" s="87"/>
      <c r="HPI550" s="55"/>
      <c r="HPJ550" s="55"/>
      <c r="HPK550" s="92"/>
      <c r="HPL550" s="61"/>
      <c r="HPM550" s="55"/>
      <c r="HPN550" s="57"/>
      <c r="HPO550" s="55"/>
      <c r="HPP550" s="55"/>
      <c r="HPQ550" s="55"/>
      <c r="HPR550" s="55"/>
      <c r="HPS550" s="55"/>
      <c r="HPT550" s="55"/>
      <c r="HPU550" s="55"/>
      <c r="HPV550" s="59"/>
      <c r="HPW550" s="55"/>
      <c r="HPX550" s="55"/>
      <c r="HPY550" s="87"/>
      <c r="HPZ550" s="88"/>
      <c r="HQA550" s="89"/>
      <c r="HQB550" s="90"/>
      <c r="HQC550" s="57"/>
      <c r="HQD550" s="57"/>
      <c r="HQE550" s="91"/>
      <c r="HQF550" s="87"/>
      <c r="HQG550" s="87"/>
      <c r="HQH550" s="55"/>
      <c r="HQI550" s="55"/>
      <c r="HQJ550" s="92"/>
      <c r="HQK550" s="61"/>
      <c r="HQL550" s="55"/>
      <c r="HQM550" s="57"/>
      <c r="HQN550" s="55"/>
      <c r="HQO550" s="55"/>
      <c r="HQP550" s="55"/>
      <c r="HQQ550" s="55"/>
      <c r="HQR550" s="55"/>
      <c r="HQS550" s="55"/>
      <c r="HQT550" s="55"/>
      <c r="HQU550" s="59"/>
      <c r="HQV550" s="55"/>
      <c r="HQW550" s="55"/>
      <c r="HQX550" s="87"/>
      <c r="HQY550" s="88"/>
      <c r="HQZ550" s="89"/>
      <c r="HRA550" s="90"/>
      <c r="HRB550" s="57"/>
      <c r="HRC550" s="57"/>
      <c r="HRD550" s="91"/>
      <c r="HRE550" s="87"/>
      <c r="HRF550" s="87"/>
      <c r="HRG550" s="55"/>
      <c r="HRH550" s="55"/>
      <c r="HRI550" s="92"/>
      <c r="HRJ550" s="61"/>
      <c r="HRK550" s="55"/>
      <c r="HRL550" s="57"/>
      <c r="HRM550" s="55"/>
      <c r="HRN550" s="55"/>
      <c r="HRO550" s="55"/>
      <c r="HRP550" s="55"/>
      <c r="HRQ550" s="55"/>
      <c r="HRR550" s="55"/>
      <c r="HRS550" s="55"/>
      <c r="HRT550" s="59"/>
      <c r="HRU550" s="55"/>
      <c r="HRV550" s="55"/>
      <c r="HRW550" s="87"/>
      <c r="HRX550" s="88"/>
      <c r="HRY550" s="89"/>
      <c r="HRZ550" s="90"/>
      <c r="HSA550" s="57"/>
      <c r="HSB550" s="57"/>
      <c r="HSC550" s="91"/>
      <c r="HSD550" s="87"/>
      <c r="HSE550" s="87"/>
      <c r="HSF550" s="55"/>
      <c r="HSG550" s="55"/>
      <c r="HSH550" s="92"/>
      <c r="HSI550" s="61"/>
      <c r="HSJ550" s="55"/>
      <c r="HSK550" s="57"/>
      <c r="HSL550" s="55"/>
      <c r="HSM550" s="55"/>
      <c r="HSN550" s="55"/>
      <c r="HSO550" s="55"/>
      <c r="HSP550" s="55"/>
      <c r="HSQ550" s="55"/>
      <c r="HSR550" s="55"/>
      <c r="HSS550" s="59"/>
      <c r="HST550" s="55"/>
      <c r="HSU550" s="55"/>
      <c r="HSV550" s="87"/>
      <c r="HSW550" s="88"/>
      <c r="HSX550" s="89"/>
      <c r="HSY550" s="90"/>
      <c r="HSZ550" s="57"/>
      <c r="HTA550" s="57"/>
      <c r="HTB550" s="91"/>
      <c r="HTC550" s="87"/>
      <c r="HTD550" s="87"/>
      <c r="HTE550" s="55"/>
      <c r="HTF550" s="55"/>
      <c r="HTG550" s="92"/>
      <c r="HTH550" s="61"/>
      <c r="HTI550" s="55"/>
      <c r="HTJ550" s="57"/>
      <c r="HTK550" s="55"/>
      <c r="HTL550" s="55"/>
      <c r="HTM550" s="55"/>
      <c r="HTN550" s="55"/>
      <c r="HTO550" s="55"/>
      <c r="HTP550" s="55"/>
      <c r="HTQ550" s="55"/>
      <c r="HTR550" s="59"/>
      <c r="HTS550" s="55"/>
      <c r="HTT550" s="55"/>
      <c r="HTU550" s="87"/>
      <c r="HTV550" s="88"/>
      <c r="HTW550" s="89"/>
      <c r="HTX550" s="90"/>
      <c r="HTY550" s="57"/>
      <c r="HTZ550" s="57"/>
      <c r="HUA550" s="91"/>
      <c r="HUB550" s="87"/>
      <c r="HUC550" s="87"/>
      <c r="HUD550" s="55"/>
      <c r="HUE550" s="55"/>
      <c r="HUF550" s="92"/>
      <c r="HUG550" s="61"/>
      <c r="HUH550" s="55"/>
      <c r="HUI550" s="57"/>
      <c r="HUJ550" s="55"/>
      <c r="HUK550" s="55"/>
      <c r="HUL550" s="55"/>
      <c r="HUM550" s="55"/>
      <c r="HUN550" s="55"/>
      <c r="HUO550" s="55"/>
      <c r="HUP550" s="55"/>
      <c r="HUQ550" s="59"/>
      <c r="HUR550" s="55"/>
      <c r="HUS550" s="55"/>
      <c r="HUT550" s="87"/>
      <c r="HUU550" s="88"/>
      <c r="HUV550" s="89"/>
      <c r="HUW550" s="90"/>
      <c r="HUX550" s="57"/>
      <c r="HUY550" s="57"/>
      <c r="HUZ550" s="91"/>
      <c r="HVA550" s="87"/>
      <c r="HVB550" s="87"/>
      <c r="HVC550" s="55"/>
      <c r="HVD550" s="55"/>
      <c r="HVE550" s="92"/>
      <c r="HVF550" s="61"/>
      <c r="HVG550" s="55"/>
      <c r="HVH550" s="57"/>
      <c r="HVI550" s="55"/>
      <c r="HVJ550" s="55"/>
      <c r="HVK550" s="55"/>
      <c r="HVL550" s="55"/>
      <c r="HVM550" s="55"/>
      <c r="HVN550" s="55"/>
      <c r="HVO550" s="55"/>
      <c r="HVP550" s="59"/>
      <c r="HVQ550" s="55"/>
      <c r="HVR550" s="55"/>
      <c r="HVS550" s="87"/>
      <c r="HVT550" s="88"/>
      <c r="HVU550" s="89"/>
      <c r="HVV550" s="90"/>
      <c r="HVW550" s="57"/>
      <c r="HVX550" s="57"/>
      <c r="HVY550" s="91"/>
      <c r="HVZ550" s="87"/>
      <c r="HWA550" s="87"/>
      <c r="HWB550" s="55"/>
      <c r="HWC550" s="55"/>
      <c r="HWD550" s="92"/>
      <c r="HWE550" s="61"/>
      <c r="HWF550" s="55"/>
      <c r="HWG550" s="57"/>
      <c r="HWH550" s="55"/>
      <c r="HWI550" s="55"/>
      <c r="HWJ550" s="55"/>
      <c r="HWK550" s="55"/>
      <c r="HWL550" s="55"/>
      <c r="HWM550" s="55"/>
      <c r="HWN550" s="55"/>
      <c r="HWO550" s="59"/>
      <c r="HWP550" s="55"/>
      <c r="HWQ550" s="55"/>
      <c r="HWR550" s="87"/>
      <c r="HWS550" s="88"/>
      <c r="HWT550" s="89"/>
      <c r="HWU550" s="90"/>
      <c r="HWV550" s="57"/>
      <c r="HWW550" s="57"/>
      <c r="HWX550" s="91"/>
      <c r="HWY550" s="87"/>
      <c r="HWZ550" s="87"/>
      <c r="HXA550" s="55"/>
      <c r="HXB550" s="55"/>
      <c r="HXC550" s="92"/>
      <c r="HXD550" s="61"/>
      <c r="HXE550" s="55"/>
      <c r="HXF550" s="57"/>
      <c r="HXG550" s="55"/>
      <c r="HXH550" s="55"/>
      <c r="HXI550" s="55"/>
      <c r="HXJ550" s="55"/>
      <c r="HXK550" s="55"/>
      <c r="HXL550" s="55"/>
      <c r="HXM550" s="55"/>
      <c r="HXN550" s="59"/>
      <c r="HXO550" s="55"/>
      <c r="HXP550" s="55"/>
      <c r="HXQ550" s="87"/>
      <c r="HXR550" s="88"/>
      <c r="HXS550" s="89"/>
      <c r="HXT550" s="90"/>
      <c r="HXU550" s="57"/>
      <c r="HXV550" s="57"/>
      <c r="HXW550" s="91"/>
      <c r="HXX550" s="87"/>
      <c r="HXY550" s="87"/>
      <c r="HXZ550" s="55"/>
      <c r="HYA550" s="55"/>
      <c r="HYB550" s="92"/>
      <c r="HYC550" s="61"/>
      <c r="HYD550" s="55"/>
      <c r="HYE550" s="57"/>
      <c r="HYF550" s="55"/>
      <c r="HYG550" s="55"/>
      <c r="HYH550" s="55"/>
      <c r="HYI550" s="55"/>
      <c r="HYJ550" s="55"/>
      <c r="HYK550" s="55"/>
      <c r="HYL550" s="55"/>
      <c r="HYM550" s="59"/>
      <c r="HYN550" s="55"/>
      <c r="HYO550" s="55"/>
      <c r="HYP550" s="87"/>
      <c r="HYQ550" s="88"/>
      <c r="HYR550" s="89"/>
      <c r="HYS550" s="90"/>
      <c r="HYT550" s="57"/>
      <c r="HYU550" s="57"/>
      <c r="HYV550" s="91"/>
      <c r="HYW550" s="87"/>
      <c r="HYX550" s="87"/>
      <c r="HYY550" s="55"/>
      <c r="HYZ550" s="55"/>
      <c r="HZA550" s="92"/>
      <c r="HZB550" s="61"/>
      <c r="HZC550" s="55"/>
      <c r="HZD550" s="57"/>
      <c r="HZE550" s="55"/>
      <c r="HZF550" s="55"/>
      <c r="HZG550" s="55"/>
      <c r="HZH550" s="55"/>
      <c r="HZI550" s="55"/>
      <c r="HZJ550" s="55"/>
      <c r="HZK550" s="55"/>
      <c r="HZL550" s="59"/>
      <c r="HZM550" s="55"/>
      <c r="HZN550" s="55"/>
      <c r="HZO550" s="87"/>
      <c r="HZP550" s="88"/>
      <c r="HZQ550" s="89"/>
      <c r="HZR550" s="90"/>
      <c r="HZS550" s="57"/>
      <c r="HZT550" s="57"/>
      <c r="HZU550" s="91"/>
      <c r="HZV550" s="87"/>
      <c r="HZW550" s="87"/>
      <c r="HZX550" s="55"/>
      <c r="HZY550" s="55"/>
      <c r="HZZ550" s="92"/>
      <c r="IAA550" s="61"/>
      <c r="IAB550" s="55"/>
      <c r="IAC550" s="57"/>
      <c r="IAD550" s="55"/>
      <c r="IAE550" s="55"/>
      <c r="IAF550" s="55"/>
      <c r="IAG550" s="55"/>
      <c r="IAH550" s="55"/>
      <c r="IAI550" s="55"/>
      <c r="IAJ550" s="55"/>
      <c r="IAK550" s="59"/>
      <c r="IAL550" s="55"/>
      <c r="IAM550" s="55"/>
      <c r="IAN550" s="87"/>
      <c r="IAO550" s="88"/>
      <c r="IAP550" s="89"/>
      <c r="IAQ550" s="90"/>
      <c r="IAR550" s="57"/>
      <c r="IAS550" s="57"/>
      <c r="IAT550" s="91"/>
      <c r="IAU550" s="87"/>
      <c r="IAV550" s="87"/>
      <c r="IAW550" s="55"/>
      <c r="IAX550" s="55"/>
      <c r="IAY550" s="92"/>
      <c r="IAZ550" s="61"/>
      <c r="IBA550" s="55"/>
      <c r="IBB550" s="57"/>
      <c r="IBC550" s="55"/>
      <c r="IBD550" s="55"/>
      <c r="IBE550" s="55"/>
      <c r="IBF550" s="55"/>
      <c r="IBG550" s="55"/>
      <c r="IBH550" s="55"/>
      <c r="IBI550" s="55"/>
      <c r="IBJ550" s="59"/>
      <c r="IBK550" s="55"/>
      <c r="IBL550" s="55"/>
      <c r="IBM550" s="87"/>
      <c r="IBN550" s="88"/>
      <c r="IBO550" s="89"/>
      <c r="IBP550" s="90"/>
      <c r="IBQ550" s="57"/>
      <c r="IBR550" s="57"/>
      <c r="IBS550" s="91"/>
      <c r="IBT550" s="87"/>
      <c r="IBU550" s="87"/>
      <c r="IBV550" s="55"/>
      <c r="IBW550" s="55"/>
      <c r="IBX550" s="92"/>
      <c r="IBY550" s="61"/>
      <c r="IBZ550" s="55"/>
      <c r="ICA550" s="57"/>
      <c r="ICB550" s="55"/>
      <c r="ICC550" s="55"/>
      <c r="ICD550" s="55"/>
      <c r="ICE550" s="55"/>
      <c r="ICF550" s="55"/>
      <c r="ICG550" s="55"/>
      <c r="ICH550" s="55"/>
      <c r="ICI550" s="59"/>
      <c r="ICJ550" s="55"/>
      <c r="ICK550" s="55"/>
      <c r="ICL550" s="87"/>
      <c r="ICM550" s="88"/>
      <c r="ICN550" s="89"/>
      <c r="ICO550" s="90"/>
      <c r="ICP550" s="57"/>
      <c r="ICQ550" s="57"/>
      <c r="ICR550" s="91"/>
      <c r="ICS550" s="87"/>
      <c r="ICT550" s="87"/>
      <c r="ICU550" s="55"/>
      <c r="ICV550" s="55"/>
      <c r="ICW550" s="92"/>
      <c r="ICX550" s="61"/>
      <c r="ICY550" s="55"/>
      <c r="ICZ550" s="57"/>
      <c r="IDA550" s="55"/>
      <c r="IDB550" s="55"/>
      <c r="IDC550" s="55"/>
      <c r="IDD550" s="55"/>
      <c r="IDE550" s="55"/>
      <c r="IDF550" s="55"/>
      <c r="IDG550" s="55"/>
      <c r="IDH550" s="59"/>
      <c r="IDI550" s="55"/>
      <c r="IDJ550" s="55"/>
      <c r="IDK550" s="87"/>
      <c r="IDL550" s="88"/>
      <c r="IDM550" s="89"/>
      <c r="IDN550" s="90"/>
      <c r="IDO550" s="57"/>
      <c r="IDP550" s="57"/>
      <c r="IDQ550" s="91"/>
      <c r="IDR550" s="87"/>
      <c r="IDS550" s="87"/>
      <c r="IDT550" s="55"/>
      <c r="IDU550" s="55"/>
      <c r="IDV550" s="92"/>
      <c r="IDW550" s="61"/>
      <c r="IDX550" s="55"/>
      <c r="IDY550" s="57"/>
      <c r="IDZ550" s="55"/>
      <c r="IEA550" s="55"/>
      <c r="IEB550" s="55"/>
      <c r="IEC550" s="55"/>
      <c r="IED550" s="55"/>
      <c r="IEE550" s="55"/>
      <c r="IEF550" s="55"/>
      <c r="IEG550" s="59"/>
      <c r="IEH550" s="55"/>
      <c r="IEI550" s="55"/>
      <c r="IEJ550" s="87"/>
      <c r="IEK550" s="88"/>
      <c r="IEL550" s="89"/>
      <c r="IEM550" s="90"/>
      <c r="IEN550" s="57"/>
      <c r="IEO550" s="57"/>
      <c r="IEP550" s="91"/>
      <c r="IEQ550" s="87"/>
      <c r="IER550" s="87"/>
      <c r="IES550" s="55"/>
      <c r="IET550" s="55"/>
      <c r="IEU550" s="92"/>
      <c r="IEV550" s="61"/>
      <c r="IEW550" s="55"/>
      <c r="IEX550" s="57"/>
      <c r="IEY550" s="55"/>
      <c r="IEZ550" s="55"/>
      <c r="IFA550" s="55"/>
      <c r="IFB550" s="55"/>
      <c r="IFC550" s="55"/>
      <c r="IFD550" s="55"/>
      <c r="IFE550" s="55"/>
      <c r="IFF550" s="59"/>
      <c r="IFG550" s="55"/>
      <c r="IFH550" s="55"/>
      <c r="IFI550" s="87"/>
      <c r="IFJ550" s="88"/>
      <c r="IFK550" s="89"/>
      <c r="IFL550" s="90"/>
      <c r="IFM550" s="57"/>
      <c r="IFN550" s="57"/>
      <c r="IFO550" s="91"/>
      <c r="IFP550" s="87"/>
      <c r="IFQ550" s="87"/>
      <c r="IFR550" s="55"/>
      <c r="IFS550" s="55"/>
      <c r="IFT550" s="92"/>
      <c r="IFU550" s="61"/>
      <c r="IFV550" s="55"/>
      <c r="IFW550" s="57"/>
      <c r="IFX550" s="55"/>
      <c r="IFY550" s="55"/>
      <c r="IFZ550" s="55"/>
      <c r="IGA550" s="55"/>
      <c r="IGB550" s="55"/>
      <c r="IGC550" s="55"/>
      <c r="IGD550" s="55"/>
      <c r="IGE550" s="59"/>
      <c r="IGF550" s="55"/>
      <c r="IGG550" s="55"/>
      <c r="IGH550" s="87"/>
      <c r="IGI550" s="88"/>
      <c r="IGJ550" s="89"/>
      <c r="IGK550" s="90"/>
      <c r="IGL550" s="57"/>
      <c r="IGM550" s="57"/>
      <c r="IGN550" s="91"/>
      <c r="IGO550" s="87"/>
      <c r="IGP550" s="87"/>
      <c r="IGQ550" s="55"/>
      <c r="IGR550" s="55"/>
      <c r="IGS550" s="92"/>
      <c r="IGT550" s="61"/>
      <c r="IGU550" s="55"/>
      <c r="IGV550" s="57"/>
      <c r="IGW550" s="55"/>
      <c r="IGX550" s="55"/>
      <c r="IGY550" s="55"/>
      <c r="IGZ550" s="55"/>
      <c r="IHA550" s="55"/>
      <c r="IHB550" s="55"/>
      <c r="IHC550" s="55"/>
      <c r="IHD550" s="59"/>
      <c r="IHE550" s="55"/>
      <c r="IHF550" s="55"/>
      <c r="IHG550" s="87"/>
      <c r="IHH550" s="88"/>
      <c r="IHI550" s="89"/>
      <c r="IHJ550" s="90"/>
      <c r="IHK550" s="57"/>
      <c r="IHL550" s="57"/>
      <c r="IHM550" s="91"/>
      <c r="IHN550" s="87"/>
      <c r="IHO550" s="87"/>
      <c r="IHP550" s="55"/>
      <c r="IHQ550" s="55"/>
      <c r="IHR550" s="92"/>
      <c r="IHS550" s="61"/>
      <c r="IHT550" s="55"/>
      <c r="IHU550" s="57"/>
      <c r="IHV550" s="55"/>
      <c r="IHW550" s="55"/>
      <c r="IHX550" s="55"/>
      <c r="IHY550" s="55"/>
      <c r="IHZ550" s="55"/>
      <c r="IIA550" s="55"/>
      <c r="IIB550" s="55"/>
      <c r="IIC550" s="59"/>
      <c r="IID550" s="55"/>
      <c r="IIE550" s="55"/>
      <c r="IIF550" s="87"/>
      <c r="IIG550" s="88"/>
      <c r="IIH550" s="89"/>
      <c r="III550" s="90"/>
      <c r="IIJ550" s="57"/>
      <c r="IIK550" s="57"/>
      <c r="IIL550" s="91"/>
      <c r="IIM550" s="87"/>
      <c r="IIN550" s="87"/>
      <c r="IIO550" s="55"/>
      <c r="IIP550" s="55"/>
      <c r="IIQ550" s="92"/>
      <c r="IIR550" s="61"/>
      <c r="IIS550" s="55"/>
      <c r="IIT550" s="57"/>
      <c r="IIU550" s="55"/>
      <c r="IIV550" s="55"/>
      <c r="IIW550" s="55"/>
      <c r="IIX550" s="55"/>
      <c r="IIY550" s="55"/>
      <c r="IIZ550" s="55"/>
      <c r="IJA550" s="55"/>
      <c r="IJB550" s="59"/>
      <c r="IJC550" s="55"/>
      <c r="IJD550" s="55"/>
      <c r="IJE550" s="87"/>
      <c r="IJF550" s="88"/>
      <c r="IJG550" s="89"/>
      <c r="IJH550" s="90"/>
      <c r="IJI550" s="57"/>
      <c r="IJJ550" s="57"/>
      <c r="IJK550" s="91"/>
      <c r="IJL550" s="87"/>
      <c r="IJM550" s="87"/>
      <c r="IJN550" s="55"/>
      <c r="IJO550" s="55"/>
      <c r="IJP550" s="92"/>
      <c r="IJQ550" s="61"/>
      <c r="IJR550" s="55"/>
      <c r="IJS550" s="57"/>
      <c r="IJT550" s="55"/>
      <c r="IJU550" s="55"/>
      <c r="IJV550" s="55"/>
      <c r="IJW550" s="55"/>
      <c r="IJX550" s="55"/>
      <c r="IJY550" s="55"/>
      <c r="IJZ550" s="55"/>
      <c r="IKA550" s="59"/>
      <c r="IKB550" s="55"/>
      <c r="IKC550" s="55"/>
      <c r="IKD550" s="87"/>
      <c r="IKE550" s="88"/>
      <c r="IKF550" s="89"/>
      <c r="IKG550" s="90"/>
      <c r="IKH550" s="57"/>
      <c r="IKI550" s="57"/>
      <c r="IKJ550" s="91"/>
      <c r="IKK550" s="87"/>
      <c r="IKL550" s="87"/>
      <c r="IKM550" s="55"/>
      <c r="IKN550" s="55"/>
      <c r="IKO550" s="92"/>
      <c r="IKP550" s="61"/>
      <c r="IKQ550" s="55"/>
      <c r="IKR550" s="57"/>
      <c r="IKS550" s="55"/>
      <c r="IKT550" s="55"/>
      <c r="IKU550" s="55"/>
      <c r="IKV550" s="55"/>
      <c r="IKW550" s="55"/>
      <c r="IKX550" s="55"/>
      <c r="IKY550" s="55"/>
      <c r="IKZ550" s="59"/>
      <c r="ILA550" s="55"/>
      <c r="ILB550" s="55"/>
      <c r="ILC550" s="87"/>
      <c r="ILD550" s="88"/>
      <c r="ILE550" s="89"/>
      <c r="ILF550" s="90"/>
      <c r="ILG550" s="57"/>
      <c r="ILH550" s="57"/>
      <c r="ILI550" s="91"/>
      <c r="ILJ550" s="87"/>
      <c r="ILK550" s="87"/>
      <c r="ILL550" s="55"/>
      <c r="ILM550" s="55"/>
      <c r="ILN550" s="92"/>
      <c r="ILO550" s="61"/>
      <c r="ILP550" s="55"/>
      <c r="ILQ550" s="57"/>
      <c r="ILR550" s="55"/>
      <c r="ILS550" s="55"/>
      <c r="ILT550" s="55"/>
      <c r="ILU550" s="55"/>
      <c r="ILV550" s="55"/>
      <c r="ILW550" s="55"/>
      <c r="ILX550" s="55"/>
      <c r="ILY550" s="59"/>
      <c r="ILZ550" s="55"/>
      <c r="IMA550" s="55"/>
      <c r="IMB550" s="87"/>
      <c r="IMC550" s="88"/>
      <c r="IMD550" s="89"/>
      <c r="IME550" s="90"/>
      <c r="IMF550" s="57"/>
      <c r="IMG550" s="57"/>
      <c r="IMH550" s="91"/>
      <c r="IMI550" s="87"/>
      <c r="IMJ550" s="87"/>
      <c r="IMK550" s="55"/>
      <c r="IML550" s="55"/>
      <c r="IMM550" s="92"/>
      <c r="IMN550" s="61"/>
      <c r="IMO550" s="55"/>
      <c r="IMP550" s="57"/>
      <c r="IMQ550" s="55"/>
      <c r="IMR550" s="55"/>
      <c r="IMS550" s="55"/>
      <c r="IMT550" s="55"/>
      <c r="IMU550" s="55"/>
      <c r="IMV550" s="55"/>
      <c r="IMW550" s="55"/>
      <c r="IMX550" s="59"/>
      <c r="IMY550" s="55"/>
      <c r="IMZ550" s="55"/>
      <c r="INA550" s="87"/>
      <c r="INB550" s="88"/>
      <c r="INC550" s="89"/>
      <c r="IND550" s="90"/>
      <c r="INE550" s="57"/>
      <c r="INF550" s="57"/>
      <c r="ING550" s="91"/>
      <c r="INH550" s="87"/>
      <c r="INI550" s="87"/>
      <c r="INJ550" s="55"/>
      <c r="INK550" s="55"/>
      <c r="INL550" s="92"/>
      <c r="INM550" s="61"/>
      <c r="INN550" s="55"/>
      <c r="INO550" s="57"/>
      <c r="INP550" s="55"/>
      <c r="INQ550" s="55"/>
      <c r="INR550" s="55"/>
      <c r="INS550" s="55"/>
      <c r="INT550" s="55"/>
      <c r="INU550" s="55"/>
      <c r="INV550" s="55"/>
      <c r="INW550" s="59"/>
      <c r="INX550" s="55"/>
      <c r="INY550" s="55"/>
      <c r="INZ550" s="87"/>
      <c r="IOA550" s="88"/>
      <c r="IOB550" s="89"/>
      <c r="IOC550" s="90"/>
      <c r="IOD550" s="57"/>
      <c r="IOE550" s="57"/>
      <c r="IOF550" s="91"/>
      <c r="IOG550" s="87"/>
      <c r="IOH550" s="87"/>
      <c r="IOI550" s="55"/>
      <c r="IOJ550" s="55"/>
      <c r="IOK550" s="92"/>
      <c r="IOL550" s="61"/>
      <c r="IOM550" s="55"/>
      <c r="ION550" s="57"/>
      <c r="IOO550" s="55"/>
      <c r="IOP550" s="55"/>
      <c r="IOQ550" s="55"/>
      <c r="IOR550" s="55"/>
      <c r="IOS550" s="55"/>
      <c r="IOT550" s="55"/>
      <c r="IOU550" s="55"/>
      <c r="IOV550" s="59"/>
      <c r="IOW550" s="55"/>
      <c r="IOX550" s="55"/>
      <c r="IOY550" s="87"/>
      <c r="IOZ550" s="88"/>
      <c r="IPA550" s="89"/>
      <c r="IPB550" s="90"/>
      <c r="IPC550" s="57"/>
      <c r="IPD550" s="57"/>
      <c r="IPE550" s="91"/>
      <c r="IPF550" s="87"/>
      <c r="IPG550" s="87"/>
      <c r="IPH550" s="55"/>
      <c r="IPI550" s="55"/>
      <c r="IPJ550" s="92"/>
      <c r="IPK550" s="61"/>
      <c r="IPL550" s="55"/>
      <c r="IPM550" s="57"/>
      <c r="IPN550" s="55"/>
      <c r="IPO550" s="55"/>
      <c r="IPP550" s="55"/>
      <c r="IPQ550" s="55"/>
      <c r="IPR550" s="55"/>
      <c r="IPS550" s="55"/>
      <c r="IPT550" s="55"/>
      <c r="IPU550" s="59"/>
      <c r="IPV550" s="55"/>
      <c r="IPW550" s="55"/>
      <c r="IPX550" s="87"/>
      <c r="IPY550" s="88"/>
      <c r="IPZ550" s="89"/>
      <c r="IQA550" s="90"/>
      <c r="IQB550" s="57"/>
      <c r="IQC550" s="57"/>
      <c r="IQD550" s="91"/>
      <c r="IQE550" s="87"/>
      <c r="IQF550" s="87"/>
      <c r="IQG550" s="55"/>
      <c r="IQH550" s="55"/>
      <c r="IQI550" s="92"/>
      <c r="IQJ550" s="61"/>
      <c r="IQK550" s="55"/>
      <c r="IQL550" s="57"/>
      <c r="IQM550" s="55"/>
      <c r="IQN550" s="55"/>
      <c r="IQO550" s="55"/>
      <c r="IQP550" s="55"/>
      <c r="IQQ550" s="55"/>
      <c r="IQR550" s="55"/>
      <c r="IQS550" s="55"/>
      <c r="IQT550" s="59"/>
      <c r="IQU550" s="55"/>
      <c r="IQV550" s="55"/>
      <c r="IQW550" s="87"/>
      <c r="IQX550" s="88"/>
      <c r="IQY550" s="89"/>
      <c r="IQZ550" s="90"/>
      <c r="IRA550" s="57"/>
      <c r="IRB550" s="57"/>
      <c r="IRC550" s="91"/>
      <c r="IRD550" s="87"/>
      <c r="IRE550" s="87"/>
      <c r="IRF550" s="55"/>
      <c r="IRG550" s="55"/>
      <c r="IRH550" s="92"/>
      <c r="IRI550" s="61"/>
      <c r="IRJ550" s="55"/>
      <c r="IRK550" s="57"/>
      <c r="IRL550" s="55"/>
      <c r="IRM550" s="55"/>
      <c r="IRN550" s="55"/>
      <c r="IRO550" s="55"/>
      <c r="IRP550" s="55"/>
      <c r="IRQ550" s="55"/>
      <c r="IRR550" s="55"/>
      <c r="IRS550" s="59"/>
      <c r="IRT550" s="55"/>
      <c r="IRU550" s="55"/>
      <c r="IRV550" s="87"/>
      <c r="IRW550" s="88"/>
      <c r="IRX550" s="89"/>
      <c r="IRY550" s="90"/>
      <c r="IRZ550" s="57"/>
      <c r="ISA550" s="57"/>
      <c r="ISB550" s="91"/>
      <c r="ISC550" s="87"/>
      <c r="ISD550" s="87"/>
      <c r="ISE550" s="55"/>
      <c r="ISF550" s="55"/>
      <c r="ISG550" s="92"/>
      <c r="ISH550" s="61"/>
      <c r="ISI550" s="55"/>
      <c r="ISJ550" s="57"/>
      <c r="ISK550" s="55"/>
      <c r="ISL550" s="55"/>
      <c r="ISM550" s="55"/>
      <c r="ISN550" s="55"/>
      <c r="ISO550" s="55"/>
      <c r="ISP550" s="55"/>
      <c r="ISQ550" s="55"/>
      <c r="ISR550" s="59"/>
      <c r="ISS550" s="55"/>
      <c r="IST550" s="55"/>
      <c r="ISU550" s="87"/>
      <c r="ISV550" s="88"/>
      <c r="ISW550" s="89"/>
      <c r="ISX550" s="90"/>
      <c r="ISY550" s="57"/>
      <c r="ISZ550" s="57"/>
      <c r="ITA550" s="91"/>
      <c r="ITB550" s="87"/>
      <c r="ITC550" s="87"/>
      <c r="ITD550" s="55"/>
      <c r="ITE550" s="55"/>
      <c r="ITF550" s="92"/>
      <c r="ITG550" s="61"/>
      <c r="ITH550" s="55"/>
      <c r="ITI550" s="57"/>
      <c r="ITJ550" s="55"/>
      <c r="ITK550" s="55"/>
      <c r="ITL550" s="55"/>
      <c r="ITM550" s="55"/>
      <c r="ITN550" s="55"/>
      <c r="ITO550" s="55"/>
      <c r="ITP550" s="55"/>
      <c r="ITQ550" s="59"/>
      <c r="ITR550" s="55"/>
      <c r="ITS550" s="55"/>
      <c r="ITT550" s="87"/>
      <c r="ITU550" s="88"/>
      <c r="ITV550" s="89"/>
      <c r="ITW550" s="90"/>
      <c r="ITX550" s="57"/>
      <c r="ITY550" s="57"/>
      <c r="ITZ550" s="91"/>
      <c r="IUA550" s="87"/>
      <c r="IUB550" s="87"/>
      <c r="IUC550" s="55"/>
      <c r="IUD550" s="55"/>
      <c r="IUE550" s="92"/>
      <c r="IUF550" s="61"/>
      <c r="IUG550" s="55"/>
      <c r="IUH550" s="57"/>
      <c r="IUI550" s="55"/>
      <c r="IUJ550" s="55"/>
      <c r="IUK550" s="55"/>
      <c r="IUL550" s="55"/>
      <c r="IUM550" s="55"/>
      <c r="IUN550" s="55"/>
      <c r="IUO550" s="55"/>
      <c r="IUP550" s="59"/>
      <c r="IUQ550" s="55"/>
      <c r="IUR550" s="55"/>
      <c r="IUS550" s="87"/>
      <c r="IUT550" s="88"/>
      <c r="IUU550" s="89"/>
      <c r="IUV550" s="90"/>
      <c r="IUW550" s="57"/>
      <c r="IUX550" s="57"/>
      <c r="IUY550" s="91"/>
      <c r="IUZ550" s="87"/>
      <c r="IVA550" s="87"/>
      <c r="IVB550" s="55"/>
      <c r="IVC550" s="55"/>
      <c r="IVD550" s="92"/>
      <c r="IVE550" s="61"/>
      <c r="IVF550" s="55"/>
      <c r="IVG550" s="57"/>
      <c r="IVH550" s="55"/>
      <c r="IVI550" s="55"/>
      <c r="IVJ550" s="55"/>
      <c r="IVK550" s="55"/>
      <c r="IVL550" s="55"/>
      <c r="IVM550" s="55"/>
      <c r="IVN550" s="55"/>
      <c r="IVO550" s="59"/>
      <c r="IVP550" s="55"/>
      <c r="IVQ550" s="55"/>
      <c r="IVR550" s="87"/>
      <c r="IVS550" s="88"/>
      <c r="IVT550" s="89"/>
      <c r="IVU550" s="90"/>
      <c r="IVV550" s="57"/>
      <c r="IVW550" s="57"/>
      <c r="IVX550" s="91"/>
      <c r="IVY550" s="87"/>
      <c r="IVZ550" s="87"/>
      <c r="IWA550" s="55"/>
      <c r="IWB550" s="55"/>
      <c r="IWC550" s="92"/>
      <c r="IWD550" s="61"/>
      <c r="IWE550" s="55"/>
      <c r="IWF550" s="57"/>
      <c r="IWG550" s="55"/>
      <c r="IWH550" s="55"/>
      <c r="IWI550" s="55"/>
      <c r="IWJ550" s="55"/>
      <c r="IWK550" s="55"/>
      <c r="IWL550" s="55"/>
      <c r="IWM550" s="55"/>
      <c r="IWN550" s="59"/>
      <c r="IWO550" s="55"/>
      <c r="IWP550" s="55"/>
      <c r="IWQ550" s="87"/>
      <c r="IWR550" s="88"/>
      <c r="IWS550" s="89"/>
      <c r="IWT550" s="90"/>
      <c r="IWU550" s="57"/>
      <c r="IWV550" s="57"/>
      <c r="IWW550" s="91"/>
      <c r="IWX550" s="87"/>
      <c r="IWY550" s="87"/>
      <c r="IWZ550" s="55"/>
      <c r="IXA550" s="55"/>
      <c r="IXB550" s="92"/>
      <c r="IXC550" s="61"/>
      <c r="IXD550" s="55"/>
      <c r="IXE550" s="57"/>
      <c r="IXF550" s="55"/>
      <c r="IXG550" s="55"/>
      <c r="IXH550" s="55"/>
      <c r="IXI550" s="55"/>
      <c r="IXJ550" s="55"/>
      <c r="IXK550" s="55"/>
      <c r="IXL550" s="55"/>
      <c r="IXM550" s="59"/>
      <c r="IXN550" s="55"/>
      <c r="IXO550" s="55"/>
      <c r="IXP550" s="87"/>
      <c r="IXQ550" s="88"/>
      <c r="IXR550" s="89"/>
      <c r="IXS550" s="90"/>
      <c r="IXT550" s="57"/>
      <c r="IXU550" s="57"/>
      <c r="IXV550" s="91"/>
      <c r="IXW550" s="87"/>
      <c r="IXX550" s="87"/>
      <c r="IXY550" s="55"/>
      <c r="IXZ550" s="55"/>
      <c r="IYA550" s="92"/>
      <c r="IYB550" s="61"/>
      <c r="IYC550" s="55"/>
      <c r="IYD550" s="57"/>
      <c r="IYE550" s="55"/>
      <c r="IYF550" s="55"/>
      <c r="IYG550" s="55"/>
      <c r="IYH550" s="55"/>
      <c r="IYI550" s="55"/>
      <c r="IYJ550" s="55"/>
      <c r="IYK550" s="55"/>
      <c r="IYL550" s="59"/>
      <c r="IYM550" s="55"/>
      <c r="IYN550" s="55"/>
      <c r="IYO550" s="87"/>
      <c r="IYP550" s="88"/>
      <c r="IYQ550" s="89"/>
      <c r="IYR550" s="90"/>
      <c r="IYS550" s="57"/>
      <c r="IYT550" s="57"/>
      <c r="IYU550" s="91"/>
      <c r="IYV550" s="87"/>
      <c r="IYW550" s="87"/>
      <c r="IYX550" s="55"/>
      <c r="IYY550" s="55"/>
      <c r="IYZ550" s="92"/>
      <c r="IZA550" s="61"/>
      <c r="IZB550" s="55"/>
      <c r="IZC550" s="57"/>
      <c r="IZD550" s="55"/>
      <c r="IZE550" s="55"/>
      <c r="IZF550" s="55"/>
      <c r="IZG550" s="55"/>
      <c r="IZH550" s="55"/>
      <c r="IZI550" s="55"/>
      <c r="IZJ550" s="55"/>
      <c r="IZK550" s="59"/>
      <c r="IZL550" s="55"/>
      <c r="IZM550" s="55"/>
      <c r="IZN550" s="87"/>
      <c r="IZO550" s="88"/>
      <c r="IZP550" s="89"/>
      <c r="IZQ550" s="90"/>
      <c r="IZR550" s="57"/>
      <c r="IZS550" s="57"/>
      <c r="IZT550" s="91"/>
      <c r="IZU550" s="87"/>
      <c r="IZV550" s="87"/>
      <c r="IZW550" s="55"/>
      <c r="IZX550" s="55"/>
      <c r="IZY550" s="92"/>
      <c r="IZZ550" s="61"/>
      <c r="JAA550" s="55"/>
      <c r="JAB550" s="57"/>
      <c r="JAC550" s="55"/>
      <c r="JAD550" s="55"/>
      <c r="JAE550" s="55"/>
      <c r="JAF550" s="55"/>
      <c r="JAG550" s="55"/>
      <c r="JAH550" s="55"/>
      <c r="JAI550" s="55"/>
      <c r="JAJ550" s="59"/>
      <c r="JAK550" s="55"/>
      <c r="JAL550" s="55"/>
      <c r="JAM550" s="87"/>
      <c r="JAN550" s="88"/>
      <c r="JAO550" s="89"/>
      <c r="JAP550" s="90"/>
      <c r="JAQ550" s="57"/>
      <c r="JAR550" s="57"/>
      <c r="JAS550" s="91"/>
      <c r="JAT550" s="87"/>
      <c r="JAU550" s="87"/>
      <c r="JAV550" s="55"/>
      <c r="JAW550" s="55"/>
      <c r="JAX550" s="92"/>
      <c r="JAY550" s="61"/>
      <c r="JAZ550" s="55"/>
      <c r="JBA550" s="57"/>
      <c r="JBB550" s="55"/>
      <c r="JBC550" s="55"/>
      <c r="JBD550" s="55"/>
      <c r="JBE550" s="55"/>
      <c r="JBF550" s="55"/>
      <c r="JBG550" s="55"/>
      <c r="JBH550" s="55"/>
      <c r="JBI550" s="59"/>
      <c r="JBJ550" s="55"/>
      <c r="JBK550" s="55"/>
      <c r="JBL550" s="87"/>
      <c r="JBM550" s="88"/>
      <c r="JBN550" s="89"/>
      <c r="JBO550" s="90"/>
      <c r="JBP550" s="57"/>
      <c r="JBQ550" s="57"/>
      <c r="JBR550" s="91"/>
      <c r="JBS550" s="87"/>
      <c r="JBT550" s="87"/>
      <c r="JBU550" s="55"/>
      <c r="JBV550" s="55"/>
      <c r="JBW550" s="92"/>
      <c r="JBX550" s="61"/>
      <c r="JBY550" s="55"/>
      <c r="JBZ550" s="57"/>
      <c r="JCA550" s="55"/>
      <c r="JCB550" s="55"/>
      <c r="JCC550" s="55"/>
      <c r="JCD550" s="55"/>
      <c r="JCE550" s="55"/>
      <c r="JCF550" s="55"/>
      <c r="JCG550" s="55"/>
      <c r="JCH550" s="59"/>
      <c r="JCI550" s="55"/>
      <c r="JCJ550" s="55"/>
      <c r="JCK550" s="87"/>
      <c r="JCL550" s="88"/>
      <c r="JCM550" s="89"/>
      <c r="JCN550" s="90"/>
      <c r="JCO550" s="57"/>
      <c r="JCP550" s="57"/>
      <c r="JCQ550" s="91"/>
      <c r="JCR550" s="87"/>
      <c r="JCS550" s="87"/>
      <c r="JCT550" s="55"/>
      <c r="JCU550" s="55"/>
      <c r="JCV550" s="92"/>
      <c r="JCW550" s="61"/>
      <c r="JCX550" s="55"/>
      <c r="JCY550" s="57"/>
      <c r="JCZ550" s="55"/>
      <c r="JDA550" s="55"/>
      <c r="JDB550" s="55"/>
      <c r="JDC550" s="55"/>
      <c r="JDD550" s="55"/>
      <c r="JDE550" s="55"/>
      <c r="JDF550" s="55"/>
      <c r="JDG550" s="59"/>
      <c r="JDH550" s="55"/>
      <c r="JDI550" s="55"/>
      <c r="JDJ550" s="87"/>
      <c r="JDK550" s="88"/>
      <c r="JDL550" s="89"/>
      <c r="JDM550" s="90"/>
      <c r="JDN550" s="57"/>
      <c r="JDO550" s="57"/>
      <c r="JDP550" s="91"/>
      <c r="JDQ550" s="87"/>
      <c r="JDR550" s="87"/>
      <c r="JDS550" s="55"/>
      <c r="JDT550" s="55"/>
      <c r="JDU550" s="92"/>
      <c r="JDV550" s="61"/>
      <c r="JDW550" s="55"/>
      <c r="JDX550" s="57"/>
      <c r="JDY550" s="55"/>
      <c r="JDZ550" s="55"/>
      <c r="JEA550" s="55"/>
      <c r="JEB550" s="55"/>
      <c r="JEC550" s="55"/>
      <c r="JED550" s="55"/>
      <c r="JEE550" s="55"/>
      <c r="JEF550" s="59"/>
      <c r="JEG550" s="55"/>
      <c r="JEH550" s="55"/>
      <c r="JEI550" s="87"/>
      <c r="JEJ550" s="88"/>
      <c r="JEK550" s="89"/>
      <c r="JEL550" s="90"/>
      <c r="JEM550" s="57"/>
      <c r="JEN550" s="57"/>
      <c r="JEO550" s="91"/>
      <c r="JEP550" s="87"/>
      <c r="JEQ550" s="87"/>
      <c r="JER550" s="55"/>
      <c r="JES550" s="55"/>
      <c r="JET550" s="92"/>
      <c r="JEU550" s="61"/>
      <c r="JEV550" s="55"/>
      <c r="JEW550" s="57"/>
      <c r="JEX550" s="55"/>
      <c r="JEY550" s="55"/>
      <c r="JEZ550" s="55"/>
      <c r="JFA550" s="55"/>
      <c r="JFB550" s="55"/>
      <c r="JFC550" s="55"/>
      <c r="JFD550" s="55"/>
      <c r="JFE550" s="59"/>
      <c r="JFF550" s="55"/>
      <c r="JFG550" s="55"/>
      <c r="JFH550" s="87"/>
      <c r="JFI550" s="88"/>
      <c r="JFJ550" s="89"/>
      <c r="JFK550" s="90"/>
      <c r="JFL550" s="57"/>
      <c r="JFM550" s="57"/>
      <c r="JFN550" s="91"/>
      <c r="JFO550" s="87"/>
      <c r="JFP550" s="87"/>
      <c r="JFQ550" s="55"/>
      <c r="JFR550" s="55"/>
      <c r="JFS550" s="92"/>
      <c r="JFT550" s="61"/>
      <c r="JFU550" s="55"/>
      <c r="JFV550" s="57"/>
      <c r="JFW550" s="55"/>
      <c r="JFX550" s="55"/>
      <c r="JFY550" s="55"/>
      <c r="JFZ550" s="55"/>
      <c r="JGA550" s="55"/>
      <c r="JGB550" s="55"/>
      <c r="JGC550" s="55"/>
      <c r="JGD550" s="59"/>
      <c r="JGE550" s="55"/>
      <c r="JGF550" s="55"/>
      <c r="JGG550" s="87"/>
      <c r="JGH550" s="88"/>
      <c r="JGI550" s="89"/>
      <c r="JGJ550" s="90"/>
      <c r="JGK550" s="57"/>
      <c r="JGL550" s="57"/>
      <c r="JGM550" s="91"/>
      <c r="JGN550" s="87"/>
      <c r="JGO550" s="87"/>
      <c r="JGP550" s="55"/>
      <c r="JGQ550" s="55"/>
      <c r="JGR550" s="92"/>
      <c r="JGS550" s="61"/>
      <c r="JGT550" s="55"/>
      <c r="JGU550" s="57"/>
      <c r="JGV550" s="55"/>
      <c r="JGW550" s="55"/>
      <c r="JGX550" s="55"/>
      <c r="JGY550" s="55"/>
      <c r="JGZ550" s="55"/>
      <c r="JHA550" s="55"/>
      <c r="JHB550" s="55"/>
      <c r="JHC550" s="59"/>
      <c r="JHD550" s="55"/>
      <c r="JHE550" s="55"/>
      <c r="JHF550" s="87"/>
      <c r="JHG550" s="88"/>
      <c r="JHH550" s="89"/>
      <c r="JHI550" s="90"/>
      <c r="JHJ550" s="57"/>
      <c r="JHK550" s="57"/>
      <c r="JHL550" s="91"/>
      <c r="JHM550" s="87"/>
      <c r="JHN550" s="87"/>
      <c r="JHO550" s="55"/>
      <c r="JHP550" s="55"/>
      <c r="JHQ550" s="92"/>
      <c r="JHR550" s="61"/>
      <c r="JHS550" s="55"/>
      <c r="JHT550" s="57"/>
      <c r="JHU550" s="55"/>
      <c r="JHV550" s="55"/>
      <c r="JHW550" s="55"/>
      <c r="JHX550" s="55"/>
      <c r="JHY550" s="55"/>
      <c r="JHZ550" s="55"/>
      <c r="JIA550" s="55"/>
      <c r="JIB550" s="59"/>
      <c r="JIC550" s="55"/>
      <c r="JID550" s="55"/>
      <c r="JIE550" s="87"/>
      <c r="JIF550" s="88"/>
      <c r="JIG550" s="89"/>
      <c r="JIH550" s="90"/>
      <c r="JII550" s="57"/>
      <c r="JIJ550" s="57"/>
      <c r="JIK550" s="91"/>
      <c r="JIL550" s="87"/>
      <c r="JIM550" s="87"/>
      <c r="JIN550" s="55"/>
      <c r="JIO550" s="55"/>
      <c r="JIP550" s="92"/>
      <c r="JIQ550" s="61"/>
      <c r="JIR550" s="55"/>
      <c r="JIS550" s="57"/>
      <c r="JIT550" s="55"/>
      <c r="JIU550" s="55"/>
      <c r="JIV550" s="55"/>
      <c r="JIW550" s="55"/>
      <c r="JIX550" s="55"/>
      <c r="JIY550" s="55"/>
      <c r="JIZ550" s="55"/>
      <c r="JJA550" s="59"/>
      <c r="JJB550" s="55"/>
      <c r="JJC550" s="55"/>
      <c r="JJD550" s="87"/>
      <c r="JJE550" s="88"/>
      <c r="JJF550" s="89"/>
      <c r="JJG550" s="90"/>
      <c r="JJH550" s="57"/>
      <c r="JJI550" s="57"/>
      <c r="JJJ550" s="91"/>
      <c r="JJK550" s="87"/>
      <c r="JJL550" s="87"/>
      <c r="JJM550" s="55"/>
      <c r="JJN550" s="55"/>
      <c r="JJO550" s="92"/>
      <c r="JJP550" s="61"/>
      <c r="JJQ550" s="55"/>
      <c r="JJR550" s="57"/>
      <c r="JJS550" s="55"/>
      <c r="JJT550" s="55"/>
      <c r="JJU550" s="55"/>
      <c r="JJV550" s="55"/>
      <c r="JJW550" s="55"/>
      <c r="JJX550" s="55"/>
      <c r="JJY550" s="55"/>
      <c r="JJZ550" s="59"/>
      <c r="JKA550" s="55"/>
      <c r="JKB550" s="55"/>
      <c r="JKC550" s="87"/>
      <c r="JKD550" s="88"/>
      <c r="JKE550" s="89"/>
      <c r="JKF550" s="90"/>
      <c r="JKG550" s="57"/>
      <c r="JKH550" s="57"/>
      <c r="JKI550" s="91"/>
      <c r="JKJ550" s="87"/>
      <c r="JKK550" s="87"/>
      <c r="JKL550" s="55"/>
      <c r="JKM550" s="55"/>
      <c r="JKN550" s="92"/>
      <c r="JKO550" s="61"/>
      <c r="JKP550" s="55"/>
      <c r="JKQ550" s="57"/>
      <c r="JKR550" s="55"/>
      <c r="JKS550" s="55"/>
      <c r="JKT550" s="55"/>
      <c r="JKU550" s="55"/>
      <c r="JKV550" s="55"/>
      <c r="JKW550" s="55"/>
      <c r="JKX550" s="55"/>
      <c r="JKY550" s="59"/>
      <c r="JKZ550" s="55"/>
      <c r="JLA550" s="55"/>
      <c r="JLB550" s="87"/>
      <c r="JLC550" s="88"/>
      <c r="JLD550" s="89"/>
      <c r="JLE550" s="90"/>
      <c r="JLF550" s="57"/>
      <c r="JLG550" s="57"/>
      <c r="JLH550" s="91"/>
      <c r="JLI550" s="87"/>
      <c r="JLJ550" s="87"/>
      <c r="JLK550" s="55"/>
      <c r="JLL550" s="55"/>
      <c r="JLM550" s="92"/>
      <c r="JLN550" s="61"/>
      <c r="JLO550" s="55"/>
      <c r="JLP550" s="57"/>
      <c r="JLQ550" s="55"/>
      <c r="JLR550" s="55"/>
      <c r="JLS550" s="55"/>
      <c r="JLT550" s="55"/>
      <c r="JLU550" s="55"/>
      <c r="JLV550" s="55"/>
      <c r="JLW550" s="55"/>
      <c r="JLX550" s="59"/>
      <c r="JLY550" s="55"/>
      <c r="JLZ550" s="55"/>
      <c r="JMA550" s="87"/>
      <c r="JMB550" s="88"/>
      <c r="JMC550" s="89"/>
      <c r="JMD550" s="90"/>
      <c r="JME550" s="57"/>
      <c r="JMF550" s="57"/>
      <c r="JMG550" s="91"/>
      <c r="JMH550" s="87"/>
      <c r="JMI550" s="87"/>
      <c r="JMJ550" s="55"/>
      <c r="JMK550" s="55"/>
      <c r="JML550" s="92"/>
      <c r="JMM550" s="61"/>
      <c r="JMN550" s="55"/>
      <c r="JMO550" s="57"/>
      <c r="JMP550" s="55"/>
      <c r="JMQ550" s="55"/>
      <c r="JMR550" s="55"/>
      <c r="JMS550" s="55"/>
      <c r="JMT550" s="55"/>
      <c r="JMU550" s="55"/>
      <c r="JMV550" s="55"/>
      <c r="JMW550" s="59"/>
      <c r="JMX550" s="55"/>
      <c r="JMY550" s="55"/>
      <c r="JMZ550" s="87"/>
      <c r="JNA550" s="88"/>
      <c r="JNB550" s="89"/>
      <c r="JNC550" s="90"/>
      <c r="JND550" s="57"/>
      <c r="JNE550" s="57"/>
      <c r="JNF550" s="91"/>
      <c r="JNG550" s="87"/>
      <c r="JNH550" s="87"/>
      <c r="JNI550" s="55"/>
      <c r="JNJ550" s="55"/>
      <c r="JNK550" s="92"/>
      <c r="JNL550" s="61"/>
      <c r="JNM550" s="55"/>
      <c r="JNN550" s="57"/>
      <c r="JNO550" s="55"/>
      <c r="JNP550" s="55"/>
      <c r="JNQ550" s="55"/>
      <c r="JNR550" s="55"/>
      <c r="JNS550" s="55"/>
      <c r="JNT550" s="55"/>
      <c r="JNU550" s="55"/>
      <c r="JNV550" s="59"/>
      <c r="JNW550" s="55"/>
      <c r="JNX550" s="55"/>
      <c r="JNY550" s="87"/>
      <c r="JNZ550" s="88"/>
      <c r="JOA550" s="89"/>
      <c r="JOB550" s="90"/>
      <c r="JOC550" s="57"/>
      <c r="JOD550" s="57"/>
      <c r="JOE550" s="91"/>
      <c r="JOF550" s="87"/>
      <c r="JOG550" s="87"/>
      <c r="JOH550" s="55"/>
      <c r="JOI550" s="55"/>
      <c r="JOJ550" s="92"/>
      <c r="JOK550" s="61"/>
      <c r="JOL550" s="55"/>
      <c r="JOM550" s="57"/>
      <c r="JON550" s="55"/>
      <c r="JOO550" s="55"/>
      <c r="JOP550" s="55"/>
      <c r="JOQ550" s="55"/>
      <c r="JOR550" s="55"/>
      <c r="JOS550" s="55"/>
      <c r="JOT550" s="55"/>
      <c r="JOU550" s="59"/>
      <c r="JOV550" s="55"/>
      <c r="JOW550" s="55"/>
      <c r="JOX550" s="87"/>
      <c r="JOY550" s="88"/>
      <c r="JOZ550" s="89"/>
      <c r="JPA550" s="90"/>
      <c r="JPB550" s="57"/>
      <c r="JPC550" s="57"/>
      <c r="JPD550" s="91"/>
      <c r="JPE550" s="87"/>
      <c r="JPF550" s="87"/>
      <c r="JPG550" s="55"/>
      <c r="JPH550" s="55"/>
      <c r="JPI550" s="92"/>
      <c r="JPJ550" s="61"/>
      <c r="JPK550" s="55"/>
      <c r="JPL550" s="57"/>
      <c r="JPM550" s="55"/>
      <c r="JPN550" s="55"/>
      <c r="JPO550" s="55"/>
      <c r="JPP550" s="55"/>
      <c r="JPQ550" s="55"/>
      <c r="JPR550" s="55"/>
      <c r="JPS550" s="55"/>
      <c r="JPT550" s="59"/>
      <c r="JPU550" s="55"/>
      <c r="JPV550" s="55"/>
      <c r="JPW550" s="87"/>
      <c r="JPX550" s="88"/>
      <c r="JPY550" s="89"/>
      <c r="JPZ550" s="90"/>
      <c r="JQA550" s="57"/>
      <c r="JQB550" s="57"/>
      <c r="JQC550" s="91"/>
      <c r="JQD550" s="87"/>
      <c r="JQE550" s="87"/>
      <c r="JQF550" s="55"/>
      <c r="JQG550" s="55"/>
      <c r="JQH550" s="92"/>
      <c r="JQI550" s="61"/>
      <c r="JQJ550" s="55"/>
      <c r="JQK550" s="57"/>
      <c r="JQL550" s="55"/>
      <c r="JQM550" s="55"/>
      <c r="JQN550" s="55"/>
      <c r="JQO550" s="55"/>
      <c r="JQP550" s="55"/>
      <c r="JQQ550" s="55"/>
      <c r="JQR550" s="55"/>
      <c r="JQS550" s="59"/>
      <c r="JQT550" s="55"/>
      <c r="JQU550" s="55"/>
      <c r="JQV550" s="87"/>
      <c r="JQW550" s="88"/>
      <c r="JQX550" s="89"/>
      <c r="JQY550" s="90"/>
      <c r="JQZ550" s="57"/>
      <c r="JRA550" s="57"/>
      <c r="JRB550" s="91"/>
      <c r="JRC550" s="87"/>
      <c r="JRD550" s="87"/>
      <c r="JRE550" s="55"/>
      <c r="JRF550" s="55"/>
      <c r="JRG550" s="92"/>
      <c r="JRH550" s="61"/>
      <c r="JRI550" s="55"/>
      <c r="JRJ550" s="57"/>
      <c r="JRK550" s="55"/>
      <c r="JRL550" s="55"/>
      <c r="JRM550" s="55"/>
      <c r="JRN550" s="55"/>
      <c r="JRO550" s="55"/>
      <c r="JRP550" s="55"/>
      <c r="JRQ550" s="55"/>
      <c r="JRR550" s="59"/>
      <c r="JRS550" s="55"/>
      <c r="JRT550" s="55"/>
      <c r="JRU550" s="87"/>
      <c r="JRV550" s="88"/>
      <c r="JRW550" s="89"/>
      <c r="JRX550" s="90"/>
      <c r="JRY550" s="57"/>
      <c r="JRZ550" s="57"/>
      <c r="JSA550" s="91"/>
      <c r="JSB550" s="87"/>
      <c r="JSC550" s="87"/>
      <c r="JSD550" s="55"/>
      <c r="JSE550" s="55"/>
      <c r="JSF550" s="92"/>
      <c r="JSG550" s="61"/>
      <c r="JSH550" s="55"/>
      <c r="JSI550" s="57"/>
      <c r="JSJ550" s="55"/>
      <c r="JSK550" s="55"/>
      <c r="JSL550" s="55"/>
      <c r="JSM550" s="55"/>
      <c r="JSN550" s="55"/>
      <c r="JSO550" s="55"/>
      <c r="JSP550" s="55"/>
      <c r="JSQ550" s="59"/>
      <c r="JSR550" s="55"/>
      <c r="JSS550" s="55"/>
      <c r="JST550" s="87"/>
      <c r="JSU550" s="88"/>
      <c r="JSV550" s="89"/>
      <c r="JSW550" s="90"/>
      <c r="JSX550" s="57"/>
      <c r="JSY550" s="57"/>
      <c r="JSZ550" s="91"/>
      <c r="JTA550" s="87"/>
      <c r="JTB550" s="87"/>
      <c r="JTC550" s="55"/>
      <c r="JTD550" s="55"/>
      <c r="JTE550" s="92"/>
      <c r="JTF550" s="61"/>
      <c r="JTG550" s="55"/>
      <c r="JTH550" s="57"/>
      <c r="JTI550" s="55"/>
      <c r="JTJ550" s="55"/>
      <c r="JTK550" s="55"/>
      <c r="JTL550" s="55"/>
      <c r="JTM550" s="55"/>
      <c r="JTN550" s="55"/>
      <c r="JTO550" s="55"/>
      <c r="JTP550" s="59"/>
      <c r="JTQ550" s="55"/>
      <c r="JTR550" s="55"/>
      <c r="JTS550" s="87"/>
      <c r="JTT550" s="88"/>
      <c r="JTU550" s="89"/>
      <c r="JTV550" s="90"/>
      <c r="JTW550" s="57"/>
      <c r="JTX550" s="57"/>
      <c r="JTY550" s="91"/>
      <c r="JTZ550" s="87"/>
      <c r="JUA550" s="87"/>
      <c r="JUB550" s="55"/>
      <c r="JUC550" s="55"/>
      <c r="JUD550" s="92"/>
      <c r="JUE550" s="61"/>
      <c r="JUF550" s="55"/>
      <c r="JUG550" s="57"/>
      <c r="JUH550" s="55"/>
      <c r="JUI550" s="55"/>
      <c r="JUJ550" s="55"/>
      <c r="JUK550" s="55"/>
      <c r="JUL550" s="55"/>
      <c r="JUM550" s="55"/>
      <c r="JUN550" s="55"/>
      <c r="JUO550" s="59"/>
      <c r="JUP550" s="55"/>
      <c r="JUQ550" s="55"/>
      <c r="JUR550" s="87"/>
      <c r="JUS550" s="88"/>
      <c r="JUT550" s="89"/>
      <c r="JUU550" s="90"/>
      <c r="JUV550" s="57"/>
      <c r="JUW550" s="57"/>
      <c r="JUX550" s="91"/>
      <c r="JUY550" s="87"/>
      <c r="JUZ550" s="87"/>
      <c r="JVA550" s="55"/>
      <c r="JVB550" s="55"/>
      <c r="JVC550" s="92"/>
      <c r="JVD550" s="61"/>
      <c r="JVE550" s="55"/>
      <c r="JVF550" s="57"/>
      <c r="JVG550" s="55"/>
      <c r="JVH550" s="55"/>
      <c r="JVI550" s="55"/>
      <c r="JVJ550" s="55"/>
      <c r="JVK550" s="55"/>
      <c r="JVL550" s="55"/>
      <c r="JVM550" s="55"/>
      <c r="JVN550" s="59"/>
      <c r="JVO550" s="55"/>
      <c r="JVP550" s="55"/>
      <c r="JVQ550" s="87"/>
      <c r="JVR550" s="88"/>
      <c r="JVS550" s="89"/>
      <c r="JVT550" s="90"/>
      <c r="JVU550" s="57"/>
      <c r="JVV550" s="57"/>
      <c r="JVW550" s="91"/>
      <c r="JVX550" s="87"/>
      <c r="JVY550" s="87"/>
      <c r="JVZ550" s="55"/>
      <c r="JWA550" s="55"/>
      <c r="JWB550" s="92"/>
      <c r="JWC550" s="61"/>
      <c r="JWD550" s="55"/>
      <c r="JWE550" s="57"/>
      <c r="JWF550" s="55"/>
      <c r="JWG550" s="55"/>
      <c r="JWH550" s="55"/>
      <c r="JWI550" s="55"/>
      <c r="JWJ550" s="55"/>
      <c r="JWK550" s="55"/>
      <c r="JWL550" s="55"/>
      <c r="JWM550" s="59"/>
      <c r="JWN550" s="55"/>
      <c r="JWO550" s="55"/>
      <c r="JWP550" s="87"/>
      <c r="JWQ550" s="88"/>
      <c r="JWR550" s="89"/>
      <c r="JWS550" s="90"/>
      <c r="JWT550" s="57"/>
      <c r="JWU550" s="57"/>
      <c r="JWV550" s="91"/>
      <c r="JWW550" s="87"/>
      <c r="JWX550" s="87"/>
      <c r="JWY550" s="55"/>
      <c r="JWZ550" s="55"/>
      <c r="JXA550" s="92"/>
      <c r="JXB550" s="61"/>
      <c r="JXC550" s="55"/>
      <c r="JXD550" s="57"/>
      <c r="JXE550" s="55"/>
      <c r="JXF550" s="55"/>
      <c r="JXG550" s="55"/>
      <c r="JXH550" s="55"/>
      <c r="JXI550" s="55"/>
      <c r="JXJ550" s="55"/>
      <c r="JXK550" s="55"/>
      <c r="JXL550" s="59"/>
      <c r="JXM550" s="55"/>
      <c r="JXN550" s="55"/>
      <c r="JXO550" s="87"/>
      <c r="JXP550" s="88"/>
      <c r="JXQ550" s="89"/>
      <c r="JXR550" s="90"/>
      <c r="JXS550" s="57"/>
      <c r="JXT550" s="57"/>
      <c r="JXU550" s="91"/>
      <c r="JXV550" s="87"/>
      <c r="JXW550" s="87"/>
      <c r="JXX550" s="55"/>
      <c r="JXY550" s="55"/>
      <c r="JXZ550" s="92"/>
      <c r="JYA550" s="61"/>
      <c r="JYB550" s="55"/>
      <c r="JYC550" s="57"/>
      <c r="JYD550" s="55"/>
      <c r="JYE550" s="55"/>
      <c r="JYF550" s="55"/>
      <c r="JYG550" s="55"/>
      <c r="JYH550" s="55"/>
      <c r="JYI550" s="55"/>
      <c r="JYJ550" s="55"/>
      <c r="JYK550" s="59"/>
      <c r="JYL550" s="55"/>
      <c r="JYM550" s="55"/>
      <c r="JYN550" s="87"/>
      <c r="JYO550" s="88"/>
      <c r="JYP550" s="89"/>
      <c r="JYQ550" s="90"/>
      <c r="JYR550" s="57"/>
      <c r="JYS550" s="57"/>
      <c r="JYT550" s="91"/>
      <c r="JYU550" s="87"/>
      <c r="JYV550" s="87"/>
      <c r="JYW550" s="55"/>
      <c r="JYX550" s="55"/>
      <c r="JYY550" s="92"/>
      <c r="JYZ550" s="61"/>
      <c r="JZA550" s="55"/>
      <c r="JZB550" s="57"/>
      <c r="JZC550" s="55"/>
      <c r="JZD550" s="55"/>
      <c r="JZE550" s="55"/>
      <c r="JZF550" s="55"/>
      <c r="JZG550" s="55"/>
      <c r="JZH550" s="55"/>
      <c r="JZI550" s="55"/>
      <c r="JZJ550" s="59"/>
      <c r="JZK550" s="55"/>
      <c r="JZL550" s="55"/>
      <c r="JZM550" s="87"/>
      <c r="JZN550" s="88"/>
      <c r="JZO550" s="89"/>
      <c r="JZP550" s="90"/>
      <c r="JZQ550" s="57"/>
      <c r="JZR550" s="57"/>
      <c r="JZS550" s="91"/>
      <c r="JZT550" s="87"/>
      <c r="JZU550" s="87"/>
      <c r="JZV550" s="55"/>
      <c r="JZW550" s="55"/>
      <c r="JZX550" s="92"/>
      <c r="JZY550" s="61"/>
      <c r="JZZ550" s="55"/>
      <c r="KAA550" s="57"/>
      <c r="KAB550" s="55"/>
      <c r="KAC550" s="55"/>
      <c r="KAD550" s="55"/>
      <c r="KAE550" s="55"/>
      <c r="KAF550" s="55"/>
      <c r="KAG550" s="55"/>
      <c r="KAH550" s="55"/>
      <c r="KAI550" s="59"/>
      <c r="KAJ550" s="55"/>
      <c r="KAK550" s="55"/>
      <c r="KAL550" s="87"/>
      <c r="KAM550" s="88"/>
      <c r="KAN550" s="89"/>
      <c r="KAO550" s="90"/>
      <c r="KAP550" s="57"/>
      <c r="KAQ550" s="57"/>
      <c r="KAR550" s="91"/>
      <c r="KAS550" s="87"/>
      <c r="KAT550" s="87"/>
      <c r="KAU550" s="55"/>
      <c r="KAV550" s="55"/>
      <c r="KAW550" s="92"/>
      <c r="KAX550" s="61"/>
      <c r="KAY550" s="55"/>
      <c r="KAZ550" s="57"/>
      <c r="KBA550" s="55"/>
      <c r="KBB550" s="55"/>
      <c r="KBC550" s="55"/>
      <c r="KBD550" s="55"/>
      <c r="KBE550" s="55"/>
      <c r="KBF550" s="55"/>
      <c r="KBG550" s="55"/>
      <c r="KBH550" s="59"/>
      <c r="KBI550" s="55"/>
      <c r="KBJ550" s="55"/>
      <c r="KBK550" s="87"/>
      <c r="KBL550" s="88"/>
      <c r="KBM550" s="89"/>
      <c r="KBN550" s="90"/>
      <c r="KBO550" s="57"/>
      <c r="KBP550" s="57"/>
      <c r="KBQ550" s="91"/>
      <c r="KBR550" s="87"/>
      <c r="KBS550" s="87"/>
      <c r="KBT550" s="55"/>
      <c r="KBU550" s="55"/>
      <c r="KBV550" s="92"/>
      <c r="KBW550" s="61"/>
      <c r="KBX550" s="55"/>
      <c r="KBY550" s="57"/>
      <c r="KBZ550" s="55"/>
      <c r="KCA550" s="55"/>
      <c r="KCB550" s="55"/>
      <c r="KCC550" s="55"/>
      <c r="KCD550" s="55"/>
      <c r="KCE550" s="55"/>
      <c r="KCF550" s="55"/>
      <c r="KCG550" s="59"/>
      <c r="KCH550" s="55"/>
      <c r="KCI550" s="55"/>
      <c r="KCJ550" s="87"/>
      <c r="KCK550" s="88"/>
      <c r="KCL550" s="89"/>
      <c r="KCM550" s="90"/>
      <c r="KCN550" s="57"/>
      <c r="KCO550" s="57"/>
      <c r="KCP550" s="91"/>
      <c r="KCQ550" s="87"/>
      <c r="KCR550" s="87"/>
      <c r="KCS550" s="55"/>
      <c r="KCT550" s="55"/>
      <c r="KCU550" s="92"/>
      <c r="KCV550" s="61"/>
      <c r="KCW550" s="55"/>
      <c r="KCX550" s="57"/>
      <c r="KCY550" s="55"/>
      <c r="KCZ550" s="55"/>
      <c r="KDA550" s="55"/>
      <c r="KDB550" s="55"/>
      <c r="KDC550" s="55"/>
      <c r="KDD550" s="55"/>
      <c r="KDE550" s="55"/>
      <c r="KDF550" s="59"/>
      <c r="KDG550" s="55"/>
      <c r="KDH550" s="55"/>
      <c r="KDI550" s="87"/>
      <c r="KDJ550" s="88"/>
      <c r="KDK550" s="89"/>
      <c r="KDL550" s="90"/>
      <c r="KDM550" s="57"/>
      <c r="KDN550" s="57"/>
      <c r="KDO550" s="91"/>
      <c r="KDP550" s="87"/>
      <c r="KDQ550" s="87"/>
      <c r="KDR550" s="55"/>
      <c r="KDS550" s="55"/>
      <c r="KDT550" s="92"/>
      <c r="KDU550" s="61"/>
      <c r="KDV550" s="55"/>
      <c r="KDW550" s="57"/>
      <c r="KDX550" s="55"/>
      <c r="KDY550" s="55"/>
      <c r="KDZ550" s="55"/>
      <c r="KEA550" s="55"/>
      <c r="KEB550" s="55"/>
      <c r="KEC550" s="55"/>
      <c r="KED550" s="55"/>
      <c r="KEE550" s="59"/>
      <c r="KEF550" s="55"/>
      <c r="KEG550" s="55"/>
      <c r="KEH550" s="87"/>
      <c r="KEI550" s="88"/>
      <c r="KEJ550" s="89"/>
      <c r="KEK550" s="90"/>
      <c r="KEL550" s="57"/>
      <c r="KEM550" s="57"/>
      <c r="KEN550" s="91"/>
      <c r="KEO550" s="87"/>
      <c r="KEP550" s="87"/>
      <c r="KEQ550" s="55"/>
      <c r="KER550" s="55"/>
      <c r="KES550" s="92"/>
      <c r="KET550" s="61"/>
      <c r="KEU550" s="55"/>
      <c r="KEV550" s="57"/>
      <c r="KEW550" s="55"/>
      <c r="KEX550" s="55"/>
      <c r="KEY550" s="55"/>
      <c r="KEZ550" s="55"/>
      <c r="KFA550" s="55"/>
      <c r="KFB550" s="55"/>
      <c r="KFC550" s="55"/>
      <c r="KFD550" s="59"/>
      <c r="KFE550" s="55"/>
      <c r="KFF550" s="55"/>
      <c r="KFG550" s="87"/>
      <c r="KFH550" s="88"/>
      <c r="KFI550" s="89"/>
      <c r="KFJ550" s="90"/>
      <c r="KFK550" s="57"/>
      <c r="KFL550" s="57"/>
      <c r="KFM550" s="91"/>
      <c r="KFN550" s="87"/>
      <c r="KFO550" s="87"/>
      <c r="KFP550" s="55"/>
      <c r="KFQ550" s="55"/>
      <c r="KFR550" s="92"/>
      <c r="KFS550" s="61"/>
      <c r="KFT550" s="55"/>
      <c r="KFU550" s="57"/>
      <c r="KFV550" s="55"/>
      <c r="KFW550" s="55"/>
      <c r="KFX550" s="55"/>
      <c r="KFY550" s="55"/>
      <c r="KFZ550" s="55"/>
      <c r="KGA550" s="55"/>
      <c r="KGB550" s="55"/>
      <c r="KGC550" s="59"/>
      <c r="KGD550" s="55"/>
      <c r="KGE550" s="55"/>
      <c r="KGF550" s="87"/>
      <c r="KGG550" s="88"/>
      <c r="KGH550" s="89"/>
      <c r="KGI550" s="90"/>
      <c r="KGJ550" s="57"/>
      <c r="KGK550" s="57"/>
      <c r="KGL550" s="91"/>
      <c r="KGM550" s="87"/>
      <c r="KGN550" s="87"/>
      <c r="KGO550" s="55"/>
      <c r="KGP550" s="55"/>
      <c r="KGQ550" s="92"/>
      <c r="KGR550" s="61"/>
      <c r="KGS550" s="55"/>
      <c r="KGT550" s="57"/>
      <c r="KGU550" s="55"/>
      <c r="KGV550" s="55"/>
      <c r="KGW550" s="55"/>
      <c r="KGX550" s="55"/>
      <c r="KGY550" s="55"/>
      <c r="KGZ550" s="55"/>
      <c r="KHA550" s="55"/>
      <c r="KHB550" s="59"/>
      <c r="KHC550" s="55"/>
      <c r="KHD550" s="55"/>
      <c r="KHE550" s="87"/>
      <c r="KHF550" s="88"/>
      <c r="KHG550" s="89"/>
      <c r="KHH550" s="90"/>
      <c r="KHI550" s="57"/>
      <c r="KHJ550" s="57"/>
      <c r="KHK550" s="91"/>
      <c r="KHL550" s="87"/>
      <c r="KHM550" s="87"/>
      <c r="KHN550" s="55"/>
      <c r="KHO550" s="55"/>
      <c r="KHP550" s="92"/>
      <c r="KHQ550" s="61"/>
      <c r="KHR550" s="55"/>
      <c r="KHS550" s="57"/>
      <c r="KHT550" s="55"/>
      <c r="KHU550" s="55"/>
      <c r="KHV550" s="55"/>
      <c r="KHW550" s="55"/>
      <c r="KHX550" s="55"/>
      <c r="KHY550" s="55"/>
      <c r="KHZ550" s="55"/>
      <c r="KIA550" s="59"/>
      <c r="KIB550" s="55"/>
      <c r="KIC550" s="55"/>
      <c r="KID550" s="87"/>
      <c r="KIE550" s="88"/>
      <c r="KIF550" s="89"/>
      <c r="KIG550" s="90"/>
      <c r="KIH550" s="57"/>
      <c r="KII550" s="57"/>
      <c r="KIJ550" s="91"/>
      <c r="KIK550" s="87"/>
      <c r="KIL550" s="87"/>
      <c r="KIM550" s="55"/>
      <c r="KIN550" s="55"/>
      <c r="KIO550" s="92"/>
      <c r="KIP550" s="61"/>
      <c r="KIQ550" s="55"/>
      <c r="KIR550" s="57"/>
      <c r="KIS550" s="55"/>
      <c r="KIT550" s="55"/>
      <c r="KIU550" s="55"/>
      <c r="KIV550" s="55"/>
      <c r="KIW550" s="55"/>
      <c r="KIX550" s="55"/>
      <c r="KIY550" s="55"/>
      <c r="KIZ550" s="59"/>
      <c r="KJA550" s="55"/>
      <c r="KJB550" s="55"/>
      <c r="KJC550" s="87"/>
      <c r="KJD550" s="88"/>
      <c r="KJE550" s="89"/>
      <c r="KJF550" s="90"/>
      <c r="KJG550" s="57"/>
      <c r="KJH550" s="57"/>
      <c r="KJI550" s="91"/>
      <c r="KJJ550" s="87"/>
      <c r="KJK550" s="87"/>
      <c r="KJL550" s="55"/>
      <c r="KJM550" s="55"/>
      <c r="KJN550" s="92"/>
      <c r="KJO550" s="61"/>
      <c r="KJP550" s="55"/>
      <c r="KJQ550" s="57"/>
      <c r="KJR550" s="55"/>
      <c r="KJS550" s="55"/>
      <c r="KJT550" s="55"/>
      <c r="KJU550" s="55"/>
      <c r="KJV550" s="55"/>
      <c r="KJW550" s="55"/>
      <c r="KJX550" s="55"/>
      <c r="KJY550" s="59"/>
      <c r="KJZ550" s="55"/>
      <c r="KKA550" s="55"/>
      <c r="KKB550" s="87"/>
      <c r="KKC550" s="88"/>
      <c r="KKD550" s="89"/>
      <c r="KKE550" s="90"/>
      <c r="KKF550" s="57"/>
      <c r="KKG550" s="57"/>
      <c r="KKH550" s="91"/>
      <c r="KKI550" s="87"/>
      <c r="KKJ550" s="87"/>
      <c r="KKK550" s="55"/>
      <c r="KKL550" s="55"/>
      <c r="KKM550" s="92"/>
      <c r="KKN550" s="61"/>
      <c r="KKO550" s="55"/>
      <c r="KKP550" s="57"/>
      <c r="KKQ550" s="55"/>
      <c r="KKR550" s="55"/>
      <c r="KKS550" s="55"/>
      <c r="KKT550" s="55"/>
      <c r="KKU550" s="55"/>
      <c r="KKV550" s="55"/>
      <c r="KKW550" s="55"/>
      <c r="KKX550" s="59"/>
      <c r="KKY550" s="55"/>
      <c r="KKZ550" s="55"/>
      <c r="KLA550" s="87"/>
      <c r="KLB550" s="88"/>
      <c r="KLC550" s="89"/>
      <c r="KLD550" s="90"/>
      <c r="KLE550" s="57"/>
      <c r="KLF550" s="57"/>
      <c r="KLG550" s="91"/>
      <c r="KLH550" s="87"/>
      <c r="KLI550" s="87"/>
      <c r="KLJ550" s="55"/>
      <c r="KLK550" s="55"/>
      <c r="KLL550" s="92"/>
      <c r="KLM550" s="61"/>
      <c r="KLN550" s="55"/>
      <c r="KLO550" s="57"/>
      <c r="KLP550" s="55"/>
      <c r="KLQ550" s="55"/>
      <c r="KLR550" s="55"/>
      <c r="KLS550" s="55"/>
      <c r="KLT550" s="55"/>
      <c r="KLU550" s="55"/>
      <c r="KLV550" s="55"/>
      <c r="KLW550" s="59"/>
      <c r="KLX550" s="55"/>
      <c r="KLY550" s="55"/>
      <c r="KLZ550" s="87"/>
      <c r="KMA550" s="88"/>
      <c r="KMB550" s="89"/>
      <c r="KMC550" s="90"/>
      <c r="KMD550" s="57"/>
      <c r="KME550" s="57"/>
      <c r="KMF550" s="91"/>
      <c r="KMG550" s="87"/>
      <c r="KMH550" s="87"/>
      <c r="KMI550" s="55"/>
      <c r="KMJ550" s="55"/>
      <c r="KMK550" s="92"/>
      <c r="KML550" s="61"/>
      <c r="KMM550" s="55"/>
      <c r="KMN550" s="57"/>
      <c r="KMO550" s="55"/>
      <c r="KMP550" s="55"/>
      <c r="KMQ550" s="55"/>
      <c r="KMR550" s="55"/>
      <c r="KMS550" s="55"/>
      <c r="KMT550" s="55"/>
      <c r="KMU550" s="55"/>
      <c r="KMV550" s="59"/>
      <c r="KMW550" s="55"/>
      <c r="KMX550" s="55"/>
      <c r="KMY550" s="87"/>
      <c r="KMZ550" s="88"/>
      <c r="KNA550" s="89"/>
      <c r="KNB550" s="90"/>
      <c r="KNC550" s="57"/>
      <c r="KND550" s="57"/>
      <c r="KNE550" s="91"/>
      <c r="KNF550" s="87"/>
      <c r="KNG550" s="87"/>
      <c r="KNH550" s="55"/>
      <c r="KNI550" s="55"/>
      <c r="KNJ550" s="92"/>
      <c r="KNK550" s="61"/>
      <c r="KNL550" s="55"/>
      <c r="KNM550" s="57"/>
      <c r="KNN550" s="55"/>
      <c r="KNO550" s="55"/>
      <c r="KNP550" s="55"/>
      <c r="KNQ550" s="55"/>
      <c r="KNR550" s="55"/>
      <c r="KNS550" s="55"/>
      <c r="KNT550" s="55"/>
      <c r="KNU550" s="59"/>
      <c r="KNV550" s="55"/>
      <c r="KNW550" s="55"/>
      <c r="KNX550" s="87"/>
      <c r="KNY550" s="88"/>
      <c r="KNZ550" s="89"/>
      <c r="KOA550" s="90"/>
      <c r="KOB550" s="57"/>
      <c r="KOC550" s="57"/>
      <c r="KOD550" s="91"/>
      <c r="KOE550" s="87"/>
      <c r="KOF550" s="87"/>
      <c r="KOG550" s="55"/>
      <c r="KOH550" s="55"/>
      <c r="KOI550" s="92"/>
      <c r="KOJ550" s="61"/>
      <c r="KOK550" s="55"/>
      <c r="KOL550" s="57"/>
      <c r="KOM550" s="55"/>
      <c r="KON550" s="55"/>
      <c r="KOO550" s="55"/>
      <c r="KOP550" s="55"/>
      <c r="KOQ550" s="55"/>
      <c r="KOR550" s="55"/>
      <c r="KOS550" s="55"/>
      <c r="KOT550" s="59"/>
      <c r="KOU550" s="55"/>
      <c r="KOV550" s="55"/>
      <c r="KOW550" s="87"/>
      <c r="KOX550" s="88"/>
      <c r="KOY550" s="89"/>
      <c r="KOZ550" s="90"/>
      <c r="KPA550" s="57"/>
      <c r="KPB550" s="57"/>
      <c r="KPC550" s="91"/>
      <c r="KPD550" s="87"/>
      <c r="KPE550" s="87"/>
      <c r="KPF550" s="55"/>
      <c r="KPG550" s="55"/>
      <c r="KPH550" s="92"/>
      <c r="KPI550" s="61"/>
      <c r="KPJ550" s="55"/>
      <c r="KPK550" s="57"/>
      <c r="KPL550" s="55"/>
      <c r="KPM550" s="55"/>
      <c r="KPN550" s="55"/>
      <c r="KPO550" s="55"/>
      <c r="KPP550" s="55"/>
      <c r="KPQ550" s="55"/>
      <c r="KPR550" s="55"/>
      <c r="KPS550" s="59"/>
      <c r="KPT550" s="55"/>
      <c r="KPU550" s="55"/>
      <c r="KPV550" s="87"/>
      <c r="KPW550" s="88"/>
      <c r="KPX550" s="89"/>
      <c r="KPY550" s="90"/>
      <c r="KPZ550" s="57"/>
      <c r="KQA550" s="57"/>
      <c r="KQB550" s="91"/>
      <c r="KQC550" s="87"/>
      <c r="KQD550" s="87"/>
      <c r="KQE550" s="55"/>
      <c r="KQF550" s="55"/>
      <c r="KQG550" s="92"/>
      <c r="KQH550" s="61"/>
      <c r="KQI550" s="55"/>
      <c r="KQJ550" s="57"/>
      <c r="KQK550" s="55"/>
      <c r="KQL550" s="55"/>
      <c r="KQM550" s="55"/>
      <c r="KQN550" s="55"/>
      <c r="KQO550" s="55"/>
      <c r="KQP550" s="55"/>
      <c r="KQQ550" s="55"/>
      <c r="KQR550" s="59"/>
      <c r="KQS550" s="55"/>
      <c r="KQT550" s="55"/>
      <c r="KQU550" s="87"/>
      <c r="KQV550" s="88"/>
      <c r="KQW550" s="89"/>
      <c r="KQX550" s="90"/>
      <c r="KQY550" s="57"/>
      <c r="KQZ550" s="57"/>
      <c r="KRA550" s="91"/>
      <c r="KRB550" s="87"/>
      <c r="KRC550" s="87"/>
      <c r="KRD550" s="55"/>
      <c r="KRE550" s="55"/>
      <c r="KRF550" s="92"/>
      <c r="KRG550" s="61"/>
      <c r="KRH550" s="55"/>
      <c r="KRI550" s="57"/>
      <c r="KRJ550" s="55"/>
      <c r="KRK550" s="55"/>
      <c r="KRL550" s="55"/>
      <c r="KRM550" s="55"/>
      <c r="KRN550" s="55"/>
      <c r="KRO550" s="55"/>
      <c r="KRP550" s="55"/>
      <c r="KRQ550" s="59"/>
      <c r="KRR550" s="55"/>
      <c r="KRS550" s="55"/>
      <c r="KRT550" s="87"/>
      <c r="KRU550" s="88"/>
      <c r="KRV550" s="89"/>
      <c r="KRW550" s="90"/>
      <c r="KRX550" s="57"/>
      <c r="KRY550" s="57"/>
      <c r="KRZ550" s="91"/>
      <c r="KSA550" s="87"/>
      <c r="KSB550" s="87"/>
      <c r="KSC550" s="55"/>
      <c r="KSD550" s="55"/>
      <c r="KSE550" s="92"/>
      <c r="KSF550" s="61"/>
      <c r="KSG550" s="55"/>
      <c r="KSH550" s="57"/>
      <c r="KSI550" s="55"/>
      <c r="KSJ550" s="55"/>
      <c r="KSK550" s="55"/>
      <c r="KSL550" s="55"/>
      <c r="KSM550" s="55"/>
      <c r="KSN550" s="55"/>
      <c r="KSO550" s="55"/>
      <c r="KSP550" s="59"/>
      <c r="KSQ550" s="55"/>
      <c r="KSR550" s="55"/>
      <c r="KSS550" s="87"/>
      <c r="KST550" s="88"/>
      <c r="KSU550" s="89"/>
      <c r="KSV550" s="90"/>
      <c r="KSW550" s="57"/>
      <c r="KSX550" s="57"/>
      <c r="KSY550" s="91"/>
      <c r="KSZ550" s="87"/>
      <c r="KTA550" s="87"/>
      <c r="KTB550" s="55"/>
      <c r="KTC550" s="55"/>
      <c r="KTD550" s="92"/>
      <c r="KTE550" s="61"/>
      <c r="KTF550" s="55"/>
      <c r="KTG550" s="57"/>
      <c r="KTH550" s="55"/>
      <c r="KTI550" s="55"/>
      <c r="KTJ550" s="55"/>
      <c r="KTK550" s="55"/>
      <c r="KTL550" s="55"/>
      <c r="KTM550" s="55"/>
      <c r="KTN550" s="55"/>
      <c r="KTO550" s="59"/>
      <c r="KTP550" s="55"/>
      <c r="KTQ550" s="55"/>
      <c r="KTR550" s="87"/>
      <c r="KTS550" s="88"/>
      <c r="KTT550" s="89"/>
      <c r="KTU550" s="90"/>
      <c r="KTV550" s="57"/>
      <c r="KTW550" s="57"/>
      <c r="KTX550" s="91"/>
      <c r="KTY550" s="87"/>
      <c r="KTZ550" s="87"/>
      <c r="KUA550" s="55"/>
      <c r="KUB550" s="55"/>
      <c r="KUC550" s="92"/>
      <c r="KUD550" s="61"/>
      <c r="KUE550" s="55"/>
      <c r="KUF550" s="57"/>
      <c r="KUG550" s="55"/>
      <c r="KUH550" s="55"/>
      <c r="KUI550" s="55"/>
      <c r="KUJ550" s="55"/>
      <c r="KUK550" s="55"/>
      <c r="KUL550" s="55"/>
      <c r="KUM550" s="55"/>
      <c r="KUN550" s="59"/>
      <c r="KUO550" s="55"/>
      <c r="KUP550" s="55"/>
      <c r="KUQ550" s="87"/>
      <c r="KUR550" s="88"/>
      <c r="KUS550" s="89"/>
      <c r="KUT550" s="90"/>
      <c r="KUU550" s="57"/>
      <c r="KUV550" s="57"/>
      <c r="KUW550" s="91"/>
      <c r="KUX550" s="87"/>
      <c r="KUY550" s="87"/>
      <c r="KUZ550" s="55"/>
      <c r="KVA550" s="55"/>
      <c r="KVB550" s="92"/>
      <c r="KVC550" s="61"/>
      <c r="KVD550" s="55"/>
      <c r="KVE550" s="57"/>
      <c r="KVF550" s="55"/>
      <c r="KVG550" s="55"/>
      <c r="KVH550" s="55"/>
      <c r="KVI550" s="55"/>
      <c r="KVJ550" s="55"/>
      <c r="KVK550" s="55"/>
      <c r="KVL550" s="55"/>
      <c r="KVM550" s="59"/>
      <c r="KVN550" s="55"/>
      <c r="KVO550" s="55"/>
      <c r="KVP550" s="87"/>
      <c r="KVQ550" s="88"/>
      <c r="KVR550" s="89"/>
      <c r="KVS550" s="90"/>
      <c r="KVT550" s="57"/>
      <c r="KVU550" s="57"/>
      <c r="KVV550" s="91"/>
      <c r="KVW550" s="87"/>
      <c r="KVX550" s="87"/>
      <c r="KVY550" s="55"/>
      <c r="KVZ550" s="55"/>
      <c r="KWA550" s="92"/>
      <c r="KWB550" s="61"/>
      <c r="KWC550" s="55"/>
      <c r="KWD550" s="57"/>
      <c r="KWE550" s="55"/>
      <c r="KWF550" s="55"/>
      <c r="KWG550" s="55"/>
      <c r="KWH550" s="55"/>
      <c r="KWI550" s="55"/>
      <c r="KWJ550" s="55"/>
      <c r="KWK550" s="55"/>
      <c r="KWL550" s="59"/>
      <c r="KWM550" s="55"/>
      <c r="KWN550" s="55"/>
      <c r="KWO550" s="87"/>
      <c r="KWP550" s="88"/>
      <c r="KWQ550" s="89"/>
      <c r="KWR550" s="90"/>
      <c r="KWS550" s="57"/>
      <c r="KWT550" s="57"/>
      <c r="KWU550" s="91"/>
      <c r="KWV550" s="87"/>
      <c r="KWW550" s="87"/>
      <c r="KWX550" s="55"/>
      <c r="KWY550" s="55"/>
      <c r="KWZ550" s="92"/>
      <c r="KXA550" s="61"/>
      <c r="KXB550" s="55"/>
      <c r="KXC550" s="57"/>
      <c r="KXD550" s="55"/>
      <c r="KXE550" s="55"/>
      <c r="KXF550" s="55"/>
      <c r="KXG550" s="55"/>
      <c r="KXH550" s="55"/>
      <c r="KXI550" s="55"/>
      <c r="KXJ550" s="55"/>
      <c r="KXK550" s="59"/>
      <c r="KXL550" s="55"/>
      <c r="KXM550" s="55"/>
      <c r="KXN550" s="87"/>
      <c r="KXO550" s="88"/>
      <c r="KXP550" s="89"/>
      <c r="KXQ550" s="90"/>
      <c r="KXR550" s="57"/>
      <c r="KXS550" s="57"/>
      <c r="KXT550" s="91"/>
      <c r="KXU550" s="87"/>
      <c r="KXV550" s="87"/>
      <c r="KXW550" s="55"/>
      <c r="KXX550" s="55"/>
      <c r="KXY550" s="92"/>
      <c r="KXZ550" s="61"/>
      <c r="KYA550" s="55"/>
      <c r="KYB550" s="57"/>
      <c r="KYC550" s="55"/>
      <c r="KYD550" s="55"/>
      <c r="KYE550" s="55"/>
      <c r="KYF550" s="55"/>
      <c r="KYG550" s="55"/>
      <c r="KYH550" s="55"/>
      <c r="KYI550" s="55"/>
      <c r="KYJ550" s="59"/>
      <c r="KYK550" s="55"/>
      <c r="KYL550" s="55"/>
      <c r="KYM550" s="87"/>
      <c r="KYN550" s="88"/>
      <c r="KYO550" s="89"/>
      <c r="KYP550" s="90"/>
      <c r="KYQ550" s="57"/>
      <c r="KYR550" s="57"/>
      <c r="KYS550" s="91"/>
      <c r="KYT550" s="87"/>
      <c r="KYU550" s="87"/>
      <c r="KYV550" s="55"/>
      <c r="KYW550" s="55"/>
      <c r="KYX550" s="92"/>
      <c r="KYY550" s="61"/>
      <c r="KYZ550" s="55"/>
      <c r="KZA550" s="57"/>
      <c r="KZB550" s="55"/>
      <c r="KZC550" s="55"/>
      <c r="KZD550" s="55"/>
      <c r="KZE550" s="55"/>
      <c r="KZF550" s="55"/>
      <c r="KZG550" s="55"/>
      <c r="KZH550" s="55"/>
      <c r="KZI550" s="59"/>
      <c r="KZJ550" s="55"/>
      <c r="KZK550" s="55"/>
      <c r="KZL550" s="87"/>
      <c r="KZM550" s="88"/>
      <c r="KZN550" s="89"/>
      <c r="KZO550" s="90"/>
      <c r="KZP550" s="57"/>
      <c r="KZQ550" s="57"/>
      <c r="KZR550" s="91"/>
      <c r="KZS550" s="87"/>
      <c r="KZT550" s="87"/>
      <c r="KZU550" s="55"/>
      <c r="KZV550" s="55"/>
      <c r="KZW550" s="92"/>
      <c r="KZX550" s="61"/>
      <c r="KZY550" s="55"/>
      <c r="KZZ550" s="57"/>
      <c r="LAA550" s="55"/>
      <c r="LAB550" s="55"/>
      <c r="LAC550" s="55"/>
      <c r="LAD550" s="55"/>
      <c r="LAE550" s="55"/>
      <c r="LAF550" s="55"/>
      <c r="LAG550" s="55"/>
      <c r="LAH550" s="59"/>
      <c r="LAI550" s="55"/>
      <c r="LAJ550" s="55"/>
      <c r="LAK550" s="87"/>
      <c r="LAL550" s="88"/>
      <c r="LAM550" s="89"/>
      <c r="LAN550" s="90"/>
      <c r="LAO550" s="57"/>
      <c r="LAP550" s="57"/>
      <c r="LAQ550" s="91"/>
      <c r="LAR550" s="87"/>
      <c r="LAS550" s="87"/>
      <c r="LAT550" s="55"/>
      <c r="LAU550" s="55"/>
      <c r="LAV550" s="92"/>
      <c r="LAW550" s="61"/>
      <c r="LAX550" s="55"/>
      <c r="LAY550" s="57"/>
      <c r="LAZ550" s="55"/>
      <c r="LBA550" s="55"/>
      <c r="LBB550" s="55"/>
      <c r="LBC550" s="55"/>
      <c r="LBD550" s="55"/>
      <c r="LBE550" s="55"/>
      <c r="LBF550" s="55"/>
      <c r="LBG550" s="59"/>
      <c r="LBH550" s="55"/>
      <c r="LBI550" s="55"/>
      <c r="LBJ550" s="87"/>
      <c r="LBK550" s="88"/>
      <c r="LBL550" s="89"/>
      <c r="LBM550" s="90"/>
      <c r="LBN550" s="57"/>
      <c r="LBO550" s="57"/>
      <c r="LBP550" s="91"/>
      <c r="LBQ550" s="87"/>
      <c r="LBR550" s="87"/>
      <c r="LBS550" s="55"/>
      <c r="LBT550" s="55"/>
      <c r="LBU550" s="92"/>
      <c r="LBV550" s="61"/>
      <c r="LBW550" s="55"/>
      <c r="LBX550" s="57"/>
      <c r="LBY550" s="55"/>
      <c r="LBZ550" s="55"/>
      <c r="LCA550" s="55"/>
      <c r="LCB550" s="55"/>
      <c r="LCC550" s="55"/>
      <c r="LCD550" s="55"/>
      <c r="LCE550" s="55"/>
      <c r="LCF550" s="59"/>
      <c r="LCG550" s="55"/>
      <c r="LCH550" s="55"/>
      <c r="LCI550" s="87"/>
      <c r="LCJ550" s="88"/>
      <c r="LCK550" s="89"/>
      <c r="LCL550" s="90"/>
      <c r="LCM550" s="57"/>
      <c r="LCN550" s="57"/>
      <c r="LCO550" s="91"/>
      <c r="LCP550" s="87"/>
      <c r="LCQ550" s="87"/>
      <c r="LCR550" s="55"/>
      <c r="LCS550" s="55"/>
      <c r="LCT550" s="92"/>
      <c r="LCU550" s="61"/>
      <c r="LCV550" s="55"/>
      <c r="LCW550" s="57"/>
      <c r="LCX550" s="55"/>
      <c r="LCY550" s="55"/>
      <c r="LCZ550" s="55"/>
      <c r="LDA550" s="55"/>
      <c r="LDB550" s="55"/>
      <c r="LDC550" s="55"/>
      <c r="LDD550" s="55"/>
      <c r="LDE550" s="59"/>
      <c r="LDF550" s="55"/>
      <c r="LDG550" s="55"/>
      <c r="LDH550" s="87"/>
      <c r="LDI550" s="88"/>
      <c r="LDJ550" s="89"/>
      <c r="LDK550" s="90"/>
      <c r="LDL550" s="57"/>
      <c r="LDM550" s="57"/>
      <c r="LDN550" s="91"/>
      <c r="LDO550" s="87"/>
      <c r="LDP550" s="87"/>
      <c r="LDQ550" s="55"/>
      <c r="LDR550" s="55"/>
      <c r="LDS550" s="92"/>
      <c r="LDT550" s="61"/>
      <c r="LDU550" s="55"/>
      <c r="LDV550" s="57"/>
      <c r="LDW550" s="55"/>
      <c r="LDX550" s="55"/>
      <c r="LDY550" s="55"/>
      <c r="LDZ550" s="55"/>
      <c r="LEA550" s="55"/>
      <c r="LEB550" s="55"/>
      <c r="LEC550" s="55"/>
      <c r="LED550" s="59"/>
      <c r="LEE550" s="55"/>
      <c r="LEF550" s="55"/>
      <c r="LEG550" s="87"/>
      <c r="LEH550" s="88"/>
      <c r="LEI550" s="89"/>
      <c r="LEJ550" s="90"/>
      <c r="LEK550" s="57"/>
      <c r="LEL550" s="57"/>
      <c r="LEM550" s="91"/>
      <c r="LEN550" s="87"/>
      <c r="LEO550" s="87"/>
      <c r="LEP550" s="55"/>
      <c r="LEQ550" s="55"/>
      <c r="LER550" s="92"/>
      <c r="LES550" s="61"/>
      <c r="LET550" s="55"/>
      <c r="LEU550" s="57"/>
      <c r="LEV550" s="55"/>
      <c r="LEW550" s="55"/>
      <c r="LEX550" s="55"/>
      <c r="LEY550" s="55"/>
      <c r="LEZ550" s="55"/>
      <c r="LFA550" s="55"/>
      <c r="LFB550" s="55"/>
      <c r="LFC550" s="59"/>
      <c r="LFD550" s="55"/>
      <c r="LFE550" s="55"/>
      <c r="LFF550" s="87"/>
      <c r="LFG550" s="88"/>
      <c r="LFH550" s="89"/>
      <c r="LFI550" s="90"/>
      <c r="LFJ550" s="57"/>
      <c r="LFK550" s="57"/>
      <c r="LFL550" s="91"/>
      <c r="LFM550" s="87"/>
      <c r="LFN550" s="87"/>
      <c r="LFO550" s="55"/>
      <c r="LFP550" s="55"/>
      <c r="LFQ550" s="92"/>
      <c r="LFR550" s="61"/>
      <c r="LFS550" s="55"/>
      <c r="LFT550" s="57"/>
      <c r="LFU550" s="55"/>
      <c r="LFV550" s="55"/>
      <c r="LFW550" s="55"/>
      <c r="LFX550" s="55"/>
      <c r="LFY550" s="55"/>
      <c r="LFZ550" s="55"/>
      <c r="LGA550" s="55"/>
      <c r="LGB550" s="59"/>
      <c r="LGC550" s="55"/>
      <c r="LGD550" s="55"/>
      <c r="LGE550" s="87"/>
      <c r="LGF550" s="88"/>
      <c r="LGG550" s="89"/>
      <c r="LGH550" s="90"/>
      <c r="LGI550" s="57"/>
      <c r="LGJ550" s="57"/>
      <c r="LGK550" s="91"/>
      <c r="LGL550" s="87"/>
      <c r="LGM550" s="87"/>
      <c r="LGN550" s="55"/>
      <c r="LGO550" s="55"/>
      <c r="LGP550" s="92"/>
      <c r="LGQ550" s="61"/>
      <c r="LGR550" s="55"/>
      <c r="LGS550" s="57"/>
      <c r="LGT550" s="55"/>
      <c r="LGU550" s="55"/>
      <c r="LGV550" s="55"/>
      <c r="LGW550" s="55"/>
      <c r="LGX550" s="55"/>
      <c r="LGY550" s="55"/>
      <c r="LGZ550" s="55"/>
      <c r="LHA550" s="59"/>
      <c r="LHB550" s="55"/>
      <c r="LHC550" s="55"/>
      <c r="LHD550" s="87"/>
      <c r="LHE550" s="88"/>
      <c r="LHF550" s="89"/>
      <c r="LHG550" s="90"/>
      <c r="LHH550" s="57"/>
      <c r="LHI550" s="57"/>
      <c r="LHJ550" s="91"/>
      <c r="LHK550" s="87"/>
      <c r="LHL550" s="87"/>
      <c r="LHM550" s="55"/>
      <c r="LHN550" s="55"/>
      <c r="LHO550" s="92"/>
      <c r="LHP550" s="61"/>
      <c r="LHQ550" s="55"/>
      <c r="LHR550" s="57"/>
      <c r="LHS550" s="55"/>
      <c r="LHT550" s="55"/>
      <c r="LHU550" s="55"/>
      <c r="LHV550" s="55"/>
      <c r="LHW550" s="55"/>
      <c r="LHX550" s="55"/>
      <c r="LHY550" s="55"/>
      <c r="LHZ550" s="59"/>
      <c r="LIA550" s="55"/>
      <c r="LIB550" s="55"/>
      <c r="LIC550" s="87"/>
      <c r="LID550" s="88"/>
      <c r="LIE550" s="89"/>
      <c r="LIF550" s="90"/>
      <c r="LIG550" s="57"/>
      <c r="LIH550" s="57"/>
      <c r="LII550" s="91"/>
      <c r="LIJ550" s="87"/>
      <c r="LIK550" s="87"/>
      <c r="LIL550" s="55"/>
      <c r="LIM550" s="55"/>
      <c r="LIN550" s="92"/>
      <c r="LIO550" s="61"/>
      <c r="LIP550" s="55"/>
      <c r="LIQ550" s="57"/>
      <c r="LIR550" s="55"/>
      <c r="LIS550" s="55"/>
      <c r="LIT550" s="55"/>
      <c r="LIU550" s="55"/>
      <c r="LIV550" s="55"/>
      <c r="LIW550" s="55"/>
      <c r="LIX550" s="55"/>
      <c r="LIY550" s="59"/>
      <c r="LIZ550" s="55"/>
      <c r="LJA550" s="55"/>
      <c r="LJB550" s="87"/>
      <c r="LJC550" s="88"/>
      <c r="LJD550" s="89"/>
      <c r="LJE550" s="90"/>
      <c r="LJF550" s="57"/>
      <c r="LJG550" s="57"/>
      <c r="LJH550" s="91"/>
      <c r="LJI550" s="87"/>
      <c r="LJJ550" s="87"/>
      <c r="LJK550" s="55"/>
      <c r="LJL550" s="55"/>
      <c r="LJM550" s="92"/>
      <c r="LJN550" s="61"/>
      <c r="LJO550" s="55"/>
      <c r="LJP550" s="57"/>
      <c r="LJQ550" s="55"/>
      <c r="LJR550" s="55"/>
      <c r="LJS550" s="55"/>
      <c r="LJT550" s="55"/>
      <c r="LJU550" s="55"/>
      <c r="LJV550" s="55"/>
      <c r="LJW550" s="55"/>
      <c r="LJX550" s="59"/>
      <c r="LJY550" s="55"/>
      <c r="LJZ550" s="55"/>
      <c r="LKA550" s="87"/>
      <c r="LKB550" s="88"/>
      <c r="LKC550" s="89"/>
      <c r="LKD550" s="90"/>
      <c r="LKE550" s="57"/>
      <c r="LKF550" s="57"/>
      <c r="LKG550" s="91"/>
      <c r="LKH550" s="87"/>
      <c r="LKI550" s="87"/>
      <c r="LKJ550" s="55"/>
      <c r="LKK550" s="55"/>
      <c r="LKL550" s="92"/>
      <c r="LKM550" s="61"/>
      <c r="LKN550" s="55"/>
      <c r="LKO550" s="57"/>
      <c r="LKP550" s="55"/>
      <c r="LKQ550" s="55"/>
      <c r="LKR550" s="55"/>
      <c r="LKS550" s="55"/>
      <c r="LKT550" s="55"/>
      <c r="LKU550" s="55"/>
      <c r="LKV550" s="55"/>
      <c r="LKW550" s="59"/>
      <c r="LKX550" s="55"/>
      <c r="LKY550" s="55"/>
      <c r="LKZ550" s="87"/>
      <c r="LLA550" s="88"/>
      <c r="LLB550" s="89"/>
      <c r="LLC550" s="90"/>
      <c r="LLD550" s="57"/>
      <c r="LLE550" s="57"/>
      <c r="LLF550" s="91"/>
      <c r="LLG550" s="87"/>
      <c r="LLH550" s="87"/>
      <c r="LLI550" s="55"/>
      <c r="LLJ550" s="55"/>
      <c r="LLK550" s="92"/>
      <c r="LLL550" s="61"/>
      <c r="LLM550" s="55"/>
      <c r="LLN550" s="57"/>
      <c r="LLO550" s="55"/>
      <c r="LLP550" s="55"/>
      <c r="LLQ550" s="55"/>
      <c r="LLR550" s="55"/>
      <c r="LLS550" s="55"/>
      <c r="LLT550" s="55"/>
      <c r="LLU550" s="55"/>
      <c r="LLV550" s="59"/>
      <c r="LLW550" s="55"/>
      <c r="LLX550" s="55"/>
      <c r="LLY550" s="87"/>
      <c r="LLZ550" s="88"/>
      <c r="LMA550" s="89"/>
      <c r="LMB550" s="90"/>
      <c r="LMC550" s="57"/>
      <c r="LMD550" s="57"/>
      <c r="LME550" s="91"/>
      <c r="LMF550" s="87"/>
      <c r="LMG550" s="87"/>
      <c r="LMH550" s="55"/>
      <c r="LMI550" s="55"/>
      <c r="LMJ550" s="92"/>
      <c r="LMK550" s="61"/>
      <c r="LML550" s="55"/>
      <c r="LMM550" s="57"/>
      <c r="LMN550" s="55"/>
      <c r="LMO550" s="55"/>
      <c r="LMP550" s="55"/>
      <c r="LMQ550" s="55"/>
      <c r="LMR550" s="55"/>
      <c r="LMS550" s="55"/>
      <c r="LMT550" s="55"/>
      <c r="LMU550" s="59"/>
      <c r="LMV550" s="55"/>
      <c r="LMW550" s="55"/>
      <c r="LMX550" s="87"/>
      <c r="LMY550" s="88"/>
      <c r="LMZ550" s="89"/>
      <c r="LNA550" s="90"/>
      <c r="LNB550" s="57"/>
      <c r="LNC550" s="57"/>
      <c r="LND550" s="91"/>
      <c r="LNE550" s="87"/>
      <c r="LNF550" s="87"/>
      <c r="LNG550" s="55"/>
      <c r="LNH550" s="55"/>
      <c r="LNI550" s="92"/>
      <c r="LNJ550" s="61"/>
      <c r="LNK550" s="55"/>
      <c r="LNL550" s="57"/>
      <c r="LNM550" s="55"/>
      <c r="LNN550" s="55"/>
      <c r="LNO550" s="55"/>
      <c r="LNP550" s="55"/>
      <c r="LNQ550" s="55"/>
      <c r="LNR550" s="55"/>
      <c r="LNS550" s="55"/>
      <c r="LNT550" s="59"/>
      <c r="LNU550" s="55"/>
      <c r="LNV550" s="55"/>
      <c r="LNW550" s="87"/>
      <c r="LNX550" s="88"/>
      <c r="LNY550" s="89"/>
      <c r="LNZ550" s="90"/>
      <c r="LOA550" s="57"/>
      <c r="LOB550" s="57"/>
      <c r="LOC550" s="91"/>
      <c r="LOD550" s="87"/>
      <c r="LOE550" s="87"/>
      <c r="LOF550" s="55"/>
      <c r="LOG550" s="55"/>
      <c r="LOH550" s="92"/>
      <c r="LOI550" s="61"/>
      <c r="LOJ550" s="55"/>
      <c r="LOK550" s="57"/>
      <c r="LOL550" s="55"/>
      <c r="LOM550" s="55"/>
      <c r="LON550" s="55"/>
      <c r="LOO550" s="55"/>
      <c r="LOP550" s="55"/>
      <c r="LOQ550" s="55"/>
      <c r="LOR550" s="55"/>
      <c r="LOS550" s="59"/>
      <c r="LOT550" s="55"/>
      <c r="LOU550" s="55"/>
      <c r="LOV550" s="87"/>
      <c r="LOW550" s="88"/>
      <c r="LOX550" s="89"/>
      <c r="LOY550" s="90"/>
      <c r="LOZ550" s="57"/>
      <c r="LPA550" s="57"/>
      <c r="LPB550" s="91"/>
      <c r="LPC550" s="87"/>
      <c r="LPD550" s="87"/>
      <c r="LPE550" s="55"/>
      <c r="LPF550" s="55"/>
      <c r="LPG550" s="92"/>
      <c r="LPH550" s="61"/>
      <c r="LPI550" s="55"/>
      <c r="LPJ550" s="57"/>
      <c r="LPK550" s="55"/>
      <c r="LPL550" s="55"/>
      <c r="LPM550" s="55"/>
      <c r="LPN550" s="55"/>
      <c r="LPO550" s="55"/>
      <c r="LPP550" s="55"/>
      <c r="LPQ550" s="55"/>
      <c r="LPR550" s="59"/>
      <c r="LPS550" s="55"/>
      <c r="LPT550" s="55"/>
      <c r="LPU550" s="87"/>
      <c r="LPV550" s="88"/>
      <c r="LPW550" s="89"/>
      <c r="LPX550" s="90"/>
      <c r="LPY550" s="57"/>
      <c r="LPZ550" s="57"/>
      <c r="LQA550" s="91"/>
      <c r="LQB550" s="87"/>
      <c r="LQC550" s="87"/>
      <c r="LQD550" s="55"/>
      <c r="LQE550" s="55"/>
      <c r="LQF550" s="92"/>
      <c r="LQG550" s="61"/>
      <c r="LQH550" s="55"/>
      <c r="LQI550" s="57"/>
      <c r="LQJ550" s="55"/>
      <c r="LQK550" s="55"/>
      <c r="LQL550" s="55"/>
      <c r="LQM550" s="55"/>
      <c r="LQN550" s="55"/>
      <c r="LQO550" s="55"/>
      <c r="LQP550" s="55"/>
      <c r="LQQ550" s="59"/>
      <c r="LQR550" s="55"/>
      <c r="LQS550" s="55"/>
      <c r="LQT550" s="87"/>
      <c r="LQU550" s="88"/>
      <c r="LQV550" s="89"/>
      <c r="LQW550" s="90"/>
      <c r="LQX550" s="57"/>
      <c r="LQY550" s="57"/>
      <c r="LQZ550" s="91"/>
      <c r="LRA550" s="87"/>
      <c r="LRB550" s="87"/>
      <c r="LRC550" s="55"/>
      <c r="LRD550" s="55"/>
      <c r="LRE550" s="92"/>
      <c r="LRF550" s="61"/>
      <c r="LRG550" s="55"/>
      <c r="LRH550" s="57"/>
      <c r="LRI550" s="55"/>
      <c r="LRJ550" s="55"/>
      <c r="LRK550" s="55"/>
      <c r="LRL550" s="55"/>
      <c r="LRM550" s="55"/>
      <c r="LRN550" s="55"/>
      <c r="LRO550" s="55"/>
      <c r="LRP550" s="59"/>
      <c r="LRQ550" s="55"/>
      <c r="LRR550" s="55"/>
      <c r="LRS550" s="87"/>
      <c r="LRT550" s="88"/>
      <c r="LRU550" s="89"/>
      <c r="LRV550" s="90"/>
      <c r="LRW550" s="57"/>
      <c r="LRX550" s="57"/>
      <c r="LRY550" s="91"/>
      <c r="LRZ550" s="87"/>
      <c r="LSA550" s="87"/>
      <c r="LSB550" s="55"/>
      <c r="LSC550" s="55"/>
      <c r="LSD550" s="92"/>
      <c r="LSE550" s="61"/>
      <c r="LSF550" s="55"/>
      <c r="LSG550" s="57"/>
      <c r="LSH550" s="55"/>
      <c r="LSI550" s="55"/>
      <c r="LSJ550" s="55"/>
      <c r="LSK550" s="55"/>
      <c r="LSL550" s="55"/>
      <c r="LSM550" s="55"/>
      <c r="LSN550" s="55"/>
      <c r="LSO550" s="59"/>
      <c r="LSP550" s="55"/>
      <c r="LSQ550" s="55"/>
      <c r="LSR550" s="87"/>
      <c r="LSS550" s="88"/>
      <c r="LST550" s="89"/>
      <c r="LSU550" s="90"/>
      <c r="LSV550" s="57"/>
      <c r="LSW550" s="57"/>
      <c r="LSX550" s="91"/>
      <c r="LSY550" s="87"/>
      <c r="LSZ550" s="87"/>
      <c r="LTA550" s="55"/>
      <c r="LTB550" s="55"/>
      <c r="LTC550" s="92"/>
      <c r="LTD550" s="61"/>
      <c r="LTE550" s="55"/>
      <c r="LTF550" s="57"/>
      <c r="LTG550" s="55"/>
      <c r="LTH550" s="55"/>
      <c r="LTI550" s="55"/>
      <c r="LTJ550" s="55"/>
      <c r="LTK550" s="55"/>
      <c r="LTL550" s="55"/>
      <c r="LTM550" s="55"/>
      <c r="LTN550" s="59"/>
      <c r="LTO550" s="55"/>
      <c r="LTP550" s="55"/>
      <c r="LTQ550" s="87"/>
      <c r="LTR550" s="88"/>
      <c r="LTS550" s="89"/>
      <c r="LTT550" s="90"/>
      <c r="LTU550" s="57"/>
      <c r="LTV550" s="57"/>
      <c r="LTW550" s="91"/>
      <c r="LTX550" s="87"/>
      <c r="LTY550" s="87"/>
      <c r="LTZ550" s="55"/>
      <c r="LUA550" s="55"/>
      <c r="LUB550" s="92"/>
      <c r="LUC550" s="61"/>
      <c r="LUD550" s="55"/>
      <c r="LUE550" s="57"/>
      <c r="LUF550" s="55"/>
      <c r="LUG550" s="55"/>
      <c r="LUH550" s="55"/>
      <c r="LUI550" s="55"/>
      <c r="LUJ550" s="55"/>
      <c r="LUK550" s="55"/>
      <c r="LUL550" s="55"/>
      <c r="LUM550" s="59"/>
      <c r="LUN550" s="55"/>
      <c r="LUO550" s="55"/>
      <c r="LUP550" s="87"/>
      <c r="LUQ550" s="88"/>
      <c r="LUR550" s="89"/>
      <c r="LUS550" s="90"/>
      <c r="LUT550" s="57"/>
      <c r="LUU550" s="57"/>
      <c r="LUV550" s="91"/>
      <c r="LUW550" s="87"/>
      <c r="LUX550" s="87"/>
      <c r="LUY550" s="55"/>
      <c r="LUZ550" s="55"/>
      <c r="LVA550" s="92"/>
      <c r="LVB550" s="61"/>
      <c r="LVC550" s="55"/>
      <c r="LVD550" s="57"/>
      <c r="LVE550" s="55"/>
      <c r="LVF550" s="55"/>
      <c r="LVG550" s="55"/>
      <c r="LVH550" s="55"/>
      <c r="LVI550" s="55"/>
      <c r="LVJ550" s="55"/>
      <c r="LVK550" s="55"/>
      <c r="LVL550" s="59"/>
      <c r="LVM550" s="55"/>
      <c r="LVN550" s="55"/>
      <c r="LVO550" s="87"/>
      <c r="LVP550" s="88"/>
      <c r="LVQ550" s="89"/>
      <c r="LVR550" s="90"/>
      <c r="LVS550" s="57"/>
      <c r="LVT550" s="57"/>
      <c r="LVU550" s="91"/>
      <c r="LVV550" s="87"/>
      <c r="LVW550" s="87"/>
      <c r="LVX550" s="55"/>
      <c r="LVY550" s="55"/>
      <c r="LVZ550" s="92"/>
      <c r="LWA550" s="61"/>
      <c r="LWB550" s="55"/>
      <c r="LWC550" s="57"/>
      <c r="LWD550" s="55"/>
      <c r="LWE550" s="55"/>
      <c r="LWF550" s="55"/>
      <c r="LWG550" s="55"/>
      <c r="LWH550" s="55"/>
      <c r="LWI550" s="55"/>
      <c r="LWJ550" s="55"/>
      <c r="LWK550" s="59"/>
      <c r="LWL550" s="55"/>
      <c r="LWM550" s="55"/>
      <c r="LWN550" s="87"/>
      <c r="LWO550" s="88"/>
      <c r="LWP550" s="89"/>
      <c r="LWQ550" s="90"/>
      <c r="LWR550" s="57"/>
      <c r="LWS550" s="57"/>
      <c r="LWT550" s="91"/>
      <c r="LWU550" s="87"/>
      <c r="LWV550" s="87"/>
      <c r="LWW550" s="55"/>
      <c r="LWX550" s="55"/>
      <c r="LWY550" s="92"/>
      <c r="LWZ550" s="61"/>
      <c r="LXA550" s="55"/>
      <c r="LXB550" s="57"/>
      <c r="LXC550" s="55"/>
      <c r="LXD550" s="55"/>
      <c r="LXE550" s="55"/>
      <c r="LXF550" s="55"/>
      <c r="LXG550" s="55"/>
      <c r="LXH550" s="55"/>
      <c r="LXI550" s="55"/>
      <c r="LXJ550" s="59"/>
      <c r="LXK550" s="55"/>
      <c r="LXL550" s="55"/>
      <c r="LXM550" s="87"/>
      <c r="LXN550" s="88"/>
      <c r="LXO550" s="89"/>
      <c r="LXP550" s="90"/>
      <c r="LXQ550" s="57"/>
      <c r="LXR550" s="57"/>
      <c r="LXS550" s="91"/>
      <c r="LXT550" s="87"/>
      <c r="LXU550" s="87"/>
      <c r="LXV550" s="55"/>
      <c r="LXW550" s="55"/>
      <c r="LXX550" s="92"/>
      <c r="LXY550" s="61"/>
      <c r="LXZ550" s="55"/>
      <c r="LYA550" s="57"/>
      <c r="LYB550" s="55"/>
      <c r="LYC550" s="55"/>
      <c r="LYD550" s="55"/>
      <c r="LYE550" s="55"/>
      <c r="LYF550" s="55"/>
      <c r="LYG550" s="55"/>
      <c r="LYH550" s="55"/>
      <c r="LYI550" s="59"/>
      <c r="LYJ550" s="55"/>
      <c r="LYK550" s="55"/>
      <c r="LYL550" s="87"/>
      <c r="LYM550" s="88"/>
      <c r="LYN550" s="89"/>
      <c r="LYO550" s="90"/>
      <c r="LYP550" s="57"/>
      <c r="LYQ550" s="57"/>
      <c r="LYR550" s="91"/>
      <c r="LYS550" s="87"/>
      <c r="LYT550" s="87"/>
      <c r="LYU550" s="55"/>
      <c r="LYV550" s="55"/>
      <c r="LYW550" s="92"/>
      <c r="LYX550" s="61"/>
      <c r="LYY550" s="55"/>
      <c r="LYZ550" s="57"/>
      <c r="LZA550" s="55"/>
      <c r="LZB550" s="55"/>
      <c r="LZC550" s="55"/>
      <c r="LZD550" s="55"/>
      <c r="LZE550" s="55"/>
      <c r="LZF550" s="55"/>
      <c r="LZG550" s="55"/>
      <c r="LZH550" s="59"/>
      <c r="LZI550" s="55"/>
      <c r="LZJ550" s="55"/>
      <c r="LZK550" s="87"/>
      <c r="LZL550" s="88"/>
      <c r="LZM550" s="89"/>
      <c r="LZN550" s="90"/>
      <c r="LZO550" s="57"/>
      <c r="LZP550" s="57"/>
      <c r="LZQ550" s="91"/>
      <c r="LZR550" s="87"/>
      <c r="LZS550" s="87"/>
      <c r="LZT550" s="55"/>
      <c r="LZU550" s="55"/>
      <c r="LZV550" s="92"/>
      <c r="LZW550" s="61"/>
      <c r="LZX550" s="55"/>
      <c r="LZY550" s="57"/>
      <c r="LZZ550" s="55"/>
      <c r="MAA550" s="55"/>
      <c r="MAB550" s="55"/>
      <c r="MAC550" s="55"/>
      <c r="MAD550" s="55"/>
      <c r="MAE550" s="55"/>
      <c r="MAF550" s="55"/>
      <c r="MAG550" s="59"/>
      <c r="MAH550" s="55"/>
      <c r="MAI550" s="55"/>
      <c r="MAJ550" s="87"/>
      <c r="MAK550" s="88"/>
      <c r="MAL550" s="89"/>
      <c r="MAM550" s="90"/>
      <c r="MAN550" s="57"/>
      <c r="MAO550" s="57"/>
      <c r="MAP550" s="91"/>
      <c r="MAQ550" s="87"/>
      <c r="MAR550" s="87"/>
      <c r="MAS550" s="55"/>
      <c r="MAT550" s="55"/>
      <c r="MAU550" s="92"/>
      <c r="MAV550" s="61"/>
      <c r="MAW550" s="55"/>
      <c r="MAX550" s="57"/>
      <c r="MAY550" s="55"/>
      <c r="MAZ550" s="55"/>
      <c r="MBA550" s="55"/>
      <c r="MBB550" s="55"/>
      <c r="MBC550" s="55"/>
      <c r="MBD550" s="55"/>
      <c r="MBE550" s="55"/>
      <c r="MBF550" s="59"/>
      <c r="MBG550" s="55"/>
      <c r="MBH550" s="55"/>
      <c r="MBI550" s="87"/>
      <c r="MBJ550" s="88"/>
      <c r="MBK550" s="89"/>
      <c r="MBL550" s="90"/>
      <c r="MBM550" s="57"/>
      <c r="MBN550" s="57"/>
      <c r="MBO550" s="91"/>
      <c r="MBP550" s="87"/>
      <c r="MBQ550" s="87"/>
      <c r="MBR550" s="55"/>
      <c r="MBS550" s="55"/>
      <c r="MBT550" s="92"/>
      <c r="MBU550" s="61"/>
      <c r="MBV550" s="55"/>
      <c r="MBW550" s="57"/>
      <c r="MBX550" s="55"/>
      <c r="MBY550" s="55"/>
      <c r="MBZ550" s="55"/>
      <c r="MCA550" s="55"/>
      <c r="MCB550" s="55"/>
      <c r="MCC550" s="55"/>
      <c r="MCD550" s="55"/>
      <c r="MCE550" s="59"/>
      <c r="MCF550" s="55"/>
      <c r="MCG550" s="55"/>
      <c r="MCH550" s="87"/>
      <c r="MCI550" s="88"/>
      <c r="MCJ550" s="89"/>
      <c r="MCK550" s="90"/>
      <c r="MCL550" s="57"/>
      <c r="MCM550" s="57"/>
      <c r="MCN550" s="91"/>
      <c r="MCO550" s="87"/>
      <c r="MCP550" s="87"/>
      <c r="MCQ550" s="55"/>
      <c r="MCR550" s="55"/>
      <c r="MCS550" s="92"/>
      <c r="MCT550" s="61"/>
      <c r="MCU550" s="55"/>
      <c r="MCV550" s="57"/>
      <c r="MCW550" s="55"/>
      <c r="MCX550" s="55"/>
      <c r="MCY550" s="55"/>
      <c r="MCZ550" s="55"/>
      <c r="MDA550" s="55"/>
      <c r="MDB550" s="55"/>
      <c r="MDC550" s="55"/>
      <c r="MDD550" s="59"/>
      <c r="MDE550" s="55"/>
      <c r="MDF550" s="55"/>
      <c r="MDG550" s="87"/>
      <c r="MDH550" s="88"/>
      <c r="MDI550" s="89"/>
      <c r="MDJ550" s="90"/>
      <c r="MDK550" s="57"/>
      <c r="MDL550" s="57"/>
      <c r="MDM550" s="91"/>
      <c r="MDN550" s="87"/>
      <c r="MDO550" s="87"/>
      <c r="MDP550" s="55"/>
      <c r="MDQ550" s="55"/>
      <c r="MDR550" s="92"/>
      <c r="MDS550" s="61"/>
      <c r="MDT550" s="55"/>
      <c r="MDU550" s="57"/>
      <c r="MDV550" s="55"/>
      <c r="MDW550" s="55"/>
      <c r="MDX550" s="55"/>
      <c r="MDY550" s="55"/>
      <c r="MDZ550" s="55"/>
      <c r="MEA550" s="55"/>
      <c r="MEB550" s="55"/>
      <c r="MEC550" s="59"/>
      <c r="MED550" s="55"/>
      <c r="MEE550" s="55"/>
      <c r="MEF550" s="87"/>
      <c r="MEG550" s="88"/>
      <c r="MEH550" s="89"/>
      <c r="MEI550" s="90"/>
      <c r="MEJ550" s="57"/>
      <c r="MEK550" s="57"/>
      <c r="MEL550" s="91"/>
      <c r="MEM550" s="87"/>
      <c r="MEN550" s="87"/>
      <c r="MEO550" s="55"/>
      <c r="MEP550" s="55"/>
      <c r="MEQ550" s="92"/>
      <c r="MER550" s="61"/>
      <c r="MES550" s="55"/>
      <c r="MET550" s="57"/>
      <c r="MEU550" s="55"/>
      <c r="MEV550" s="55"/>
      <c r="MEW550" s="55"/>
      <c r="MEX550" s="55"/>
      <c r="MEY550" s="55"/>
      <c r="MEZ550" s="55"/>
      <c r="MFA550" s="55"/>
      <c r="MFB550" s="59"/>
      <c r="MFC550" s="55"/>
      <c r="MFD550" s="55"/>
      <c r="MFE550" s="87"/>
      <c r="MFF550" s="88"/>
      <c r="MFG550" s="89"/>
      <c r="MFH550" s="90"/>
      <c r="MFI550" s="57"/>
      <c r="MFJ550" s="57"/>
      <c r="MFK550" s="91"/>
      <c r="MFL550" s="87"/>
      <c r="MFM550" s="87"/>
      <c r="MFN550" s="55"/>
      <c r="MFO550" s="55"/>
      <c r="MFP550" s="92"/>
      <c r="MFQ550" s="61"/>
      <c r="MFR550" s="55"/>
      <c r="MFS550" s="57"/>
      <c r="MFT550" s="55"/>
      <c r="MFU550" s="55"/>
      <c r="MFV550" s="55"/>
      <c r="MFW550" s="55"/>
      <c r="MFX550" s="55"/>
      <c r="MFY550" s="55"/>
      <c r="MFZ550" s="55"/>
      <c r="MGA550" s="59"/>
      <c r="MGB550" s="55"/>
      <c r="MGC550" s="55"/>
      <c r="MGD550" s="87"/>
      <c r="MGE550" s="88"/>
      <c r="MGF550" s="89"/>
      <c r="MGG550" s="90"/>
      <c r="MGH550" s="57"/>
      <c r="MGI550" s="57"/>
      <c r="MGJ550" s="91"/>
      <c r="MGK550" s="87"/>
      <c r="MGL550" s="87"/>
      <c r="MGM550" s="55"/>
      <c r="MGN550" s="55"/>
      <c r="MGO550" s="92"/>
      <c r="MGP550" s="61"/>
      <c r="MGQ550" s="55"/>
      <c r="MGR550" s="57"/>
      <c r="MGS550" s="55"/>
      <c r="MGT550" s="55"/>
      <c r="MGU550" s="55"/>
      <c r="MGV550" s="55"/>
      <c r="MGW550" s="55"/>
      <c r="MGX550" s="55"/>
      <c r="MGY550" s="55"/>
      <c r="MGZ550" s="59"/>
      <c r="MHA550" s="55"/>
      <c r="MHB550" s="55"/>
      <c r="MHC550" s="87"/>
      <c r="MHD550" s="88"/>
      <c r="MHE550" s="89"/>
      <c r="MHF550" s="90"/>
      <c r="MHG550" s="57"/>
      <c r="MHH550" s="57"/>
      <c r="MHI550" s="91"/>
      <c r="MHJ550" s="87"/>
      <c r="MHK550" s="87"/>
      <c r="MHL550" s="55"/>
      <c r="MHM550" s="55"/>
      <c r="MHN550" s="92"/>
      <c r="MHO550" s="61"/>
      <c r="MHP550" s="55"/>
      <c r="MHQ550" s="57"/>
      <c r="MHR550" s="55"/>
      <c r="MHS550" s="55"/>
      <c r="MHT550" s="55"/>
      <c r="MHU550" s="55"/>
      <c r="MHV550" s="55"/>
      <c r="MHW550" s="55"/>
      <c r="MHX550" s="55"/>
      <c r="MHY550" s="59"/>
      <c r="MHZ550" s="55"/>
      <c r="MIA550" s="55"/>
      <c r="MIB550" s="87"/>
      <c r="MIC550" s="88"/>
      <c r="MID550" s="89"/>
      <c r="MIE550" s="90"/>
      <c r="MIF550" s="57"/>
      <c r="MIG550" s="57"/>
      <c r="MIH550" s="91"/>
      <c r="MII550" s="87"/>
      <c r="MIJ550" s="87"/>
      <c r="MIK550" s="55"/>
      <c r="MIL550" s="55"/>
      <c r="MIM550" s="92"/>
      <c r="MIN550" s="61"/>
      <c r="MIO550" s="55"/>
      <c r="MIP550" s="57"/>
      <c r="MIQ550" s="55"/>
      <c r="MIR550" s="55"/>
      <c r="MIS550" s="55"/>
      <c r="MIT550" s="55"/>
      <c r="MIU550" s="55"/>
      <c r="MIV550" s="55"/>
      <c r="MIW550" s="55"/>
      <c r="MIX550" s="59"/>
      <c r="MIY550" s="55"/>
      <c r="MIZ550" s="55"/>
      <c r="MJA550" s="87"/>
      <c r="MJB550" s="88"/>
      <c r="MJC550" s="89"/>
      <c r="MJD550" s="90"/>
      <c r="MJE550" s="57"/>
      <c r="MJF550" s="57"/>
      <c r="MJG550" s="91"/>
      <c r="MJH550" s="87"/>
      <c r="MJI550" s="87"/>
      <c r="MJJ550" s="55"/>
      <c r="MJK550" s="55"/>
      <c r="MJL550" s="92"/>
      <c r="MJM550" s="61"/>
      <c r="MJN550" s="55"/>
      <c r="MJO550" s="57"/>
      <c r="MJP550" s="55"/>
      <c r="MJQ550" s="55"/>
      <c r="MJR550" s="55"/>
      <c r="MJS550" s="55"/>
      <c r="MJT550" s="55"/>
      <c r="MJU550" s="55"/>
      <c r="MJV550" s="55"/>
      <c r="MJW550" s="59"/>
      <c r="MJX550" s="55"/>
      <c r="MJY550" s="55"/>
      <c r="MJZ550" s="87"/>
      <c r="MKA550" s="88"/>
      <c r="MKB550" s="89"/>
      <c r="MKC550" s="90"/>
      <c r="MKD550" s="57"/>
      <c r="MKE550" s="57"/>
      <c r="MKF550" s="91"/>
      <c r="MKG550" s="87"/>
      <c r="MKH550" s="87"/>
      <c r="MKI550" s="55"/>
      <c r="MKJ550" s="55"/>
      <c r="MKK550" s="92"/>
      <c r="MKL550" s="61"/>
      <c r="MKM550" s="55"/>
      <c r="MKN550" s="57"/>
      <c r="MKO550" s="55"/>
      <c r="MKP550" s="55"/>
      <c r="MKQ550" s="55"/>
      <c r="MKR550" s="55"/>
      <c r="MKS550" s="55"/>
      <c r="MKT550" s="55"/>
      <c r="MKU550" s="55"/>
      <c r="MKV550" s="59"/>
      <c r="MKW550" s="55"/>
      <c r="MKX550" s="55"/>
      <c r="MKY550" s="87"/>
      <c r="MKZ550" s="88"/>
      <c r="MLA550" s="89"/>
      <c r="MLB550" s="90"/>
      <c r="MLC550" s="57"/>
      <c r="MLD550" s="57"/>
      <c r="MLE550" s="91"/>
      <c r="MLF550" s="87"/>
      <c r="MLG550" s="87"/>
      <c r="MLH550" s="55"/>
      <c r="MLI550" s="55"/>
      <c r="MLJ550" s="92"/>
      <c r="MLK550" s="61"/>
      <c r="MLL550" s="55"/>
      <c r="MLM550" s="57"/>
      <c r="MLN550" s="55"/>
      <c r="MLO550" s="55"/>
      <c r="MLP550" s="55"/>
      <c r="MLQ550" s="55"/>
      <c r="MLR550" s="55"/>
      <c r="MLS550" s="55"/>
      <c r="MLT550" s="55"/>
      <c r="MLU550" s="59"/>
      <c r="MLV550" s="55"/>
      <c r="MLW550" s="55"/>
      <c r="MLX550" s="87"/>
      <c r="MLY550" s="88"/>
      <c r="MLZ550" s="89"/>
      <c r="MMA550" s="90"/>
      <c r="MMB550" s="57"/>
      <c r="MMC550" s="57"/>
      <c r="MMD550" s="91"/>
      <c r="MME550" s="87"/>
      <c r="MMF550" s="87"/>
      <c r="MMG550" s="55"/>
      <c r="MMH550" s="55"/>
      <c r="MMI550" s="92"/>
      <c r="MMJ550" s="61"/>
      <c r="MMK550" s="55"/>
      <c r="MML550" s="57"/>
      <c r="MMM550" s="55"/>
      <c r="MMN550" s="55"/>
      <c r="MMO550" s="55"/>
      <c r="MMP550" s="55"/>
      <c r="MMQ550" s="55"/>
      <c r="MMR550" s="55"/>
      <c r="MMS550" s="55"/>
      <c r="MMT550" s="59"/>
      <c r="MMU550" s="55"/>
      <c r="MMV550" s="55"/>
      <c r="MMW550" s="87"/>
      <c r="MMX550" s="88"/>
      <c r="MMY550" s="89"/>
      <c r="MMZ550" s="90"/>
      <c r="MNA550" s="57"/>
      <c r="MNB550" s="57"/>
      <c r="MNC550" s="91"/>
      <c r="MND550" s="87"/>
      <c r="MNE550" s="87"/>
      <c r="MNF550" s="55"/>
      <c r="MNG550" s="55"/>
      <c r="MNH550" s="92"/>
      <c r="MNI550" s="61"/>
      <c r="MNJ550" s="55"/>
      <c r="MNK550" s="57"/>
      <c r="MNL550" s="55"/>
      <c r="MNM550" s="55"/>
      <c r="MNN550" s="55"/>
      <c r="MNO550" s="55"/>
      <c r="MNP550" s="55"/>
      <c r="MNQ550" s="55"/>
      <c r="MNR550" s="55"/>
      <c r="MNS550" s="59"/>
      <c r="MNT550" s="55"/>
      <c r="MNU550" s="55"/>
      <c r="MNV550" s="87"/>
      <c r="MNW550" s="88"/>
      <c r="MNX550" s="89"/>
      <c r="MNY550" s="90"/>
      <c r="MNZ550" s="57"/>
      <c r="MOA550" s="57"/>
      <c r="MOB550" s="91"/>
      <c r="MOC550" s="87"/>
      <c r="MOD550" s="87"/>
      <c r="MOE550" s="55"/>
      <c r="MOF550" s="55"/>
      <c r="MOG550" s="92"/>
      <c r="MOH550" s="61"/>
      <c r="MOI550" s="55"/>
      <c r="MOJ550" s="57"/>
      <c r="MOK550" s="55"/>
      <c r="MOL550" s="55"/>
      <c r="MOM550" s="55"/>
      <c r="MON550" s="55"/>
      <c r="MOO550" s="55"/>
      <c r="MOP550" s="55"/>
      <c r="MOQ550" s="55"/>
      <c r="MOR550" s="59"/>
      <c r="MOS550" s="55"/>
      <c r="MOT550" s="55"/>
      <c r="MOU550" s="87"/>
      <c r="MOV550" s="88"/>
      <c r="MOW550" s="89"/>
      <c r="MOX550" s="90"/>
      <c r="MOY550" s="57"/>
      <c r="MOZ550" s="57"/>
      <c r="MPA550" s="91"/>
      <c r="MPB550" s="87"/>
      <c r="MPC550" s="87"/>
      <c r="MPD550" s="55"/>
      <c r="MPE550" s="55"/>
      <c r="MPF550" s="92"/>
      <c r="MPG550" s="61"/>
      <c r="MPH550" s="55"/>
      <c r="MPI550" s="57"/>
      <c r="MPJ550" s="55"/>
      <c r="MPK550" s="55"/>
      <c r="MPL550" s="55"/>
      <c r="MPM550" s="55"/>
      <c r="MPN550" s="55"/>
      <c r="MPO550" s="55"/>
      <c r="MPP550" s="55"/>
      <c r="MPQ550" s="59"/>
      <c r="MPR550" s="55"/>
      <c r="MPS550" s="55"/>
      <c r="MPT550" s="87"/>
      <c r="MPU550" s="88"/>
      <c r="MPV550" s="89"/>
      <c r="MPW550" s="90"/>
      <c r="MPX550" s="57"/>
      <c r="MPY550" s="57"/>
      <c r="MPZ550" s="91"/>
      <c r="MQA550" s="87"/>
      <c r="MQB550" s="87"/>
      <c r="MQC550" s="55"/>
      <c r="MQD550" s="55"/>
      <c r="MQE550" s="92"/>
      <c r="MQF550" s="61"/>
      <c r="MQG550" s="55"/>
      <c r="MQH550" s="57"/>
      <c r="MQI550" s="55"/>
      <c r="MQJ550" s="55"/>
      <c r="MQK550" s="55"/>
      <c r="MQL550" s="55"/>
      <c r="MQM550" s="55"/>
      <c r="MQN550" s="55"/>
      <c r="MQO550" s="55"/>
      <c r="MQP550" s="59"/>
      <c r="MQQ550" s="55"/>
      <c r="MQR550" s="55"/>
      <c r="MQS550" s="87"/>
      <c r="MQT550" s="88"/>
      <c r="MQU550" s="89"/>
      <c r="MQV550" s="90"/>
      <c r="MQW550" s="57"/>
      <c r="MQX550" s="57"/>
      <c r="MQY550" s="91"/>
      <c r="MQZ550" s="87"/>
      <c r="MRA550" s="87"/>
      <c r="MRB550" s="55"/>
      <c r="MRC550" s="55"/>
      <c r="MRD550" s="92"/>
      <c r="MRE550" s="61"/>
      <c r="MRF550" s="55"/>
      <c r="MRG550" s="57"/>
      <c r="MRH550" s="55"/>
      <c r="MRI550" s="55"/>
      <c r="MRJ550" s="55"/>
      <c r="MRK550" s="55"/>
      <c r="MRL550" s="55"/>
      <c r="MRM550" s="55"/>
      <c r="MRN550" s="55"/>
      <c r="MRO550" s="59"/>
      <c r="MRP550" s="55"/>
      <c r="MRQ550" s="55"/>
      <c r="MRR550" s="87"/>
      <c r="MRS550" s="88"/>
      <c r="MRT550" s="89"/>
      <c r="MRU550" s="90"/>
      <c r="MRV550" s="57"/>
      <c r="MRW550" s="57"/>
      <c r="MRX550" s="91"/>
      <c r="MRY550" s="87"/>
      <c r="MRZ550" s="87"/>
      <c r="MSA550" s="55"/>
      <c r="MSB550" s="55"/>
      <c r="MSC550" s="92"/>
      <c r="MSD550" s="61"/>
      <c r="MSE550" s="55"/>
      <c r="MSF550" s="57"/>
      <c r="MSG550" s="55"/>
      <c r="MSH550" s="55"/>
      <c r="MSI550" s="55"/>
      <c r="MSJ550" s="55"/>
      <c r="MSK550" s="55"/>
      <c r="MSL550" s="55"/>
      <c r="MSM550" s="55"/>
      <c r="MSN550" s="59"/>
      <c r="MSO550" s="55"/>
      <c r="MSP550" s="55"/>
      <c r="MSQ550" s="87"/>
      <c r="MSR550" s="88"/>
      <c r="MSS550" s="89"/>
      <c r="MST550" s="90"/>
      <c r="MSU550" s="57"/>
      <c r="MSV550" s="57"/>
      <c r="MSW550" s="91"/>
      <c r="MSX550" s="87"/>
      <c r="MSY550" s="87"/>
      <c r="MSZ550" s="55"/>
      <c r="MTA550" s="55"/>
      <c r="MTB550" s="92"/>
      <c r="MTC550" s="61"/>
      <c r="MTD550" s="55"/>
      <c r="MTE550" s="57"/>
      <c r="MTF550" s="55"/>
      <c r="MTG550" s="55"/>
      <c r="MTH550" s="55"/>
      <c r="MTI550" s="55"/>
      <c r="MTJ550" s="55"/>
      <c r="MTK550" s="55"/>
      <c r="MTL550" s="55"/>
      <c r="MTM550" s="59"/>
      <c r="MTN550" s="55"/>
      <c r="MTO550" s="55"/>
      <c r="MTP550" s="87"/>
      <c r="MTQ550" s="88"/>
      <c r="MTR550" s="89"/>
      <c r="MTS550" s="90"/>
      <c r="MTT550" s="57"/>
      <c r="MTU550" s="57"/>
      <c r="MTV550" s="91"/>
      <c r="MTW550" s="87"/>
      <c r="MTX550" s="87"/>
      <c r="MTY550" s="55"/>
      <c r="MTZ550" s="55"/>
      <c r="MUA550" s="92"/>
      <c r="MUB550" s="61"/>
      <c r="MUC550" s="55"/>
      <c r="MUD550" s="57"/>
      <c r="MUE550" s="55"/>
      <c r="MUF550" s="55"/>
      <c r="MUG550" s="55"/>
      <c r="MUH550" s="55"/>
      <c r="MUI550" s="55"/>
      <c r="MUJ550" s="55"/>
      <c r="MUK550" s="55"/>
      <c r="MUL550" s="59"/>
      <c r="MUM550" s="55"/>
      <c r="MUN550" s="55"/>
      <c r="MUO550" s="87"/>
      <c r="MUP550" s="88"/>
      <c r="MUQ550" s="89"/>
      <c r="MUR550" s="90"/>
      <c r="MUS550" s="57"/>
      <c r="MUT550" s="57"/>
      <c r="MUU550" s="91"/>
      <c r="MUV550" s="87"/>
      <c r="MUW550" s="87"/>
      <c r="MUX550" s="55"/>
      <c r="MUY550" s="55"/>
      <c r="MUZ550" s="92"/>
      <c r="MVA550" s="61"/>
      <c r="MVB550" s="55"/>
      <c r="MVC550" s="57"/>
      <c r="MVD550" s="55"/>
      <c r="MVE550" s="55"/>
      <c r="MVF550" s="55"/>
      <c r="MVG550" s="55"/>
      <c r="MVH550" s="55"/>
      <c r="MVI550" s="55"/>
      <c r="MVJ550" s="55"/>
      <c r="MVK550" s="59"/>
      <c r="MVL550" s="55"/>
      <c r="MVM550" s="55"/>
      <c r="MVN550" s="87"/>
      <c r="MVO550" s="88"/>
      <c r="MVP550" s="89"/>
      <c r="MVQ550" s="90"/>
      <c r="MVR550" s="57"/>
      <c r="MVS550" s="57"/>
      <c r="MVT550" s="91"/>
      <c r="MVU550" s="87"/>
      <c r="MVV550" s="87"/>
      <c r="MVW550" s="55"/>
      <c r="MVX550" s="55"/>
      <c r="MVY550" s="92"/>
      <c r="MVZ550" s="61"/>
      <c r="MWA550" s="55"/>
      <c r="MWB550" s="57"/>
      <c r="MWC550" s="55"/>
      <c r="MWD550" s="55"/>
      <c r="MWE550" s="55"/>
      <c r="MWF550" s="55"/>
      <c r="MWG550" s="55"/>
      <c r="MWH550" s="55"/>
      <c r="MWI550" s="55"/>
      <c r="MWJ550" s="59"/>
      <c r="MWK550" s="55"/>
      <c r="MWL550" s="55"/>
      <c r="MWM550" s="87"/>
      <c r="MWN550" s="88"/>
      <c r="MWO550" s="89"/>
      <c r="MWP550" s="90"/>
      <c r="MWQ550" s="57"/>
      <c r="MWR550" s="57"/>
      <c r="MWS550" s="91"/>
      <c r="MWT550" s="87"/>
      <c r="MWU550" s="87"/>
      <c r="MWV550" s="55"/>
      <c r="MWW550" s="55"/>
      <c r="MWX550" s="92"/>
      <c r="MWY550" s="61"/>
      <c r="MWZ550" s="55"/>
      <c r="MXA550" s="57"/>
      <c r="MXB550" s="55"/>
      <c r="MXC550" s="55"/>
      <c r="MXD550" s="55"/>
      <c r="MXE550" s="55"/>
      <c r="MXF550" s="55"/>
      <c r="MXG550" s="55"/>
      <c r="MXH550" s="55"/>
      <c r="MXI550" s="59"/>
      <c r="MXJ550" s="55"/>
      <c r="MXK550" s="55"/>
      <c r="MXL550" s="87"/>
      <c r="MXM550" s="88"/>
      <c r="MXN550" s="89"/>
      <c r="MXO550" s="90"/>
      <c r="MXP550" s="57"/>
      <c r="MXQ550" s="57"/>
      <c r="MXR550" s="91"/>
      <c r="MXS550" s="87"/>
      <c r="MXT550" s="87"/>
      <c r="MXU550" s="55"/>
      <c r="MXV550" s="55"/>
      <c r="MXW550" s="92"/>
      <c r="MXX550" s="61"/>
      <c r="MXY550" s="55"/>
      <c r="MXZ550" s="57"/>
      <c r="MYA550" s="55"/>
      <c r="MYB550" s="55"/>
      <c r="MYC550" s="55"/>
      <c r="MYD550" s="55"/>
      <c r="MYE550" s="55"/>
      <c r="MYF550" s="55"/>
      <c r="MYG550" s="55"/>
      <c r="MYH550" s="59"/>
      <c r="MYI550" s="55"/>
      <c r="MYJ550" s="55"/>
      <c r="MYK550" s="87"/>
      <c r="MYL550" s="88"/>
      <c r="MYM550" s="89"/>
      <c r="MYN550" s="90"/>
      <c r="MYO550" s="57"/>
      <c r="MYP550" s="57"/>
      <c r="MYQ550" s="91"/>
      <c r="MYR550" s="87"/>
      <c r="MYS550" s="87"/>
      <c r="MYT550" s="55"/>
      <c r="MYU550" s="55"/>
      <c r="MYV550" s="92"/>
      <c r="MYW550" s="61"/>
      <c r="MYX550" s="55"/>
      <c r="MYY550" s="57"/>
      <c r="MYZ550" s="55"/>
      <c r="MZA550" s="55"/>
      <c r="MZB550" s="55"/>
      <c r="MZC550" s="55"/>
      <c r="MZD550" s="55"/>
      <c r="MZE550" s="55"/>
      <c r="MZF550" s="55"/>
      <c r="MZG550" s="59"/>
      <c r="MZH550" s="55"/>
      <c r="MZI550" s="55"/>
      <c r="MZJ550" s="87"/>
      <c r="MZK550" s="88"/>
      <c r="MZL550" s="89"/>
      <c r="MZM550" s="90"/>
      <c r="MZN550" s="57"/>
      <c r="MZO550" s="57"/>
      <c r="MZP550" s="91"/>
      <c r="MZQ550" s="87"/>
      <c r="MZR550" s="87"/>
      <c r="MZS550" s="55"/>
      <c r="MZT550" s="55"/>
      <c r="MZU550" s="92"/>
      <c r="MZV550" s="61"/>
      <c r="MZW550" s="55"/>
      <c r="MZX550" s="57"/>
      <c r="MZY550" s="55"/>
      <c r="MZZ550" s="55"/>
      <c r="NAA550" s="55"/>
      <c r="NAB550" s="55"/>
      <c r="NAC550" s="55"/>
      <c r="NAD550" s="55"/>
      <c r="NAE550" s="55"/>
      <c r="NAF550" s="59"/>
      <c r="NAG550" s="55"/>
      <c r="NAH550" s="55"/>
      <c r="NAI550" s="87"/>
      <c r="NAJ550" s="88"/>
      <c r="NAK550" s="89"/>
      <c r="NAL550" s="90"/>
      <c r="NAM550" s="57"/>
      <c r="NAN550" s="57"/>
      <c r="NAO550" s="91"/>
      <c r="NAP550" s="87"/>
      <c r="NAQ550" s="87"/>
      <c r="NAR550" s="55"/>
      <c r="NAS550" s="55"/>
      <c r="NAT550" s="92"/>
      <c r="NAU550" s="61"/>
      <c r="NAV550" s="55"/>
      <c r="NAW550" s="57"/>
      <c r="NAX550" s="55"/>
      <c r="NAY550" s="55"/>
      <c r="NAZ550" s="55"/>
      <c r="NBA550" s="55"/>
      <c r="NBB550" s="55"/>
      <c r="NBC550" s="55"/>
      <c r="NBD550" s="55"/>
      <c r="NBE550" s="59"/>
      <c r="NBF550" s="55"/>
      <c r="NBG550" s="55"/>
      <c r="NBH550" s="87"/>
      <c r="NBI550" s="88"/>
      <c r="NBJ550" s="89"/>
      <c r="NBK550" s="90"/>
      <c r="NBL550" s="57"/>
      <c r="NBM550" s="57"/>
      <c r="NBN550" s="91"/>
      <c r="NBO550" s="87"/>
      <c r="NBP550" s="87"/>
      <c r="NBQ550" s="55"/>
      <c r="NBR550" s="55"/>
      <c r="NBS550" s="92"/>
      <c r="NBT550" s="61"/>
      <c r="NBU550" s="55"/>
      <c r="NBV550" s="57"/>
      <c r="NBW550" s="55"/>
      <c r="NBX550" s="55"/>
      <c r="NBY550" s="55"/>
      <c r="NBZ550" s="55"/>
      <c r="NCA550" s="55"/>
      <c r="NCB550" s="55"/>
      <c r="NCC550" s="55"/>
      <c r="NCD550" s="59"/>
      <c r="NCE550" s="55"/>
      <c r="NCF550" s="55"/>
      <c r="NCG550" s="87"/>
      <c r="NCH550" s="88"/>
      <c r="NCI550" s="89"/>
      <c r="NCJ550" s="90"/>
      <c r="NCK550" s="57"/>
      <c r="NCL550" s="57"/>
      <c r="NCM550" s="91"/>
      <c r="NCN550" s="87"/>
      <c r="NCO550" s="87"/>
      <c r="NCP550" s="55"/>
      <c r="NCQ550" s="55"/>
      <c r="NCR550" s="92"/>
      <c r="NCS550" s="61"/>
      <c r="NCT550" s="55"/>
      <c r="NCU550" s="57"/>
      <c r="NCV550" s="55"/>
      <c r="NCW550" s="55"/>
      <c r="NCX550" s="55"/>
      <c r="NCY550" s="55"/>
      <c r="NCZ550" s="55"/>
      <c r="NDA550" s="55"/>
      <c r="NDB550" s="55"/>
      <c r="NDC550" s="59"/>
      <c r="NDD550" s="55"/>
      <c r="NDE550" s="55"/>
      <c r="NDF550" s="87"/>
      <c r="NDG550" s="88"/>
      <c r="NDH550" s="89"/>
      <c r="NDI550" s="90"/>
      <c r="NDJ550" s="57"/>
      <c r="NDK550" s="57"/>
      <c r="NDL550" s="91"/>
      <c r="NDM550" s="87"/>
      <c r="NDN550" s="87"/>
      <c r="NDO550" s="55"/>
      <c r="NDP550" s="55"/>
      <c r="NDQ550" s="92"/>
      <c r="NDR550" s="61"/>
      <c r="NDS550" s="55"/>
      <c r="NDT550" s="57"/>
      <c r="NDU550" s="55"/>
      <c r="NDV550" s="55"/>
      <c r="NDW550" s="55"/>
      <c r="NDX550" s="55"/>
      <c r="NDY550" s="55"/>
      <c r="NDZ550" s="55"/>
      <c r="NEA550" s="55"/>
      <c r="NEB550" s="59"/>
      <c r="NEC550" s="55"/>
      <c r="NED550" s="55"/>
      <c r="NEE550" s="87"/>
      <c r="NEF550" s="88"/>
      <c r="NEG550" s="89"/>
      <c r="NEH550" s="90"/>
      <c r="NEI550" s="57"/>
      <c r="NEJ550" s="57"/>
      <c r="NEK550" s="91"/>
      <c r="NEL550" s="87"/>
      <c r="NEM550" s="87"/>
      <c r="NEN550" s="55"/>
      <c r="NEO550" s="55"/>
      <c r="NEP550" s="92"/>
      <c r="NEQ550" s="61"/>
      <c r="NER550" s="55"/>
      <c r="NES550" s="57"/>
      <c r="NET550" s="55"/>
      <c r="NEU550" s="55"/>
      <c r="NEV550" s="55"/>
      <c r="NEW550" s="55"/>
      <c r="NEX550" s="55"/>
      <c r="NEY550" s="55"/>
      <c r="NEZ550" s="55"/>
      <c r="NFA550" s="59"/>
      <c r="NFB550" s="55"/>
      <c r="NFC550" s="55"/>
      <c r="NFD550" s="87"/>
      <c r="NFE550" s="88"/>
      <c r="NFF550" s="89"/>
      <c r="NFG550" s="90"/>
      <c r="NFH550" s="57"/>
      <c r="NFI550" s="57"/>
      <c r="NFJ550" s="91"/>
      <c r="NFK550" s="87"/>
      <c r="NFL550" s="87"/>
      <c r="NFM550" s="55"/>
      <c r="NFN550" s="55"/>
      <c r="NFO550" s="92"/>
      <c r="NFP550" s="61"/>
      <c r="NFQ550" s="55"/>
      <c r="NFR550" s="57"/>
      <c r="NFS550" s="55"/>
      <c r="NFT550" s="55"/>
      <c r="NFU550" s="55"/>
      <c r="NFV550" s="55"/>
      <c r="NFW550" s="55"/>
      <c r="NFX550" s="55"/>
      <c r="NFY550" s="55"/>
      <c r="NFZ550" s="59"/>
      <c r="NGA550" s="55"/>
      <c r="NGB550" s="55"/>
      <c r="NGC550" s="87"/>
      <c r="NGD550" s="88"/>
      <c r="NGE550" s="89"/>
      <c r="NGF550" s="90"/>
      <c r="NGG550" s="57"/>
      <c r="NGH550" s="57"/>
      <c r="NGI550" s="91"/>
      <c r="NGJ550" s="87"/>
      <c r="NGK550" s="87"/>
      <c r="NGL550" s="55"/>
      <c r="NGM550" s="55"/>
      <c r="NGN550" s="92"/>
      <c r="NGO550" s="61"/>
      <c r="NGP550" s="55"/>
      <c r="NGQ550" s="57"/>
      <c r="NGR550" s="55"/>
      <c r="NGS550" s="55"/>
      <c r="NGT550" s="55"/>
      <c r="NGU550" s="55"/>
      <c r="NGV550" s="55"/>
      <c r="NGW550" s="55"/>
      <c r="NGX550" s="55"/>
      <c r="NGY550" s="59"/>
      <c r="NGZ550" s="55"/>
      <c r="NHA550" s="55"/>
      <c r="NHB550" s="87"/>
      <c r="NHC550" s="88"/>
      <c r="NHD550" s="89"/>
      <c r="NHE550" s="90"/>
      <c r="NHF550" s="57"/>
      <c r="NHG550" s="57"/>
      <c r="NHH550" s="91"/>
      <c r="NHI550" s="87"/>
      <c r="NHJ550" s="87"/>
      <c r="NHK550" s="55"/>
      <c r="NHL550" s="55"/>
      <c r="NHM550" s="92"/>
      <c r="NHN550" s="61"/>
      <c r="NHO550" s="55"/>
      <c r="NHP550" s="57"/>
      <c r="NHQ550" s="55"/>
      <c r="NHR550" s="55"/>
      <c r="NHS550" s="55"/>
      <c r="NHT550" s="55"/>
      <c r="NHU550" s="55"/>
      <c r="NHV550" s="55"/>
      <c r="NHW550" s="55"/>
      <c r="NHX550" s="59"/>
      <c r="NHY550" s="55"/>
      <c r="NHZ550" s="55"/>
      <c r="NIA550" s="87"/>
      <c r="NIB550" s="88"/>
      <c r="NIC550" s="89"/>
      <c r="NID550" s="90"/>
      <c r="NIE550" s="57"/>
      <c r="NIF550" s="57"/>
      <c r="NIG550" s="91"/>
      <c r="NIH550" s="87"/>
      <c r="NII550" s="87"/>
      <c r="NIJ550" s="55"/>
      <c r="NIK550" s="55"/>
      <c r="NIL550" s="92"/>
      <c r="NIM550" s="61"/>
      <c r="NIN550" s="55"/>
      <c r="NIO550" s="57"/>
      <c r="NIP550" s="55"/>
      <c r="NIQ550" s="55"/>
      <c r="NIR550" s="55"/>
      <c r="NIS550" s="55"/>
      <c r="NIT550" s="55"/>
      <c r="NIU550" s="55"/>
      <c r="NIV550" s="55"/>
      <c r="NIW550" s="59"/>
      <c r="NIX550" s="55"/>
      <c r="NIY550" s="55"/>
      <c r="NIZ550" s="87"/>
      <c r="NJA550" s="88"/>
      <c r="NJB550" s="89"/>
      <c r="NJC550" s="90"/>
      <c r="NJD550" s="57"/>
      <c r="NJE550" s="57"/>
      <c r="NJF550" s="91"/>
      <c r="NJG550" s="87"/>
      <c r="NJH550" s="87"/>
      <c r="NJI550" s="55"/>
      <c r="NJJ550" s="55"/>
      <c r="NJK550" s="92"/>
      <c r="NJL550" s="61"/>
      <c r="NJM550" s="55"/>
      <c r="NJN550" s="57"/>
      <c r="NJO550" s="55"/>
      <c r="NJP550" s="55"/>
      <c r="NJQ550" s="55"/>
      <c r="NJR550" s="55"/>
      <c r="NJS550" s="55"/>
      <c r="NJT550" s="55"/>
      <c r="NJU550" s="55"/>
      <c r="NJV550" s="59"/>
      <c r="NJW550" s="55"/>
      <c r="NJX550" s="55"/>
      <c r="NJY550" s="87"/>
      <c r="NJZ550" s="88"/>
      <c r="NKA550" s="89"/>
      <c r="NKB550" s="90"/>
      <c r="NKC550" s="57"/>
      <c r="NKD550" s="57"/>
      <c r="NKE550" s="91"/>
      <c r="NKF550" s="87"/>
      <c r="NKG550" s="87"/>
      <c r="NKH550" s="55"/>
      <c r="NKI550" s="55"/>
      <c r="NKJ550" s="92"/>
      <c r="NKK550" s="61"/>
      <c r="NKL550" s="55"/>
      <c r="NKM550" s="57"/>
      <c r="NKN550" s="55"/>
      <c r="NKO550" s="55"/>
      <c r="NKP550" s="55"/>
      <c r="NKQ550" s="55"/>
      <c r="NKR550" s="55"/>
      <c r="NKS550" s="55"/>
      <c r="NKT550" s="55"/>
      <c r="NKU550" s="59"/>
      <c r="NKV550" s="55"/>
      <c r="NKW550" s="55"/>
      <c r="NKX550" s="87"/>
      <c r="NKY550" s="88"/>
      <c r="NKZ550" s="89"/>
      <c r="NLA550" s="90"/>
      <c r="NLB550" s="57"/>
      <c r="NLC550" s="57"/>
      <c r="NLD550" s="91"/>
      <c r="NLE550" s="87"/>
      <c r="NLF550" s="87"/>
      <c r="NLG550" s="55"/>
      <c r="NLH550" s="55"/>
      <c r="NLI550" s="92"/>
      <c r="NLJ550" s="61"/>
      <c r="NLK550" s="55"/>
      <c r="NLL550" s="57"/>
      <c r="NLM550" s="55"/>
      <c r="NLN550" s="55"/>
      <c r="NLO550" s="55"/>
      <c r="NLP550" s="55"/>
      <c r="NLQ550" s="55"/>
      <c r="NLR550" s="55"/>
      <c r="NLS550" s="55"/>
      <c r="NLT550" s="59"/>
      <c r="NLU550" s="55"/>
      <c r="NLV550" s="55"/>
      <c r="NLW550" s="87"/>
      <c r="NLX550" s="88"/>
      <c r="NLY550" s="89"/>
      <c r="NLZ550" s="90"/>
      <c r="NMA550" s="57"/>
      <c r="NMB550" s="57"/>
      <c r="NMC550" s="91"/>
      <c r="NMD550" s="87"/>
      <c r="NME550" s="87"/>
      <c r="NMF550" s="55"/>
      <c r="NMG550" s="55"/>
      <c r="NMH550" s="92"/>
      <c r="NMI550" s="61"/>
      <c r="NMJ550" s="55"/>
      <c r="NMK550" s="57"/>
      <c r="NML550" s="55"/>
      <c r="NMM550" s="55"/>
      <c r="NMN550" s="55"/>
      <c r="NMO550" s="55"/>
      <c r="NMP550" s="55"/>
      <c r="NMQ550" s="55"/>
      <c r="NMR550" s="55"/>
      <c r="NMS550" s="59"/>
      <c r="NMT550" s="55"/>
      <c r="NMU550" s="55"/>
      <c r="NMV550" s="87"/>
      <c r="NMW550" s="88"/>
      <c r="NMX550" s="89"/>
      <c r="NMY550" s="90"/>
      <c r="NMZ550" s="57"/>
      <c r="NNA550" s="57"/>
      <c r="NNB550" s="91"/>
      <c r="NNC550" s="87"/>
      <c r="NND550" s="87"/>
      <c r="NNE550" s="55"/>
      <c r="NNF550" s="55"/>
      <c r="NNG550" s="92"/>
      <c r="NNH550" s="61"/>
      <c r="NNI550" s="55"/>
      <c r="NNJ550" s="57"/>
      <c r="NNK550" s="55"/>
      <c r="NNL550" s="55"/>
      <c r="NNM550" s="55"/>
      <c r="NNN550" s="55"/>
      <c r="NNO550" s="55"/>
      <c r="NNP550" s="55"/>
      <c r="NNQ550" s="55"/>
      <c r="NNR550" s="59"/>
      <c r="NNS550" s="55"/>
      <c r="NNT550" s="55"/>
      <c r="NNU550" s="87"/>
      <c r="NNV550" s="88"/>
      <c r="NNW550" s="89"/>
      <c r="NNX550" s="90"/>
      <c r="NNY550" s="57"/>
      <c r="NNZ550" s="57"/>
      <c r="NOA550" s="91"/>
      <c r="NOB550" s="87"/>
      <c r="NOC550" s="87"/>
      <c r="NOD550" s="55"/>
      <c r="NOE550" s="55"/>
      <c r="NOF550" s="92"/>
      <c r="NOG550" s="61"/>
      <c r="NOH550" s="55"/>
      <c r="NOI550" s="57"/>
      <c r="NOJ550" s="55"/>
      <c r="NOK550" s="55"/>
      <c r="NOL550" s="55"/>
      <c r="NOM550" s="55"/>
      <c r="NON550" s="55"/>
      <c r="NOO550" s="55"/>
      <c r="NOP550" s="55"/>
      <c r="NOQ550" s="59"/>
      <c r="NOR550" s="55"/>
      <c r="NOS550" s="55"/>
      <c r="NOT550" s="87"/>
      <c r="NOU550" s="88"/>
      <c r="NOV550" s="89"/>
      <c r="NOW550" s="90"/>
      <c r="NOX550" s="57"/>
      <c r="NOY550" s="57"/>
      <c r="NOZ550" s="91"/>
      <c r="NPA550" s="87"/>
      <c r="NPB550" s="87"/>
      <c r="NPC550" s="55"/>
      <c r="NPD550" s="55"/>
      <c r="NPE550" s="92"/>
      <c r="NPF550" s="61"/>
      <c r="NPG550" s="55"/>
      <c r="NPH550" s="57"/>
      <c r="NPI550" s="55"/>
      <c r="NPJ550" s="55"/>
      <c r="NPK550" s="55"/>
      <c r="NPL550" s="55"/>
      <c r="NPM550" s="55"/>
      <c r="NPN550" s="55"/>
      <c r="NPO550" s="55"/>
      <c r="NPP550" s="59"/>
      <c r="NPQ550" s="55"/>
      <c r="NPR550" s="55"/>
      <c r="NPS550" s="87"/>
      <c r="NPT550" s="88"/>
      <c r="NPU550" s="89"/>
      <c r="NPV550" s="90"/>
      <c r="NPW550" s="57"/>
      <c r="NPX550" s="57"/>
      <c r="NPY550" s="91"/>
      <c r="NPZ550" s="87"/>
      <c r="NQA550" s="87"/>
      <c r="NQB550" s="55"/>
      <c r="NQC550" s="55"/>
      <c r="NQD550" s="92"/>
      <c r="NQE550" s="61"/>
      <c r="NQF550" s="55"/>
      <c r="NQG550" s="57"/>
      <c r="NQH550" s="55"/>
      <c r="NQI550" s="55"/>
      <c r="NQJ550" s="55"/>
      <c r="NQK550" s="55"/>
      <c r="NQL550" s="55"/>
      <c r="NQM550" s="55"/>
      <c r="NQN550" s="55"/>
      <c r="NQO550" s="59"/>
      <c r="NQP550" s="55"/>
      <c r="NQQ550" s="55"/>
      <c r="NQR550" s="87"/>
      <c r="NQS550" s="88"/>
      <c r="NQT550" s="89"/>
      <c r="NQU550" s="90"/>
      <c r="NQV550" s="57"/>
      <c r="NQW550" s="57"/>
      <c r="NQX550" s="91"/>
      <c r="NQY550" s="87"/>
      <c r="NQZ550" s="87"/>
      <c r="NRA550" s="55"/>
      <c r="NRB550" s="55"/>
      <c r="NRC550" s="92"/>
      <c r="NRD550" s="61"/>
      <c r="NRE550" s="55"/>
      <c r="NRF550" s="57"/>
      <c r="NRG550" s="55"/>
      <c r="NRH550" s="55"/>
      <c r="NRI550" s="55"/>
      <c r="NRJ550" s="55"/>
      <c r="NRK550" s="55"/>
      <c r="NRL550" s="55"/>
      <c r="NRM550" s="55"/>
      <c r="NRN550" s="59"/>
      <c r="NRO550" s="55"/>
      <c r="NRP550" s="55"/>
      <c r="NRQ550" s="87"/>
      <c r="NRR550" s="88"/>
      <c r="NRS550" s="89"/>
      <c r="NRT550" s="90"/>
      <c r="NRU550" s="57"/>
      <c r="NRV550" s="57"/>
      <c r="NRW550" s="91"/>
      <c r="NRX550" s="87"/>
      <c r="NRY550" s="87"/>
      <c r="NRZ550" s="55"/>
      <c r="NSA550" s="55"/>
      <c r="NSB550" s="92"/>
      <c r="NSC550" s="61"/>
      <c r="NSD550" s="55"/>
      <c r="NSE550" s="57"/>
      <c r="NSF550" s="55"/>
      <c r="NSG550" s="55"/>
      <c r="NSH550" s="55"/>
      <c r="NSI550" s="55"/>
      <c r="NSJ550" s="55"/>
      <c r="NSK550" s="55"/>
      <c r="NSL550" s="55"/>
      <c r="NSM550" s="59"/>
      <c r="NSN550" s="55"/>
      <c r="NSO550" s="55"/>
      <c r="NSP550" s="87"/>
      <c r="NSQ550" s="88"/>
      <c r="NSR550" s="89"/>
      <c r="NSS550" s="90"/>
      <c r="NST550" s="57"/>
      <c r="NSU550" s="57"/>
      <c r="NSV550" s="91"/>
      <c r="NSW550" s="87"/>
      <c r="NSX550" s="87"/>
      <c r="NSY550" s="55"/>
      <c r="NSZ550" s="55"/>
      <c r="NTA550" s="92"/>
      <c r="NTB550" s="61"/>
      <c r="NTC550" s="55"/>
      <c r="NTD550" s="57"/>
      <c r="NTE550" s="55"/>
      <c r="NTF550" s="55"/>
      <c r="NTG550" s="55"/>
      <c r="NTH550" s="55"/>
      <c r="NTI550" s="55"/>
      <c r="NTJ550" s="55"/>
      <c r="NTK550" s="55"/>
      <c r="NTL550" s="59"/>
      <c r="NTM550" s="55"/>
      <c r="NTN550" s="55"/>
      <c r="NTO550" s="87"/>
      <c r="NTP550" s="88"/>
      <c r="NTQ550" s="89"/>
      <c r="NTR550" s="90"/>
      <c r="NTS550" s="57"/>
      <c r="NTT550" s="57"/>
      <c r="NTU550" s="91"/>
      <c r="NTV550" s="87"/>
      <c r="NTW550" s="87"/>
      <c r="NTX550" s="55"/>
      <c r="NTY550" s="55"/>
      <c r="NTZ550" s="92"/>
      <c r="NUA550" s="61"/>
      <c r="NUB550" s="55"/>
      <c r="NUC550" s="57"/>
      <c r="NUD550" s="55"/>
      <c r="NUE550" s="55"/>
      <c r="NUF550" s="55"/>
      <c r="NUG550" s="55"/>
      <c r="NUH550" s="55"/>
      <c r="NUI550" s="55"/>
      <c r="NUJ550" s="55"/>
      <c r="NUK550" s="59"/>
      <c r="NUL550" s="55"/>
      <c r="NUM550" s="55"/>
      <c r="NUN550" s="87"/>
      <c r="NUO550" s="88"/>
      <c r="NUP550" s="89"/>
      <c r="NUQ550" s="90"/>
      <c r="NUR550" s="57"/>
      <c r="NUS550" s="57"/>
      <c r="NUT550" s="91"/>
      <c r="NUU550" s="87"/>
      <c r="NUV550" s="87"/>
      <c r="NUW550" s="55"/>
      <c r="NUX550" s="55"/>
      <c r="NUY550" s="92"/>
      <c r="NUZ550" s="61"/>
      <c r="NVA550" s="55"/>
      <c r="NVB550" s="57"/>
      <c r="NVC550" s="55"/>
      <c r="NVD550" s="55"/>
      <c r="NVE550" s="55"/>
      <c r="NVF550" s="55"/>
      <c r="NVG550" s="55"/>
      <c r="NVH550" s="55"/>
      <c r="NVI550" s="55"/>
      <c r="NVJ550" s="59"/>
      <c r="NVK550" s="55"/>
      <c r="NVL550" s="55"/>
      <c r="NVM550" s="87"/>
      <c r="NVN550" s="88"/>
      <c r="NVO550" s="89"/>
      <c r="NVP550" s="90"/>
      <c r="NVQ550" s="57"/>
      <c r="NVR550" s="57"/>
      <c r="NVS550" s="91"/>
      <c r="NVT550" s="87"/>
      <c r="NVU550" s="87"/>
      <c r="NVV550" s="55"/>
      <c r="NVW550" s="55"/>
      <c r="NVX550" s="92"/>
      <c r="NVY550" s="61"/>
      <c r="NVZ550" s="55"/>
      <c r="NWA550" s="57"/>
      <c r="NWB550" s="55"/>
      <c r="NWC550" s="55"/>
      <c r="NWD550" s="55"/>
      <c r="NWE550" s="55"/>
      <c r="NWF550" s="55"/>
      <c r="NWG550" s="55"/>
      <c r="NWH550" s="55"/>
      <c r="NWI550" s="59"/>
      <c r="NWJ550" s="55"/>
      <c r="NWK550" s="55"/>
      <c r="NWL550" s="87"/>
      <c r="NWM550" s="88"/>
      <c r="NWN550" s="89"/>
      <c r="NWO550" s="90"/>
      <c r="NWP550" s="57"/>
      <c r="NWQ550" s="57"/>
      <c r="NWR550" s="91"/>
      <c r="NWS550" s="87"/>
      <c r="NWT550" s="87"/>
      <c r="NWU550" s="55"/>
      <c r="NWV550" s="55"/>
      <c r="NWW550" s="92"/>
      <c r="NWX550" s="61"/>
      <c r="NWY550" s="55"/>
      <c r="NWZ550" s="57"/>
      <c r="NXA550" s="55"/>
      <c r="NXB550" s="55"/>
      <c r="NXC550" s="55"/>
      <c r="NXD550" s="55"/>
      <c r="NXE550" s="55"/>
      <c r="NXF550" s="55"/>
      <c r="NXG550" s="55"/>
      <c r="NXH550" s="59"/>
      <c r="NXI550" s="55"/>
      <c r="NXJ550" s="55"/>
      <c r="NXK550" s="87"/>
      <c r="NXL550" s="88"/>
      <c r="NXM550" s="89"/>
      <c r="NXN550" s="90"/>
      <c r="NXO550" s="57"/>
      <c r="NXP550" s="57"/>
      <c r="NXQ550" s="91"/>
      <c r="NXR550" s="87"/>
      <c r="NXS550" s="87"/>
      <c r="NXT550" s="55"/>
      <c r="NXU550" s="55"/>
      <c r="NXV550" s="92"/>
      <c r="NXW550" s="61"/>
      <c r="NXX550" s="55"/>
      <c r="NXY550" s="57"/>
      <c r="NXZ550" s="55"/>
      <c r="NYA550" s="55"/>
      <c r="NYB550" s="55"/>
      <c r="NYC550" s="55"/>
      <c r="NYD550" s="55"/>
      <c r="NYE550" s="55"/>
      <c r="NYF550" s="55"/>
      <c r="NYG550" s="59"/>
      <c r="NYH550" s="55"/>
      <c r="NYI550" s="55"/>
      <c r="NYJ550" s="87"/>
      <c r="NYK550" s="88"/>
      <c r="NYL550" s="89"/>
      <c r="NYM550" s="90"/>
      <c r="NYN550" s="57"/>
      <c r="NYO550" s="57"/>
      <c r="NYP550" s="91"/>
      <c r="NYQ550" s="87"/>
      <c r="NYR550" s="87"/>
      <c r="NYS550" s="55"/>
      <c r="NYT550" s="55"/>
      <c r="NYU550" s="92"/>
      <c r="NYV550" s="61"/>
      <c r="NYW550" s="55"/>
      <c r="NYX550" s="57"/>
      <c r="NYY550" s="55"/>
      <c r="NYZ550" s="55"/>
      <c r="NZA550" s="55"/>
      <c r="NZB550" s="55"/>
      <c r="NZC550" s="55"/>
      <c r="NZD550" s="55"/>
      <c r="NZE550" s="55"/>
      <c r="NZF550" s="59"/>
      <c r="NZG550" s="55"/>
      <c r="NZH550" s="55"/>
      <c r="NZI550" s="87"/>
      <c r="NZJ550" s="88"/>
      <c r="NZK550" s="89"/>
      <c r="NZL550" s="90"/>
      <c r="NZM550" s="57"/>
      <c r="NZN550" s="57"/>
      <c r="NZO550" s="91"/>
      <c r="NZP550" s="87"/>
      <c r="NZQ550" s="87"/>
      <c r="NZR550" s="55"/>
      <c r="NZS550" s="55"/>
      <c r="NZT550" s="92"/>
      <c r="NZU550" s="61"/>
      <c r="NZV550" s="55"/>
      <c r="NZW550" s="57"/>
      <c r="NZX550" s="55"/>
      <c r="NZY550" s="55"/>
      <c r="NZZ550" s="55"/>
      <c r="OAA550" s="55"/>
      <c r="OAB550" s="55"/>
      <c r="OAC550" s="55"/>
      <c r="OAD550" s="55"/>
      <c r="OAE550" s="59"/>
      <c r="OAF550" s="55"/>
      <c r="OAG550" s="55"/>
      <c r="OAH550" s="87"/>
      <c r="OAI550" s="88"/>
      <c r="OAJ550" s="89"/>
      <c r="OAK550" s="90"/>
      <c r="OAL550" s="57"/>
      <c r="OAM550" s="57"/>
      <c r="OAN550" s="91"/>
      <c r="OAO550" s="87"/>
      <c r="OAP550" s="87"/>
      <c r="OAQ550" s="55"/>
      <c r="OAR550" s="55"/>
      <c r="OAS550" s="92"/>
      <c r="OAT550" s="61"/>
      <c r="OAU550" s="55"/>
      <c r="OAV550" s="57"/>
      <c r="OAW550" s="55"/>
      <c r="OAX550" s="55"/>
      <c r="OAY550" s="55"/>
      <c r="OAZ550" s="55"/>
      <c r="OBA550" s="55"/>
      <c r="OBB550" s="55"/>
      <c r="OBC550" s="55"/>
      <c r="OBD550" s="59"/>
      <c r="OBE550" s="55"/>
      <c r="OBF550" s="55"/>
      <c r="OBG550" s="87"/>
      <c r="OBH550" s="88"/>
      <c r="OBI550" s="89"/>
      <c r="OBJ550" s="90"/>
      <c r="OBK550" s="57"/>
      <c r="OBL550" s="57"/>
      <c r="OBM550" s="91"/>
      <c r="OBN550" s="87"/>
      <c r="OBO550" s="87"/>
      <c r="OBP550" s="55"/>
      <c r="OBQ550" s="55"/>
      <c r="OBR550" s="92"/>
      <c r="OBS550" s="61"/>
      <c r="OBT550" s="55"/>
      <c r="OBU550" s="57"/>
      <c r="OBV550" s="55"/>
      <c r="OBW550" s="55"/>
      <c r="OBX550" s="55"/>
      <c r="OBY550" s="55"/>
      <c r="OBZ550" s="55"/>
      <c r="OCA550" s="55"/>
      <c r="OCB550" s="55"/>
      <c r="OCC550" s="59"/>
      <c r="OCD550" s="55"/>
      <c r="OCE550" s="55"/>
      <c r="OCF550" s="87"/>
      <c r="OCG550" s="88"/>
      <c r="OCH550" s="89"/>
      <c r="OCI550" s="90"/>
      <c r="OCJ550" s="57"/>
      <c r="OCK550" s="57"/>
      <c r="OCL550" s="91"/>
      <c r="OCM550" s="87"/>
      <c r="OCN550" s="87"/>
      <c r="OCO550" s="55"/>
      <c r="OCP550" s="55"/>
      <c r="OCQ550" s="92"/>
      <c r="OCR550" s="61"/>
      <c r="OCS550" s="55"/>
      <c r="OCT550" s="57"/>
      <c r="OCU550" s="55"/>
      <c r="OCV550" s="55"/>
      <c r="OCW550" s="55"/>
      <c r="OCX550" s="55"/>
      <c r="OCY550" s="55"/>
      <c r="OCZ550" s="55"/>
      <c r="ODA550" s="55"/>
      <c r="ODB550" s="59"/>
      <c r="ODC550" s="55"/>
      <c r="ODD550" s="55"/>
      <c r="ODE550" s="87"/>
      <c r="ODF550" s="88"/>
      <c r="ODG550" s="89"/>
      <c r="ODH550" s="90"/>
      <c r="ODI550" s="57"/>
      <c r="ODJ550" s="57"/>
      <c r="ODK550" s="91"/>
      <c r="ODL550" s="87"/>
      <c r="ODM550" s="87"/>
      <c r="ODN550" s="55"/>
      <c r="ODO550" s="55"/>
      <c r="ODP550" s="92"/>
      <c r="ODQ550" s="61"/>
      <c r="ODR550" s="55"/>
      <c r="ODS550" s="57"/>
      <c r="ODT550" s="55"/>
      <c r="ODU550" s="55"/>
      <c r="ODV550" s="55"/>
      <c r="ODW550" s="55"/>
      <c r="ODX550" s="55"/>
      <c r="ODY550" s="55"/>
      <c r="ODZ550" s="55"/>
      <c r="OEA550" s="59"/>
      <c r="OEB550" s="55"/>
      <c r="OEC550" s="55"/>
      <c r="OED550" s="87"/>
      <c r="OEE550" s="88"/>
      <c r="OEF550" s="89"/>
      <c r="OEG550" s="90"/>
      <c r="OEH550" s="57"/>
      <c r="OEI550" s="57"/>
      <c r="OEJ550" s="91"/>
      <c r="OEK550" s="87"/>
      <c r="OEL550" s="87"/>
      <c r="OEM550" s="55"/>
      <c r="OEN550" s="55"/>
      <c r="OEO550" s="92"/>
      <c r="OEP550" s="61"/>
      <c r="OEQ550" s="55"/>
      <c r="OER550" s="57"/>
      <c r="OES550" s="55"/>
      <c r="OET550" s="55"/>
      <c r="OEU550" s="55"/>
      <c r="OEV550" s="55"/>
      <c r="OEW550" s="55"/>
      <c r="OEX550" s="55"/>
      <c r="OEY550" s="55"/>
      <c r="OEZ550" s="59"/>
      <c r="OFA550" s="55"/>
      <c r="OFB550" s="55"/>
      <c r="OFC550" s="87"/>
      <c r="OFD550" s="88"/>
      <c r="OFE550" s="89"/>
      <c r="OFF550" s="90"/>
      <c r="OFG550" s="57"/>
      <c r="OFH550" s="57"/>
      <c r="OFI550" s="91"/>
      <c r="OFJ550" s="87"/>
      <c r="OFK550" s="87"/>
      <c r="OFL550" s="55"/>
      <c r="OFM550" s="55"/>
      <c r="OFN550" s="92"/>
      <c r="OFO550" s="61"/>
      <c r="OFP550" s="55"/>
      <c r="OFQ550" s="57"/>
      <c r="OFR550" s="55"/>
      <c r="OFS550" s="55"/>
      <c r="OFT550" s="55"/>
      <c r="OFU550" s="55"/>
      <c r="OFV550" s="55"/>
      <c r="OFW550" s="55"/>
      <c r="OFX550" s="55"/>
      <c r="OFY550" s="59"/>
      <c r="OFZ550" s="55"/>
      <c r="OGA550" s="55"/>
      <c r="OGB550" s="87"/>
      <c r="OGC550" s="88"/>
      <c r="OGD550" s="89"/>
      <c r="OGE550" s="90"/>
      <c r="OGF550" s="57"/>
      <c r="OGG550" s="57"/>
      <c r="OGH550" s="91"/>
      <c r="OGI550" s="87"/>
      <c r="OGJ550" s="87"/>
      <c r="OGK550" s="55"/>
      <c r="OGL550" s="55"/>
      <c r="OGM550" s="92"/>
      <c r="OGN550" s="61"/>
      <c r="OGO550" s="55"/>
      <c r="OGP550" s="57"/>
      <c r="OGQ550" s="55"/>
      <c r="OGR550" s="55"/>
      <c r="OGS550" s="55"/>
      <c r="OGT550" s="55"/>
      <c r="OGU550" s="55"/>
      <c r="OGV550" s="55"/>
      <c r="OGW550" s="55"/>
      <c r="OGX550" s="59"/>
      <c r="OGY550" s="55"/>
      <c r="OGZ550" s="55"/>
      <c r="OHA550" s="87"/>
      <c r="OHB550" s="88"/>
      <c r="OHC550" s="89"/>
      <c r="OHD550" s="90"/>
      <c r="OHE550" s="57"/>
      <c r="OHF550" s="57"/>
      <c r="OHG550" s="91"/>
      <c r="OHH550" s="87"/>
      <c r="OHI550" s="87"/>
      <c r="OHJ550" s="55"/>
      <c r="OHK550" s="55"/>
      <c r="OHL550" s="92"/>
      <c r="OHM550" s="61"/>
      <c r="OHN550" s="55"/>
      <c r="OHO550" s="57"/>
      <c r="OHP550" s="55"/>
      <c r="OHQ550" s="55"/>
      <c r="OHR550" s="55"/>
      <c r="OHS550" s="55"/>
      <c r="OHT550" s="55"/>
      <c r="OHU550" s="55"/>
      <c r="OHV550" s="55"/>
      <c r="OHW550" s="59"/>
      <c r="OHX550" s="55"/>
      <c r="OHY550" s="55"/>
      <c r="OHZ550" s="87"/>
      <c r="OIA550" s="88"/>
      <c r="OIB550" s="89"/>
      <c r="OIC550" s="90"/>
      <c r="OID550" s="57"/>
      <c r="OIE550" s="57"/>
      <c r="OIF550" s="91"/>
      <c r="OIG550" s="87"/>
      <c r="OIH550" s="87"/>
      <c r="OII550" s="55"/>
      <c r="OIJ550" s="55"/>
      <c r="OIK550" s="92"/>
      <c r="OIL550" s="61"/>
      <c r="OIM550" s="55"/>
      <c r="OIN550" s="57"/>
      <c r="OIO550" s="55"/>
      <c r="OIP550" s="55"/>
      <c r="OIQ550" s="55"/>
      <c r="OIR550" s="55"/>
      <c r="OIS550" s="55"/>
      <c r="OIT550" s="55"/>
      <c r="OIU550" s="55"/>
      <c r="OIV550" s="59"/>
      <c r="OIW550" s="55"/>
      <c r="OIX550" s="55"/>
      <c r="OIY550" s="87"/>
      <c r="OIZ550" s="88"/>
      <c r="OJA550" s="89"/>
      <c r="OJB550" s="90"/>
      <c r="OJC550" s="57"/>
      <c r="OJD550" s="57"/>
      <c r="OJE550" s="91"/>
      <c r="OJF550" s="87"/>
      <c r="OJG550" s="87"/>
      <c r="OJH550" s="55"/>
      <c r="OJI550" s="55"/>
      <c r="OJJ550" s="92"/>
      <c r="OJK550" s="61"/>
      <c r="OJL550" s="55"/>
      <c r="OJM550" s="57"/>
      <c r="OJN550" s="55"/>
      <c r="OJO550" s="55"/>
      <c r="OJP550" s="55"/>
      <c r="OJQ550" s="55"/>
      <c r="OJR550" s="55"/>
      <c r="OJS550" s="55"/>
      <c r="OJT550" s="55"/>
      <c r="OJU550" s="59"/>
      <c r="OJV550" s="55"/>
      <c r="OJW550" s="55"/>
      <c r="OJX550" s="87"/>
      <c r="OJY550" s="88"/>
      <c r="OJZ550" s="89"/>
      <c r="OKA550" s="90"/>
      <c r="OKB550" s="57"/>
      <c r="OKC550" s="57"/>
      <c r="OKD550" s="91"/>
      <c r="OKE550" s="87"/>
      <c r="OKF550" s="87"/>
      <c r="OKG550" s="55"/>
      <c r="OKH550" s="55"/>
      <c r="OKI550" s="92"/>
      <c r="OKJ550" s="61"/>
      <c r="OKK550" s="55"/>
      <c r="OKL550" s="57"/>
      <c r="OKM550" s="55"/>
      <c r="OKN550" s="55"/>
      <c r="OKO550" s="55"/>
      <c r="OKP550" s="55"/>
      <c r="OKQ550" s="55"/>
      <c r="OKR550" s="55"/>
      <c r="OKS550" s="55"/>
      <c r="OKT550" s="59"/>
      <c r="OKU550" s="55"/>
      <c r="OKV550" s="55"/>
      <c r="OKW550" s="87"/>
      <c r="OKX550" s="88"/>
      <c r="OKY550" s="89"/>
      <c r="OKZ550" s="90"/>
      <c r="OLA550" s="57"/>
      <c r="OLB550" s="57"/>
      <c r="OLC550" s="91"/>
      <c r="OLD550" s="87"/>
      <c r="OLE550" s="87"/>
      <c r="OLF550" s="55"/>
      <c r="OLG550" s="55"/>
      <c r="OLH550" s="92"/>
      <c r="OLI550" s="61"/>
      <c r="OLJ550" s="55"/>
      <c r="OLK550" s="57"/>
      <c r="OLL550" s="55"/>
      <c r="OLM550" s="55"/>
      <c r="OLN550" s="55"/>
      <c r="OLO550" s="55"/>
      <c r="OLP550" s="55"/>
      <c r="OLQ550" s="55"/>
      <c r="OLR550" s="55"/>
      <c r="OLS550" s="59"/>
      <c r="OLT550" s="55"/>
      <c r="OLU550" s="55"/>
      <c r="OLV550" s="87"/>
      <c r="OLW550" s="88"/>
      <c r="OLX550" s="89"/>
      <c r="OLY550" s="90"/>
      <c r="OLZ550" s="57"/>
      <c r="OMA550" s="57"/>
      <c r="OMB550" s="91"/>
      <c r="OMC550" s="87"/>
      <c r="OMD550" s="87"/>
      <c r="OME550" s="55"/>
      <c r="OMF550" s="55"/>
      <c r="OMG550" s="92"/>
      <c r="OMH550" s="61"/>
      <c r="OMI550" s="55"/>
      <c r="OMJ550" s="57"/>
      <c r="OMK550" s="55"/>
      <c r="OML550" s="55"/>
      <c r="OMM550" s="55"/>
      <c r="OMN550" s="55"/>
      <c r="OMO550" s="55"/>
      <c r="OMP550" s="55"/>
      <c r="OMQ550" s="55"/>
      <c r="OMR550" s="59"/>
      <c r="OMS550" s="55"/>
      <c r="OMT550" s="55"/>
      <c r="OMU550" s="87"/>
      <c r="OMV550" s="88"/>
      <c r="OMW550" s="89"/>
      <c r="OMX550" s="90"/>
      <c r="OMY550" s="57"/>
      <c r="OMZ550" s="57"/>
      <c r="ONA550" s="91"/>
      <c r="ONB550" s="87"/>
      <c r="ONC550" s="87"/>
      <c r="OND550" s="55"/>
      <c r="ONE550" s="55"/>
      <c r="ONF550" s="92"/>
      <c r="ONG550" s="61"/>
      <c r="ONH550" s="55"/>
      <c r="ONI550" s="57"/>
      <c r="ONJ550" s="55"/>
      <c r="ONK550" s="55"/>
      <c r="ONL550" s="55"/>
      <c r="ONM550" s="55"/>
      <c r="ONN550" s="55"/>
      <c r="ONO550" s="55"/>
      <c r="ONP550" s="55"/>
      <c r="ONQ550" s="59"/>
      <c r="ONR550" s="55"/>
      <c r="ONS550" s="55"/>
      <c r="ONT550" s="87"/>
      <c r="ONU550" s="88"/>
      <c r="ONV550" s="89"/>
      <c r="ONW550" s="90"/>
      <c r="ONX550" s="57"/>
      <c r="ONY550" s="57"/>
      <c r="ONZ550" s="91"/>
      <c r="OOA550" s="87"/>
      <c r="OOB550" s="87"/>
      <c r="OOC550" s="55"/>
      <c r="OOD550" s="55"/>
      <c r="OOE550" s="92"/>
      <c r="OOF550" s="61"/>
      <c r="OOG550" s="55"/>
      <c r="OOH550" s="57"/>
      <c r="OOI550" s="55"/>
      <c r="OOJ550" s="55"/>
      <c r="OOK550" s="55"/>
      <c r="OOL550" s="55"/>
      <c r="OOM550" s="55"/>
      <c r="OON550" s="55"/>
      <c r="OOO550" s="55"/>
      <c r="OOP550" s="59"/>
      <c r="OOQ550" s="55"/>
      <c r="OOR550" s="55"/>
      <c r="OOS550" s="87"/>
      <c r="OOT550" s="88"/>
      <c r="OOU550" s="89"/>
      <c r="OOV550" s="90"/>
      <c r="OOW550" s="57"/>
      <c r="OOX550" s="57"/>
      <c r="OOY550" s="91"/>
      <c r="OOZ550" s="87"/>
      <c r="OPA550" s="87"/>
      <c r="OPB550" s="55"/>
      <c r="OPC550" s="55"/>
      <c r="OPD550" s="92"/>
      <c r="OPE550" s="61"/>
      <c r="OPF550" s="55"/>
      <c r="OPG550" s="57"/>
      <c r="OPH550" s="55"/>
      <c r="OPI550" s="55"/>
      <c r="OPJ550" s="55"/>
      <c r="OPK550" s="55"/>
      <c r="OPL550" s="55"/>
      <c r="OPM550" s="55"/>
      <c r="OPN550" s="55"/>
      <c r="OPO550" s="59"/>
      <c r="OPP550" s="55"/>
      <c r="OPQ550" s="55"/>
      <c r="OPR550" s="87"/>
      <c r="OPS550" s="88"/>
      <c r="OPT550" s="89"/>
      <c r="OPU550" s="90"/>
      <c r="OPV550" s="57"/>
      <c r="OPW550" s="57"/>
      <c r="OPX550" s="91"/>
      <c r="OPY550" s="87"/>
      <c r="OPZ550" s="87"/>
      <c r="OQA550" s="55"/>
      <c r="OQB550" s="55"/>
      <c r="OQC550" s="92"/>
      <c r="OQD550" s="61"/>
      <c r="OQE550" s="55"/>
      <c r="OQF550" s="57"/>
      <c r="OQG550" s="55"/>
      <c r="OQH550" s="55"/>
      <c r="OQI550" s="55"/>
      <c r="OQJ550" s="55"/>
      <c r="OQK550" s="55"/>
      <c r="OQL550" s="55"/>
      <c r="OQM550" s="55"/>
      <c r="OQN550" s="59"/>
      <c r="OQO550" s="55"/>
      <c r="OQP550" s="55"/>
      <c r="OQQ550" s="87"/>
      <c r="OQR550" s="88"/>
      <c r="OQS550" s="89"/>
      <c r="OQT550" s="90"/>
      <c r="OQU550" s="57"/>
      <c r="OQV550" s="57"/>
      <c r="OQW550" s="91"/>
      <c r="OQX550" s="87"/>
      <c r="OQY550" s="87"/>
      <c r="OQZ550" s="55"/>
      <c r="ORA550" s="55"/>
      <c r="ORB550" s="92"/>
      <c r="ORC550" s="61"/>
      <c r="ORD550" s="55"/>
      <c r="ORE550" s="57"/>
      <c r="ORF550" s="55"/>
      <c r="ORG550" s="55"/>
      <c r="ORH550" s="55"/>
      <c r="ORI550" s="55"/>
      <c r="ORJ550" s="55"/>
      <c r="ORK550" s="55"/>
      <c r="ORL550" s="55"/>
      <c r="ORM550" s="59"/>
      <c r="ORN550" s="55"/>
      <c r="ORO550" s="55"/>
      <c r="ORP550" s="87"/>
      <c r="ORQ550" s="88"/>
      <c r="ORR550" s="89"/>
      <c r="ORS550" s="90"/>
      <c r="ORT550" s="57"/>
      <c r="ORU550" s="57"/>
      <c r="ORV550" s="91"/>
      <c r="ORW550" s="87"/>
      <c r="ORX550" s="87"/>
      <c r="ORY550" s="55"/>
      <c r="ORZ550" s="55"/>
      <c r="OSA550" s="92"/>
      <c r="OSB550" s="61"/>
      <c r="OSC550" s="55"/>
      <c r="OSD550" s="57"/>
      <c r="OSE550" s="55"/>
      <c r="OSF550" s="55"/>
      <c r="OSG550" s="55"/>
      <c r="OSH550" s="55"/>
      <c r="OSI550" s="55"/>
      <c r="OSJ550" s="55"/>
      <c r="OSK550" s="55"/>
      <c r="OSL550" s="59"/>
      <c r="OSM550" s="55"/>
      <c r="OSN550" s="55"/>
      <c r="OSO550" s="87"/>
      <c r="OSP550" s="88"/>
      <c r="OSQ550" s="89"/>
      <c r="OSR550" s="90"/>
      <c r="OSS550" s="57"/>
      <c r="OST550" s="57"/>
      <c r="OSU550" s="91"/>
      <c r="OSV550" s="87"/>
      <c r="OSW550" s="87"/>
      <c r="OSX550" s="55"/>
      <c r="OSY550" s="55"/>
      <c r="OSZ550" s="92"/>
      <c r="OTA550" s="61"/>
      <c r="OTB550" s="55"/>
      <c r="OTC550" s="57"/>
      <c r="OTD550" s="55"/>
      <c r="OTE550" s="55"/>
      <c r="OTF550" s="55"/>
      <c r="OTG550" s="55"/>
      <c r="OTH550" s="55"/>
      <c r="OTI550" s="55"/>
      <c r="OTJ550" s="55"/>
      <c r="OTK550" s="59"/>
      <c r="OTL550" s="55"/>
      <c r="OTM550" s="55"/>
      <c r="OTN550" s="87"/>
      <c r="OTO550" s="88"/>
      <c r="OTP550" s="89"/>
      <c r="OTQ550" s="90"/>
      <c r="OTR550" s="57"/>
      <c r="OTS550" s="57"/>
      <c r="OTT550" s="91"/>
      <c r="OTU550" s="87"/>
      <c r="OTV550" s="87"/>
      <c r="OTW550" s="55"/>
      <c r="OTX550" s="55"/>
      <c r="OTY550" s="92"/>
      <c r="OTZ550" s="61"/>
      <c r="OUA550" s="55"/>
      <c r="OUB550" s="57"/>
      <c r="OUC550" s="55"/>
      <c r="OUD550" s="55"/>
      <c r="OUE550" s="55"/>
      <c r="OUF550" s="55"/>
      <c r="OUG550" s="55"/>
      <c r="OUH550" s="55"/>
      <c r="OUI550" s="55"/>
      <c r="OUJ550" s="59"/>
      <c r="OUK550" s="55"/>
      <c r="OUL550" s="55"/>
      <c r="OUM550" s="87"/>
      <c r="OUN550" s="88"/>
      <c r="OUO550" s="89"/>
      <c r="OUP550" s="90"/>
      <c r="OUQ550" s="57"/>
      <c r="OUR550" s="57"/>
      <c r="OUS550" s="91"/>
      <c r="OUT550" s="87"/>
      <c r="OUU550" s="87"/>
      <c r="OUV550" s="55"/>
      <c r="OUW550" s="55"/>
      <c r="OUX550" s="92"/>
      <c r="OUY550" s="61"/>
      <c r="OUZ550" s="55"/>
      <c r="OVA550" s="57"/>
      <c r="OVB550" s="55"/>
      <c r="OVC550" s="55"/>
      <c r="OVD550" s="55"/>
      <c r="OVE550" s="55"/>
      <c r="OVF550" s="55"/>
      <c r="OVG550" s="55"/>
      <c r="OVH550" s="55"/>
      <c r="OVI550" s="59"/>
      <c r="OVJ550" s="55"/>
      <c r="OVK550" s="55"/>
      <c r="OVL550" s="87"/>
      <c r="OVM550" s="88"/>
      <c r="OVN550" s="89"/>
      <c r="OVO550" s="90"/>
      <c r="OVP550" s="57"/>
      <c r="OVQ550" s="57"/>
      <c r="OVR550" s="91"/>
      <c r="OVS550" s="87"/>
      <c r="OVT550" s="87"/>
      <c r="OVU550" s="55"/>
      <c r="OVV550" s="55"/>
      <c r="OVW550" s="92"/>
      <c r="OVX550" s="61"/>
      <c r="OVY550" s="55"/>
      <c r="OVZ550" s="57"/>
      <c r="OWA550" s="55"/>
      <c r="OWB550" s="55"/>
      <c r="OWC550" s="55"/>
      <c r="OWD550" s="55"/>
      <c r="OWE550" s="55"/>
      <c r="OWF550" s="55"/>
      <c r="OWG550" s="55"/>
      <c r="OWH550" s="59"/>
      <c r="OWI550" s="55"/>
      <c r="OWJ550" s="55"/>
      <c r="OWK550" s="87"/>
      <c r="OWL550" s="88"/>
      <c r="OWM550" s="89"/>
      <c r="OWN550" s="90"/>
      <c r="OWO550" s="57"/>
      <c r="OWP550" s="57"/>
      <c r="OWQ550" s="91"/>
      <c r="OWR550" s="87"/>
      <c r="OWS550" s="87"/>
      <c r="OWT550" s="55"/>
      <c r="OWU550" s="55"/>
      <c r="OWV550" s="92"/>
      <c r="OWW550" s="61"/>
      <c r="OWX550" s="55"/>
      <c r="OWY550" s="57"/>
      <c r="OWZ550" s="55"/>
      <c r="OXA550" s="55"/>
      <c r="OXB550" s="55"/>
      <c r="OXC550" s="55"/>
      <c r="OXD550" s="55"/>
      <c r="OXE550" s="55"/>
      <c r="OXF550" s="55"/>
      <c r="OXG550" s="59"/>
      <c r="OXH550" s="55"/>
      <c r="OXI550" s="55"/>
      <c r="OXJ550" s="87"/>
      <c r="OXK550" s="88"/>
      <c r="OXL550" s="89"/>
      <c r="OXM550" s="90"/>
      <c r="OXN550" s="57"/>
      <c r="OXO550" s="57"/>
      <c r="OXP550" s="91"/>
      <c r="OXQ550" s="87"/>
      <c r="OXR550" s="87"/>
      <c r="OXS550" s="55"/>
      <c r="OXT550" s="55"/>
      <c r="OXU550" s="92"/>
      <c r="OXV550" s="61"/>
      <c r="OXW550" s="55"/>
      <c r="OXX550" s="57"/>
      <c r="OXY550" s="55"/>
      <c r="OXZ550" s="55"/>
      <c r="OYA550" s="55"/>
      <c r="OYB550" s="55"/>
      <c r="OYC550" s="55"/>
      <c r="OYD550" s="55"/>
      <c r="OYE550" s="55"/>
      <c r="OYF550" s="59"/>
      <c r="OYG550" s="55"/>
      <c r="OYH550" s="55"/>
      <c r="OYI550" s="87"/>
      <c r="OYJ550" s="88"/>
      <c r="OYK550" s="89"/>
      <c r="OYL550" s="90"/>
      <c r="OYM550" s="57"/>
      <c r="OYN550" s="57"/>
      <c r="OYO550" s="91"/>
      <c r="OYP550" s="87"/>
      <c r="OYQ550" s="87"/>
      <c r="OYR550" s="55"/>
      <c r="OYS550" s="55"/>
      <c r="OYT550" s="92"/>
      <c r="OYU550" s="61"/>
      <c r="OYV550" s="55"/>
      <c r="OYW550" s="57"/>
      <c r="OYX550" s="55"/>
      <c r="OYY550" s="55"/>
      <c r="OYZ550" s="55"/>
      <c r="OZA550" s="55"/>
      <c r="OZB550" s="55"/>
      <c r="OZC550" s="55"/>
      <c r="OZD550" s="55"/>
      <c r="OZE550" s="59"/>
      <c r="OZF550" s="55"/>
      <c r="OZG550" s="55"/>
      <c r="OZH550" s="87"/>
      <c r="OZI550" s="88"/>
      <c r="OZJ550" s="89"/>
      <c r="OZK550" s="90"/>
      <c r="OZL550" s="57"/>
      <c r="OZM550" s="57"/>
      <c r="OZN550" s="91"/>
      <c r="OZO550" s="87"/>
      <c r="OZP550" s="87"/>
      <c r="OZQ550" s="55"/>
      <c r="OZR550" s="55"/>
      <c r="OZS550" s="92"/>
      <c r="OZT550" s="61"/>
      <c r="OZU550" s="55"/>
      <c r="OZV550" s="57"/>
      <c r="OZW550" s="55"/>
      <c r="OZX550" s="55"/>
      <c r="OZY550" s="55"/>
      <c r="OZZ550" s="55"/>
      <c r="PAA550" s="55"/>
      <c r="PAB550" s="55"/>
      <c r="PAC550" s="55"/>
      <c r="PAD550" s="59"/>
      <c r="PAE550" s="55"/>
      <c r="PAF550" s="55"/>
      <c r="PAG550" s="87"/>
      <c r="PAH550" s="88"/>
      <c r="PAI550" s="89"/>
      <c r="PAJ550" s="90"/>
      <c r="PAK550" s="57"/>
      <c r="PAL550" s="57"/>
      <c r="PAM550" s="91"/>
      <c r="PAN550" s="87"/>
      <c r="PAO550" s="87"/>
      <c r="PAP550" s="55"/>
      <c r="PAQ550" s="55"/>
      <c r="PAR550" s="92"/>
      <c r="PAS550" s="61"/>
      <c r="PAT550" s="55"/>
      <c r="PAU550" s="57"/>
      <c r="PAV550" s="55"/>
      <c r="PAW550" s="55"/>
      <c r="PAX550" s="55"/>
      <c r="PAY550" s="55"/>
      <c r="PAZ550" s="55"/>
      <c r="PBA550" s="55"/>
      <c r="PBB550" s="55"/>
      <c r="PBC550" s="59"/>
      <c r="PBD550" s="55"/>
      <c r="PBE550" s="55"/>
      <c r="PBF550" s="87"/>
      <c r="PBG550" s="88"/>
      <c r="PBH550" s="89"/>
      <c r="PBI550" s="90"/>
      <c r="PBJ550" s="57"/>
      <c r="PBK550" s="57"/>
      <c r="PBL550" s="91"/>
      <c r="PBM550" s="87"/>
      <c r="PBN550" s="87"/>
      <c r="PBO550" s="55"/>
      <c r="PBP550" s="55"/>
      <c r="PBQ550" s="92"/>
      <c r="PBR550" s="61"/>
      <c r="PBS550" s="55"/>
      <c r="PBT550" s="57"/>
      <c r="PBU550" s="55"/>
      <c r="PBV550" s="55"/>
      <c r="PBW550" s="55"/>
      <c r="PBX550" s="55"/>
      <c r="PBY550" s="55"/>
      <c r="PBZ550" s="55"/>
      <c r="PCA550" s="55"/>
      <c r="PCB550" s="59"/>
      <c r="PCC550" s="55"/>
      <c r="PCD550" s="55"/>
      <c r="PCE550" s="87"/>
      <c r="PCF550" s="88"/>
      <c r="PCG550" s="89"/>
      <c r="PCH550" s="90"/>
      <c r="PCI550" s="57"/>
      <c r="PCJ550" s="57"/>
      <c r="PCK550" s="91"/>
      <c r="PCL550" s="87"/>
      <c r="PCM550" s="87"/>
      <c r="PCN550" s="55"/>
      <c r="PCO550" s="55"/>
      <c r="PCP550" s="92"/>
      <c r="PCQ550" s="61"/>
      <c r="PCR550" s="55"/>
      <c r="PCS550" s="57"/>
      <c r="PCT550" s="55"/>
      <c r="PCU550" s="55"/>
      <c r="PCV550" s="55"/>
      <c r="PCW550" s="55"/>
      <c r="PCX550" s="55"/>
      <c r="PCY550" s="55"/>
      <c r="PCZ550" s="55"/>
      <c r="PDA550" s="59"/>
      <c r="PDB550" s="55"/>
      <c r="PDC550" s="55"/>
      <c r="PDD550" s="87"/>
      <c r="PDE550" s="88"/>
      <c r="PDF550" s="89"/>
      <c r="PDG550" s="90"/>
      <c r="PDH550" s="57"/>
      <c r="PDI550" s="57"/>
      <c r="PDJ550" s="91"/>
      <c r="PDK550" s="87"/>
      <c r="PDL550" s="87"/>
      <c r="PDM550" s="55"/>
      <c r="PDN550" s="55"/>
      <c r="PDO550" s="92"/>
      <c r="PDP550" s="61"/>
      <c r="PDQ550" s="55"/>
      <c r="PDR550" s="57"/>
      <c r="PDS550" s="55"/>
      <c r="PDT550" s="55"/>
      <c r="PDU550" s="55"/>
      <c r="PDV550" s="55"/>
      <c r="PDW550" s="55"/>
      <c r="PDX550" s="55"/>
      <c r="PDY550" s="55"/>
      <c r="PDZ550" s="59"/>
      <c r="PEA550" s="55"/>
      <c r="PEB550" s="55"/>
      <c r="PEC550" s="87"/>
      <c r="PED550" s="88"/>
      <c r="PEE550" s="89"/>
      <c r="PEF550" s="90"/>
      <c r="PEG550" s="57"/>
      <c r="PEH550" s="57"/>
      <c r="PEI550" s="91"/>
      <c r="PEJ550" s="87"/>
      <c r="PEK550" s="87"/>
      <c r="PEL550" s="55"/>
      <c r="PEM550" s="55"/>
      <c r="PEN550" s="92"/>
      <c r="PEO550" s="61"/>
      <c r="PEP550" s="55"/>
      <c r="PEQ550" s="57"/>
      <c r="PER550" s="55"/>
      <c r="PES550" s="55"/>
      <c r="PET550" s="55"/>
      <c r="PEU550" s="55"/>
      <c r="PEV550" s="55"/>
      <c r="PEW550" s="55"/>
      <c r="PEX550" s="55"/>
      <c r="PEY550" s="59"/>
      <c r="PEZ550" s="55"/>
      <c r="PFA550" s="55"/>
      <c r="PFB550" s="87"/>
      <c r="PFC550" s="88"/>
      <c r="PFD550" s="89"/>
      <c r="PFE550" s="90"/>
      <c r="PFF550" s="57"/>
      <c r="PFG550" s="57"/>
      <c r="PFH550" s="91"/>
      <c r="PFI550" s="87"/>
      <c r="PFJ550" s="87"/>
      <c r="PFK550" s="55"/>
      <c r="PFL550" s="55"/>
      <c r="PFM550" s="92"/>
      <c r="PFN550" s="61"/>
      <c r="PFO550" s="55"/>
      <c r="PFP550" s="57"/>
      <c r="PFQ550" s="55"/>
      <c r="PFR550" s="55"/>
      <c r="PFS550" s="55"/>
      <c r="PFT550" s="55"/>
      <c r="PFU550" s="55"/>
      <c r="PFV550" s="55"/>
      <c r="PFW550" s="55"/>
      <c r="PFX550" s="59"/>
      <c r="PFY550" s="55"/>
      <c r="PFZ550" s="55"/>
      <c r="PGA550" s="87"/>
      <c r="PGB550" s="88"/>
      <c r="PGC550" s="89"/>
      <c r="PGD550" s="90"/>
      <c r="PGE550" s="57"/>
      <c r="PGF550" s="57"/>
      <c r="PGG550" s="91"/>
      <c r="PGH550" s="87"/>
      <c r="PGI550" s="87"/>
      <c r="PGJ550" s="55"/>
      <c r="PGK550" s="55"/>
      <c r="PGL550" s="92"/>
      <c r="PGM550" s="61"/>
      <c r="PGN550" s="55"/>
      <c r="PGO550" s="57"/>
      <c r="PGP550" s="55"/>
      <c r="PGQ550" s="55"/>
      <c r="PGR550" s="55"/>
      <c r="PGS550" s="55"/>
      <c r="PGT550" s="55"/>
      <c r="PGU550" s="55"/>
      <c r="PGV550" s="55"/>
      <c r="PGW550" s="59"/>
      <c r="PGX550" s="55"/>
      <c r="PGY550" s="55"/>
      <c r="PGZ550" s="87"/>
      <c r="PHA550" s="88"/>
      <c r="PHB550" s="89"/>
      <c r="PHC550" s="90"/>
      <c r="PHD550" s="57"/>
      <c r="PHE550" s="57"/>
      <c r="PHF550" s="91"/>
      <c r="PHG550" s="87"/>
      <c r="PHH550" s="87"/>
      <c r="PHI550" s="55"/>
      <c r="PHJ550" s="55"/>
      <c r="PHK550" s="92"/>
      <c r="PHL550" s="61"/>
      <c r="PHM550" s="55"/>
      <c r="PHN550" s="57"/>
      <c r="PHO550" s="55"/>
      <c r="PHP550" s="55"/>
      <c r="PHQ550" s="55"/>
      <c r="PHR550" s="55"/>
      <c r="PHS550" s="55"/>
      <c r="PHT550" s="55"/>
      <c r="PHU550" s="55"/>
      <c r="PHV550" s="59"/>
      <c r="PHW550" s="55"/>
      <c r="PHX550" s="55"/>
      <c r="PHY550" s="87"/>
      <c r="PHZ550" s="88"/>
      <c r="PIA550" s="89"/>
      <c r="PIB550" s="90"/>
      <c r="PIC550" s="57"/>
      <c r="PID550" s="57"/>
      <c r="PIE550" s="91"/>
      <c r="PIF550" s="87"/>
      <c r="PIG550" s="87"/>
      <c r="PIH550" s="55"/>
      <c r="PII550" s="55"/>
      <c r="PIJ550" s="92"/>
      <c r="PIK550" s="61"/>
      <c r="PIL550" s="55"/>
      <c r="PIM550" s="57"/>
      <c r="PIN550" s="55"/>
      <c r="PIO550" s="55"/>
      <c r="PIP550" s="55"/>
      <c r="PIQ550" s="55"/>
      <c r="PIR550" s="55"/>
      <c r="PIS550" s="55"/>
      <c r="PIT550" s="55"/>
      <c r="PIU550" s="59"/>
      <c r="PIV550" s="55"/>
      <c r="PIW550" s="55"/>
      <c r="PIX550" s="87"/>
      <c r="PIY550" s="88"/>
      <c r="PIZ550" s="89"/>
      <c r="PJA550" s="90"/>
      <c r="PJB550" s="57"/>
      <c r="PJC550" s="57"/>
      <c r="PJD550" s="91"/>
      <c r="PJE550" s="87"/>
      <c r="PJF550" s="87"/>
      <c r="PJG550" s="55"/>
      <c r="PJH550" s="55"/>
      <c r="PJI550" s="92"/>
      <c r="PJJ550" s="61"/>
      <c r="PJK550" s="55"/>
      <c r="PJL550" s="57"/>
      <c r="PJM550" s="55"/>
      <c r="PJN550" s="55"/>
      <c r="PJO550" s="55"/>
      <c r="PJP550" s="55"/>
      <c r="PJQ550" s="55"/>
      <c r="PJR550" s="55"/>
      <c r="PJS550" s="55"/>
      <c r="PJT550" s="59"/>
      <c r="PJU550" s="55"/>
      <c r="PJV550" s="55"/>
      <c r="PJW550" s="87"/>
      <c r="PJX550" s="88"/>
      <c r="PJY550" s="89"/>
      <c r="PJZ550" s="90"/>
      <c r="PKA550" s="57"/>
      <c r="PKB550" s="57"/>
      <c r="PKC550" s="91"/>
      <c r="PKD550" s="87"/>
      <c r="PKE550" s="87"/>
      <c r="PKF550" s="55"/>
      <c r="PKG550" s="55"/>
      <c r="PKH550" s="92"/>
      <c r="PKI550" s="61"/>
      <c r="PKJ550" s="55"/>
      <c r="PKK550" s="57"/>
      <c r="PKL550" s="55"/>
      <c r="PKM550" s="55"/>
      <c r="PKN550" s="55"/>
      <c r="PKO550" s="55"/>
      <c r="PKP550" s="55"/>
      <c r="PKQ550" s="55"/>
      <c r="PKR550" s="55"/>
      <c r="PKS550" s="59"/>
      <c r="PKT550" s="55"/>
      <c r="PKU550" s="55"/>
      <c r="PKV550" s="87"/>
      <c r="PKW550" s="88"/>
      <c r="PKX550" s="89"/>
      <c r="PKY550" s="90"/>
      <c r="PKZ550" s="57"/>
      <c r="PLA550" s="57"/>
      <c r="PLB550" s="91"/>
      <c r="PLC550" s="87"/>
      <c r="PLD550" s="87"/>
      <c r="PLE550" s="55"/>
      <c r="PLF550" s="55"/>
      <c r="PLG550" s="92"/>
      <c r="PLH550" s="61"/>
      <c r="PLI550" s="55"/>
      <c r="PLJ550" s="57"/>
      <c r="PLK550" s="55"/>
      <c r="PLL550" s="55"/>
      <c r="PLM550" s="55"/>
      <c r="PLN550" s="55"/>
      <c r="PLO550" s="55"/>
      <c r="PLP550" s="55"/>
      <c r="PLQ550" s="55"/>
      <c r="PLR550" s="59"/>
      <c r="PLS550" s="55"/>
      <c r="PLT550" s="55"/>
      <c r="PLU550" s="87"/>
      <c r="PLV550" s="88"/>
      <c r="PLW550" s="89"/>
      <c r="PLX550" s="90"/>
      <c r="PLY550" s="57"/>
      <c r="PLZ550" s="57"/>
      <c r="PMA550" s="91"/>
      <c r="PMB550" s="87"/>
      <c r="PMC550" s="87"/>
      <c r="PMD550" s="55"/>
      <c r="PME550" s="55"/>
      <c r="PMF550" s="92"/>
      <c r="PMG550" s="61"/>
      <c r="PMH550" s="55"/>
      <c r="PMI550" s="57"/>
      <c r="PMJ550" s="55"/>
      <c r="PMK550" s="55"/>
      <c r="PML550" s="55"/>
      <c r="PMM550" s="55"/>
      <c r="PMN550" s="55"/>
      <c r="PMO550" s="55"/>
      <c r="PMP550" s="55"/>
      <c r="PMQ550" s="59"/>
      <c r="PMR550" s="55"/>
      <c r="PMS550" s="55"/>
      <c r="PMT550" s="87"/>
      <c r="PMU550" s="88"/>
      <c r="PMV550" s="89"/>
      <c r="PMW550" s="90"/>
      <c r="PMX550" s="57"/>
      <c r="PMY550" s="57"/>
      <c r="PMZ550" s="91"/>
      <c r="PNA550" s="87"/>
      <c r="PNB550" s="87"/>
      <c r="PNC550" s="55"/>
      <c r="PND550" s="55"/>
      <c r="PNE550" s="92"/>
      <c r="PNF550" s="61"/>
      <c r="PNG550" s="55"/>
      <c r="PNH550" s="57"/>
      <c r="PNI550" s="55"/>
      <c r="PNJ550" s="55"/>
      <c r="PNK550" s="55"/>
      <c r="PNL550" s="55"/>
      <c r="PNM550" s="55"/>
      <c r="PNN550" s="55"/>
      <c r="PNO550" s="55"/>
      <c r="PNP550" s="59"/>
      <c r="PNQ550" s="55"/>
      <c r="PNR550" s="55"/>
      <c r="PNS550" s="87"/>
      <c r="PNT550" s="88"/>
      <c r="PNU550" s="89"/>
      <c r="PNV550" s="90"/>
      <c r="PNW550" s="57"/>
      <c r="PNX550" s="57"/>
      <c r="PNY550" s="91"/>
      <c r="PNZ550" s="87"/>
      <c r="POA550" s="87"/>
      <c r="POB550" s="55"/>
      <c r="POC550" s="55"/>
      <c r="POD550" s="92"/>
      <c r="POE550" s="61"/>
      <c r="POF550" s="55"/>
      <c r="POG550" s="57"/>
      <c r="POH550" s="55"/>
      <c r="POI550" s="55"/>
      <c r="POJ550" s="55"/>
      <c r="POK550" s="55"/>
      <c r="POL550" s="55"/>
      <c r="POM550" s="55"/>
      <c r="PON550" s="55"/>
      <c r="POO550" s="59"/>
      <c r="POP550" s="55"/>
      <c r="POQ550" s="55"/>
      <c r="POR550" s="87"/>
      <c r="POS550" s="88"/>
      <c r="POT550" s="89"/>
      <c r="POU550" s="90"/>
      <c r="POV550" s="57"/>
      <c r="POW550" s="57"/>
      <c r="POX550" s="91"/>
      <c r="POY550" s="87"/>
      <c r="POZ550" s="87"/>
      <c r="PPA550" s="55"/>
      <c r="PPB550" s="55"/>
      <c r="PPC550" s="92"/>
      <c r="PPD550" s="61"/>
      <c r="PPE550" s="55"/>
      <c r="PPF550" s="57"/>
      <c r="PPG550" s="55"/>
      <c r="PPH550" s="55"/>
      <c r="PPI550" s="55"/>
      <c r="PPJ550" s="55"/>
      <c r="PPK550" s="55"/>
      <c r="PPL550" s="55"/>
      <c r="PPM550" s="55"/>
      <c r="PPN550" s="59"/>
      <c r="PPO550" s="55"/>
      <c r="PPP550" s="55"/>
      <c r="PPQ550" s="87"/>
      <c r="PPR550" s="88"/>
      <c r="PPS550" s="89"/>
      <c r="PPT550" s="90"/>
      <c r="PPU550" s="57"/>
      <c r="PPV550" s="57"/>
      <c r="PPW550" s="91"/>
      <c r="PPX550" s="87"/>
      <c r="PPY550" s="87"/>
      <c r="PPZ550" s="55"/>
      <c r="PQA550" s="55"/>
      <c r="PQB550" s="92"/>
      <c r="PQC550" s="61"/>
      <c r="PQD550" s="55"/>
      <c r="PQE550" s="57"/>
      <c r="PQF550" s="55"/>
      <c r="PQG550" s="55"/>
      <c r="PQH550" s="55"/>
      <c r="PQI550" s="55"/>
      <c r="PQJ550" s="55"/>
      <c r="PQK550" s="55"/>
      <c r="PQL550" s="55"/>
      <c r="PQM550" s="59"/>
      <c r="PQN550" s="55"/>
      <c r="PQO550" s="55"/>
      <c r="PQP550" s="87"/>
      <c r="PQQ550" s="88"/>
      <c r="PQR550" s="89"/>
      <c r="PQS550" s="90"/>
      <c r="PQT550" s="57"/>
      <c r="PQU550" s="57"/>
      <c r="PQV550" s="91"/>
      <c r="PQW550" s="87"/>
      <c r="PQX550" s="87"/>
      <c r="PQY550" s="55"/>
      <c r="PQZ550" s="55"/>
      <c r="PRA550" s="92"/>
      <c r="PRB550" s="61"/>
      <c r="PRC550" s="55"/>
      <c r="PRD550" s="57"/>
      <c r="PRE550" s="55"/>
      <c r="PRF550" s="55"/>
      <c r="PRG550" s="55"/>
      <c r="PRH550" s="55"/>
      <c r="PRI550" s="55"/>
      <c r="PRJ550" s="55"/>
      <c r="PRK550" s="55"/>
      <c r="PRL550" s="59"/>
      <c r="PRM550" s="55"/>
      <c r="PRN550" s="55"/>
      <c r="PRO550" s="87"/>
      <c r="PRP550" s="88"/>
      <c r="PRQ550" s="89"/>
      <c r="PRR550" s="90"/>
      <c r="PRS550" s="57"/>
      <c r="PRT550" s="57"/>
      <c r="PRU550" s="91"/>
      <c r="PRV550" s="87"/>
      <c r="PRW550" s="87"/>
      <c r="PRX550" s="55"/>
      <c r="PRY550" s="55"/>
      <c r="PRZ550" s="92"/>
      <c r="PSA550" s="61"/>
      <c r="PSB550" s="55"/>
      <c r="PSC550" s="57"/>
      <c r="PSD550" s="55"/>
      <c r="PSE550" s="55"/>
      <c r="PSF550" s="55"/>
      <c r="PSG550" s="55"/>
      <c r="PSH550" s="55"/>
      <c r="PSI550" s="55"/>
      <c r="PSJ550" s="55"/>
      <c r="PSK550" s="59"/>
      <c r="PSL550" s="55"/>
      <c r="PSM550" s="55"/>
      <c r="PSN550" s="87"/>
      <c r="PSO550" s="88"/>
      <c r="PSP550" s="89"/>
      <c r="PSQ550" s="90"/>
      <c r="PSR550" s="57"/>
      <c r="PSS550" s="57"/>
      <c r="PST550" s="91"/>
      <c r="PSU550" s="87"/>
      <c r="PSV550" s="87"/>
      <c r="PSW550" s="55"/>
      <c r="PSX550" s="55"/>
      <c r="PSY550" s="92"/>
      <c r="PSZ550" s="61"/>
      <c r="PTA550" s="55"/>
      <c r="PTB550" s="57"/>
      <c r="PTC550" s="55"/>
      <c r="PTD550" s="55"/>
      <c r="PTE550" s="55"/>
      <c r="PTF550" s="55"/>
      <c r="PTG550" s="55"/>
      <c r="PTH550" s="55"/>
      <c r="PTI550" s="55"/>
      <c r="PTJ550" s="59"/>
      <c r="PTK550" s="55"/>
      <c r="PTL550" s="55"/>
      <c r="PTM550" s="87"/>
      <c r="PTN550" s="88"/>
      <c r="PTO550" s="89"/>
      <c r="PTP550" s="90"/>
      <c r="PTQ550" s="57"/>
      <c r="PTR550" s="57"/>
      <c r="PTS550" s="91"/>
      <c r="PTT550" s="87"/>
      <c r="PTU550" s="87"/>
      <c r="PTV550" s="55"/>
      <c r="PTW550" s="55"/>
      <c r="PTX550" s="92"/>
      <c r="PTY550" s="61"/>
      <c r="PTZ550" s="55"/>
      <c r="PUA550" s="57"/>
      <c r="PUB550" s="55"/>
      <c r="PUC550" s="55"/>
      <c r="PUD550" s="55"/>
      <c r="PUE550" s="55"/>
      <c r="PUF550" s="55"/>
      <c r="PUG550" s="55"/>
      <c r="PUH550" s="55"/>
      <c r="PUI550" s="59"/>
      <c r="PUJ550" s="55"/>
      <c r="PUK550" s="55"/>
      <c r="PUL550" s="87"/>
      <c r="PUM550" s="88"/>
      <c r="PUN550" s="89"/>
      <c r="PUO550" s="90"/>
      <c r="PUP550" s="57"/>
      <c r="PUQ550" s="57"/>
      <c r="PUR550" s="91"/>
      <c r="PUS550" s="87"/>
      <c r="PUT550" s="87"/>
      <c r="PUU550" s="55"/>
      <c r="PUV550" s="55"/>
      <c r="PUW550" s="92"/>
      <c r="PUX550" s="61"/>
      <c r="PUY550" s="55"/>
      <c r="PUZ550" s="57"/>
      <c r="PVA550" s="55"/>
      <c r="PVB550" s="55"/>
      <c r="PVC550" s="55"/>
      <c r="PVD550" s="55"/>
      <c r="PVE550" s="55"/>
      <c r="PVF550" s="55"/>
      <c r="PVG550" s="55"/>
      <c r="PVH550" s="59"/>
      <c r="PVI550" s="55"/>
      <c r="PVJ550" s="55"/>
      <c r="PVK550" s="87"/>
      <c r="PVL550" s="88"/>
      <c r="PVM550" s="89"/>
      <c r="PVN550" s="90"/>
      <c r="PVO550" s="57"/>
      <c r="PVP550" s="57"/>
      <c r="PVQ550" s="91"/>
      <c r="PVR550" s="87"/>
      <c r="PVS550" s="87"/>
      <c r="PVT550" s="55"/>
      <c r="PVU550" s="55"/>
      <c r="PVV550" s="92"/>
      <c r="PVW550" s="61"/>
      <c r="PVX550" s="55"/>
      <c r="PVY550" s="57"/>
      <c r="PVZ550" s="55"/>
      <c r="PWA550" s="55"/>
      <c r="PWB550" s="55"/>
      <c r="PWC550" s="55"/>
      <c r="PWD550" s="55"/>
      <c r="PWE550" s="55"/>
      <c r="PWF550" s="55"/>
      <c r="PWG550" s="59"/>
      <c r="PWH550" s="55"/>
      <c r="PWI550" s="55"/>
      <c r="PWJ550" s="87"/>
      <c r="PWK550" s="88"/>
      <c r="PWL550" s="89"/>
      <c r="PWM550" s="90"/>
      <c r="PWN550" s="57"/>
      <c r="PWO550" s="57"/>
      <c r="PWP550" s="91"/>
      <c r="PWQ550" s="87"/>
      <c r="PWR550" s="87"/>
      <c r="PWS550" s="55"/>
      <c r="PWT550" s="55"/>
      <c r="PWU550" s="92"/>
      <c r="PWV550" s="61"/>
      <c r="PWW550" s="55"/>
      <c r="PWX550" s="57"/>
      <c r="PWY550" s="55"/>
      <c r="PWZ550" s="55"/>
      <c r="PXA550" s="55"/>
      <c r="PXB550" s="55"/>
      <c r="PXC550" s="55"/>
      <c r="PXD550" s="55"/>
      <c r="PXE550" s="55"/>
      <c r="PXF550" s="59"/>
      <c r="PXG550" s="55"/>
      <c r="PXH550" s="55"/>
      <c r="PXI550" s="87"/>
      <c r="PXJ550" s="88"/>
      <c r="PXK550" s="89"/>
      <c r="PXL550" s="90"/>
      <c r="PXM550" s="57"/>
      <c r="PXN550" s="57"/>
      <c r="PXO550" s="91"/>
      <c r="PXP550" s="87"/>
      <c r="PXQ550" s="87"/>
      <c r="PXR550" s="55"/>
      <c r="PXS550" s="55"/>
      <c r="PXT550" s="92"/>
      <c r="PXU550" s="61"/>
      <c r="PXV550" s="55"/>
      <c r="PXW550" s="57"/>
      <c r="PXX550" s="55"/>
      <c r="PXY550" s="55"/>
      <c r="PXZ550" s="55"/>
      <c r="PYA550" s="55"/>
      <c r="PYB550" s="55"/>
      <c r="PYC550" s="55"/>
      <c r="PYD550" s="55"/>
      <c r="PYE550" s="59"/>
      <c r="PYF550" s="55"/>
      <c r="PYG550" s="55"/>
      <c r="PYH550" s="87"/>
      <c r="PYI550" s="88"/>
      <c r="PYJ550" s="89"/>
      <c r="PYK550" s="90"/>
      <c r="PYL550" s="57"/>
      <c r="PYM550" s="57"/>
      <c r="PYN550" s="91"/>
      <c r="PYO550" s="87"/>
      <c r="PYP550" s="87"/>
      <c r="PYQ550" s="55"/>
      <c r="PYR550" s="55"/>
      <c r="PYS550" s="92"/>
      <c r="PYT550" s="61"/>
      <c r="PYU550" s="55"/>
      <c r="PYV550" s="57"/>
      <c r="PYW550" s="55"/>
      <c r="PYX550" s="55"/>
      <c r="PYY550" s="55"/>
      <c r="PYZ550" s="55"/>
      <c r="PZA550" s="55"/>
      <c r="PZB550" s="55"/>
      <c r="PZC550" s="55"/>
      <c r="PZD550" s="59"/>
      <c r="PZE550" s="55"/>
      <c r="PZF550" s="55"/>
      <c r="PZG550" s="87"/>
      <c r="PZH550" s="88"/>
      <c r="PZI550" s="89"/>
      <c r="PZJ550" s="90"/>
      <c r="PZK550" s="57"/>
      <c r="PZL550" s="57"/>
      <c r="PZM550" s="91"/>
      <c r="PZN550" s="87"/>
      <c r="PZO550" s="87"/>
      <c r="PZP550" s="55"/>
      <c r="PZQ550" s="55"/>
      <c r="PZR550" s="92"/>
      <c r="PZS550" s="61"/>
      <c r="PZT550" s="55"/>
      <c r="PZU550" s="57"/>
      <c r="PZV550" s="55"/>
      <c r="PZW550" s="55"/>
      <c r="PZX550" s="55"/>
      <c r="PZY550" s="55"/>
      <c r="PZZ550" s="55"/>
      <c r="QAA550" s="55"/>
      <c r="QAB550" s="55"/>
      <c r="QAC550" s="59"/>
      <c r="QAD550" s="55"/>
      <c r="QAE550" s="55"/>
      <c r="QAF550" s="87"/>
      <c r="QAG550" s="88"/>
      <c r="QAH550" s="89"/>
      <c r="QAI550" s="90"/>
      <c r="QAJ550" s="57"/>
      <c r="QAK550" s="57"/>
      <c r="QAL550" s="91"/>
      <c r="QAM550" s="87"/>
      <c r="QAN550" s="87"/>
      <c r="QAO550" s="55"/>
      <c r="QAP550" s="55"/>
      <c r="QAQ550" s="92"/>
      <c r="QAR550" s="61"/>
      <c r="QAS550" s="55"/>
      <c r="QAT550" s="57"/>
      <c r="QAU550" s="55"/>
      <c r="QAV550" s="55"/>
      <c r="QAW550" s="55"/>
      <c r="QAX550" s="55"/>
      <c r="QAY550" s="55"/>
      <c r="QAZ550" s="55"/>
      <c r="QBA550" s="55"/>
      <c r="QBB550" s="59"/>
      <c r="QBC550" s="55"/>
      <c r="QBD550" s="55"/>
      <c r="QBE550" s="87"/>
      <c r="QBF550" s="88"/>
      <c r="QBG550" s="89"/>
      <c r="QBH550" s="90"/>
      <c r="QBI550" s="57"/>
      <c r="QBJ550" s="57"/>
      <c r="QBK550" s="91"/>
      <c r="QBL550" s="87"/>
      <c r="QBM550" s="87"/>
      <c r="QBN550" s="55"/>
      <c r="QBO550" s="55"/>
      <c r="QBP550" s="92"/>
      <c r="QBQ550" s="61"/>
      <c r="QBR550" s="55"/>
      <c r="QBS550" s="57"/>
      <c r="QBT550" s="55"/>
      <c r="QBU550" s="55"/>
      <c r="QBV550" s="55"/>
      <c r="QBW550" s="55"/>
      <c r="QBX550" s="55"/>
      <c r="QBY550" s="55"/>
      <c r="QBZ550" s="55"/>
      <c r="QCA550" s="59"/>
      <c r="QCB550" s="55"/>
      <c r="QCC550" s="55"/>
      <c r="QCD550" s="87"/>
      <c r="QCE550" s="88"/>
      <c r="QCF550" s="89"/>
      <c r="QCG550" s="90"/>
      <c r="QCH550" s="57"/>
      <c r="QCI550" s="57"/>
      <c r="QCJ550" s="91"/>
      <c r="QCK550" s="87"/>
      <c r="QCL550" s="87"/>
      <c r="QCM550" s="55"/>
      <c r="QCN550" s="55"/>
      <c r="QCO550" s="92"/>
      <c r="QCP550" s="61"/>
      <c r="QCQ550" s="55"/>
      <c r="QCR550" s="57"/>
      <c r="QCS550" s="55"/>
      <c r="QCT550" s="55"/>
      <c r="QCU550" s="55"/>
      <c r="QCV550" s="55"/>
      <c r="QCW550" s="55"/>
      <c r="QCX550" s="55"/>
      <c r="QCY550" s="55"/>
      <c r="QCZ550" s="59"/>
      <c r="QDA550" s="55"/>
      <c r="QDB550" s="55"/>
      <c r="QDC550" s="87"/>
      <c r="QDD550" s="88"/>
      <c r="QDE550" s="89"/>
      <c r="QDF550" s="90"/>
      <c r="QDG550" s="57"/>
      <c r="QDH550" s="57"/>
      <c r="QDI550" s="91"/>
      <c r="QDJ550" s="87"/>
      <c r="QDK550" s="87"/>
      <c r="QDL550" s="55"/>
      <c r="QDM550" s="55"/>
      <c r="QDN550" s="92"/>
      <c r="QDO550" s="61"/>
      <c r="QDP550" s="55"/>
      <c r="QDQ550" s="57"/>
      <c r="QDR550" s="55"/>
      <c r="QDS550" s="55"/>
      <c r="QDT550" s="55"/>
      <c r="QDU550" s="55"/>
      <c r="QDV550" s="55"/>
      <c r="QDW550" s="55"/>
      <c r="QDX550" s="55"/>
      <c r="QDY550" s="59"/>
      <c r="QDZ550" s="55"/>
      <c r="QEA550" s="55"/>
      <c r="QEB550" s="87"/>
      <c r="QEC550" s="88"/>
      <c r="QED550" s="89"/>
      <c r="QEE550" s="90"/>
      <c r="QEF550" s="57"/>
      <c r="QEG550" s="57"/>
      <c r="QEH550" s="91"/>
      <c r="QEI550" s="87"/>
      <c r="QEJ550" s="87"/>
      <c r="QEK550" s="55"/>
      <c r="QEL550" s="55"/>
      <c r="QEM550" s="92"/>
      <c r="QEN550" s="61"/>
      <c r="QEO550" s="55"/>
      <c r="QEP550" s="57"/>
      <c r="QEQ550" s="55"/>
      <c r="QER550" s="55"/>
      <c r="QES550" s="55"/>
      <c r="QET550" s="55"/>
      <c r="QEU550" s="55"/>
      <c r="QEV550" s="55"/>
      <c r="QEW550" s="55"/>
      <c r="QEX550" s="59"/>
      <c r="QEY550" s="55"/>
      <c r="QEZ550" s="55"/>
      <c r="QFA550" s="87"/>
      <c r="QFB550" s="88"/>
      <c r="QFC550" s="89"/>
      <c r="QFD550" s="90"/>
      <c r="QFE550" s="57"/>
      <c r="QFF550" s="57"/>
      <c r="QFG550" s="91"/>
      <c r="QFH550" s="87"/>
      <c r="QFI550" s="87"/>
      <c r="QFJ550" s="55"/>
      <c r="QFK550" s="55"/>
      <c r="QFL550" s="92"/>
      <c r="QFM550" s="61"/>
      <c r="QFN550" s="55"/>
      <c r="QFO550" s="57"/>
      <c r="QFP550" s="55"/>
      <c r="QFQ550" s="55"/>
      <c r="QFR550" s="55"/>
      <c r="QFS550" s="55"/>
      <c r="QFT550" s="55"/>
      <c r="QFU550" s="55"/>
      <c r="QFV550" s="55"/>
      <c r="QFW550" s="59"/>
      <c r="QFX550" s="55"/>
      <c r="QFY550" s="55"/>
      <c r="QFZ550" s="87"/>
      <c r="QGA550" s="88"/>
      <c r="QGB550" s="89"/>
      <c r="QGC550" s="90"/>
      <c r="QGD550" s="57"/>
      <c r="QGE550" s="57"/>
      <c r="QGF550" s="91"/>
      <c r="QGG550" s="87"/>
      <c r="QGH550" s="87"/>
      <c r="QGI550" s="55"/>
      <c r="QGJ550" s="55"/>
      <c r="QGK550" s="92"/>
      <c r="QGL550" s="61"/>
      <c r="QGM550" s="55"/>
      <c r="QGN550" s="57"/>
      <c r="QGO550" s="55"/>
      <c r="QGP550" s="55"/>
      <c r="QGQ550" s="55"/>
      <c r="QGR550" s="55"/>
      <c r="QGS550" s="55"/>
      <c r="QGT550" s="55"/>
      <c r="QGU550" s="55"/>
      <c r="QGV550" s="59"/>
      <c r="QGW550" s="55"/>
      <c r="QGX550" s="55"/>
      <c r="QGY550" s="87"/>
      <c r="QGZ550" s="88"/>
      <c r="QHA550" s="89"/>
      <c r="QHB550" s="90"/>
      <c r="QHC550" s="57"/>
      <c r="QHD550" s="57"/>
      <c r="QHE550" s="91"/>
      <c r="QHF550" s="87"/>
      <c r="QHG550" s="87"/>
      <c r="QHH550" s="55"/>
      <c r="QHI550" s="55"/>
      <c r="QHJ550" s="92"/>
      <c r="QHK550" s="61"/>
      <c r="QHL550" s="55"/>
      <c r="QHM550" s="57"/>
      <c r="QHN550" s="55"/>
      <c r="QHO550" s="55"/>
      <c r="QHP550" s="55"/>
      <c r="QHQ550" s="55"/>
      <c r="QHR550" s="55"/>
      <c r="QHS550" s="55"/>
      <c r="QHT550" s="55"/>
      <c r="QHU550" s="59"/>
      <c r="QHV550" s="55"/>
      <c r="QHW550" s="55"/>
      <c r="QHX550" s="87"/>
      <c r="QHY550" s="88"/>
      <c r="QHZ550" s="89"/>
      <c r="QIA550" s="90"/>
      <c r="QIB550" s="57"/>
      <c r="QIC550" s="57"/>
      <c r="QID550" s="91"/>
      <c r="QIE550" s="87"/>
      <c r="QIF550" s="87"/>
      <c r="QIG550" s="55"/>
      <c r="QIH550" s="55"/>
      <c r="QII550" s="92"/>
      <c r="QIJ550" s="61"/>
      <c r="QIK550" s="55"/>
      <c r="QIL550" s="57"/>
      <c r="QIM550" s="55"/>
      <c r="QIN550" s="55"/>
      <c r="QIO550" s="55"/>
      <c r="QIP550" s="55"/>
      <c r="QIQ550" s="55"/>
      <c r="QIR550" s="55"/>
      <c r="QIS550" s="55"/>
      <c r="QIT550" s="59"/>
      <c r="QIU550" s="55"/>
      <c r="QIV550" s="55"/>
      <c r="QIW550" s="87"/>
      <c r="QIX550" s="88"/>
      <c r="QIY550" s="89"/>
      <c r="QIZ550" s="90"/>
      <c r="QJA550" s="57"/>
      <c r="QJB550" s="57"/>
      <c r="QJC550" s="91"/>
      <c r="QJD550" s="87"/>
      <c r="QJE550" s="87"/>
      <c r="QJF550" s="55"/>
      <c r="QJG550" s="55"/>
      <c r="QJH550" s="92"/>
      <c r="QJI550" s="61"/>
      <c r="QJJ550" s="55"/>
      <c r="QJK550" s="57"/>
      <c r="QJL550" s="55"/>
      <c r="QJM550" s="55"/>
      <c r="QJN550" s="55"/>
      <c r="QJO550" s="55"/>
      <c r="QJP550" s="55"/>
      <c r="QJQ550" s="55"/>
      <c r="QJR550" s="55"/>
      <c r="QJS550" s="59"/>
      <c r="QJT550" s="55"/>
      <c r="QJU550" s="55"/>
      <c r="QJV550" s="87"/>
      <c r="QJW550" s="88"/>
      <c r="QJX550" s="89"/>
      <c r="QJY550" s="90"/>
      <c r="QJZ550" s="57"/>
      <c r="QKA550" s="57"/>
      <c r="QKB550" s="91"/>
      <c r="QKC550" s="87"/>
      <c r="QKD550" s="87"/>
      <c r="QKE550" s="55"/>
      <c r="QKF550" s="55"/>
      <c r="QKG550" s="92"/>
      <c r="QKH550" s="61"/>
      <c r="QKI550" s="55"/>
      <c r="QKJ550" s="57"/>
      <c r="QKK550" s="55"/>
      <c r="QKL550" s="55"/>
      <c r="QKM550" s="55"/>
      <c r="QKN550" s="55"/>
      <c r="QKO550" s="55"/>
      <c r="QKP550" s="55"/>
      <c r="QKQ550" s="55"/>
      <c r="QKR550" s="59"/>
      <c r="QKS550" s="55"/>
      <c r="QKT550" s="55"/>
      <c r="QKU550" s="87"/>
      <c r="QKV550" s="88"/>
      <c r="QKW550" s="89"/>
      <c r="QKX550" s="90"/>
      <c r="QKY550" s="57"/>
      <c r="QKZ550" s="57"/>
      <c r="QLA550" s="91"/>
      <c r="QLB550" s="87"/>
      <c r="QLC550" s="87"/>
      <c r="QLD550" s="55"/>
      <c r="QLE550" s="55"/>
      <c r="QLF550" s="92"/>
      <c r="QLG550" s="61"/>
      <c r="QLH550" s="55"/>
      <c r="QLI550" s="57"/>
      <c r="QLJ550" s="55"/>
      <c r="QLK550" s="55"/>
      <c r="QLL550" s="55"/>
      <c r="QLM550" s="55"/>
      <c r="QLN550" s="55"/>
      <c r="QLO550" s="55"/>
      <c r="QLP550" s="55"/>
      <c r="QLQ550" s="59"/>
      <c r="QLR550" s="55"/>
      <c r="QLS550" s="55"/>
      <c r="QLT550" s="87"/>
      <c r="QLU550" s="88"/>
      <c r="QLV550" s="89"/>
      <c r="QLW550" s="90"/>
      <c r="QLX550" s="57"/>
      <c r="QLY550" s="57"/>
      <c r="QLZ550" s="91"/>
      <c r="QMA550" s="87"/>
      <c r="QMB550" s="87"/>
      <c r="QMC550" s="55"/>
      <c r="QMD550" s="55"/>
      <c r="QME550" s="92"/>
      <c r="QMF550" s="61"/>
      <c r="QMG550" s="55"/>
      <c r="QMH550" s="57"/>
      <c r="QMI550" s="55"/>
      <c r="QMJ550" s="55"/>
      <c r="QMK550" s="55"/>
      <c r="QML550" s="55"/>
      <c r="QMM550" s="55"/>
      <c r="QMN550" s="55"/>
      <c r="QMO550" s="55"/>
      <c r="QMP550" s="59"/>
      <c r="QMQ550" s="55"/>
      <c r="QMR550" s="55"/>
      <c r="QMS550" s="87"/>
      <c r="QMT550" s="88"/>
      <c r="QMU550" s="89"/>
      <c r="QMV550" s="90"/>
      <c r="QMW550" s="57"/>
      <c r="QMX550" s="57"/>
      <c r="QMY550" s="91"/>
      <c r="QMZ550" s="87"/>
      <c r="QNA550" s="87"/>
      <c r="QNB550" s="55"/>
      <c r="QNC550" s="55"/>
      <c r="QND550" s="92"/>
      <c r="QNE550" s="61"/>
      <c r="QNF550" s="55"/>
      <c r="QNG550" s="57"/>
      <c r="QNH550" s="55"/>
      <c r="QNI550" s="55"/>
      <c r="QNJ550" s="55"/>
      <c r="QNK550" s="55"/>
      <c r="QNL550" s="55"/>
      <c r="QNM550" s="55"/>
      <c r="QNN550" s="55"/>
      <c r="QNO550" s="59"/>
      <c r="QNP550" s="55"/>
      <c r="QNQ550" s="55"/>
      <c r="QNR550" s="87"/>
      <c r="QNS550" s="88"/>
      <c r="QNT550" s="89"/>
      <c r="QNU550" s="90"/>
      <c r="QNV550" s="57"/>
      <c r="QNW550" s="57"/>
      <c r="QNX550" s="91"/>
      <c r="QNY550" s="87"/>
      <c r="QNZ550" s="87"/>
      <c r="QOA550" s="55"/>
      <c r="QOB550" s="55"/>
      <c r="QOC550" s="92"/>
      <c r="QOD550" s="61"/>
      <c r="QOE550" s="55"/>
      <c r="QOF550" s="57"/>
      <c r="QOG550" s="55"/>
      <c r="QOH550" s="55"/>
      <c r="QOI550" s="55"/>
      <c r="QOJ550" s="55"/>
      <c r="QOK550" s="55"/>
      <c r="QOL550" s="55"/>
      <c r="QOM550" s="55"/>
      <c r="QON550" s="59"/>
      <c r="QOO550" s="55"/>
      <c r="QOP550" s="55"/>
      <c r="QOQ550" s="87"/>
      <c r="QOR550" s="88"/>
      <c r="QOS550" s="89"/>
      <c r="QOT550" s="90"/>
      <c r="QOU550" s="57"/>
      <c r="QOV550" s="57"/>
      <c r="QOW550" s="91"/>
      <c r="QOX550" s="87"/>
      <c r="QOY550" s="87"/>
      <c r="QOZ550" s="55"/>
      <c r="QPA550" s="55"/>
      <c r="QPB550" s="92"/>
      <c r="QPC550" s="61"/>
      <c r="QPD550" s="55"/>
      <c r="QPE550" s="57"/>
      <c r="QPF550" s="55"/>
      <c r="QPG550" s="55"/>
      <c r="QPH550" s="55"/>
      <c r="QPI550" s="55"/>
      <c r="QPJ550" s="55"/>
      <c r="QPK550" s="55"/>
      <c r="QPL550" s="55"/>
      <c r="QPM550" s="59"/>
      <c r="QPN550" s="55"/>
      <c r="QPO550" s="55"/>
      <c r="QPP550" s="87"/>
      <c r="QPQ550" s="88"/>
      <c r="QPR550" s="89"/>
      <c r="QPS550" s="90"/>
      <c r="QPT550" s="57"/>
      <c r="QPU550" s="57"/>
      <c r="QPV550" s="91"/>
      <c r="QPW550" s="87"/>
      <c r="QPX550" s="87"/>
      <c r="QPY550" s="55"/>
      <c r="QPZ550" s="55"/>
      <c r="QQA550" s="92"/>
      <c r="QQB550" s="61"/>
      <c r="QQC550" s="55"/>
      <c r="QQD550" s="57"/>
      <c r="QQE550" s="55"/>
      <c r="QQF550" s="55"/>
      <c r="QQG550" s="55"/>
      <c r="QQH550" s="55"/>
      <c r="QQI550" s="55"/>
      <c r="QQJ550" s="55"/>
      <c r="QQK550" s="55"/>
      <c r="QQL550" s="59"/>
      <c r="QQM550" s="55"/>
      <c r="QQN550" s="55"/>
      <c r="QQO550" s="87"/>
      <c r="QQP550" s="88"/>
      <c r="QQQ550" s="89"/>
      <c r="QQR550" s="90"/>
      <c r="QQS550" s="57"/>
      <c r="QQT550" s="57"/>
      <c r="QQU550" s="91"/>
      <c r="QQV550" s="87"/>
      <c r="QQW550" s="87"/>
      <c r="QQX550" s="55"/>
      <c r="QQY550" s="55"/>
      <c r="QQZ550" s="92"/>
      <c r="QRA550" s="61"/>
      <c r="QRB550" s="55"/>
      <c r="QRC550" s="57"/>
      <c r="QRD550" s="55"/>
      <c r="QRE550" s="55"/>
      <c r="QRF550" s="55"/>
      <c r="QRG550" s="55"/>
      <c r="QRH550" s="55"/>
      <c r="QRI550" s="55"/>
      <c r="QRJ550" s="55"/>
      <c r="QRK550" s="59"/>
      <c r="QRL550" s="55"/>
      <c r="QRM550" s="55"/>
      <c r="QRN550" s="87"/>
      <c r="QRO550" s="88"/>
      <c r="QRP550" s="89"/>
      <c r="QRQ550" s="90"/>
      <c r="QRR550" s="57"/>
      <c r="QRS550" s="57"/>
      <c r="QRT550" s="91"/>
      <c r="QRU550" s="87"/>
      <c r="QRV550" s="87"/>
      <c r="QRW550" s="55"/>
      <c r="QRX550" s="55"/>
      <c r="QRY550" s="92"/>
      <c r="QRZ550" s="61"/>
      <c r="QSA550" s="55"/>
      <c r="QSB550" s="57"/>
      <c r="QSC550" s="55"/>
      <c r="QSD550" s="55"/>
      <c r="QSE550" s="55"/>
      <c r="QSF550" s="55"/>
      <c r="QSG550" s="55"/>
      <c r="QSH550" s="55"/>
      <c r="QSI550" s="55"/>
      <c r="QSJ550" s="59"/>
      <c r="QSK550" s="55"/>
      <c r="QSL550" s="55"/>
      <c r="QSM550" s="87"/>
      <c r="QSN550" s="88"/>
      <c r="QSO550" s="89"/>
      <c r="QSP550" s="90"/>
      <c r="QSQ550" s="57"/>
      <c r="QSR550" s="57"/>
      <c r="QSS550" s="91"/>
      <c r="QST550" s="87"/>
      <c r="QSU550" s="87"/>
      <c r="QSV550" s="55"/>
      <c r="QSW550" s="55"/>
      <c r="QSX550" s="92"/>
      <c r="QSY550" s="61"/>
      <c r="QSZ550" s="55"/>
      <c r="QTA550" s="57"/>
      <c r="QTB550" s="55"/>
      <c r="QTC550" s="55"/>
      <c r="QTD550" s="55"/>
      <c r="QTE550" s="55"/>
      <c r="QTF550" s="55"/>
      <c r="QTG550" s="55"/>
      <c r="QTH550" s="55"/>
      <c r="QTI550" s="59"/>
      <c r="QTJ550" s="55"/>
      <c r="QTK550" s="55"/>
      <c r="QTL550" s="87"/>
      <c r="QTM550" s="88"/>
      <c r="QTN550" s="89"/>
      <c r="QTO550" s="90"/>
      <c r="QTP550" s="57"/>
      <c r="QTQ550" s="57"/>
      <c r="QTR550" s="91"/>
      <c r="QTS550" s="87"/>
      <c r="QTT550" s="87"/>
      <c r="QTU550" s="55"/>
      <c r="QTV550" s="55"/>
      <c r="QTW550" s="92"/>
      <c r="QTX550" s="61"/>
      <c r="QTY550" s="55"/>
      <c r="QTZ550" s="57"/>
      <c r="QUA550" s="55"/>
      <c r="QUB550" s="55"/>
      <c r="QUC550" s="55"/>
      <c r="QUD550" s="55"/>
      <c r="QUE550" s="55"/>
      <c r="QUF550" s="55"/>
      <c r="QUG550" s="55"/>
      <c r="QUH550" s="59"/>
      <c r="QUI550" s="55"/>
      <c r="QUJ550" s="55"/>
      <c r="QUK550" s="87"/>
      <c r="QUL550" s="88"/>
      <c r="QUM550" s="89"/>
      <c r="QUN550" s="90"/>
      <c r="QUO550" s="57"/>
      <c r="QUP550" s="57"/>
      <c r="QUQ550" s="91"/>
      <c r="QUR550" s="87"/>
      <c r="QUS550" s="87"/>
      <c r="QUT550" s="55"/>
      <c r="QUU550" s="55"/>
      <c r="QUV550" s="92"/>
      <c r="QUW550" s="61"/>
      <c r="QUX550" s="55"/>
      <c r="QUY550" s="57"/>
      <c r="QUZ550" s="55"/>
      <c r="QVA550" s="55"/>
      <c r="QVB550" s="55"/>
      <c r="QVC550" s="55"/>
      <c r="QVD550" s="55"/>
      <c r="QVE550" s="55"/>
      <c r="QVF550" s="55"/>
      <c r="QVG550" s="59"/>
      <c r="QVH550" s="55"/>
      <c r="QVI550" s="55"/>
      <c r="QVJ550" s="87"/>
      <c r="QVK550" s="88"/>
      <c r="QVL550" s="89"/>
      <c r="QVM550" s="90"/>
      <c r="QVN550" s="57"/>
      <c r="QVO550" s="57"/>
      <c r="QVP550" s="91"/>
      <c r="QVQ550" s="87"/>
      <c r="QVR550" s="87"/>
      <c r="QVS550" s="55"/>
      <c r="QVT550" s="55"/>
      <c r="QVU550" s="92"/>
      <c r="QVV550" s="61"/>
      <c r="QVW550" s="55"/>
      <c r="QVX550" s="57"/>
      <c r="QVY550" s="55"/>
      <c r="QVZ550" s="55"/>
      <c r="QWA550" s="55"/>
      <c r="QWB550" s="55"/>
      <c r="QWC550" s="55"/>
      <c r="QWD550" s="55"/>
      <c r="QWE550" s="55"/>
      <c r="QWF550" s="59"/>
      <c r="QWG550" s="55"/>
      <c r="QWH550" s="55"/>
      <c r="QWI550" s="87"/>
      <c r="QWJ550" s="88"/>
      <c r="QWK550" s="89"/>
      <c r="QWL550" s="90"/>
      <c r="QWM550" s="57"/>
      <c r="QWN550" s="57"/>
      <c r="QWO550" s="91"/>
      <c r="QWP550" s="87"/>
      <c r="QWQ550" s="87"/>
      <c r="QWR550" s="55"/>
      <c r="QWS550" s="55"/>
      <c r="QWT550" s="92"/>
      <c r="QWU550" s="61"/>
      <c r="QWV550" s="55"/>
      <c r="QWW550" s="57"/>
      <c r="QWX550" s="55"/>
      <c r="QWY550" s="55"/>
      <c r="QWZ550" s="55"/>
      <c r="QXA550" s="55"/>
      <c r="QXB550" s="55"/>
      <c r="QXC550" s="55"/>
      <c r="QXD550" s="55"/>
      <c r="QXE550" s="59"/>
      <c r="QXF550" s="55"/>
      <c r="QXG550" s="55"/>
      <c r="QXH550" s="87"/>
      <c r="QXI550" s="88"/>
      <c r="QXJ550" s="89"/>
      <c r="QXK550" s="90"/>
      <c r="QXL550" s="57"/>
      <c r="QXM550" s="57"/>
      <c r="QXN550" s="91"/>
      <c r="QXO550" s="87"/>
      <c r="QXP550" s="87"/>
      <c r="QXQ550" s="55"/>
      <c r="QXR550" s="55"/>
      <c r="QXS550" s="92"/>
      <c r="QXT550" s="61"/>
      <c r="QXU550" s="55"/>
      <c r="QXV550" s="57"/>
      <c r="QXW550" s="55"/>
      <c r="QXX550" s="55"/>
      <c r="QXY550" s="55"/>
      <c r="QXZ550" s="55"/>
      <c r="QYA550" s="55"/>
      <c r="QYB550" s="55"/>
      <c r="QYC550" s="55"/>
      <c r="QYD550" s="59"/>
      <c r="QYE550" s="55"/>
      <c r="QYF550" s="55"/>
      <c r="QYG550" s="87"/>
      <c r="QYH550" s="88"/>
      <c r="QYI550" s="89"/>
      <c r="QYJ550" s="90"/>
      <c r="QYK550" s="57"/>
      <c r="QYL550" s="57"/>
      <c r="QYM550" s="91"/>
      <c r="QYN550" s="87"/>
      <c r="QYO550" s="87"/>
      <c r="QYP550" s="55"/>
      <c r="QYQ550" s="55"/>
      <c r="QYR550" s="92"/>
      <c r="QYS550" s="61"/>
      <c r="QYT550" s="55"/>
      <c r="QYU550" s="57"/>
      <c r="QYV550" s="55"/>
      <c r="QYW550" s="55"/>
      <c r="QYX550" s="55"/>
      <c r="QYY550" s="55"/>
      <c r="QYZ550" s="55"/>
      <c r="QZA550" s="55"/>
      <c r="QZB550" s="55"/>
      <c r="QZC550" s="59"/>
      <c r="QZD550" s="55"/>
      <c r="QZE550" s="55"/>
      <c r="QZF550" s="87"/>
      <c r="QZG550" s="88"/>
      <c r="QZH550" s="89"/>
      <c r="QZI550" s="90"/>
      <c r="QZJ550" s="57"/>
      <c r="QZK550" s="57"/>
      <c r="QZL550" s="91"/>
      <c r="QZM550" s="87"/>
      <c r="QZN550" s="87"/>
      <c r="QZO550" s="55"/>
      <c r="QZP550" s="55"/>
      <c r="QZQ550" s="92"/>
      <c r="QZR550" s="61"/>
      <c r="QZS550" s="55"/>
      <c r="QZT550" s="57"/>
      <c r="QZU550" s="55"/>
      <c r="QZV550" s="55"/>
      <c r="QZW550" s="55"/>
      <c r="QZX550" s="55"/>
      <c r="QZY550" s="55"/>
      <c r="QZZ550" s="55"/>
      <c r="RAA550" s="55"/>
      <c r="RAB550" s="59"/>
      <c r="RAC550" s="55"/>
      <c r="RAD550" s="55"/>
      <c r="RAE550" s="87"/>
      <c r="RAF550" s="88"/>
      <c r="RAG550" s="89"/>
      <c r="RAH550" s="90"/>
      <c r="RAI550" s="57"/>
      <c r="RAJ550" s="57"/>
      <c r="RAK550" s="91"/>
      <c r="RAL550" s="87"/>
      <c r="RAM550" s="87"/>
      <c r="RAN550" s="55"/>
      <c r="RAO550" s="55"/>
      <c r="RAP550" s="92"/>
      <c r="RAQ550" s="61"/>
      <c r="RAR550" s="55"/>
      <c r="RAS550" s="57"/>
      <c r="RAT550" s="55"/>
      <c r="RAU550" s="55"/>
      <c r="RAV550" s="55"/>
      <c r="RAW550" s="55"/>
      <c r="RAX550" s="55"/>
      <c r="RAY550" s="55"/>
      <c r="RAZ550" s="55"/>
      <c r="RBA550" s="59"/>
      <c r="RBB550" s="55"/>
      <c r="RBC550" s="55"/>
      <c r="RBD550" s="87"/>
      <c r="RBE550" s="88"/>
      <c r="RBF550" s="89"/>
      <c r="RBG550" s="90"/>
      <c r="RBH550" s="57"/>
      <c r="RBI550" s="57"/>
      <c r="RBJ550" s="91"/>
      <c r="RBK550" s="87"/>
      <c r="RBL550" s="87"/>
      <c r="RBM550" s="55"/>
      <c r="RBN550" s="55"/>
      <c r="RBO550" s="92"/>
      <c r="RBP550" s="61"/>
      <c r="RBQ550" s="55"/>
      <c r="RBR550" s="57"/>
      <c r="RBS550" s="55"/>
      <c r="RBT550" s="55"/>
      <c r="RBU550" s="55"/>
      <c r="RBV550" s="55"/>
      <c r="RBW550" s="55"/>
      <c r="RBX550" s="55"/>
      <c r="RBY550" s="55"/>
      <c r="RBZ550" s="59"/>
      <c r="RCA550" s="55"/>
      <c r="RCB550" s="55"/>
      <c r="RCC550" s="87"/>
      <c r="RCD550" s="88"/>
      <c r="RCE550" s="89"/>
      <c r="RCF550" s="90"/>
      <c r="RCG550" s="57"/>
      <c r="RCH550" s="57"/>
      <c r="RCI550" s="91"/>
      <c r="RCJ550" s="87"/>
      <c r="RCK550" s="87"/>
      <c r="RCL550" s="55"/>
      <c r="RCM550" s="55"/>
      <c r="RCN550" s="92"/>
      <c r="RCO550" s="61"/>
      <c r="RCP550" s="55"/>
      <c r="RCQ550" s="57"/>
      <c r="RCR550" s="55"/>
      <c r="RCS550" s="55"/>
      <c r="RCT550" s="55"/>
      <c r="RCU550" s="55"/>
      <c r="RCV550" s="55"/>
      <c r="RCW550" s="55"/>
      <c r="RCX550" s="55"/>
      <c r="RCY550" s="59"/>
      <c r="RCZ550" s="55"/>
      <c r="RDA550" s="55"/>
      <c r="RDB550" s="87"/>
      <c r="RDC550" s="88"/>
      <c r="RDD550" s="89"/>
      <c r="RDE550" s="90"/>
      <c r="RDF550" s="57"/>
      <c r="RDG550" s="57"/>
      <c r="RDH550" s="91"/>
      <c r="RDI550" s="87"/>
      <c r="RDJ550" s="87"/>
      <c r="RDK550" s="55"/>
      <c r="RDL550" s="55"/>
      <c r="RDM550" s="92"/>
      <c r="RDN550" s="61"/>
      <c r="RDO550" s="55"/>
      <c r="RDP550" s="57"/>
      <c r="RDQ550" s="55"/>
      <c r="RDR550" s="55"/>
      <c r="RDS550" s="55"/>
      <c r="RDT550" s="55"/>
      <c r="RDU550" s="55"/>
      <c r="RDV550" s="55"/>
      <c r="RDW550" s="55"/>
      <c r="RDX550" s="59"/>
      <c r="RDY550" s="55"/>
      <c r="RDZ550" s="55"/>
      <c r="REA550" s="87"/>
      <c r="REB550" s="88"/>
      <c r="REC550" s="89"/>
      <c r="RED550" s="90"/>
      <c r="REE550" s="57"/>
      <c r="REF550" s="57"/>
      <c r="REG550" s="91"/>
      <c r="REH550" s="87"/>
      <c r="REI550" s="87"/>
      <c r="REJ550" s="55"/>
      <c r="REK550" s="55"/>
      <c r="REL550" s="92"/>
      <c r="REM550" s="61"/>
      <c r="REN550" s="55"/>
      <c r="REO550" s="57"/>
      <c r="REP550" s="55"/>
      <c r="REQ550" s="55"/>
      <c r="RER550" s="55"/>
      <c r="RES550" s="55"/>
      <c r="RET550" s="55"/>
      <c r="REU550" s="55"/>
      <c r="REV550" s="55"/>
      <c r="REW550" s="59"/>
      <c r="REX550" s="55"/>
      <c r="REY550" s="55"/>
      <c r="REZ550" s="87"/>
      <c r="RFA550" s="88"/>
      <c r="RFB550" s="89"/>
      <c r="RFC550" s="90"/>
      <c r="RFD550" s="57"/>
      <c r="RFE550" s="57"/>
      <c r="RFF550" s="91"/>
      <c r="RFG550" s="87"/>
      <c r="RFH550" s="87"/>
      <c r="RFI550" s="55"/>
      <c r="RFJ550" s="55"/>
      <c r="RFK550" s="92"/>
      <c r="RFL550" s="61"/>
      <c r="RFM550" s="55"/>
      <c r="RFN550" s="57"/>
      <c r="RFO550" s="55"/>
      <c r="RFP550" s="55"/>
      <c r="RFQ550" s="55"/>
      <c r="RFR550" s="55"/>
      <c r="RFS550" s="55"/>
      <c r="RFT550" s="55"/>
      <c r="RFU550" s="55"/>
      <c r="RFV550" s="59"/>
      <c r="RFW550" s="55"/>
      <c r="RFX550" s="55"/>
      <c r="RFY550" s="87"/>
      <c r="RFZ550" s="88"/>
      <c r="RGA550" s="89"/>
      <c r="RGB550" s="90"/>
      <c r="RGC550" s="57"/>
      <c r="RGD550" s="57"/>
      <c r="RGE550" s="91"/>
      <c r="RGF550" s="87"/>
      <c r="RGG550" s="87"/>
      <c r="RGH550" s="55"/>
      <c r="RGI550" s="55"/>
      <c r="RGJ550" s="92"/>
      <c r="RGK550" s="61"/>
      <c r="RGL550" s="55"/>
      <c r="RGM550" s="57"/>
      <c r="RGN550" s="55"/>
      <c r="RGO550" s="55"/>
      <c r="RGP550" s="55"/>
      <c r="RGQ550" s="55"/>
      <c r="RGR550" s="55"/>
      <c r="RGS550" s="55"/>
      <c r="RGT550" s="55"/>
      <c r="RGU550" s="59"/>
      <c r="RGV550" s="55"/>
      <c r="RGW550" s="55"/>
      <c r="RGX550" s="87"/>
      <c r="RGY550" s="88"/>
      <c r="RGZ550" s="89"/>
      <c r="RHA550" s="90"/>
      <c r="RHB550" s="57"/>
      <c r="RHC550" s="57"/>
      <c r="RHD550" s="91"/>
      <c r="RHE550" s="87"/>
      <c r="RHF550" s="87"/>
      <c r="RHG550" s="55"/>
      <c r="RHH550" s="55"/>
      <c r="RHI550" s="92"/>
      <c r="RHJ550" s="61"/>
      <c r="RHK550" s="55"/>
      <c r="RHL550" s="57"/>
      <c r="RHM550" s="55"/>
      <c r="RHN550" s="55"/>
      <c r="RHO550" s="55"/>
      <c r="RHP550" s="55"/>
      <c r="RHQ550" s="55"/>
      <c r="RHR550" s="55"/>
      <c r="RHS550" s="55"/>
      <c r="RHT550" s="59"/>
      <c r="RHU550" s="55"/>
      <c r="RHV550" s="55"/>
      <c r="RHW550" s="87"/>
      <c r="RHX550" s="88"/>
      <c r="RHY550" s="89"/>
      <c r="RHZ550" s="90"/>
      <c r="RIA550" s="57"/>
      <c r="RIB550" s="57"/>
      <c r="RIC550" s="91"/>
      <c r="RID550" s="87"/>
      <c r="RIE550" s="87"/>
      <c r="RIF550" s="55"/>
      <c r="RIG550" s="55"/>
      <c r="RIH550" s="92"/>
      <c r="RII550" s="61"/>
      <c r="RIJ550" s="55"/>
      <c r="RIK550" s="57"/>
      <c r="RIL550" s="55"/>
      <c r="RIM550" s="55"/>
      <c r="RIN550" s="55"/>
      <c r="RIO550" s="55"/>
      <c r="RIP550" s="55"/>
      <c r="RIQ550" s="55"/>
      <c r="RIR550" s="55"/>
      <c r="RIS550" s="59"/>
      <c r="RIT550" s="55"/>
      <c r="RIU550" s="55"/>
      <c r="RIV550" s="87"/>
      <c r="RIW550" s="88"/>
      <c r="RIX550" s="89"/>
      <c r="RIY550" s="90"/>
      <c r="RIZ550" s="57"/>
      <c r="RJA550" s="57"/>
      <c r="RJB550" s="91"/>
      <c r="RJC550" s="87"/>
      <c r="RJD550" s="87"/>
      <c r="RJE550" s="55"/>
      <c r="RJF550" s="55"/>
      <c r="RJG550" s="92"/>
      <c r="RJH550" s="61"/>
      <c r="RJI550" s="55"/>
      <c r="RJJ550" s="57"/>
      <c r="RJK550" s="55"/>
      <c r="RJL550" s="55"/>
      <c r="RJM550" s="55"/>
      <c r="RJN550" s="55"/>
      <c r="RJO550" s="55"/>
      <c r="RJP550" s="55"/>
      <c r="RJQ550" s="55"/>
      <c r="RJR550" s="59"/>
      <c r="RJS550" s="55"/>
      <c r="RJT550" s="55"/>
      <c r="RJU550" s="87"/>
      <c r="RJV550" s="88"/>
      <c r="RJW550" s="89"/>
      <c r="RJX550" s="90"/>
      <c r="RJY550" s="57"/>
      <c r="RJZ550" s="57"/>
      <c r="RKA550" s="91"/>
      <c r="RKB550" s="87"/>
      <c r="RKC550" s="87"/>
      <c r="RKD550" s="55"/>
      <c r="RKE550" s="55"/>
      <c r="RKF550" s="92"/>
      <c r="RKG550" s="61"/>
      <c r="RKH550" s="55"/>
      <c r="RKI550" s="57"/>
      <c r="RKJ550" s="55"/>
      <c r="RKK550" s="55"/>
      <c r="RKL550" s="55"/>
      <c r="RKM550" s="55"/>
      <c r="RKN550" s="55"/>
      <c r="RKO550" s="55"/>
      <c r="RKP550" s="55"/>
      <c r="RKQ550" s="59"/>
      <c r="RKR550" s="55"/>
      <c r="RKS550" s="55"/>
      <c r="RKT550" s="87"/>
      <c r="RKU550" s="88"/>
      <c r="RKV550" s="89"/>
      <c r="RKW550" s="90"/>
      <c r="RKX550" s="57"/>
      <c r="RKY550" s="57"/>
      <c r="RKZ550" s="91"/>
      <c r="RLA550" s="87"/>
      <c r="RLB550" s="87"/>
      <c r="RLC550" s="55"/>
      <c r="RLD550" s="55"/>
      <c r="RLE550" s="92"/>
      <c r="RLF550" s="61"/>
      <c r="RLG550" s="55"/>
      <c r="RLH550" s="57"/>
      <c r="RLI550" s="55"/>
      <c r="RLJ550" s="55"/>
      <c r="RLK550" s="55"/>
      <c r="RLL550" s="55"/>
      <c r="RLM550" s="55"/>
      <c r="RLN550" s="55"/>
      <c r="RLO550" s="55"/>
      <c r="RLP550" s="59"/>
      <c r="RLQ550" s="55"/>
      <c r="RLR550" s="55"/>
      <c r="RLS550" s="87"/>
      <c r="RLT550" s="88"/>
      <c r="RLU550" s="89"/>
      <c r="RLV550" s="90"/>
      <c r="RLW550" s="57"/>
      <c r="RLX550" s="57"/>
      <c r="RLY550" s="91"/>
      <c r="RLZ550" s="87"/>
      <c r="RMA550" s="87"/>
      <c r="RMB550" s="55"/>
      <c r="RMC550" s="55"/>
      <c r="RMD550" s="92"/>
      <c r="RME550" s="61"/>
      <c r="RMF550" s="55"/>
      <c r="RMG550" s="57"/>
      <c r="RMH550" s="55"/>
      <c r="RMI550" s="55"/>
      <c r="RMJ550" s="55"/>
      <c r="RMK550" s="55"/>
      <c r="RML550" s="55"/>
      <c r="RMM550" s="55"/>
      <c r="RMN550" s="55"/>
      <c r="RMO550" s="59"/>
      <c r="RMP550" s="55"/>
      <c r="RMQ550" s="55"/>
      <c r="RMR550" s="87"/>
      <c r="RMS550" s="88"/>
      <c r="RMT550" s="89"/>
      <c r="RMU550" s="90"/>
      <c r="RMV550" s="57"/>
      <c r="RMW550" s="57"/>
      <c r="RMX550" s="91"/>
      <c r="RMY550" s="87"/>
      <c r="RMZ550" s="87"/>
      <c r="RNA550" s="55"/>
      <c r="RNB550" s="55"/>
      <c r="RNC550" s="92"/>
      <c r="RND550" s="61"/>
      <c r="RNE550" s="55"/>
      <c r="RNF550" s="57"/>
      <c r="RNG550" s="55"/>
      <c r="RNH550" s="55"/>
      <c r="RNI550" s="55"/>
      <c r="RNJ550" s="55"/>
      <c r="RNK550" s="55"/>
      <c r="RNL550" s="55"/>
      <c r="RNM550" s="55"/>
      <c r="RNN550" s="59"/>
      <c r="RNO550" s="55"/>
      <c r="RNP550" s="55"/>
      <c r="RNQ550" s="87"/>
      <c r="RNR550" s="88"/>
      <c r="RNS550" s="89"/>
      <c r="RNT550" s="90"/>
      <c r="RNU550" s="57"/>
      <c r="RNV550" s="57"/>
      <c r="RNW550" s="91"/>
      <c r="RNX550" s="87"/>
      <c r="RNY550" s="87"/>
      <c r="RNZ550" s="55"/>
      <c r="ROA550" s="55"/>
      <c r="ROB550" s="92"/>
      <c r="ROC550" s="61"/>
      <c r="ROD550" s="55"/>
      <c r="ROE550" s="57"/>
      <c r="ROF550" s="55"/>
      <c r="ROG550" s="55"/>
      <c r="ROH550" s="55"/>
      <c r="ROI550" s="55"/>
      <c r="ROJ550" s="55"/>
      <c r="ROK550" s="55"/>
      <c r="ROL550" s="55"/>
      <c r="ROM550" s="59"/>
      <c r="RON550" s="55"/>
      <c r="ROO550" s="55"/>
      <c r="ROP550" s="87"/>
      <c r="ROQ550" s="88"/>
      <c r="ROR550" s="89"/>
      <c r="ROS550" s="90"/>
      <c r="ROT550" s="57"/>
      <c r="ROU550" s="57"/>
      <c r="ROV550" s="91"/>
      <c r="ROW550" s="87"/>
      <c r="ROX550" s="87"/>
      <c r="ROY550" s="55"/>
      <c r="ROZ550" s="55"/>
      <c r="RPA550" s="92"/>
      <c r="RPB550" s="61"/>
      <c r="RPC550" s="55"/>
      <c r="RPD550" s="57"/>
      <c r="RPE550" s="55"/>
      <c r="RPF550" s="55"/>
      <c r="RPG550" s="55"/>
      <c r="RPH550" s="55"/>
      <c r="RPI550" s="55"/>
      <c r="RPJ550" s="55"/>
      <c r="RPK550" s="55"/>
      <c r="RPL550" s="59"/>
      <c r="RPM550" s="55"/>
      <c r="RPN550" s="55"/>
      <c r="RPO550" s="87"/>
      <c r="RPP550" s="88"/>
      <c r="RPQ550" s="89"/>
      <c r="RPR550" s="90"/>
      <c r="RPS550" s="57"/>
      <c r="RPT550" s="57"/>
      <c r="RPU550" s="91"/>
      <c r="RPV550" s="87"/>
      <c r="RPW550" s="87"/>
      <c r="RPX550" s="55"/>
      <c r="RPY550" s="55"/>
      <c r="RPZ550" s="92"/>
      <c r="RQA550" s="61"/>
      <c r="RQB550" s="55"/>
      <c r="RQC550" s="57"/>
      <c r="RQD550" s="55"/>
      <c r="RQE550" s="55"/>
      <c r="RQF550" s="55"/>
      <c r="RQG550" s="55"/>
      <c r="RQH550" s="55"/>
      <c r="RQI550" s="55"/>
      <c r="RQJ550" s="55"/>
      <c r="RQK550" s="59"/>
      <c r="RQL550" s="55"/>
      <c r="RQM550" s="55"/>
      <c r="RQN550" s="87"/>
      <c r="RQO550" s="88"/>
      <c r="RQP550" s="89"/>
      <c r="RQQ550" s="90"/>
      <c r="RQR550" s="57"/>
      <c r="RQS550" s="57"/>
      <c r="RQT550" s="91"/>
      <c r="RQU550" s="87"/>
      <c r="RQV550" s="87"/>
      <c r="RQW550" s="55"/>
      <c r="RQX550" s="55"/>
      <c r="RQY550" s="92"/>
      <c r="RQZ550" s="61"/>
      <c r="RRA550" s="55"/>
      <c r="RRB550" s="57"/>
      <c r="RRC550" s="55"/>
      <c r="RRD550" s="55"/>
      <c r="RRE550" s="55"/>
      <c r="RRF550" s="55"/>
      <c r="RRG550" s="55"/>
      <c r="RRH550" s="55"/>
      <c r="RRI550" s="55"/>
      <c r="RRJ550" s="59"/>
      <c r="RRK550" s="55"/>
      <c r="RRL550" s="55"/>
      <c r="RRM550" s="87"/>
      <c r="RRN550" s="88"/>
      <c r="RRO550" s="89"/>
      <c r="RRP550" s="90"/>
      <c r="RRQ550" s="57"/>
      <c r="RRR550" s="57"/>
      <c r="RRS550" s="91"/>
      <c r="RRT550" s="87"/>
      <c r="RRU550" s="87"/>
      <c r="RRV550" s="55"/>
      <c r="RRW550" s="55"/>
      <c r="RRX550" s="92"/>
      <c r="RRY550" s="61"/>
      <c r="RRZ550" s="55"/>
      <c r="RSA550" s="57"/>
      <c r="RSB550" s="55"/>
      <c r="RSC550" s="55"/>
      <c r="RSD550" s="55"/>
      <c r="RSE550" s="55"/>
      <c r="RSF550" s="55"/>
      <c r="RSG550" s="55"/>
      <c r="RSH550" s="55"/>
      <c r="RSI550" s="59"/>
      <c r="RSJ550" s="55"/>
      <c r="RSK550" s="55"/>
      <c r="RSL550" s="87"/>
      <c r="RSM550" s="88"/>
      <c r="RSN550" s="89"/>
      <c r="RSO550" s="90"/>
      <c r="RSP550" s="57"/>
      <c r="RSQ550" s="57"/>
      <c r="RSR550" s="91"/>
      <c r="RSS550" s="87"/>
      <c r="RST550" s="87"/>
      <c r="RSU550" s="55"/>
      <c r="RSV550" s="55"/>
      <c r="RSW550" s="92"/>
      <c r="RSX550" s="61"/>
      <c r="RSY550" s="55"/>
      <c r="RSZ550" s="57"/>
      <c r="RTA550" s="55"/>
      <c r="RTB550" s="55"/>
      <c r="RTC550" s="55"/>
      <c r="RTD550" s="55"/>
      <c r="RTE550" s="55"/>
      <c r="RTF550" s="55"/>
      <c r="RTG550" s="55"/>
      <c r="RTH550" s="59"/>
      <c r="RTI550" s="55"/>
      <c r="RTJ550" s="55"/>
      <c r="RTK550" s="87"/>
      <c r="RTL550" s="88"/>
      <c r="RTM550" s="89"/>
      <c r="RTN550" s="90"/>
      <c r="RTO550" s="57"/>
      <c r="RTP550" s="57"/>
      <c r="RTQ550" s="91"/>
      <c r="RTR550" s="87"/>
      <c r="RTS550" s="87"/>
      <c r="RTT550" s="55"/>
      <c r="RTU550" s="55"/>
      <c r="RTV550" s="92"/>
      <c r="RTW550" s="61"/>
      <c r="RTX550" s="55"/>
      <c r="RTY550" s="57"/>
      <c r="RTZ550" s="55"/>
      <c r="RUA550" s="55"/>
      <c r="RUB550" s="55"/>
      <c r="RUC550" s="55"/>
      <c r="RUD550" s="55"/>
      <c r="RUE550" s="55"/>
      <c r="RUF550" s="55"/>
      <c r="RUG550" s="59"/>
      <c r="RUH550" s="55"/>
      <c r="RUI550" s="55"/>
      <c r="RUJ550" s="87"/>
      <c r="RUK550" s="88"/>
      <c r="RUL550" s="89"/>
      <c r="RUM550" s="90"/>
      <c r="RUN550" s="57"/>
      <c r="RUO550" s="57"/>
      <c r="RUP550" s="91"/>
      <c r="RUQ550" s="87"/>
      <c r="RUR550" s="87"/>
      <c r="RUS550" s="55"/>
      <c r="RUT550" s="55"/>
      <c r="RUU550" s="92"/>
      <c r="RUV550" s="61"/>
      <c r="RUW550" s="55"/>
      <c r="RUX550" s="57"/>
      <c r="RUY550" s="55"/>
      <c r="RUZ550" s="55"/>
      <c r="RVA550" s="55"/>
      <c r="RVB550" s="55"/>
      <c r="RVC550" s="55"/>
      <c r="RVD550" s="55"/>
      <c r="RVE550" s="55"/>
      <c r="RVF550" s="59"/>
      <c r="RVG550" s="55"/>
      <c r="RVH550" s="55"/>
      <c r="RVI550" s="87"/>
      <c r="RVJ550" s="88"/>
      <c r="RVK550" s="89"/>
      <c r="RVL550" s="90"/>
      <c r="RVM550" s="57"/>
      <c r="RVN550" s="57"/>
      <c r="RVO550" s="91"/>
      <c r="RVP550" s="87"/>
      <c r="RVQ550" s="87"/>
      <c r="RVR550" s="55"/>
      <c r="RVS550" s="55"/>
      <c r="RVT550" s="92"/>
      <c r="RVU550" s="61"/>
      <c r="RVV550" s="55"/>
      <c r="RVW550" s="57"/>
      <c r="RVX550" s="55"/>
      <c r="RVY550" s="55"/>
      <c r="RVZ550" s="55"/>
      <c r="RWA550" s="55"/>
      <c r="RWB550" s="55"/>
      <c r="RWC550" s="55"/>
      <c r="RWD550" s="55"/>
      <c r="RWE550" s="59"/>
      <c r="RWF550" s="55"/>
      <c r="RWG550" s="55"/>
      <c r="RWH550" s="87"/>
      <c r="RWI550" s="88"/>
      <c r="RWJ550" s="89"/>
      <c r="RWK550" s="90"/>
      <c r="RWL550" s="57"/>
      <c r="RWM550" s="57"/>
      <c r="RWN550" s="91"/>
      <c r="RWO550" s="87"/>
      <c r="RWP550" s="87"/>
      <c r="RWQ550" s="55"/>
      <c r="RWR550" s="55"/>
      <c r="RWS550" s="92"/>
      <c r="RWT550" s="61"/>
      <c r="RWU550" s="55"/>
      <c r="RWV550" s="57"/>
      <c r="RWW550" s="55"/>
      <c r="RWX550" s="55"/>
      <c r="RWY550" s="55"/>
      <c r="RWZ550" s="55"/>
      <c r="RXA550" s="55"/>
      <c r="RXB550" s="55"/>
      <c r="RXC550" s="55"/>
      <c r="RXD550" s="59"/>
      <c r="RXE550" s="55"/>
      <c r="RXF550" s="55"/>
      <c r="RXG550" s="87"/>
      <c r="RXH550" s="88"/>
      <c r="RXI550" s="89"/>
      <c r="RXJ550" s="90"/>
      <c r="RXK550" s="57"/>
      <c r="RXL550" s="57"/>
      <c r="RXM550" s="91"/>
      <c r="RXN550" s="87"/>
      <c r="RXO550" s="87"/>
      <c r="RXP550" s="55"/>
      <c r="RXQ550" s="55"/>
      <c r="RXR550" s="92"/>
      <c r="RXS550" s="61"/>
      <c r="RXT550" s="55"/>
      <c r="RXU550" s="57"/>
      <c r="RXV550" s="55"/>
      <c r="RXW550" s="55"/>
      <c r="RXX550" s="55"/>
      <c r="RXY550" s="55"/>
      <c r="RXZ550" s="55"/>
      <c r="RYA550" s="55"/>
      <c r="RYB550" s="55"/>
      <c r="RYC550" s="59"/>
      <c r="RYD550" s="55"/>
      <c r="RYE550" s="55"/>
      <c r="RYF550" s="87"/>
      <c r="RYG550" s="88"/>
      <c r="RYH550" s="89"/>
      <c r="RYI550" s="90"/>
      <c r="RYJ550" s="57"/>
      <c r="RYK550" s="57"/>
      <c r="RYL550" s="91"/>
      <c r="RYM550" s="87"/>
      <c r="RYN550" s="87"/>
      <c r="RYO550" s="55"/>
      <c r="RYP550" s="55"/>
      <c r="RYQ550" s="92"/>
      <c r="RYR550" s="61"/>
      <c r="RYS550" s="55"/>
      <c r="RYT550" s="57"/>
      <c r="RYU550" s="55"/>
      <c r="RYV550" s="55"/>
      <c r="RYW550" s="55"/>
      <c r="RYX550" s="55"/>
      <c r="RYY550" s="55"/>
      <c r="RYZ550" s="55"/>
      <c r="RZA550" s="55"/>
      <c r="RZB550" s="59"/>
      <c r="RZC550" s="55"/>
      <c r="RZD550" s="55"/>
      <c r="RZE550" s="87"/>
      <c r="RZF550" s="88"/>
      <c r="RZG550" s="89"/>
      <c r="RZH550" s="90"/>
      <c r="RZI550" s="57"/>
      <c r="RZJ550" s="57"/>
      <c r="RZK550" s="91"/>
      <c r="RZL550" s="87"/>
      <c r="RZM550" s="87"/>
      <c r="RZN550" s="55"/>
      <c r="RZO550" s="55"/>
      <c r="RZP550" s="92"/>
      <c r="RZQ550" s="61"/>
      <c r="RZR550" s="55"/>
      <c r="RZS550" s="57"/>
      <c r="RZT550" s="55"/>
      <c r="RZU550" s="55"/>
      <c r="RZV550" s="55"/>
      <c r="RZW550" s="55"/>
      <c r="RZX550" s="55"/>
      <c r="RZY550" s="55"/>
      <c r="RZZ550" s="55"/>
      <c r="SAA550" s="59"/>
      <c r="SAB550" s="55"/>
      <c r="SAC550" s="55"/>
      <c r="SAD550" s="87"/>
      <c r="SAE550" s="88"/>
      <c r="SAF550" s="89"/>
      <c r="SAG550" s="90"/>
      <c r="SAH550" s="57"/>
      <c r="SAI550" s="57"/>
      <c r="SAJ550" s="91"/>
      <c r="SAK550" s="87"/>
      <c r="SAL550" s="87"/>
      <c r="SAM550" s="55"/>
      <c r="SAN550" s="55"/>
      <c r="SAO550" s="92"/>
      <c r="SAP550" s="61"/>
      <c r="SAQ550" s="55"/>
      <c r="SAR550" s="57"/>
      <c r="SAS550" s="55"/>
      <c r="SAT550" s="55"/>
      <c r="SAU550" s="55"/>
      <c r="SAV550" s="55"/>
      <c r="SAW550" s="55"/>
      <c r="SAX550" s="55"/>
      <c r="SAY550" s="55"/>
      <c r="SAZ550" s="59"/>
      <c r="SBA550" s="55"/>
      <c r="SBB550" s="55"/>
      <c r="SBC550" s="87"/>
      <c r="SBD550" s="88"/>
      <c r="SBE550" s="89"/>
      <c r="SBF550" s="90"/>
      <c r="SBG550" s="57"/>
      <c r="SBH550" s="57"/>
      <c r="SBI550" s="91"/>
      <c r="SBJ550" s="87"/>
      <c r="SBK550" s="87"/>
      <c r="SBL550" s="55"/>
      <c r="SBM550" s="55"/>
      <c r="SBN550" s="92"/>
      <c r="SBO550" s="61"/>
      <c r="SBP550" s="55"/>
      <c r="SBQ550" s="57"/>
      <c r="SBR550" s="55"/>
      <c r="SBS550" s="55"/>
      <c r="SBT550" s="55"/>
      <c r="SBU550" s="55"/>
      <c r="SBV550" s="55"/>
      <c r="SBW550" s="55"/>
      <c r="SBX550" s="55"/>
      <c r="SBY550" s="59"/>
      <c r="SBZ550" s="55"/>
      <c r="SCA550" s="55"/>
      <c r="SCB550" s="87"/>
      <c r="SCC550" s="88"/>
      <c r="SCD550" s="89"/>
      <c r="SCE550" s="90"/>
      <c r="SCF550" s="57"/>
      <c r="SCG550" s="57"/>
      <c r="SCH550" s="91"/>
      <c r="SCI550" s="87"/>
      <c r="SCJ550" s="87"/>
      <c r="SCK550" s="55"/>
      <c r="SCL550" s="55"/>
      <c r="SCM550" s="92"/>
      <c r="SCN550" s="61"/>
      <c r="SCO550" s="55"/>
      <c r="SCP550" s="57"/>
      <c r="SCQ550" s="55"/>
      <c r="SCR550" s="55"/>
      <c r="SCS550" s="55"/>
      <c r="SCT550" s="55"/>
      <c r="SCU550" s="55"/>
      <c r="SCV550" s="55"/>
      <c r="SCW550" s="55"/>
      <c r="SCX550" s="59"/>
      <c r="SCY550" s="55"/>
      <c r="SCZ550" s="55"/>
      <c r="SDA550" s="87"/>
      <c r="SDB550" s="88"/>
      <c r="SDC550" s="89"/>
      <c r="SDD550" s="90"/>
      <c r="SDE550" s="57"/>
      <c r="SDF550" s="57"/>
      <c r="SDG550" s="91"/>
      <c r="SDH550" s="87"/>
      <c r="SDI550" s="87"/>
      <c r="SDJ550" s="55"/>
      <c r="SDK550" s="55"/>
      <c r="SDL550" s="92"/>
      <c r="SDM550" s="61"/>
      <c r="SDN550" s="55"/>
      <c r="SDO550" s="57"/>
      <c r="SDP550" s="55"/>
      <c r="SDQ550" s="55"/>
      <c r="SDR550" s="55"/>
      <c r="SDS550" s="55"/>
      <c r="SDT550" s="55"/>
      <c r="SDU550" s="55"/>
      <c r="SDV550" s="55"/>
      <c r="SDW550" s="59"/>
      <c r="SDX550" s="55"/>
      <c r="SDY550" s="55"/>
      <c r="SDZ550" s="87"/>
      <c r="SEA550" s="88"/>
      <c r="SEB550" s="89"/>
      <c r="SEC550" s="90"/>
      <c r="SED550" s="57"/>
      <c r="SEE550" s="57"/>
      <c r="SEF550" s="91"/>
      <c r="SEG550" s="87"/>
      <c r="SEH550" s="87"/>
      <c r="SEI550" s="55"/>
      <c r="SEJ550" s="55"/>
      <c r="SEK550" s="92"/>
      <c r="SEL550" s="61"/>
      <c r="SEM550" s="55"/>
      <c r="SEN550" s="57"/>
      <c r="SEO550" s="55"/>
      <c r="SEP550" s="55"/>
      <c r="SEQ550" s="55"/>
      <c r="SER550" s="55"/>
      <c r="SES550" s="55"/>
      <c r="SET550" s="55"/>
      <c r="SEU550" s="55"/>
      <c r="SEV550" s="59"/>
      <c r="SEW550" s="55"/>
      <c r="SEX550" s="55"/>
      <c r="SEY550" s="87"/>
      <c r="SEZ550" s="88"/>
      <c r="SFA550" s="89"/>
      <c r="SFB550" s="90"/>
      <c r="SFC550" s="57"/>
      <c r="SFD550" s="57"/>
      <c r="SFE550" s="91"/>
      <c r="SFF550" s="87"/>
      <c r="SFG550" s="87"/>
      <c r="SFH550" s="55"/>
      <c r="SFI550" s="55"/>
      <c r="SFJ550" s="92"/>
      <c r="SFK550" s="61"/>
      <c r="SFL550" s="55"/>
      <c r="SFM550" s="57"/>
      <c r="SFN550" s="55"/>
      <c r="SFO550" s="55"/>
      <c r="SFP550" s="55"/>
      <c r="SFQ550" s="55"/>
      <c r="SFR550" s="55"/>
      <c r="SFS550" s="55"/>
      <c r="SFT550" s="55"/>
      <c r="SFU550" s="59"/>
      <c r="SFV550" s="55"/>
      <c r="SFW550" s="55"/>
      <c r="SFX550" s="87"/>
      <c r="SFY550" s="88"/>
      <c r="SFZ550" s="89"/>
      <c r="SGA550" s="90"/>
      <c r="SGB550" s="57"/>
      <c r="SGC550" s="57"/>
      <c r="SGD550" s="91"/>
      <c r="SGE550" s="87"/>
      <c r="SGF550" s="87"/>
      <c r="SGG550" s="55"/>
      <c r="SGH550" s="55"/>
      <c r="SGI550" s="92"/>
      <c r="SGJ550" s="61"/>
      <c r="SGK550" s="55"/>
      <c r="SGL550" s="57"/>
      <c r="SGM550" s="55"/>
      <c r="SGN550" s="55"/>
      <c r="SGO550" s="55"/>
      <c r="SGP550" s="55"/>
      <c r="SGQ550" s="55"/>
      <c r="SGR550" s="55"/>
      <c r="SGS550" s="55"/>
      <c r="SGT550" s="59"/>
      <c r="SGU550" s="55"/>
      <c r="SGV550" s="55"/>
      <c r="SGW550" s="87"/>
      <c r="SGX550" s="88"/>
      <c r="SGY550" s="89"/>
      <c r="SGZ550" s="90"/>
      <c r="SHA550" s="57"/>
      <c r="SHB550" s="57"/>
      <c r="SHC550" s="91"/>
      <c r="SHD550" s="87"/>
      <c r="SHE550" s="87"/>
      <c r="SHF550" s="55"/>
      <c r="SHG550" s="55"/>
      <c r="SHH550" s="92"/>
      <c r="SHI550" s="61"/>
      <c r="SHJ550" s="55"/>
      <c r="SHK550" s="57"/>
      <c r="SHL550" s="55"/>
      <c r="SHM550" s="55"/>
      <c r="SHN550" s="55"/>
      <c r="SHO550" s="55"/>
      <c r="SHP550" s="55"/>
      <c r="SHQ550" s="55"/>
      <c r="SHR550" s="55"/>
      <c r="SHS550" s="59"/>
      <c r="SHT550" s="55"/>
      <c r="SHU550" s="55"/>
      <c r="SHV550" s="87"/>
      <c r="SHW550" s="88"/>
      <c r="SHX550" s="89"/>
      <c r="SHY550" s="90"/>
      <c r="SHZ550" s="57"/>
      <c r="SIA550" s="57"/>
      <c r="SIB550" s="91"/>
      <c r="SIC550" s="87"/>
      <c r="SID550" s="87"/>
      <c r="SIE550" s="55"/>
      <c r="SIF550" s="55"/>
      <c r="SIG550" s="92"/>
      <c r="SIH550" s="61"/>
      <c r="SII550" s="55"/>
      <c r="SIJ550" s="57"/>
      <c r="SIK550" s="55"/>
      <c r="SIL550" s="55"/>
      <c r="SIM550" s="55"/>
      <c r="SIN550" s="55"/>
      <c r="SIO550" s="55"/>
      <c r="SIP550" s="55"/>
      <c r="SIQ550" s="55"/>
      <c r="SIR550" s="59"/>
      <c r="SIS550" s="55"/>
      <c r="SIT550" s="55"/>
      <c r="SIU550" s="87"/>
      <c r="SIV550" s="88"/>
      <c r="SIW550" s="89"/>
      <c r="SIX550" s="90"/>
      <c r="SIY550" s="57"/>
      <c r="SIZ550" s="57"/>
      <c r="SJA550" s="91"/>
      <c r="SJB550" s="87"/>
      <c r="SJC550" s="87"/>
      <c r="SJD550" s="55"/>
      <c r="SJE550" s="55"/>
      <c r="SJF550" s="92"/>
      <c r="SJG550" s="61"/>
      <c r="SJH550" s="55"/>
      <c r="SJI550" s="57"/>
      <c r="SJJ550" s="55"/>
      <c r="SJK550" s="55"/>
      <c r="SJL550" s="55"/>
      <c r="SJM550" s="55"/>
      <c r="SJN550" s="55"/>
      <c r="SJO550" s="55"/>
      <c r="SJP550" s="55"/>
      <c r="SJQ550" s="59"/>
      <c r="SJR550" s="55"/>
      <c r="SJS550" s="55"/>
      <c r="SJT550" s="87"/>
      <c r="SJU550" s="88"/>
      <c r="SJV550" s="89"/>
      <c r="SJW550" s="90"/>
      <c r="SJX550" s="57"/>
      <c r="SJY550" s="57"/>
      <c r="SJZ550" s="91"/>
      <c r="SKA550" s="87"/>
      <c r="SKB550" s="87"/>
      <c r="SKC550" s="55"/>
      <c r="SKD550" s="55"/>
      <c r="SKE550" s="92"/>
      <c r="SKF550" s="61"/>
      <c r="SKG550" s="55"/>
      <c r="SKH550" s="57"/>
      <c r="SKI550" s="55"/>
      <c r="SKJ550" s="55"/>
      <c r="SKK550" s="55"/>
      <c r="SKL550" s="55"/>
      <c r="SKM550" s="55"/>
      <c r="SKN550" s="55"/>
      <c r="SKO550" s="55"/>
      <c r="SKP550" s="59"/>
      <c r="SKQ550" s="55"/>
      <c r="SKR550" s="55"/>
      <c r="SKS550" s="87"/>
      <c r="SKT550" s="88"/>
      <c r="SKU550" s="89"/>
      <c r="SKV550" s="90"/>
      <c r="SKW550" s="57"/>
      <c r="SKX550" s="57"/>
      <c r="SKY550" s="91"/>
      <c r="SKZ550" s="87"/>
      <c r="SLA550" s="87"/>
      <c r="SLB550" s="55"/>
      <c r="SLC550" s="55"/>
      <c r="SLD550" s="92"/>
      <c r="SLE550" s="61"/>
      <c r="SLF550" s="55"/>
      <c r="SLG550" s="57"/>
      <c r="SLH550" s="55"/>
      <c r="SLI550" s="55"/>
      <c r="SLJ550" s="55"/>
      <c r="SLK550" s="55"/>
      <c r="SLL550" s="55"/>
      <c r="SLM550" s="55"/>
      <c r="SLN550" s="55"/>
      <c r="SLO550" s="59"/>
      <c r="SLP550" s="55"/>
      <c r="SLQ550" s="55"/>
      <c r="SLR550" s="87"/>
      <c r="SLS550" s="88"/>
      <c r="SLT550" s="89"/>
      <c r="SLU550" s="90"/>
      <c r="SLV550" s="57"/>
      <c r="SLW550" s="57"/>
      <c r="SLX550" s="91"/>
      <c r="SLY550" s="87"/>
      <c r="SLZ550" s="87"/>
      <c r="SMA550" s="55"/>
      <c r="SMB550" s="55"/>
      <c r="SMC550" s="92"/>
      <c r="SMD550" s="61"/>
      <c r="SME550" s="55"/>
      <c r="SMF550" s="57"/>
      <c r="SMG550" s="55"/>
      <c r="SMH550" s="55"/>
      <c r="SMI550" s="55"/>
      <c r="SMJ550" s="55"/>
      <c r="SMK550" s="55"/>
      <c r="SML550" s="55"/>
      <c r="SMM550" s="55"/>
      <c r="SMN550" s="59"/>
      <c r="SMO550" s="55"/>
      <c r="SMP550" s="55"/>
      <c r="SMQ550" s="87"/>
      <c r="SMR550" s="88"/>
      <c r="SMS550" s="89"/>
      <c r="SMT550" s="90"/>
      <c r="SMU550" s="57"/>
      <c r="SMV550" s="57"/>
      <c r="SMW550" s="91"/>
      <c r="SMX550" s="87"/>
      <c r="SMY550" s="87"/>
      <c r="SMZ550" s="55"/>
      <c r="SNA550" s="55"/>
      <c r="SNB550" s="92"/>
      <c r="SNC550" s="61"/>
      <c r="SND550" s="55"/>
      <c r="SNE550" s="57"/>
      <c r="SNF550" s="55"/>
      <c r="SNG550" s="55"/>
      <c r="SNH550" s="55"/>
      <c r="SNI550" s="55"/>
      <c r="SNJ550" s="55"/>
      <c r="SNK550" s="55"/>
      <c r="SNL550" s="55"/>
      <c r="SNM550" s="59"/>
      <c r="SNN550" s="55"/>
      <c r="SNO550" s="55"/>
      <c r="SNP550" s="87"/>
      <c r="SNQ550" s="88"/>
      <c r="SNR550" s="89"/>
      <c r="SNS550" s="90"/>
      <c r="SNT550" s="57"/>
      <c r="SNU550" s="57"/>
      <c r="SNV550" s="91"/>
      <c r="SNW550" s="87"/>
      <c r="SNX550" s="87"/>
      <c r="SNY550" s="55"/>
      <c r="SNZ550" s="55"/>
      <c r="SOA550" s="92"/>
      <c r="SOB550" s="61"/>
      <c r="SOC550" s="55"/>
      <c r="SOD550" s="57"/>
      <c r="SOE550" s="55"/>
      <c r="SOF550" s="55"/>
      <c r="SOG550" s="55"/>
      <c r="SOH550" s="55"/>
      <c r="SOI550" s="55"/>
      <c r="SOJ550" s="55"/>
      <c r="SOK550" s="55"/>
      <c r="SOL550" s="59"/>
      <c r="SOM550" s="55"/>
      <c r="SON550" s="55"/>
      <c r="SOO550" s="87"/>
      <c r="SOP550" s="88"/>
      <c r="SOQ550" s="89"/>
      <c r="SOR550" s="90"/>
      <c r="SOS550" s="57"/>
      <c r="SOT550" s="57"/>
      <c r="SOU550" s="91"/>
      <c r="SOV550" s="87"/>
      <c r="SOW550" s="87"/>
      <c r="SOX550" s="55"/>
      <c r="SOY550" s="55"/>
      <c r="SOZ550" s="92"/>
      <c r="SPA550" s="61"/>
      <c r="SPB550" s="55"/>
      <c r="SPC550" s="57"/>
      <c r="SPD550" s="55"/>
      <c r="SPE550" s="55"/>
      <c r="SPF550" s="55"/>
      <c r="SPG550" s="55"/>
      <c r="SPH550" s="55"/>
      <c r="SPI550" s="55"/>
      <c r="SPJ550" s="55"/>
      <c r="SPK550" s="59"/>
      <c r="SPL550" s="55"/>
      <c r="SPM550" s="55"/>
      <c r="SPN550" s="87"/>
      <c r="SPO550" s="88"/>
      <c r="SPP550" s="89"/>
      <c r="SPQ550" s="90"/>
      <c r="SPR550" s="57"/>
      <c r="SPS550" s="57"/>
      <c r="SPT550" s="91"/>
      <c r="SPU550" s="87"/>
      <c r="SPV550" s="87"/>
      <c r="SPW550" s="55"/>
      <c r="SPX550" s="55"/>
      <c r="SPY550" s="92"/>
      <c r="SPZ550" s="61"/>
      <c r="SQA550" s="55"/>
      <c r="SQB550" s="57"/>
      <c r="SQC550" s="55"/>
      <c r="SQD550" s="55"/>
      <c r="SQE550" s="55"/>
      <c r="SQF550" s="55"/>
      <c r="SQG550" s="55"/>
      <c r="SQH550" s="55"/>
      <c r="SQI550" s="55"/>
      <c r="SQJ550" s="59"/>
      <c r="SQK550" s="55"/>
      <c r="SQL550" s="55"/>
      <c r="SQM550" s="87"/>
      <c r="SQN550" s="88"/>
      <c r="SQO550" s="89"/>
      <c r="SQP550" s="90"/>
      <c r="SQQ550" s="57"/>
      <c r="SQR550" s="57"/>
      <c r="SQS550" s="91"/>
      <c r="SQT550" s="87"/>
      <c r="SQU550" s="87"/>
      <c r="SQV550" s="55"/>
      <c r="SQW550" s="55"/>
      <c r="SQX550" s="92"/>
      <c r="SQY550" s="61"/>
      <c r="SQZ550" s="55"/>
      <c r="SRA550" s="57"/>
      <c r="SRB550" s="55"/>
      <c r="SRC550" s="55"/>
      <c r="SRD550" s="55"/>
      <c r="SRE550" s="55"/>
      <c r="SRF550" s="55"/>
      <c r="SRG550" s="55"/>
      <c r="SRH550" s="55"/>
      <c r="SRI550" s="59"/>
      <c r="SRJ550" s="55"/>
      <c r="SRK550" s="55"/>
      <c r="SRL550" s="87"/>
      <c r="SRM550" s="88"/>
      <c r="SRN550" s="89"/>
      <c r="SRO550" s="90"/>
      <c r="SRP550" s="57"/>
      <c r="SRQ550" s="57"/>
      <c r="SRR550" s="91"/>
      <c r="SRS550" s="87"/>
      <c r="SRT550" s="87"/>
      <c r="SRU550" s="55"/>
      <c r="SRV550" s="55"/>
      <c r="SRW550" s="92"/>
      <c r="SRX550" s="61"/>
      <c r="SRY550" s="55"/>
      <c r="SRZ550" s="57"/>
      <c r="SSA550" s="55"/>
      <c r="SSB550" s="55"/>
      <c r="SSC550" s="55"/>
      <c r="SSD550" s="55"/>
      <c r="SSE550" s="55"/>
      <c r="SSF550" s="55"/>
      <c r="SSG550" s="55"/>
      <c r="SSH550" s="59"/>
      <c r="SSI550" s="55"/>
      <c r="SSJ550" s="55"/>
      <c r="SSK550" s="87"/>
      <c r="SSL550" s="88"/>
      <c r="SSM550" s="89"/>
      <c r="SSN550" s="90"/>
      <c r="SSO550" s="57"/>
      <c r="SSP550" s="57"/>
      <c r="SSQ550" s="91"/>
      <c r="SSR550" s="87"/>
      <c r="SSS550" s="87"/>
      <c r="SST550" s="55"/>
      <c r="SSU550" s="55"/>
      <c r="SSV550" s="92"/>
      <c r="SSW550" s="61"/>
      <c r="SSX550" s="55"/>
      <c r="SSY550" s="57"/>
      <c r="SSZ550" s="55"/>
      <c r="STA550" s="55"/>
      <c r="STB550" s="55"/>
      <c r="STC550" s="55"/>
      <c r="STD550" s="55"/>
      <c r="STE550" s="55"/>
      <c r="STF550" s="55"/>
      <c r="STG550" s="59"/>
      <c r="STH550" s="55"/>
      <c r="STI550" s="55"/>
      <c r="STJ550" s="87"/>
      <c r="STK550" s="88"/>
      <c r="STL550" s="89"/>
      <c r="STM550" s="90"/>
      <c r="STN550" s="57"/>
      <c r="STO550" s="57"/>
      <c r="STP550" s="91"/>
      <c r="STQ550" s="87"/>
      <c r="STR550" s="87"/>
      <c r="STS550" s="55"/>
      <c r="STT550" s="55"/>
      <c r="STU550" s="92"/>
      <c r="STV550" s="61"/>
      <c r="STW550" s="55"/>
      <c r="STX550" s="57"/>
      <c r="STY550" s="55"/>
      <c r="STZ550" s="55"/>
      <c r="SUA550" s="55"/>
      <c r="SUB550" s="55"/>
      <c r="SUC550" s="55"/>
      <c r="SUD550" s="55"/>
      <c r="SUE550" s="55"/>
      <c r="SUF550" s="59"/>
      <c r="SUG550" s="55"/>
      <c r="SUH550" s="55"/>
      <c r="SUI550" s="87"/>
      <c r="SUJ550" s="88"/>
      <c r="SUK550" s="89"/>
      <c r="SUL550" s="90"/>
      <c r="SUM550" s="57"/>
      <c r="SUN550" s="57"/>
      <c r="SUO550" s="91"/>
      <c r="SUP550" s="87"/>
      <c r="SUQ550" s="87"/>
      <c r="SUR550" s="55"/>
      <c r="SUS550" s="55"/>
      <c r="SUT550" s="92"/>
      <c r="SUU550" s="61"/>
      <c r="SUV550" s="55"/>
      <c r="SUW550" s="57"/>
      <c r="SUX550" s="55"/>
      <c r="SUY550" s="55"/>
      <c r="SUZ550" s="55"/>
      <c r="SVA550" s="55"/>
      <c r="SVB550" s="55"/>
      <c r="SVC550" s="55"/>
      <c r="SVD550" s="55"/>
      <c r="SVE550" s="59"/>
      <c r="SVF550" s="55"/>
      <c r="SVG550" s="55"/>
      <c r="SVH550" s="87"/>
      <c r="SVI550" s="88"/>
      <c r="SVJ550" s="89"/>
      <c r="SVK550" s="90"/>
      <c r="SVL550" s="57"/>
      <c r="SVM550" s="57"/>
      <c r="SVN550" s="91"/>
      <c r="SVO550" s="87"/>
      <c r="SVP550" s="87"/>
      <c r="SVQ550" s="55"/>
      <c r="SVR550" s="55"/>
      <c r="SVS550" s="92"/>
      <c r="SVT550" s="61"/>
      <c r="SVU550" s="55"/>
      <c r="SVV550" s="57"/>
      <c r="SVW550" s="55"/>
      <c r="SVX550" s="55"/>
      <c r="SVY550" s="55"/>
      <c r="SVZ550" s="55"/>
      <c r="SWA550" s="55"/>
      <c r="SWB550" s="55"/>
      <c r="SWC550" s="55"/>
      <c r="SWD550" s="59"/>
      <c r="SWE550" s="55"/>
      <c r="SWF550" s="55"/>
      <c r="SWG550" s="87"/>
      <c r="SWH550" s="88"/>
      <c r="SWI550" s="89"/>
      <c r="SWJ550" s="90"/>
      <c r="SWK550" s="57"/>
      <c r="SWL550" s="57"/>
      <c r="SWM550" s="91"/>
      <c r="SWN550" s="87"/>
      <c r="SWO550" s="87"/>
      <c r="SWP550" s="55"/>
      <c r="SWQ550" s="55"/>
      <c r="SWR550" s="92"/>
      <c r="SWS550" s="61"/>
      <c r="SWT550" s="55"/>
      <c r="SWU550" s="57"/>
      <c r="SWV550" s="55"/>
      <c r="SWW550" s="55"/>
      <c r="SWX550" s="55"/>
      <c r="SWY550" s="55"/>
      <c r="SWZ550" s="55"/>
      <c r="SXA550" s="55"/>
      <c r="SXB550" s="55"/>
      <c r="SXC550" s="59"/>
      <c r="SXD550" s="55"/>
      <c r="SXE550" s="55"/>
      <c r="SXF550" s="87"/>
      <c r="SXG550" s="88"/>
      <c r="SXH550" s="89"/>
      <c r="SXI550" s="90"/>
      <c r="SXJ550" s="57"/>
      <c r="SXK550" s="57"/>
      <c r="SXL550" s="91"/>
      <c r="SXM550" s="87"/>
      <c r="SXN550" s="87"/>
      <c r="SXO550" s="55"/>
      <c r="SXP550" s="55"/>
      <c r="SXQ550" s="92"/>
      <c r="SXR550" s="61"/>
      <c r="SXS550" s="55"/>
      <c r="SXT550" s="57"/>
      <c r="SXU550" s="55"/>
      <c r="SXV550" s="55"/>
      <c r="SXW550" s="55"/>
      <c r="SXX550" s="55"/>
      <c r="SXY550" s="55"/>
      <c r="SXZ550" s="55"/>
      <c r="SYA550" s="55"/>
      <c r="SYB550" s="59"/>
      <c r="SYC550" s="55"/>
      <c r="SYD550" s="55"/>
      <c r="SYE550" s="87"/>
      <c r="SYF550" s="88"/>
      <c r="SYG550" s="89"/>
      <c r="SYH550" s="90"/>
      <c r="SYI550" s="57"/>
      <c r="SYJ550" s="57"/>
      <c r="SYK550" s="91"/>
      <c r="SYL550" s="87"/>
      <c r="SYM550" s="87"/>
      <c r="SYN550" s="55"/>
      <c r="SYO550" s="55"/>
      <c r="SYP550" s="92"/>
      <c r="SYQ550" s="61"/>
      <c r="SYR550" s="55"/>
      <c r="SYS550" s="57"/>
      <c r="SYT550" s="55"/>
      <c r="SYU550" s="55"/>
      <c r="SYV550" s="55"/>
      <c r="SYW550" s="55"/>
      <c r="SYX550" s="55"/>
      <c r="SYY550" s="55"/>
      <c r="SYZ550" s="55"/>
      <c r="SZA550" s="59"/>
      <c r="SZB550" s="55"/>
      <c r="SZC550" s="55"/>
      <c r="SZD550" s="87"/>
      <c r="SZE550" s="88"/>
      <c r="SZF550" s="89"/>
      <c r="SZG550" s="90"/>
      <c r="SZH550" s="57"/>
      <c r="SZI550" s="57"/>
      <c r="SZJ550" s="91"/>
      <c r="SZK550" s="87"/>
      <c r="SZL550" s="87"/>
      <c r="SZM550" s="55"/>
      <c r="SZN550" s="55"/>
      <c r="SZO550" s="92"/>
      <c r="SZP550" s="61"/>
      <c r="SZQ550" s="55"/>
      <c r="SZR550" s="57"/>
      <c r="SZS550" s="55"/>
      <c r="SZT550" s="55"/>
      <c r="SZU550" s="55"/>
      <c r="SZV550" s="55"/>
      <c r="SZW550" s="55"/>
      <c r="SZX550" s="55"/>
      <c r="SZY550" s="55"/>
      <c r="SZZ550" s="59"/>
      <c r="TAA550" s="55"/>
      <c r="TAB550" s="55"/>
      <c r="TAC550" s="87"/>
      <c r="TAD550" s="88"/>
      <c r="TAE550" s="89"/>
      <c r="TAF550" s="90"/>
      <c r="TAG550" s="57"/>
      <c r="TAH550" s="57"/>
      <c r="TAI550" s="91"/>
      <c r="TAJ550" s="87"/>
      <c r="TAK550" s="87"/>
      <c r="TAL550" s="55"/>
      <c r="TAM550" s="55"/>
      <c r="TAN550" s="92"/>
      <c r="TAO550" s="61"/>
      <c r="TAP550" s="55"/>
      <c r="TAQ550" s="57"/>
      <c r="TAR550" s="55"/>
      <c r="TAS550" s="55"/>
      <c r="TAT550" s="55"/>
      <c r="TAU550" s="55"/>
      <c r="TAV550" s="55"/>
      <c r="TAW550" s="55"/>
      <c r="TAX550" s="55"/>
      <c r="TAY550" s="59"/>
      <c r="TAZ550" s="55"/>
      <c r="TBA550" s="55"/>
      <c r="TBB550" s="87"/>
      <c r="TBC550" s="88"/>
      <c r="TBD550" s="89"/>
      <c r="TBE550" s="90"/>
      <c r="TBF550" s="57"/>
      <c r="TBG550" s="57"/>
      <c r="TBH550" s="91"/>
      <c r="TBI550" s="87"/>
      <c r="TBJ550" s="87"/>
      <c r="TBK550" s="55"/>
      <c r="TBL550" s="55"/>
      <c r="TBM550" s="92"/>
      <c r="TBN550" s="61"/>
      <c r="TBO550" s="55"/>
      <c r="TBP550" s="57"/>
      <c r="TBQ550" s="55"/>
      <c r="TBR550" s="55"/>
      <c r="TBS550" s="55"/>
      <c r="TBT550" s="55"/>
      <c r="TBU550" s="55"/>
      <c r="TBV550" s="55"/>
      <c r="TBW550" s="55"/>
      <c r="TBX550" s="59"/>
      <c r="TBY550" s="55"/>
      <c r="TBZ550" s="55"/>
      <c r="TCA550" s="87"/>
      <c r="TCB550" s="88"/>
      <c r="TCC550" s="89"/>
      <c r="TCD550" s="90"/>
      <c r="TCE550" s="57"/>
      <c r="TCF550" s="57"/>
      <c r="TCG550" s="91"/>
      <c r="TCH550" s="87"/>
      <c r="TCI550" s="87"/>
      <c r="TCJ550" s="55"/>
      <c r="TCK550" s="55"/>
      <c r="TCL550" s="92"/>
      <c r="TCM550" s="61"/>
      <c r="TCN550" s="55"/>
      <c r="TCO550" s="57"/>
      <c r="TCP550" s="55"/>
      <c r="TCQ550" s="55"/>
      <c r="TCR550" s="55"/>
      <c r="TCS550" s="55"/>
      <c r="TCT550" s="55"/>
      <c r="TCU550" s="55"/>
      <c r="TCV550" s="55"/>
      <c r="TCW550" s="59"/>
      <c r="TCX550" s="55"/>
      <c r="TCY550" s="55"/>
      <c r="TCZ550" s="87"/>
      <c r="TDA550" s="88"/>
      <c r="TDB550" s="89"/>
      <c r="TDC550" s="90"/>
      <c r="TDD550" s="57"/>
      <c r="TDE550" s="57"/>
      <c r="TDF550" s="91"/>
      <c r="TDG550" s="87"/>
      <c r="TDH550" s="87"/>
      <c r="TDI550" s="55"/>
      <c r="TDJ550" s="55"/>
      <c r="TDK550" s="92"/>
      <c r="TDL550" s="61"/>
      <c r="TDM550" s="55"/>
      <c r="TDN550" s="57"/>
      <c r="TDO550" s="55"/>
      <c r="TDP550" s="55"/>
      <c r="TDQ550" s="55"/>
      <c r="TDR550" s="55"/>
      <c r="TDS550" s="55"/>
      <c r="TDT550" s="55"/>
      <c r="TDU550" s="55"/>
      <c r="TDV550" s="59"/>
      <c r="TDW550" s="55"/>
      <c r="TDX550" s="55"/>
      <c r="TDY550" s="87"/>
      <c r="TDZ550" s="88"/>
      <c r="TEA550" s="89"/>
      <c r="TEB550" s="90"/>
      <c r="TEC550" s="57"/>
      <c r="TED550" s="57"/>
      <c r="TEE550" s="91"/>
      <c r="TEF550" s="87"/>
      <c r="TEG550" s="87"/>
      <c r="TEH550" s="55"/>
      <c r="TEI550" s="55"/>
      <c r="TEJ550" s="92"/>
      <c r="TEK550" s="61"/>
      <c r="TEL550" s="55"/>
      <c r="TEM550" s="57"/>
      <c r="TEN550" s="55"/>
      <c r="TEO550" s="55"/>
      <c r="TEP550" s="55"/>
      <c r="TEQ550" s="55"/>
      <c r="TER550" s="55"/>
      <c r="TES550" s="55"/>
      <c r="TET550" s="55"/>
      <c r="TEU550" s="59"/>
      <c r="TEV550" s="55"/>
      <c r="TEW550" s="55"/>
      <c r="TEX550" s="87"/>
      <c r="TEY550" s="88"/>
      <c r="TEZ550" s="89"/>
      <c r="TFA550" s="90"/>
      <c r="TFB550" s="57"/>
      <c r="TFC550" s="57"/>
      <c r="TFD550" s="91"/>
      <c r="TFE550" s="87"/>
      <c r="TFF550" s="87"/>
      <c r="TFG550" s="55"/>
      <c r="TFH550" s="55"/>
      <c r="TFI550" s="92"/>
      <c r="TFJ550" s="61"/>
      <c r="TFK550" s="55"/>
      <c r="TFL550" s="57"/>
      <c r="TFM550" s="55"/>
      <c r="TFN550" s="55"/>
      <c r="TFO550" s="55"/>
      <c r="TFP550" s="55"/>
      <c r="TFQ550" s="55"/>
      <c r="TFR550" s="55"/>
      <c r="TFS550" s="55"/>
      <c r="TFT550" s="59"/>
      <c r="TFU550" s="55"/>
      <c r="TFV550" s="55"/>
      <c r="TFW550" s="87"/>
      <c r="TFX550" s="88"/>
      <c r="TFY550" s="89"/>
      <c r="TFZ550" s="90"/>
      <c r="TGA550" s="57"/>
      <c r="TGB550" s="57"/>
      <c r="TGC550" s="91"/>
      <c r="TGD550" s="87"/>
      <c r="TGE550" s="87"/>
      <c r="TGF550" s="55"/>
      <c r="TGG550" s="55"/>
      <c r="TGH550" s="92"/>
      <c r="TGI550" s="61"/>
      <c r="TGJ550" s="55"/>
      <c r="TGK550" s="57"/>
      <c r="TGL550" s="55"/>
      <c r="TGM550" s="55"/>
      <c r="TGN550" s="55"/>
      <c r="TGO550" s="55"/>
      <c r="TGP550" s="55"/>
      <c r="TGQ550" s="55"/>
      <c r="TGR550" s="55"/>
      <c r="TGS550" s="59"/>
      <c r="TGT550" s="55"/>
      <c r="TGU550" s="55"/>
      <c r="TGV550" s="87"/>
      <c r="TGW550" s="88"/>
      <c r="TGX550" s="89"/>
      <c r="TGY550" s="90"/>
      <c r="TGZ550" s="57"/>
      <c r="THA550" s="57"/>
      <c r="THB550" s="91"/>
      <c r="THC550" s="87"/>
      <c r="THD550" s="87"/>
      <c r="THE550" s="55"/>
      <c r="THF550" s="55"/>
      <c r="THG550" s="92"/>
      <c r="THH550" s="61"/>
      <c r="THI550" s="55"/>
      <c r="THJ550" s="57"/>
      <c r="THK550" s="55"/>
      <c r="THL550" s="55"/>
      <c r="THM550" s="55"/>
      <c r="THN550" s="55"/>
      <c r="THO550" s="55"/>
      <c r="THP550" s="55"/>
      <c r="THQ550" s="55"/>
      <c r="THR550" s="59"/>
      <c r="THS550" s="55"/>
      <c r="THT550" s="55"/>
      <c r="THU550" s="87"/>
      <c r="THV550" s="88"/>
      <c r="THW550" s="89"/>
      <c r="THX550" s="90"/>
      <c r="THY550" s="57"/>
      <c r="THZ550" s="57"/>
      <c r="TIA550" s="91"/>
      <c r="TIB550" s="87"/>
      <c r="TIC550" s="87"/>
      <c r="TID550" s="55"/>
      <c r="TIE550" s="55"/>
      <c r="TIF550" s="92"/>
      <c r="TIG550" s="61"/>
      <c r="TIH550" s="55"/>
      <c r="TII550" s="57"/>
      <c r="TIJ550" s="55"/>
      <c r="TIK550" s="55"/>
      <c r="TIL550" s="55"/>
      <c r="TIM550" s="55"/>
      <c r="TIN550" s="55"/>
      <c r="TIO550" s="55"/>
      <c r="TIP550" s="55"/>
      <c r="TIQ550" s="59"/>
      <c r="TIR550" s="55"/>
      <c r="TIS550" s="55"/>
      <c r="TIT550" s="87"/>
      <c r="TIU550" s="88"/>
      <c r="TIV550" s="89"/>
      <c r="TIW550" s="90"/>
      <c r="TIX550" s="57"/>
      <c r="TIY550" s="57"/>
      <c r="TIZ550" s="91"/>
      <c r="TJA550" s="87"/>
      <c r="TJB550" s="87"/>
      <c r="TJC550" s="55"/>
      <c r="TJD550" s="55"/>
      <c r="TJE550" s="92"/>
      <c r="TJF550" s="61"/>
      <c r="TJG550" s="55"/>
      <c r="TJH550" s="57"/>
      <c r="TJI550" s="55"/>
      <c r="TJJ550" s="55"/>
      <c r="TJK550" s="55"/>
      <c r="TJL550" s="55"/>
      <c r="TJM550" s="55"/>
      <c r="TJN550" s="55"/>
      <c r="TJO550" s="55"/>
      <c r="TJP550" s="59"/>
      <c r="TJQ550" s="55"/>
      <c r="TJR550" s="55"/>
      <c r="TJS550" s="87"/>
      <c r="TJT550" s="88"/>
      <c r="TJU550" s="89"/>
      <c r="TJV550" s="90"/>
      <c r="TJW550" s="57"/>
      <c r="TJX550" s="57"/>
      <c r="TJY550" s="91"/>
      <c r="TJZ550" s="87"/>
      <c r="TKA550" s="87"/>
      <c r="TKB550" s="55"/>
      <c r="TKC550" s="55"/>
      <c r="TKD550" s="92"/>
      <c r="TKE550" s="61"/>
      <c r="TKF550" s="55"/>
      <c r="TKG550" s="57"/>
      <c r="TKH550" s="55"/>
      <c r="TKI550" s="55"/>
      <c r="TKJ550" s="55"/>
      <c r="TKK550" s="55"/>
      <c r="TKL550" s="55"/>
      <c r="TKM550" s="55"/>
      <c r="TKN550" s="55"/>
      <c r="TKO550" s="59"/>
      <c r="TKP550" s="55"/>
      <c r="TKQ550" s="55"/>
      <c r="TKR550" s="87"/>
      <c r="TKS550" s="88"/>
      <c r="TKT550" s="89"/>
      <c r="TKU550" s="90"/>
      <c r="TKV550" s="57"/>
      <c r="TKW550" s="57"/>
      <c r="TKX550" s="91"/>
      <c r="TKY550" s="87"/>
      <c r="TKZ550" s="87"/>
      <c r="TLA550" s="55"/>
      <c r="TLB550" s="55"/>
      <c r="TLC550" s="92"/>
      <c r="TLD550" s="61"/>
      <c r="TLE550" s="55"/>
      <c r="TLF550" s="57"/>
      <c r="TLG550" s="55"/>
      <c r="TLH550" s="55"/>
      <c r="TLI550" s="55"/>
      <c r="TLJ550" s="55"/>
      <c r="TLK550" s="55"/>
      <c r="TLL550" s="55"/>
      <c r="TLM550" s="55"/>
      <c r="TLN550" s="59"/>
      <c r="TLO550" s="55"/>
      <c r="TLP550" s="55"/>
      <c r="TLQ550" s="87"/>
      <c r="TLR550" s="88"/>
      <c r="TLS550" s="89"/>
      <c r="TLT550" s="90"/>
      <c r="TLU550" s="57"/>
      <c r="TLV550" s="57"/>
      <c r="TLW550" s="91"/>
      <c r="TLX550" s="87"/>
      <c r="TLY550" s="87"/>
      <c r="TLZ550" s="55"/>
      <c r="TMA550" s="55"/>
      <c r="TMB550" s="92"/>
      <c r="TMC550" s="61"/>
      <c r="TMD550" s="55"/>
      <c r="TME550" s="57"/>
      <c r="TMF550" s="55"/>
      <c r="TMG550" s="55"/>
      <c r="TMH550" s="55"/>
      <c r="TMI550" s="55"/>
      <c r="TMJ550" s="55"/>
      <c r="TMK550" s="55"/>
      <c r="TML550" s="55"/>
      <c r="TMM550" s="59"/>
      <c r="TMN550" s="55"/>
      <c r="TMO550" s="55"/>
      <c r="TMP550" s="87"/>
      <c r="TMQ550" s="88"/>
      <c r="TMR550" s="89"/>
      <c r="TMS550" s="90"/>
      <c r="TMT550" s="57"/>
      <c r="TMU550" s="57"/>
      <c r="TMV550" s="91"/>
      <c r="TMW550" s="87"/>
      <c r="TMX550" s="87"/>
      <c r="TMY550" s="55"/>
      <c r="TMZ550" s="55"/>
      <c r="TNA550" s="92"/>
      <c r="TNB550" s="61"/>
      <c r="TNC550" s="55"/>
      <c r="TND550" s="57"/>
      <c r="TNE550" s="55"/>
      <c r="TNF550" s="55"/>
      <c r="TNG550" s="55"/>
      <c r="TNH550" s="55"/>
      <c r="TNI550" s="55"/>
      <c r="TNJ550" s="55"/>
      <c r="TNK550" s="55"/>
      <c r="TNL550" s="59"/>
      <c r="TNM550" s="55"/>
      <c r="TNN550" s="55"/>
      <c r="TNO550" s="87"/>
      <c r="TNP550" s="88"/>
      <c r="TNQ550" s="89"/>
      <c r="TNR550" s="90"/>
      <c r="TNS550" s="57"/>
      <c r="TNT550" s="57"/>
      <c r="TNU550" s="91"/>
      <c r="TNV550" s="87"/>
      <c r="TNW550" s="87"/>
      <c r="TNX550" s="55"/>
      <c r="TNY550" s="55"/>
      <c r="TNZ550" s="92"/>
      <c r="TOA550" s="61"/>
      <c r="TOB550" s="55"/>
      <c r="TOC550" s="57"/>
      <c r="TOD550" s="55"/>
      <c r="TOE550" s="55"/>
      <c r="TOF550" s="55"/>
      <c r="TOG550" s="55"/>
      <c r="TOH550" s="55"/>
      <c r="TOI550" s="55"/>
      <c r="TOJ550" s="55"/>
      <c r="TOK550" s="59"/>
      <c r="TOL550" s="55"/>
      <c r="TOM550" s="55"/>
      <c r="TON550" s="87"/>
      <c r="TOO550" s="88"/>
      <c r="TOP550" s="89"/>
      <c r="TOQ550" s="90"/>
      <c r="TOR550" s="57"/>
      <c r="TOS550" s="57"/>
      <c r="TOT550" s="91"/>
      <c r="TOU550" s="87"/>
      <c r="TOV550" s="87"/>
      <c r="TOW550" s="55"/>
      <c r="TOX550" s="55"/>
      <c r="TOY550" s="92"/>
      <c r="TOZ550" s="61"/>
      <c r="TPA550" s="55"/>
      <c r="TPB550" s="57"/>
      <c r="TPC550" s="55"/>
      <c r="TPD550" s="55"/>
      <c r="TPE550" s="55"/>
      <c r="TPF550" s="55"/>
      <c r="TPG550" s="55"/>
      <c r="TPH550" s="55"/>
      <c r="TPI550" s="55"/>
      <c r="TPJ550" s="59"/>
      <c r="TPK550" s="55"/>
      <c r="TPL550" s="55"/>
      <c r="TPM550" s="87"/>
      <c r="TPN550" s="88"/>
      <c r="TPO550" s="89"/>
      <c r="TPP550" s="90"/>
      <c r="TPQ550" s="57"/>
      <c r="TPR550" s="57"/>
      <c r="TPS550" s="91"/>
      <c r="TPT550" s="87"/>
      <c r="TPU550" s="87"/>
      <c r="TPV550" s="55"/>
      <c r="TPW550" s="55"/>
      <c r="TPX550" s="92"/>
      <c r="TPY550" s="61"/>
      <c r="TPZ550" s="55"/>
      <c r="TQA550" s="57"/>
      <c r="TQB550" s="55"/>
      <c r="TQC550" s="55"/>
      <c r="TQD550" s="55"/>
      <c r="TQE550" s="55"/>
      <c r="TQF550" s="55"/>
      <c r="TQG550" s="55"/>
      <c r="TQH550" s="55"/>
      <c r="TQI550" s="59"/>
      <c r="TQJ550" s="55"/>
      <c r="TQK550" s="55"/>
      <c r="TQL550" s="87"/>
      <c r="TQM550" s="88"/>
      <c r="TQN550" s="89"/>
      <c r="TQO550" s="90"/>
      <c r="TQP550" s="57"/>
      <c r="TQQ550" s="57"/>
      <c r="TQR550" s="91"/>
      <c r="TQS550" s="87"/>
      <c r="TQT550" s="87"/>
      <c r="TQU550" s="55"/>
      <c r="TQV550" s="55"/>
      <c r="TQW550" s="92"/>
      <c r="TQX550" s="61"/>
      <c r="TQY550" s="55"/>
      <c r="TQZ550" s="57"/>
      <c r="TRA550" s="55"/>
      <c r="TRB550" s="55"/>
      <c r="TRC550" s="55"/>
      <c r="TRD550" s="55"/>
      <c r="TRE550" s="55"/>
      <c r="TRF550" s="55"/>
      <c r="TRG550" s="55"/>
      <c r="TRH550" s="59"/>
      <c r="TRI550" s="55"/>
      <c r="TRJ550" s="55"/>
      <c r="TRK550" s="87"/>
      <c r="TRL550" s="88"/>
      <c r="TRM550" s="89"/>
      <c r="TRN550" s="90"/>
      <c r="TRO550" s="57"/>
      <c r="TRP550" s="57"/>
      <c r="TRQ550" s="91"/>
      <c r="TRR550" s="87"/>
      <c r="TRS550" s="87"/>
      <c r="TRT550" s="55"/>
      <c r="TRU550" s="55"/>
      <c r="TRV550" s="92"/>
      <c r="TRW550" s="61"/>
      <c r="TRX550" s="55"/>
      <c r="TRY550" s="57"/>
      <c r="TRZ550" s="55"/>
      <c r="TSA550" s="55"/>
      <c r="TSB550" s="55"/>
      <c r="TSC550" s="55"/>
      <c r="TSD550" s="55"/>
      <c r="TSE550" s="55"/>
      <c r="TSF550" s="55"/>
      <c r="TSG550" s="59"/>
      <c r="TSH550" s="55"/>
      <c r="TSI550" s="55"/>
      <c r="TSJ550" s="87"/>
      <c r="TSK550" s="88"/>
      <c r="TSL550" s="89"/>
      <c r="TSM550" s="90"/>
      <c r="TSN550" s="57"/>
      <c r="TSO550" s="57"/>
      <c r="TSP550" s="91"/>
      <c r="TSQ550" s="87"/>
      <c r="TSR550" s="87"/>
      <c r="TSS550" s="55"/>
      <c r="TST550" s="55"/>
      <c r="TSU550" s="92"/>
      <c r="TSV550" s="61"/>
      <c r="TSW550" s="55"/>
      <c r="TSX550" s="57"/>
      <c r="TSY550" s="55"/>
      <c r="TSZ550" s="55"/>
      <c r="TTA550" s="55"/>
      <c r="TTB550" s="55"/>
      <c r="TTC550" s="55"/>
      <c r="TTD550" s="55"/>
      <c r="TTE550" s="55"/>
      <c r="TTF550" s="59"/>
      <c r="TTG550" s="55"/>
      <c r="TTH550" s="55"/>
      <c r="TTI550" s="87"/>
      <c r="TTJ550" s="88"/>
      <c r="TTK550" s="89"/>
      <c r="TTL550" s="90"/>
      <c r="TTM550" s="57"/>
      <c r="TTN550" s="57"/>
      <c r="TTO550" s="91"/>
      <c r="TTP550" s="87"/>
      <c r="TTQ550" s="87"/>
      <c r="TTR550" s="55"/>
      <c r="TTS550" s="55"/>
      <c r="TTT550" s="92"/>
      <c r="TTU550" s="61"/>
      <c r="TTV550" s="55"/>
      <c r="TTW550" s="57"/>
      <c r="TTX550" s="55"/>
      <c r="TTY550" s="55"/>
      <c r="TTZ550" s="55"/>
      <c r="TUA550" s="55"/>
      <c r="TUB550" s="55"/>
      <c r="TUC550" s="55"/>
      <c r="TUD550" s="55"/>
      <c r="TUE550" s="59"/>
      <c r="TUF550" s="55"/>
      <c r="TUG550" s="55"/>
      <c r="TUH550" s="87"/>
      <c r="TUI550" s="88"/>
      <c r="TUJ550" s="89"/>
      <c r="TUK550" s="90"/>
      <c r="TUL550" s="57"/>
      <c r="TUM550" s="57"/>
      <c r="TUN550" s="91"/>
      <c r="TUO550" s="87"/>
      <c r="TUP550" s="87"/>
      <c r="TUQ550" s="55"/>
      <c r="TUR550" s="55"/>
      <c r="TUS550" s="92"/>
      <c r="TUT550" s="61"/>
      <c r="TUU550" s="55"/>
      <c r="TUV550" s="57"/>
      <c r="TUW550" s="55"/>
      <c r="TUX550" s="55"/>
      <c r="TUY550" s="55"/>
      <c r="TUZ550" s="55"/>
      <c r="TVA550" s="55"/>
      <c r="TVB550" s="55"/>
      <c r="TVC550" s="55"/>
      <c r="TVD550" s="59"/>
      <c r="TVE550" s="55"/>
      <c r="TVF550" s="55"/>
      <c r="TVG550" s="87"/>
      <c r="TVH550" s="88"/>
      <c r="TVI550" s="89"/>
      <c r="TVJ550" s="90"/>
      <c r="TVK550" s="57"/>
      <c r="TVL550" s="57"/>
      <c r="TVM550" s="91"/>
      <c r="TVN550" s="87"/>
      <c r="TVO550" s="87"/>
      <c r="TVP550" s="55"/>
      <c r="TVQ550" s="55"/>
      <c r="TVR550" s="92"/>
      <c r="TVS550" s="61"/>
      <c r="TVT550" s="55"/>
      <c r="TVU550" s="57"/>
      <c r="TVV550" s="55"/>
      <c r="TVW550" s="55"/>
      <c r="TVX550" s="55"/>
      <c r="TVY550" s="55"/>
      <c r="TVZ550" s="55"/>
      <c r="TWA550" s="55"/>
      <c r="TWB550" s="55"/>
      <c r="TWC550" s="59"/>
      <c r="TWD550" s="55"/>
      <c r="TWE550" s="55"/>
      <c r="TWF550" s="87"/>
      <c r="TWG550" s="88"/>
      <c r="TWH550" s="89"/>
      <c r="TWI550" s="90"/>
      <c r="TWJ550" s="57"/>
      <c r="TWK550" s="57"/>
      <c r="TWL550" s="91"/>
      <c r="TWM550" s="87"/>
      <c r="TWN550" s="87"/>
      <c r="TWO550" s="55"/>
      <c r="TWP550" s="55"/>
      <c r="TWQ550" s="92"/>
      <c r="TWR550" s="61"/>
      <c r="TWS550" s="55"/>
      <c r="TWT550" s="57"/>
      <c r="TWU550" s="55"/>
      <c r="TWV550" s="55"/>
      <c r="TWW550" s="55"/>
      <c r="TWX550" s="55"/>
      <c r="TWY550" s="55"/>
      <c r="TWZ550" s="55"/>
      <c r="TXA550" s="55"/>
      <c r="TXB550" s="59"/>
      <c r="TXC550" s="55"/>
      <c r="TXD550" s="55"/>
      <c r="TXE550" s="87"/>
      <c r="TXF550" s="88"/>
      <c r="TXG550" s="89"/>
      <c r="TXH550" s="90"/>
      <c r="TXI550" s="57"/>
      <c r="TXJ550" s="57"/>
      <c r="TXK550" s="91"/>
      <c r="TXL550" s="87"/>
      <c r="TXM550" s="87"/>
      <c r="TXN550" s="55"/>
      <c r="TXO550" s="55"/>
      <c r="TXP550" s="92"/>
      <c r="TXQ550" s="61"/>
      <c r="TXR550" s="55"/>
      <c r="TXS550" s="57"/>
      <c r="TXT550" s="55"/>
      <c r="TXU550" s="55"/>
      <c r="TXV550" s="55"/>
      <c r="TXW550" s="55"/>
      <c r="TXX550" s="55"/>
      <c r="TXY550" s="55"/>
      <c r="TXZ550" s="55"/>
      <c r="TYA550" s="59"/>
      <c r="TYB550" s="55"/>
      <c r="TYC550" s="55"/>
      <c r="TYD550" s="87"/>
      <c r="TYE550" s="88"/>
      <c r="TYF550" s="89"/>
      <c r="TYG550" s="90"/>
      <c r="TYH550" s="57"/>
      <c r="TYI550" s="57"/>
      <c r="TYJ550" s="91"/>
      <c r="TYK550" s="87"/>
      <c r="TYL550" s="87"/>
      <c r="TYM550" s="55"/>
      <c r="TYN550" s="55"/>
      <c r="TYO550" s="92"/>
      <c r="TYP550" s="61"/>
      <c r="TYQ550" s="55"/>
      <c r="TYR550" s="57"/>
      <c r="TYS550" s="55"/>
      <c r="TYT550" s="55"/>
      <c r="TYU550" s="55"/>
      <c r="TYV550" s="55"/>
      <c r="TYW550" s="55"/>
      <c r="TYX550" s="55"/>
      <c r="TYY550" s="55"/>
      <c r="TYZ550" s="59"/>
      <c r="TZA550" s="55"/>
      <c r="TZB550" s="55"/>
      <c r="TZC550" s="87"/>
      <c r="TZD550" s="88"/>
      <c r="TZE550" s="89"/>
      <c r="TZF550" s="90"/>
      <c r="TZG550" s="57"/>
      <c r="TZH550" s="57"/>
      <c r="TZI550" s="91"/>
      <c r="TZJ550" s="87"/>
      <c r="TZK550" s="87"/>
      <c r="TZL550" s="55"/>
      <c r="TZM550" s="55"/>
      <c r="TZN550" s="92"/>
      <c r="TZO550" s="61"/>
      <c r="TZP550" s="55"/>
      <c r="TZQ550" s="57"/>
      <c r="TZR550" s="55"/>
      <c r="TZS550" s="55"/>
      <c r="TZT550" s="55"/>
      <c r="TZU550" s="55"/>
      <c r="TZV550" s="55"/>
      <c r="TZW550" s="55"/>
      <c r="TZX550" s="55"/>
      <c r="TZY550" s="59"/>
      <c r="TZZ550" s="55"/>
      <c r="UAA550" s="55"/>
      <c r="UAB550" s="87"/>
      <c r="UAC550" s="88"/>
      <c r="UAD550" s="89"/>
      <c r="UAE550" s="90"/>
      <c r="UAF550" s="57"/>
      <c r="UAG550" s="57"/>
      <c r="UAH550" s="91"/>
      <c r="UAI550" s="87"/>
      <c r="UAJ550" s="87"/>
      <c r="UAK550" s="55"/>
      <c r="UAL550" s="55"/>
      <c r="UAM550" s="92"/>
      <c r="UAN550" s="61"/>
      <c r="UAO550" s="55"/>
      <c r="UAP550" s="57"/>
      <c r="UAQ550" s="55"/>
      <c r="UAR550" s="55"/>
      <c r="UAS550" s="55"/>
      <c r="UAT550" s="55"/>
      <c r="UAU550" s="55"/>
      <c r="UAV550" s="55"/>
      <c r="UAW550" s="55"/>
      <c r="UAX550" s="59"/>
      <c r="UAY550" s="55"/>
      <c r="UAZ550" s="55"/>
      <c r="UBA550" s="87"/>
      <c r="UBB550" s="88"/>
      <c r="UBC550" s="89"/>
      <c r="UBD550" s="90"/>
      <c r="UBE550" s="57"/>
      <c r="UBF550" s="57"/>
      <c r="UBG550" s="91"/>
      <c r="UBH550" s="87"/>
      <c r="UBI550" s="87"/>
      <c r="UBJ550" s="55"/>
      <c r="UBK550" s="55"/>
      <c r="UBL550" s="92"/>
      <c r="UBM550" s="61"/>
      <c r="UBN550" s="55"/>
      <c r="UBO550" s="57"/>
      <c r="UBP550" s="55"/>
      <c r="UBQ550" s="55"/>
      <c r="UBR550" s="55"/>
      <c r="UBS550" s="55"/>
      <c r="UBT550" s="55"/>
      <c r="UBU550" s="55"/>
      <c r="UBV550" s="55"/>
      <c r="UBW550" s="59"/>
      <c r="UBX550" s="55"/>
      <c r="UBY550" s="55"/>
      <c r="UBZ550" s="87"/>
      <c r="UCA550" s="88"/>
      <c r="UCB550" s="89"/>
      <c r="UCC550" s="90"/>
      <c r="UCD550" s="57"/>
      <c r="UCE550" s="57"/>
      <c r="UCF550" s="91"/>
      <c r="UCG550" s="87"/>
      <c r="UCH550" s="87"/>
      <c r="UCI550" s="55"/>
      <c r="UCJ550" s="55"/>
      <c r="UCK550" s="92"/>
      <c r="UCL550" s="61"/>
      <c r="UCM550" s="55"/>
      <c r="UCN550" s="57"/>
      <c r="UCO550" s="55"/>
      <c r="UCP550" s="55"/>
      <c r="UCQ550" s="55"/>
      <c r="UCR550" s="55"/>
      <c r="UCS550" s="55"/>
      <c r="UCT550" s="55"/>
      <c r="UCU550" s="55"/>
      <c r="UCV550" s="59"/>
      <c r="UCW550" s="55"/>
      <c r="UCX550" s="55"/>
      <c r="UCY550" s="87"/>
      <c r="UCZ550" s="88"/>
      <c r="UDA550" s="89"/>
      <c r="UDB550" s="90"/>
      <c r="UDC550" s="57"/>
      <c r="UDD550" s="57"/>
      <c r="UDE550" s="91"/>
      <c r="UDF550" s="87"/>
      <c r="UDG550" s="87"/>
      <c r="UDH550" s="55"/>
      <c r="UDI550" s="55"/>
      <c r="UDJ550" s="92"/>
      <c r="UDK550" s="61"/>
      <c r="UDL550" s="55"/>
      <c r="UDM550" s="57"/>
      <c r="UDN550" s="55"/>
      <c r="UDO550" s="55"/>
      <c r="UDP550" s="55"/>
      <c r="UDQ550" s="55"/>
      <c r="UDR550" s="55"/>
      <c r="UDS550" s="55"/>
      <c r="UDT550" s="55"/>
      <c r="UDU550" s="59"/>
      <c r="UDV550" s="55"/>
      <c r="UDW550" s="55"/>
      <c r="UDX550" s="87"/>
      <c r="UDY550" s="88"/>
      <c r="UDZ550" s="89"/>
      <c r="UEA550" s="90"/>
      <c r="UEB550" s="57"/>
      <c r="UEC550" s="57"/>
      <c r="UED550" s="91"/>
      <c r="UEE550" s="87"/>
      <c r="UEF550" s="87"/>
      <c r="UEG550" s="55"/>
      <c r="UEH550" s="55"/>
      <c r="UEI550" s="92"/>
      <c r="UEJ550" s="61"/>
      <c r="UEK550" s="55"/>
      <c r="UEL550" s="57"/>
      <c r="UEM550" s="55"/>
      <c r="UEN550" s="55"/>
      <c r="UEO550" s="55"/>
      <c r="UEP550" s="55"/>
      <c r="UEQ550" s="55"/>
      <c r="UER550" s="55"/>
      <c r="UES550" s="55"/>
      <c r="UET550" s="59"/>
      <c r="UEU550" s="55"/>
      <c r="UEV550" s="55"/>
      <c r="UEW550" s="87"/>
      <c r="UEX550" s="88"/>
      <c r="UEY550" s="89"/>
      <c r="UEZ550" s="90"/>
      <c r="UFA550" s="57"/>
      <c r="UFB550" s="57"/>
      <c r="UFC550" s="91"/>
      <c r="UFD550" s="87"/>
      <c r="UFE550" s="87"/>
      <c r="UFF550" s="55"/>
      <c r="UFG550" s="55"/>
      <c r="UFH550" s="92"/>
      <c r="UFI550" s="61"/>
      <c r="UFJ550" s="55"/>
      <c r="UFK550" s="57"/>
      <c r="UFL550" s="55"/>
      <c r="UFM550" s="55"/>
      <c r="UFN550" s="55"/>
      <c r="UFO550" s="55"/>
      <c r="UFP550" s="55"/>
      <c r="UFQ550" s="55"/>
      <c r="UFR550" s="55"/>
      <c r="UFS550" s="59"/>
      <c r="UFT550" s="55"/>
      <c r="UFU550" s="55"/>
      <c r="UFV550" s="87"/>
      <c r="UFW550" s="88"/>
      <c r="UFX550" s="89"/>
      <c r="UFY550" s="90"/>
      <c r="UFZ550" s="57"/>
      <c r="UGA550" s="57"/>
      <c r="UGB550" s="91"/>
      <c r="UGC550" s="87"/>
      <c r="UGD550" s="87"/>
      <c r="UGE550" s="55"/>
      <c r="UGF550" s="55"/>
      <c r="UGG550" s="92"/>
      <c r="UGH550" s="61"/>
      <c r="UGI550" s="55"/>
      <c r="UGJ550" s="57"/>
      <c r="UGK550" s="55"/>
      <c r="UGL550" s="55"/>
      <c r="UGM550" s="55"/>
      <c r="UGN550" s="55"/>
      <c r="UGO550" s="55"/>
      <c r="UGP550" s="55"/>
      <c r="UGQ550" s="55"/>
      <c r="UGR550" s="59"/>
      <c r="UGS550" s="55"/>
      <c r="UGT550" s="55"/>
      <c r="UGU550" s="87"/>
      <c r="UGV550" s="88"/>
      <c r="UGW550" s="89"/>
      <c r="UGX550" s="90"/>
      <c r="UGY550" s="57"/>
      <c r="UGZ550" s="57"/>
      <c r="UHA550" s="91"/>
      <c r="UHB550" s="87"/>
      <c r="UHC550" s="87"/>
      <c r="UHD550" s="55"/>
      <c r="UHE550" s="55"/>
      <c r="UHF550" s="92"/>
      <c r="UHG550" s="61"/>
      <c r="UHH550" s="55"/>
      <c r="UHI550" s="57"/>
      <c r="UHJ550" s="55"/>
      <c r="UHK550" s="55"/>
      <c r="UHL550" s="55"/>
      <c r="UHM550" s="55"/>
      <c r="UHN550" s="55"/>
      <c r="UHO550" s="55"/>
      <c r="UHP550" s="55"/>
      <c r="UHQ550" s="59"/>
      <c r="UHR550" s="55"/>
      <c r="UHS550" s="55"/>
      <c r="UHT550" s="87"/>
      <c r="UHU550" s="88"/>
      <c r="UHV550" s="89"/>
      <c r="UHW550" s="90"/>
      <c r="UHX550" s="57"/>
      <c r="UHY550" s="57"/>
      <c r="UHZ550" s="91"/>
      <c r="UIA550" s="87"/>
      <c r="UIB550" s="87"/>
      <c r="UIC550" s="55"/>
      <c r="UID550" s="55"/>
      <c r="UIE550" s="92"/>
      <c r="UIF550" s="61"/>
      <c r="UIG550" s="55"/>
      <c r="UIH550" s="57"/>
      <c r="UII550" s="55"/>
      <c r="UIJ550" s="55"/>
      <c r="UIK550" s="55"/>
      <c r="UIL550" s="55"/>
      <c r="UIM550" s="55"/>
      <c r="UIN550" s="55"/>
      <c r="UIO550" s="55"/>
      <c r="UIP550" s="59"/>
      <c r="UIQ550" s="55"/>
      <c r="UIR550" s="55"/>
      <c r="UIS550" s="87"/>
      <c r="UIT550" s="88"/>
      <c r="UIU550" s="89"/>
      <c r="UIV550" s="90"/>
      <c r="UIW550" s="57"/>
      <c r="UIX550" s="57"/>
      <c r="UIY550" s="91"/>
      <c r="UIZ550" s="87"/>
      <c r="UJA550" s="87"/>
      <c r="UJB550" s="55"/>
      <c r="UJC550" s="55"/>
      <c r="UJD550" s="92"/>
      <c r="UJE550" s="61"/>
      <c r="UJF550" s="55"/>
      <c r="UJG550" s="57"/>
      <c r="UJH550" s="55"/>
      <c r="UJI550" s="55"/>
      <c r="UJJ550" s="55"/>
      <c r="UJK550" s="55"/>
      <c r="UJL550" s="55"/>
      <c r="UJM550" s="55"/>
      <c r="UJN550" s="55"/>
      <c r="UJO550" s="59"/>
      <c r="UJP550" s="55"/>
      <c r="UJQ550" s="55"/>
      <c r="UJR550" s="87"/>
      <c r="UJS550" s="88"/>
      <c r="UJT550" s="89"/>
      <c r="UJU550" s="90"/>
      <c r="UJV550" s="57"/>
      <c r="UJW550" s="57"/>
      <c r="UJX550" s="91"/>
      <c r="UJY550" s="87"/>
      <c r="UJZ550" s="87"/>
      <c r="UKA550" s="55"/>
      <c r="UKB550" s="55"/>
      <c r="UKC550" s="92"/>
      <c r="UKD550" s="61"/>
      <c r="UKE550" s="55"/>
      <c r="UKF550" s="57"/>
      <c r="UKG550" s="55"/>
      <c r="UKH550" s="55"/>
      <c r="UKI550" s="55"/>
      <c r="UKJ550" s="55"/>
      <c r="UKK550" s="55"/>
      <c r="UKL550" s="55"/>
      <c r="UKM550" s="55"/>
      <c r="UKN550" s="59"/>
      <c r="UKO550" s="55"/>
      <c r="UKP550" s="55"/>
      <c r="UKQ550" s="87"/>
      <c r="UKR550" s="88"/>
      <c r="UKS550" s="89"/>
      <c r="UKT550" s="90"/>
      <c r="UKU550" s="57"/>
      <c r="UKV550" s="57"/>
      <c r="UKW550" s="91"/>
      <c r="UKX550" s="87"/>
      <c r="UKY550" s="87"/>
      <c r="UKZ550" s="55"/>
      <c r="ULA550" s="55"/>
      <c r="ULB550" s="92"/>
      <c r="ULC550" s="61"/>
      <c r="ULD550" s="55"/>
      <c r="ULE550" s="57"/>
      <c r="ULF550" s="55"/>
      <c r="ULG550" s="55"/>
      <c r="ULH550" s="55"/>
      <c r="ULI550" s="55"/>
      <c r="ULJ550" s="55"/>
      <c r="ULK550" s="55"/>
      <c r="ULL550" s="55"/>
      <c r="ULM550" s="59"/>
      <c r="ULN550" s="55"/>
      <c r="ULO550" s="55"/>
      <c r="ULP550" s="87"/>
      <c r="ULQ550" s="88"/>
      <c r="ULR550" s="89"/>
      <c r="ULS550" s="90"/>
      <c r="ULT550" s="57"/>
      <c r="ULU550" s="57"/>
      <c r="ULV550" s="91"/>
      <c r="ULW550" s="87"/>
      <c r="ULX550" s="87"/>
      <c r="ULY550" s="55"/>
      <c r="ULZ550" s="55"/>
      <c r="UMA550" s="92"/>
      <c r="UMB550" s="61"/>
      <c r="UMC550" s="55"/>
      <c r="UMD550" s="57"/>
      <c r="UME550" s="55"/>
      <c r="UMF550" s="55"/>
      <c r="UMG550" s="55"/>
      <c r="UMH550" s="55"/>
      <c r="UMI550" s="55"/>
      <c r="UMJ550" s="55"/>
      <c r="UMK550" s="55"/>
      <c r="UML550" s="59"/>
      <c r="UMM550" s="55"/>
      <c r="UMN550" s="55"/>
      <c r="UMO550" s="87"/>
      <c r="UMP550" s="88"/>
      <c r="UMQ550" s="89"/>
      <c r="UMR550" s="90"/>
      <c r="UMS550" s="57"/>
      <c r="UMT550" s="57"/>
      <c r="UMU550" s="91"/>
      <c r="UMV550" s="87"/>
      <c r="UMW550" s="87"/>
      <c r="UMX550" s="55"/>
      <c r="UMY550" s="55"/>
      <c r="UMZ550" s="92"/>
      <c r="UNA550" s="61"/>
      <c r="UNB550" s="55"/>
      <c r="UNC550" s="57"/>
      <c r="UND550" s="55"/>
      <c r="UNE550" s="55"/>
      <c r="UNF550" s="55"/>
      <c r="UNG550" s="55"/>
      <c r="UNH550" s="55"/>
      <c r="UNI550" s="55"/>
      <c r="UNJ550" s="55"/>
      <c r="UNK550" s="59"/>
      <c r="UNL550" s="55"/>
      <c r="UNM550" s="55"/>
      <c r="UNN550" s="87"/>
      <c r="UNO550" s="88"/>
      <c r="UNP550" s="89"/>
      <c r="UNQ550" s="90"/>
      <c r="UNR550" s="57"/>
      <c r="UNS550" s="57"/>
      <c r="UNT550" s="91"/>
      <c r="UNU550" s="87"/>
      <c r="UNV550" s="87"/>
      <c r="UNW550" s="55"/>
      <c r="UNX550" s="55"/>
      <c r="UNY550" s="92"/>
      <c r="UNZ550" s="61"/>
      <c r="UOA550" s="55"/>
      <c r="UOB550" s="57"/>
      <c r="UOC550" s="55"/>
      <c r="UOD550" s="55"/>
      <c r="UOE550" s="55"/>
      <c r="UOF550" s="55"/>
      <c r="UOG550" s="55"/>
      <c r="UOH550" s="55"/>
      <c r="UOI550" s="55"/>
      <c r="UOJ550" s="59"/>
      <c r="UOK550" s="55"/>
      <c r="UOL550" s="55"/>
      <c r="UOM550" s="87"/>
      <c r="UON550" s="88"/>
      <c r="UOO550" s="89"/>
      <c r="UOP550" s="90"/>
      <c r="UOQ550" s="57"/>
      <c r="UOR550" s="57"/>
      <c r="UOS550" s="91"/>
      <c r="UOT550" s="87"/>
      <c r="UOU550" s="87"/>
      <c r="UOV550" s="55"/>
      <c r="UOW550" s="55"/>
      <c r="UOX550" s="92"/>
      <c r="UOY550" s="61"/>
      <c r="UOZ550" s="55"/>
      <c r="UPA550" s="57"/>
      <c r="UPB550" s="55"/>
      <c r="UPC550" s="55"/>
      <c r="UPD550" s="55"/>
      <c r="UPE550" s="55"/>
      <c r="UPF550" s="55"/>
      <c r="UPG550" s="55"/>
      <c r="UPH550" s="55"/>
      <c r="UPI550" s="59"/>
      <c r="UPJ550" s="55"/>
      <c r="UPK550" s="55"/>
      <c r="UPL550" s="87"/>
      <c r="UPM550" s="88"/>
      <c r="UPN550" s="89"/>
      <c r="UPO550" s="90"/>
      <c r="UPP550" s="57"/>
      <c r="UPQ550" s="57"/>
      <c r="UPR550" s="91"/>
      <c r="UPS550" s="87"/>
      <c r="UPT550" s="87"/>
      <c r="UPU550" s="55"/>
      <c r="UPV550" s="55"/>
      <c r="UPW550" s="92"/>
      <c r="UPX550" s="61"/>
      <c r="UPY550" s="55"/>
      <c r="UPZ550" s="57"/>
      <c r="UQA550" s="55"/>
      <c r="UQB550" s="55"/>
      <c r="UQC550" s="55"/>
      <c r="UQD550" s="55"/>
      <c r="UQE550" s="55"/>
      <c r="UQF550" s="55"/>
      <c r="UQG550" s="55"/>
      <c r="UQH550" s="59"/>
      <c r="UQI550" s="55"/>
      <c r="UQJ550" s="55"/>
      <c r="UQK550" s="87"/>
      <c r="UQL550" s="88"/>
      <c r="UQM550" s="89"/>
      <c r="UQN550" s="90"/>
      <c r="UQO550" s="57"/>
      <c r="UQP550" s="57"/>
      <c r="UQQ550" s="91"/>
      <c r="UQR550" s="87"/>
      <c r="UQS550" s="87"/>
      <c r="UQT550" s="55"/>
      <c r="UQU550" s="55"/>
      <c r="UQV550" s="92"/>
      <c r="UQW550" s="61"/>
      <c r="UQX550" s="55"/>
      <c r="UQY550" s="57"/>
      <c r="UQZ550" s="55"/>
      <c r="URA550" s="55"/>
      <c r="URB550" s="55"/>
      <c r="URC550" s="55"/>
      <c r="URD550" s="55"/>
      <c r="URE550" s="55"/>
      <c r="URF550" s="55"/>
      <c r="URG550" s="59"/>
      <c r="URH550" s="55"/>
      <c r="URI550" s="55"/>
      <c r="URJ550" s="87"/>
      <c r="URK550" s="88"/>
      <c r="URL550" s="89"/>
      <c r="URM550" s="90"/>
      <c r="URN550" s="57"/>
      <c r="URO550" s="57"/>
      <c r="URP550" s="91"/>
      <c r="URQ550" s="87"/>
      <c r="URR550" s="87"/>
      <c r="URS550" s="55"/>
      <c r="URT550" s="55"/>
      <c r="URU550" s="92"/>
      <c r="URV550" s="61"/>
      <c r="URW550" s="55"/>
      <c r="URX550" s="57"/>
      <c r="URY550" s="55"/>
      <c r="URZ550" s="55"/>
      <c r="USA550" s="55"/>
      <c r="USB550" s="55"/>
      <c r="USC550" s="55"/>
      <c r="USD550" s="55"/>
      <c r="USE550" s="55"/>
      <c r="USF550" s="59"/>
      <c r="USG550" s="55"/>
      <c r="USH550" s="55"/>
      <c r="USI550" s="87"/>
      <c r="USJ550" s="88"/>
      <c r="USK550" s="89"/>
      <c r="USL550" s="90"/>
      <c r="USM550" s="57"/>
      <c r="USN550" s="57"/>
      <c r="USO550" s="91"/>
      <c r="USP550" s="87"/>
      <c r="USQ550" s="87"/>
      <c r="USR550" s="55"/>
      <c r="USS550" s="55"/>
      <c r="UST550" s="92"/>
      <c r="USU550" s="61"/>
      <c r="USV550" s="55"/>
      <c r="USW550" s="57"/>
      <c r="USX550" s="55"/>
      <c r="USY550" s="55"/>
      <c r="USZ550" s="55"/>
      <c r="UTA550" s="55"/>
      <c r="UTB550" s="55"/>
      <c r="UTC550" s="55"/>
      <c r="UTD550" s="55"/>
      <c r="UTE550" s="59"/>
      <c r="UTF550" s="55"/>
      <c r="UTG550" s="55"/>
      <c r="UTH550" s="87"/>
      <c r="UTI550" s="88"/>
      <c r="UTJ550" s="89"/>
      <c r="UTK550" s="90"/>
      <c r="UTL550" s="57"/>
      <c r="UTM550" s="57"/>
      <c r="UTN550" s="91"/>
      <c r="UTO550" s="87"/>
      <c r="UTP550" s="87"/>
      <c r="UTQ550" s="55"/>
      <c r="UTR550" s="55"/>
      <c r="UTS550" s="92"/>
      <c r="UTT550" s="61"/>
      <c r="UTU550" s="55"/>
      <c r="UTV550" s="57"/>
      <c r="UTW550" s="55"/>
      <c r="UTX550" s="55"/>
      <c r="UTY550" s="55"/>
      <c r="UTZ550" s="55"/>
      <c r="UUA550" s="55"/>
      <c r="UUB550" s="55"/>
      <c r="UUC550" s="55"/>
      <c r="UUD550" s="59"/>
      <c r="UUE550" s="55"/>
      <c r="UUF550" s="55"/>
      <c r="UUG550" s="87"/>
      <c r="UUH550" s="88"/>
      <c r="UUI550" s="89"/>
      <c r="UUJ550" s="90"/>
      <c r="UUK550" s="57"/>
      <c r="UUL550" s="57"/>
      <c r="UUM550" s="91"/>
      <c r="UUN550" s="87"/>
      <c r="UUO550" s="87"/>
      <c r="UUP550" s="55"/>
      <c r="UUQ550" s="55"/>
      <c r="UUR550" s="92"/>
      <c r="UUS550" s="61"/>
      <c r="UUT550" s="55"/>
      <c r="UUU550" s="57"/>
      <c r="UUV550" s="55"/>
      <c r="UUW550" s="55"/>
      <c r="UUX550" s="55"/>
      <c r="UUY550" s="55"/>
      <c r="UUZ550" s="55"/>
      <c r="UVA550" s="55"/>
      <c r="UVB550" s="55"/>
      <c r="UVC550" s="59"/>
      <c r="UVD550" s="55"/>
      <c r="UVE550" s="55"/>
      <c r="UVF550" s="87"/>
      <c r="UVG550" s="88"/>
      <c r="UVH550" s="89"/>
      <c r="UVI550" s="90"/>
      <c r="UVJ550" s="57"/>
      <c r="UVK550" s="57"/>
      <c r="UVL550" s="91"/>
      <c r="UVM550" s="87"/>
      <c r="UVN550" s="87"/>
      <c r="UVO550" s="55"/>
      <c r="UVP550" s="55"/>
      <c r="UVQ550" s="92"/>
      <c r="UVR550" s="61"/>
      <c r="UVS550" s="55"/>
      <c r="UVT550" s="57"/>
      <c r="UVU550" s="55"/>
      <c r="UVV550" s="55"/>
      <c r="UVW550" s="55"/>
      <c r="UVX550" s="55"/>
      <c r="UVY550" s="55"/>
      <c r="UVZ550" s="55"/>
      <c r="UWA550" s="55"/>
      <c r="UWB550" s="59"/>
      <c r="UWC550" s="55"/>
      <c r="UWD550" s="55"/>
      <c r="UWE550" s="87"/>
      <c r="UWF550" s="88"/>
      <c r="UWG550" s="89"/>
      <c r="UWH550" s="90"/>
      <c r="UWI550" s="57"/>
      <c r="UWJ550" s="57"/>
      <c r="UWK550" s="91"/>
      <c r="UWL550" s="87"/>
      <c r="UWM550" s="87"/>
      <c r="UWN550" s="55"/>
      <c r="UWO550" s="55"/>
      <c r="UWP550" s="92"/>
      <c r="UWQ550" s="61"/>
      <c r="UWR550" s="55"/>
      <c r="UWS550" s="57"/>
      <c r="UWT550" s="55"/>
      <c r="UWU550" s="55"/>
      <c r="UWV550" s="55"/>
      <c r="UWW550" s="55"/>
      <c r="UWX550" s="55"/>
      <c r="UWY550" s="55"/>
      <c r="UWZ550" s="55"/>
      <c r="UXA550" s="59"/>
      <c r="UXB550" s="55"/>
      <c r="UXC550" s="55"/>
      <c r="UXD550" s="87"/>
      <c r="UXE550" s="88"/>
      <c r="UXF550" s="89"/>
      <c r="UXG550" s="90"/>
      <c r="UXH550" s="57"/>
      <c r="UXI550" s="57"/>
      <c r="UXJ550" s="91"/>
      <c r="UXK550" s="87"/>
      <c r="UXL550" s="87"/>
      <c r="UXM550" s="55"/>
      <c r="UXN550" s="55"/>
      <c r="UXO550" s="92"/>
      <c r="UXP550" s="61"/>
      <c r="UXQ550" s="55"/>
      <c r="UXR550" s="57"/>
      <c r="UXS550" s="55"/>
      <c r="UXT550" s="55"/>
      <c r="UXU550" s="55"/>
      <c r="UXV550" s="55"/>
      <c r="UXW550" s="55"/>
      <c r="UXX550" s="55"/>
      <c r="UXY550" s="55"/>
      <c r="UXZ550" s="59"/>
      <c r="UYA550" s="55"/>
      <c r="UYB550" s="55"/>
      <c r="UYC550" s="87"/>
      <c r="UYD550" s="88"/>
      <c r="UYE550" s="89"/>
      <c r="UYF550" s="90"/>
      <c r="UYG550" s="57"/>
      <c r="UYH550" s="57"/>
      <c r="UYI550" s="91"/>
      <c r="UYJ550" s="87"/>
      <c r="UYK550" s="87"/>
      <c r="UYL550" s="55"/>
      <c r="UYM550" s="55"/>
      <c r="UYN550" s="92"/>
      <c r="UYO550" s="61"/>
      <c r="UYP550" s="55"/>
      <c r="UYQ550" s="57"/>
      <c r="UYR550" s="55"/>
      <c r="UYS550" s="55"/>
      <c r="UYT550" s="55"/>
      <c r="UYU550" s="55"/>
      <c r="UYV550" s="55"/>
      <c r="UYW550" s="55"/>
      <c r="UYX550" s="55"/>
      <c r="UYY550" s="59"/>
      <c r="UYZ550" s="55"/>
      <c r="UZA550" s="55"/>
      <c r="UZB550" s="87"/>
      <c r="UZC550" s="88"/>
      <c r="UZD550" s="89"/>
      <c r="UZE550" s="90"/>
      <c r="UZF550" s="57"/>
      <c r="UZG550" s="57"/>
      <c r="UZH550" s="91"/>
      <c r="UZI550" s="87"/>
      <c r="UZJ550" s="87"/>
      <c r="UZK550" s="55"/>
      <c r="UZL550" s="55"/>
      <c r="UZM550" s="92"/>
      <c r="UZN550" s="61"/>
      <c r="UZO550" s="55"/>
      <c r="UZP550" s="57"/>
      <c r="UZQ550" s="55"/>
      <c r="UZR550" s="55"/>
      <c r="UZS550" s="55"/>
      <c r="UZT550" s="55"/>
      <c r="UZU550" s="55"/>
      <c r="UZV550" s="55"/>
      <c r="UZW550" s="55"/>
      <c r="UZX550" s="59"/>
      <c r="UZY550" s="55"/>
      <c r="UZZ550" s="55"/>
      <c r="VAA550" s="87"/>
      <c r="VAB550" s="88"/>
      <c r="VAC550" s="89"/>
      <c r="VAD550" s="90"/>
      <c r="VAE550" s="57"/>
      <c r="VAF550" s="57"/>
      <c r="VAG550" s="91"/>
      <c r="VAH550" s="87"/>
      <c r="VAI550" s="87"/>
      <c r="VAJ550" s="55"/>
      <c r="VAK550" s="55"/>
      <c r="VAL550" s="92"/>
      <c r="VAM550" s="61"/>
      <c r="VAN550" s="55"/>
      <c r="VAO550" s="57"/>
      <c r="VAP550" s="55"/>
      <c r="VAQ550" s="55"/>
      <c r="VAR550" s="55"/>
      <c r="VAS550" s="55"/>
      <c r="VAT550" s="55"/>
      <c r="VAU550" s="55"/>
      <c r="VAV550" s="55"/>
      <c r="VAW550" s="59"/>
      <c r="VAX550" s="55"/>
      <c r="VAY550" s="55"/>
      <c r="VAZ550" s="87"/>
      <c r="VBA550" s="88"/>
      <c r="VBB550" s="89"/>
      <c r="VBC550" s="90"/>
      <c r="VBD550" s="57"/>
      <c r="VBE550" s="57"/>
      <c r="VBF550" s="91"/>
      <c r="VBG550" s="87"/>
      <c r="VBH550" s="87"/>
      <c r="VBI550" s="55"/>
      <c r="VBJ550" s="55"/>
      <c r="VBK550" s="92"/>
      <c r="VBL550" s="61"/>
      <c r="VBM550" s="55"/>
      <c r="VBN550" s="57"/>
      <c r="VBO550" s="55"/>
      <c r="VBP550" s="55"/>
      <c r="VBQ550" s="55"/>
      <c r="VBR550" s="55"/>
      <c r="VBS550" s="55"/>
      <c r="VBT550" s="55"/>
      <c r="VBU550" s="55"/>
      <c r="VBV550" s="59"/>
      <c r="VBW550" s="55"/>
      <c r="VBX550" s="55"/>
      <c r="VBY550" s="87"/>
      <c r="VBZ550" s="88"/>
      <c r="VCA550" s="89"/>
      <c r="VCB550" s="90"/>
      <c r="VCC550" s="57"/>
      <c r="VCD550" s="57"/>
      <c r="VCE550" s="91"/>
      <c r="VCF550" s="87"/>
      <c r="VCG550" s="87"/>
      <c r="VCH550" s="55"/>
      <c r="VCI550" s="55"/>
      <c r="VCJ550" s="92"/>
      <c r="VCK550" s="61"/>
      <c r="VCL550" s="55"/>
      <c r="VCM550" s="57"/>
      <c r="VCN550" s="55"/>
      <c r="VCO550" s="55"/>
      <c r="VCP550" s="55"/>
      <c r="VCQ550" s="55"/>
      <c r="VCR550" s="55"/>
      <c r="VCS550" s="55"/>
      <c r="VCT550" s="55"/>
      <c r="VCU550" s="59"/>
      <c r="VCV550" s="55"/>
      <c r="VCW550" s="55"/>
      <c r="VCX550" s="87"/>
      <c r="VCY550" s="88"/>
      <c r="VCZ550" s="89"/>
      <c r="VDA550" s="90"/>
      <c r="VDB550" s="57"/>
      <c r="VDC550" s="57"/>
      <c r="VDD550" s="91"/>
      <c r="VDE550" s="87"/>
      <c r="VDF550" s="87"/>
      <c r="VDG550" s="55"/>
      <c r="VDH550" s="55"/>
      <c r="VDI550" s="92"/>
      <c r="VDJ550" s="61"/>
      <c r="VDK550" s="55"/>
      <c r="VDL550" s="57"/>
      <c r="VDM550" s="55"/>
      <c r="VDN550" s="55"/>
      <c r="VDO550" s="55"/>
      <c r="VDP550" s="55"/>
      <c r="VDQ550" s="55"/>
      <c r="VDR550" s="55"/>
      <c r="VDS550" s="55"/>
      <c r="VDT550" s="59"/>
      <c r="VDU550" s="55"/>
      <c r="VDV550" s="55"/>
      <c r="VDW550" s="87"/>
      <c r="VDX550" s="88"/>
      <c r="VDY550" s="89"/>
      <c r="VDZ550" s="90"/>
      <c r="VEA550" s="57"/>
      <c r="VEB550" s="57"/>
      <c r="VEC550" s="91"/>
      <c r="VED550" s="87"/>
      <c r="VEE550" s="87"/>
      <c r="VEF550" s="55"/>
      <c r="VEG550" s="55"/>
      <c r="VEH550" s="92"/>
      <c r="VEI550" s="61"/>
      <c r="VEJ550" s="55"/>
      <c r="VEK550" s="57"/>
      <c r="VEL550" s="55"/>
      <c r="VEM550" s="55"/>
      <c r="VEN550" s="55"/>
      <c r="VEO550" s="55"/>
      <c r="VEP550" s="55"/>
      <c r="VEQ550" s="55"/>
      <c r="VER550" s="55"/>
      <c r="VES550" s="59"/>
      <c r="VET550" s="55"/>
      <c r="VEU550" s="55"/>
      <c r="VEV550" s="87"/>
      <c r="VEW550" s="88"/>
      <c r="VEX550" s="89"/>
      <c r="VEY550" s="90"/>
      <c r="VEZ550" s="57"/>
      <c r="VFA550" s="57"/>
      <c r="VFB550" s="91"/>
      <c r="VFC550" s="87"/>
      <c r="VFD550" s="87"/>
      <c r="VFE550" s="55"/>
      <c r="VFF550" s="55"/>
      <c r="VFG550" s="92"/>
      <c r="VFH550" s="61"/>
      <c r="VFI550" s="55"/>
      <c r="VFJ550" s="57"/>
      <c r="VFK550" s="55"/>
      <c r="VFL550" s="55"/>
      <c r="VFM550" s="55"/>
      <c r="VFN550" s="55"/>
      <c r="VFO550" s="55"/>
      <c r="VFP550" s="55"/>
      <c r="VFQ550" s="55"/>
      <c r="VFR550" s="59"/>
      <c r="VFS550" s="55"/>
      <c r="VFT550" s="55"/>
      <c r="VFU550" s="87"/>
      <c r="VFV550" s="88"/>
      <c r="VFW550" s="89"/>
      <c r="VFX550" s="90"/>
      <c r="VFY550" s="57"/>
      <c r="VFZ550" s="57"/>
      <c r="VGA550" s="91"/>
      <c r="VGB550" s="87"/>
      <c r="VGC550" s="87"/>
      <c r="VGD550" s="55"/>
      <c r="VGE550" s="55"/>
      <c r="VGF550" s="92"/>
      <c r="VGG550" s="61"/>
      <c r="VGH550" s="55"/>
      <c r="VGI550" s="57"/>
      <c r="VGJ550" s="55"/>
      <c r="VGK550" s="55"/>
      <c r="VGL550" s="55"/>
      <c r="VGM550" s="55"/>
      <c r="VGN550" s="55"/>
      <c r="VGO550" s="55"/>
      <c r="VGP550" s="55"/>
      <c r="VGQ550" s="59"/>
      <c r="VGR550" s="55"/>
      <c r="VGS550" s="55"/>
      <c r="VGT550" s="87"/>
      <c r="VGU550" s="88"/>
      <c r="VGV550" s="89"/>
      <c r="VGW550" s="90"/>
      <c r="VGX550" s="57"/>
      <c r="VGY550" s="57"/>
      <c r="VGZ550" s="91"/>
      <c r="VHA550" s="87"/>
      <c r="VHB550" s="87"/>
      <c r="VHC550" s="55"/>
      <c r="VHD550" s="55"/>
      <c r="VHE550" s="92"/>
      <c r="VHF550" s="61"/>
      <c r="VHG550" s="55"/>
      <c r="VHH550" s="57"/>
      <c r="VHI550" s="55"/>
      <c r="VHJ550" s="55"/>
      <c r="VHK550" s="55"/>
      <c r="VHL550" s="55"/>
      <c r="VHM550" s="55"/>
      <c r="VHN550" s="55"/>
      <c r="VHO550" s="55"/>
      <c r="VHP550" s="59"/>
      <c r="VHQ550" s="55"/>
      <c r="VHR550" s="55"/>
      <c r="VHS550" s="87"/>
      <c r="VHT550" s="88"/>
      <c r="VHU550" s="89"/>
      <c r="VHV550" s="90"/>
      <c r="VHW550" s="57"/>
      <c r="VHX550" s="57"/>
      <c r="VHY550" s="91"/>
      <c r="VHZ550" s="87"/>
      <c r="VIA550" s="87"/>
      <c r="VIB550" s="55"/>
      <c r="VIC550" s="55"/>
      <c r="VID550" s="92"/>
      <c r="VIE550" s="61"/>
      <c r="VIF550" s="55"/>
      <c r="VIG550" s="57"/>
      <c r="VIH550" s="55"/>
      <c r="VII550" s="55"/>
      <c r="VIJ550" s="55"/>
      <c r="VIK550" s="55"/>
      <c r="VIL550" s="55"/>
      <c r="VIM550" s="55"/>
      <c r="VIN550" s="55"/>
      <c r="VIO550" s="59"/>
      <c r="VIP550" s="55"/>
      <c r="VIQ550" s="55"/>
      <c r="VIR550" s="87"/>
      <c r="VIS550" s="88"/>
      <c r="VIT550" s="89"/>
      <c r="VIU550" s="90"/>
      <c r="VIV550" s="57"/>
      <c r="VIW550" s="57"/>
      <c r="VIX550" s="91"/>
      <c r="VIY550" s="87"/>
      <c r="VIZ550" s="87"/>
      <c r="VJA550" s="55"/>
      <c r="VJB550" s="55"/>
      <c r="VJC550" s="92"/>
      <c r="VJD550" s="61"/>
      <c r="VJE550" s="55"/>
      <c r="VJF550" s="57"/>
      <c r="VJG550" s="55"/>
      <c r="VJH550" s="55"/>
      <c r="VJI550" s="55"/>
      <c r="VJJ550" s="55"/>
      <c r="VJK550" s="55"/>
      <c r="VJL550" s="55"/>
      <c r="VJM550" s="55"/>
      <c r="VJN550" s="59"/>
      <c r="VJO550" s="55"/>
      <c r="VJP550" s="55"/>
      <c r="VJQ550" s="87"/>
      <c r="VJR550" s="88"/>
      <c r="VJS550" s="89"/>
      <c r="VJT550" s="90"/>
      <c r="VJU550" s="57"/>
      <c r="VJV550" s="57"/>
      <c r="VJW550" s="91"/>
      <c r="VJX550" s="87"/>
      <c r="VJY550" s="87"/>
      <c r="VJZ550" s="55"/>
      <c r="VKA550" s="55"/>
      <c r="VKB550" s="92"/>
      <c r="VKC550" s="61"/>
      <c r="VKD550" s="55"/>
      <c r="VKE550" s="57"/>
      <c r="VKF550" s="55"/>
      <c r="VKG550" s="55"/>
      <c r="VKH550" s="55"/>
      <c r="VKI550" s="55"/>
      <c r="VKJ550" s="55"/>
      <c r="VKK550" s="55"/>
      <c r="VKL550" s="55"/>
      <c r="VKM550" s="59"/>
      <c r="VKN550" s="55"/>
      <c r="VKO550" s="55"/>
      <c r="VKP550" s="87"/>
      <c r="VKQ550" s="88"/>
      <c r="VKR550" s="89"/>
      <c r="VKS550" s="90"/>
      <c r="VKT550" s="57"/>
      <c r="VKU550" s="57"/>
      <c r="VKV550" s="91"/>
      <c r="VKW550" s="87"/>
      <c r="VKX550" s="87"/>
      <c r="VKY550" s="55"/>
      <c r="VKZ550" s="55"/>
      <c r="VLA550" s="92"/>
      <c r="VLB550" s="61"/>
      <c r="VLC550" s="55"/>
      <c r="VLD550" s="57"/>
      <c r="VLE550" s="55"/>
      <c r="VLF550" s="55"/>
      <c r="VLG550" s="55"/>
      <c r="VLH550" s="55"/>
      <c r="VLI550" s="55"/>
      <c r="VLJ550" s="55"/>
      <c r="VLK550" s="55"/>
      <c r="VLL550" s="59"/>
      <c r="VLM550" s="55"/>
      <c r="VLN550" s="55"/>
      <c r="VLO550" s="87"/>
      <c r="VLP550" s="88"/>
      <c r="VLQ550" s="89"/>
      <c r="VLR550" s="90"/>
      <c r="VLS550" s="57"/>
      <c r="VLT550" s="57"/>
      <c r="VLU550" s="91"/>
      <c r="VLV550" s="87"/>
      <c r="VLW550" s="87"/>
      <c r="VLX550" s="55"/>
      <c r="VLY550" s="55"/>
      <c r="VLZ550" s="92"/>
      <c r="VMA550" s="61"/>
      <c r="VMB550" s="55"/>
      <c r="VMC550" s="57"/>
      <c r="VMD550" s="55"/>
      <c r="VME550" s="55"/>
      <c r="VMF550" s="55"/>
      <c r="VMG550" s="55"/>
      <c r="VMH550" s="55"/>
      <c r="VMI550" s="55"/>
      <c r="VMJ550" s="55"/>
      <c r="VMK550" s="59"/>
      <c r="VML550" s="55"/>
      <c r="VMM550" s="55"/>
      <c r="VMN550" s="87"/>
      <c r="VMO550" s="88"/>
      <c r="VMP550" s="89"/>
      <c r="VMQ550" s="90"/>
      <c r="VMR550" s="57"/>
      <c r="VMS550" s="57"/>
      <c r="VMT550" s="91"/>
      <c r="VMU550" s="87"/>
      <c r="VMV550" s="87"/>
      <c r="VMW550" s="55"/>
      <c r="VMX550" s="55"/>
      <c r="VMY550" s="92"/>
      <c r="VMZ550" s="61"/>
      <c r="VNA550" s="55"/>
      <c r="VNB550" s="57"/>
      <c r="VNC550" s="55"/>
      <c r="VND550" s="55"/>
      <c r="VNE550" s="55"/>
      <c r="VNF550" s="55"/>
      <c r="VNG550" s="55"/>
      <c r="VNH550" s="55"/>
      <c r="VNI550" s="55"/>
      <c r="VNJ550" s="59"/>
      <c r="VNK550" s="55"/>
      <c r="VNL550" s="55"/>
      <c r="VNM550" s="87"/>
      <c r="VNN550" s="88"/>
      <c r="VNO550" s="89"/>
      <c r="VNP550" s="90"/>
      <c r="VNQ550" s="57"/>
      <c r="VNR550" s="57"/>
      <c r="VNS550" s="91"/>
      <c r="VNT550" s="87"/>
      <c r="VNU550" s="87"/>
      <c r="VNV550" s="55"/>
      <c r="VNW550" s="55"/>
      <c r="VNX550" s="92"/>
      <c r="VNY550" s="61"/>
      <c r="VNZ550" s="55"/>
      <c r="VOA550" s="57"/>
      <c r="VOB550" s="55"/>
      <c r="VOC550" s="55"/>
      <c r="VOD550" s="55"/>
      <c r="VOE550" s="55"/>
      <c r="VOF550" s="55"/>
      <c r="VOG550" s="55"/>
      <c r="VOH550" s="55"/>
      <c r="VOI550" s="59"/>
      <c r="VOJ550" s="55"/>
      <c r="VOK550" s="55"/>
      <c r="VOL550" s="87"/>
      <c r="VOM550" s="88"/>
      <c r="VON550" s="89"/>
      <c r="VOO550" s="90"/>
      <c r="VOP550" s="57"/>
      <c r="VOQ550" s="57"/>
      <c r="VOR550" s="91"/>
      <c r="VOS550" s="87"/>
      <c r="VOT550" s="87"/>
      <c r="VOU550" s="55"/>
      <c r="VOV550" s="55"/>
      <c r="VOW550" s="92"/>
      <c r="VOX550" s="61"/>
      <c r="VOY550" s="55"/>
      <c r="VOZ550" s="57"/>
      <c r="VPA550" s="55"/>
      <c r="VPB550" s="55"/>
      <c r="VPC550" s="55"/>
      <c r="VPD550" s="55"/>
      <c r="VPE550" s="55"/>
      <c r="VPF550" s="55"/>
      <c r="VPG550" s="55"/>
      <c r="VPH550" s="59"/>
      <c r="VPI550" s="55"/>
      <c r="VPJ550" s="55"/>
      <c r="VPK550" s="87"/>
      <c r="VPL550" s="88"/>
      <c r="VPM550" s="89"/>
      <c r="VPN550" s="90"/>
      <c r="VPO550" s="57"/>
      <c r="VPP550" s="57"/>
      <c r="VPQ550" s="91"/>
      <c r="VPR550" s="87"/>
      <c r="VPS550" s="87"/>
      <c r="VPT550" s="55"/>
      <c r="VPU550" s="55"/>
      <c r="VPV550" s="92"/>
      <c r="VPW550" s="61"/>
      <c r="VPX550" s="55"/>
      <c r="VPY550" s="57"/>
      <c r="VPZ550" s="55"/>
      <c r="VQA550" s="55"/>
      <c r="VQB550" s="55"/>
      <c r="VQC550" s="55"/>
      <c r="VQD550" s="55"/>
      <c r="VQE550" s="55"/>
      <c r="VQF550" s="55"/>
      <c r="VQG550" s="59"/>
      <c r="VQH550" s="55"/>
      <c r="VQI550" s="55"/>
      <c r="VQJ550" s="87"/>
      <c r="VQK550" s="88"/>
      <c r="VQL550" s="89"/>
      <c r="VQM550" s="90"/>
      <c r="VQN550" s="57"/>
      <c r="VQO550" s="57"/>
      <c r="VQP550" s="91"/>
      <c r="VQQ550" s="87"/>
      <c r="VQR550" s="87"/>
      <c r="VQS550" s="55"/>
      <c r="VQT550" s="55"/>
      <c r="VQU550" s="92"/>
      <c r="VQV550" s="61"/>
      <c r="VQW550" s="55"/>
      <c r="VQX550" s="57"/>
      <c r="VQY550" s="55"/>
      <c r="VQZ550" s="55"/>
      <c r="VRA550" s="55"/>
      <c r="VRB550" s="55"/>
      <c r="VRC550" s="55"/>
      <c r="VRD550" s="55"/>
      <c r="VRE550" s="55"/>
      <c r="VRF550" s="59"/>
      <c r="VRG550" s="55"/>
      <c r="VRH550" s="55"/>
      <c r="VRI550" s="87"/>
      <c r="VRJ550" s="88"/>
      <c r="VRK550" s="89"/>
      <c r="VRL550" s="90"/>
      <c r="VRM550" s="57"/>
      <c r="VRN550" s="57"/>
      <c r="VRO550" s="91"/>
      <c r="VRP550" s="87"/>
      <c r="VRQ550" s="87"/>
      <c r="VRR550" s="55"/>
      <c r="VRS550" s="55"/>
      <c r="VRT550" s="92"/>
      <c r="VRU550" s="61"/>
      <c r="VRV550" s="55"/>
      <c r="VRW550" s="57"/>
      <c r="VRX550" s="55"/>
      <c r="VRY550" s="55"/>
      <c r="VRZ550" s="55"/>
      <c r="VSA550" s="55"/>
      <c r="VSB550" s="55"/>
      <c r="VSC550" s="55"/>
      <c r="VSD550" s="55"/>
      <c r="VSE550" s="59"/>
      <c r="VSF550" s="55"/>
      <c r="VSG550" s="55"/>
      <c r="VSH550" s="87"/>
      <c r="VSI550" s="88"/>
      <c r="VSJ550" s="89"/>
      <c r="VSK550" s="90"/>
      <c r="VSL550" s="57"/>
      <c r="VSM550" s="57"/>
      <c r="VSN550" s="91"/>
      <c r="VSO550" s="87"/>
      <c r="VSP550" s="87"/>
      <c r="VSQ550" s="55"/>
      <c r="VSR550" s="55"/>
      <c r="VSS550" s="92"/>
      <c r="VST550" s="61"/>
      <c r="VSU550" s="55"/>
      <c r="VSV550" s="57"/>
      <c r="VSW550" s="55"/>
      <c r="VSX550" s="55"/>
      <c r="VSY550" s="55"/>
      <c r="VSZ550" s="55"/>
      <c r="VTA550" s="55"/>
      <c r="VTB550" s="55"/>
      <c r="VTC550" s="55"/>
      <c r="VTD550" s="59"/>
      <c r="VTE550" s="55"/>
      <c r="VTF550" s="55"/>
      <c r="VTG550" s="87"/>
      <c r="VTH550" s="88"/>
      <c r="VTI550" s="89"/>
      <c r="VTJ550" s="90"/>
      <c r="VTK550" s="57"/>
      <c r="VTL550" s="57"/>
      <c r="VTM550" s="91"/>
      <c r="VTN550" s="87"/>
      <c r="VTO550" s="87"/>
      <c r="VTP550" s="55"/>
      <c r="VTQ550" s="55"/>
      <c r="VTR550" s="92"/>
      <c r="VTS550" s="61"/>
      <c r="VTT550" s="55"/>
      <c r="VTU550" s="57"/>
      <c r="VTV550" s="55"/>
      <c r="VTW550" s="55"/>
      <c r="VTX550" s="55"/>
      <c r="VTY550" s="55"/>
      <c r="VTZ550" s="55"/>
      <c r="VUA550" s="55"/>
      <c r="VUB550" s="55"/>
      <c r="VUC550" s="59"/>
      <c r="VUD550" s="55"/>
      <c r="VUE550" s="55"/>
      <c r="VUF550" s="87"/>
      <c r="VUG550" s="88"/>
      <c r="VUH550" s="89"/>
      <c r="VUI550" s="90"/>
      <c r="VUJ550" s="57"/>
      <c r="VUK550" s="57"/>
      <c r="VUL550" s="91"/>
      <c r="VUM550" s="87"/>
      <c r="VUN550" s="87"/>
      <c r="VUO550" s="55"/>
      <c r="VUP550" s="55"/>
      <c r="VUQ550" s="92"/>
      <c r="VUR550" s="61"/>
      <c r="VUS550" s="55"/>
      <c r="VUT550" s="57"/>
      <c r="VUU550" s="55"/>
      <c r="VUV550" s="55"/>
      <c r="VUW550" s="55"/>
      <c r="VUX550" s="55"/>
      <c r="VUY550" s="55"/>
      <c r="VUZ550" s="55"/>
      <c r="VVA550" s="55"/>
      <c r="VVB550" s="59"/>
      <c r="VVC550" s="55"/>
      <c r="VVD550" s="55"/>
      <c r="VVE550" s="87"/>
      <c r="VVF550" s="88"/>
      <c r="VVG550" s="89"/>
      <c r="VVH550" s="90"/>
      <c r="VVI550" s="57"/>
      <c r="VVJ550" s="57"/>
      <c r="VVK550" s="91"/>
      <c r="VVL550" s="87"/>
      <c r="VVM550" s="87"/>
      <c r="VVN550" s="55"/>
      <c r="VVO550" s="55"/>
      <c r="VVP550" s="92"/>
      <c r="VVQ550" s="61"/>
      <c r="VVR550" s="55"/>
      <c r="VVS550" s="57"/>
      <c r="VVT550" s="55"/>
      <c r="VVU550" s="55"/>
      <c r="VVV550" s="55"/>
      <c r="VVW550" s="55"/>
      <c r="VVX550" s="55"/>
      <c r="VVY550" s="55"/>
      <c r="VVZ550" s="55"/>
      <c r="VWA550" s="59"/>
      <c r="VWB550" s="55"/>
      <c r="VWC550" s="55"/>
      <c r="VWD550" s="87"/>
      <c r="VWE550" s="88"/>
      <c r="VWF550" s="89"/>
      <c r="VWG550" s="90"/>
      <c r="VWH550" s="57"/>
      <c r="VWI550" s="57"/>
      <c r="VWJ550" s="91"/>
      <c r="VWK550" s="87"/>
      <c r="VWL550" s="87"/>
      <c r="VWM550" s="55"/>
      <c r="VWN550" s="55"/>
      <c r="VWO550" s="92"/>
      <c r="VWP550" s="61"/>
      <c r="VWQ550" s="55"/>
      <c r="VWR550" s="57"/>
      <c r="VWS550" s="55"/>
      <c r="VWT550" s="55"/>
      <c r="VWU550" s="55"/>
      <c r="VWV550" s="55"/>
      <c r="VWW550" s="55"/>
      <c r="VWX550" s="55"/>
      <c r="VWY550" s="55"/>
      <c r="VWZ550" s="59"/>
      <c r="VXA550" s="55"/>
      <c r="VXB550" s="55"/>
      <c r="VXC550" s="87"/>
      <c r="VXD550" s="88"/>
      <c r="VXE550" s="89"/>
      <c r="VXF550" s="90"/>
      <c r="VXG550" s="57"/>
      <c r="VXH550" s="57"/>
      <c r="VXI550" s="91"/>
      <c r="VXJ550" s="87"/>
      <c r="VXK550" s="87"/>
      <c r="VXL550" s="55"/>
      <c r="VXM550" s="55"/>
      <c r="VXN550" s="92"/>
      <c r="VXO550" s="61"/>
      <c r="VXP550" s="55"/>
      <c r="VXQ550" s="57"/>
      <c r="VXR550" s="55"/>
      <c r="VXS550" s="55"/>
      <c r="VXT550" s="55"/>
      <c r="VXU550" s="55"/>
      <c r="VXV550" s="55"/>
      <c r="VXW550" s="55"/>
      <c r="VXX550" s="55"/>
      <c r="VXY550" s="59"/>
      <c r="VXZ550" s="55"/>
      <c r="VYA550" s="55"/>
      <c r="VYB550" s="87"/>
      <c r="VYC550" s="88"/>
      <c r="VYD550" s="89"/>
      <c r="VYE550" s="90"/>
      <c r="VYF550" s="57"/>
      <c r="VYG550" s="57"/>
      <c r="VYH550" s="91"/>
      <c r="VYI550" s="87"/>
      <c r="VYJ550" s="87"/>
      <c r="VYK550" s="55"/>
      <c r="VYL550" s="55"/>
      <c r="VYM550" s="92"/>
      <c r="VYN550" s="61"/>
      <c r="VYO550" s="55"/>
      <c r="VYP550" s="57"/>
      <c r="VYQ550" s="55"/>
      <c r="VYR550" s="55"/>
      <c r="VYS550" s="55"/>
      <c r="VYT550" s="55"/>
      <c r="VYU550" s="55"/>
      <c r="VYV550" s="55"/>
      <c r="VYW550" s="55"/>
      <c r="VYX550" s="59"/>
      <c r="VYY550" s="55"/>
      <c r="VYZ550" s="55"/>
      <c r="VZA550" s="87"/>
      <c r="VZB550" s="88"/>
      <c r="VZC550" s="89"/>
      <c r="VZD550" s="90"/>
      <c r="VZE550" s="57"/>
      <c r="VZF550" s="57"/>
      <c r="VZG550" s="91"/>
      <c r="VZH550" s="87"/>
      <c r="VZI550" s="87"/>
      <c r="VZJ550" s="55"/>
      <c r="VZK550" s="55"/>
      <c r="VZL550" s="92"/>
      <c r="VZM550" s="61"/>
      <c r="VZN550" s="55"/>
      <c r="VZO550" s="57"/>
      <c r="VZP550" s="55"/>
      <c r="VZQ550" s="55"/>
      <c r="VZR550" s="55"/>
      <c r="VZS550" s="55"/>
      <c r="VZT550" s="55"/>
      <c r="VZU550" s="55"/>
      <c r="VZV550" s="55"/>
      <c r="VZW550" s="59"/>
      <c r="VZX550" s="55"/>
      <c r="VZY550" s="55"/>
      <c r="VZZ550" s="87"/>
      <c r="WAA550" s="88"/>
      <c r="WAB550" s="89"/>
      <c r="WAC550" s="90"/>
      <c r="WAD550" s="57"/>
      <c r="WAE550" s="57"/>
      <c r="WAF550" s="91"/>
      <c r="WAG550" s="87"/>
      <c r="WAH550" s="87"/>
      <c r="WAI550" s="55"/>
      <c r="WAJ550" s="55"/>
      <c r="WAK550" s="92"/>
      <c r="WAL550" s="61"/>
      <c r="WAM550" s="55"/>
      <c r="WAN550" s="57"/>
      <c r="WAO550" s="55"/>
      <c r="WAP550" s="55"/>
      <c r="WAQ550" s="55"/>
      <c r="WAR550" s="55"/>
      <c r="WAS550" s="55"/>
      <c r="WAT550" s="55"/>
      <c r="WAU550" s="55"/>
      <c r="WAV550" s="59"/>
      <c r="WAW550" s="55"/>
      <c r="WAX550" s="55"/>
      <c r="WAY550" s="87"/>
      <c r="WAZ550" s="88"/>
      <c r="WBA550" s="89"/>
      <c r="WBB550" s="90"/>
      <c r="WBC550" s="57"/>
      <c r="WBD550" s="57"/>
      <c r="WBE550" s="91"/>
      <c r="WBF550" s="87"/>
      <c r="WBG550" s="87"/>
      <c r="WBH550" s="55"/>
      <c r="WBI550" s="55"/>
      <c r="WBJ550" s="92"/>
      <c r="WBK550" s="61"/>
      <c r="WBL550" s="55"/>
      <c r="WBM550" s="57"/>
      <c r="WBN550" s="55"/>
      <c r="WBO550" s="55"/>
      <c r="WBP550" s="55"/>
      <c r="WBQ550" s="55"/>
      <c r="WBR550" s="55"/>
      <c r="WBS550" s="55"/>
      <c r="WBT550" s="55"/>
      <c r="WBU550" s="59"/>
      <c r="WBV550" s="55"/>
      <c r="WBW550" s="55"/>
      <c r="WBX550" s="87"/>
      <c r="WBY550" s="88"/>
      <c r="WBZ550" s="89"/>
      <c r="WCA550" s="90"/>
      <c r="WCB550" s="57"/>
      <c r="WCC550" s="57"/>
      <c r="WCD550" s="91"/>
      <c r="WCE550" s="87"/>
      <c r="WCF550" s="87"/>
      <c r="WCG550" s="55"/>
      <c r="WCH550" s="55"/>
      <c r="WCI550" s="92"/>
      <c r="WCJ550" s="61"/>
      <c r="WCK550" s="55"/>
      <c r="WCL550" s="57"/>
      <c r="WCM550" s="55"/>
      <c r="WCN550" s="55"/>
      <c r="WCO550" s="55"/>
      <c r="WCP550" s="55"/>
      <c r="WCQ550" s="55"/>
      <c r="WCR550" s="55"/>
      <c r="WCS550" s="55"/>
      <c r="WCT550" s="59"/>
      <c r="WCU550" s="55"/>
      <c r="WCV550" s="55"/>
      <c r="WCW550" s="87"/>
      <c r="WCX550" s="88"/>
      <c r="WCY550" s="89"/>
      <c r="WCZ550" s="90"/>
      <c r="WDA550" s="57"/>
      <c r="WDB550" s="57"/>
      <c r="WDC550" s="91"/>
      <c r="WDD550" s="87"/>
      <c r="WDE550" s="87"/>
      <c r="WDF550" s="55"/>
      <c r="WDG550" s="55"/>
      <c r="WDH550" s="92"/>
      <c r="WDI550" s="61"/>
      <c r="WDJ550" s="55"/>
      <c r="WDK550" s="57"/>
      <c r="WDL550" s="55"/>
      <c r="WDM550" s="55"/>
      <c r="WDN550" s="55"/>
      <c r="WDO550" s="55"/>
      <c r="WDP550" s="55"/>
      <c r="WDQ550" s="55"/>
      <c r="WDR550" s="55"/>
      <c r="WDS550" s="59"/>
      <c r="WDT550" s="55"/>
      <c r="WDU550" s="55"/>
      <c r="WDV550" s="87"/>
      <c r="WDW550" s="88"/>
      <c r="WDX550" s="89"/>
      <c r="WDY550" s="90"/>
      <c r="WDZ550" s="57"/>
      <c r="WEA550" s="57"/>
      <c r="WEB550" s="91"/>
      <c r="WEC550" s="87"/>
      <c r="WED550" s="87"/>
      <c r="WEE550" s="55"/>
      <c r="WEF550" s="55"/>
      <c r="WEG550" s="92"/>
      <c r="WEH550" s="61"/>
      <c r="WEI550" s="55"/>
      <c r="WEJ550" s="57"/>
      <c r="WEK550" s="55"/>
      <c r="WEL550" s="55"/>
      <c r="WEM550" s="55"/>
      <c r="WEN550" s="55"/>
      <c r="WEO550" s="55"/>
      <c r="WEP550" s="55"/>
      <c r="WEQ550" s="55"/>
      <c r="WER550" s="59"/>
      <c r="WES550" s="55"/>
      <c r="WET550" s="55"/>
      <c r="WEU550" s="87"/>
      <c r="WEV550" s="88"/>
      <c r="WEW550" s="89"/>
      <c r="WEX550" s="90"/>
      <c r="WEY550" s="57"/>
      <c r="WEZ550" s="57"/>
      <c r="WFA550" s="91"/>
      <c r="WFB550" s="87"/>
      <c r="WFC550" s="87"/>
      <c r="WFD550" s="55"/>
      <c r="WFE550" s="55"/>
      <c r="WFF550" s="92"/>
      <c r="WFG550" s="61"/>
      <c r="WFH550" s="55"/>
      <c r="WFI550" s="57"/>
      <c r="WFJ550" s="55"/>
      <c r="WFK550" s="55"/>
      <c r="WFL550" s="55"/>
      <c r="WFM550" s="55"/>
      <c r="WFN550" s="55"/>
      <c r="WFO550" s="55"/>
      <c r="WFP550" s="55"/>
      <c r="WFQ550" s="59"/>
      <c r="WFR550" s="55"/>
      <c r="WFS550" s="55"/>
      <c r="WFT550" s="87"/>
      <c r="WFU550" s="88"/>
      <c r="WFV550" s="89"/>
      <c r="WFW550" s="90"/>
      <c r="WFX550" s="57"/>
      <c r="WFY550" s="57"/>
      <c r="WFZ550" s="91"/>
      <c r="WGA550" s="87"/>
      <c r="WGB550" s="87"/>
      <c r="WGC550" s="55"/>
      <c r="WGD550" s="55"/>
      <c r="WGE550" s="92"/>
      <c r="WGF550" s="61"/>
      <c r="WGG550" s="55"/>
      <c r="WGH550" s="57"/>
      <c r="WGI550" s="55"/>
      <c r="WGJ550" s="55"/>
      <c r="WGK550" s="55"/>
      <c r="WGL550" s="55"/>
      <c r="WGM550" s="55"/>
      <c r="WGN550" s="55"/>
      <c r="WGO550" s="55"/>
      <c r="WGP550" s="59"/>
      <c r="WGQ550" s="55"/>
      <c r="WGR550" s="55"/>
      <c r="WGS550" s="87"/>
      <c r="WGT550" s="88"/>
      <c r="WGU550" s="89"/>
      <c r="WGV550" s="90"/>
      <c r="WGW550" s="57"/>
      <c r="WGX550" s="57"/>
      <c r="WGY550" s="91"/>
      <c r="WGZ550" s="87"/>
      <c r="WHA550" s="87"/>
      <c r="WHB550" s="55"/>
      <c r="WHC550" s="55"/>
      <c r="WHD550" s="92"/>
      <c r="WHE550" s="61"/>
      <c r="WHF550" s="55"/>
      <c r="WHG550" s="57"/>
      <c r="WHH550" s="55"/>
      <c r="WHI550" s="55"/>
      <c r="WHJ550" s="55"/>
      <c r="WHK550" s="55"/>
      <c r="WHL550" s="55"/>
      <c r="WHM550" s="55"/>
      <c r="WHN550" s="55"/>
      <c r="WHO550" s="59"/>
      <c r="WHP550" s="55"/>
      <c r="WHQ550" s="55"/>
      <c r="WHR550" s="87"/>
      <c r="WHS550" s="88"/>
      <c r="WHT550" s="89"/>
      <c r="WHU550" s="90"/>
      <c r="WHV550" s="57"/>
      <c r="WHW550" s="57"/>
      <c r="WHX550" s="91"/>
      <c r="WHY550" s="87"/>
      <c r="WHZ550" s="87"/>
      <c r="WIA550" s="55"/>
      <c r="WIB550" s="55"/>
      <c r="WIC550" s="92"/>
      <c r="WID550" s="61"/>
      <c r="WIE550" s="55"/>
      <c r="WIF550" s="57"/>
      <c r="WIG550" s="55"/>
      <c r="WIH550" s="55"/>
      <c r="WII550" s="55"/>
      <c r="WIJ550" s="55"/>
      <c r="WIK550" s="55"/>
      <c r="WIL550" s="55"/>
      <c r="WIM550" s="55"/>
      <c r="WIN550" s="59"/>
      <c r="WIO550" s="55"/>
      <c r="WIP550" s="55"/>
      <c r="WIQ550" s="87"/>
      <c r="WIR550" s="88"/>
      <c r="WIS550" s="89"/>
      <c r="WIT550" s="90"/>
      <c r="WIU550" s="57"/>
      <c r="WIV550" s="57"/>
      <c r="WIW550" s="91"/>
      <c r="WIX550" s="87"/>
      <c r="WIY550" s="87"/>
      <c r="WIZ550" s="55"/>
      <c r="WJA550" s="55"/>
      <c r="WJB550" s="92"/>
      <c r="WJC550" s="61"/>
      <c r="WJD550" s="55"/>
      <c r="WJE550" s="57"/>
      <c r="WJF550" s="55"/>
      <c r="WJG550" s="55"/>
      <c r="WJH550" s="55"/>
      <c r="WJI550" s="55"/>
      <c r="WJJ550" s="55"/>
      <c r="WJK550" s="55"/>
      <c r="WJL550" s="55"/>
      <c r="WJM550" s="59"/>
      <c r="WJN550" s="55"/>
      <c r="WJO550" s="55"/>
      <c r="WJP550" s="87"/>
      <c r="WJQ550" s="88"/>
      <c r="WJR550" s="89"/>
      <c r="WJS550" s="90"/>
      <c r="WJT550" s="57"/>
      <c r="WJU550" s="57"/>
      <c r="WJV550" s="91"/>
      <c r="WJW550" s="87"/>
      <c r="WJX550" s="87"/>
      <c r="WJY550" s="55"/>
      <c r="WJZ550" s="55"/>
      <c r="WKA550" s="92"/>
      <c r="WKB550" s="61"/>
      <c r="WKC550" s="55"/>
      <c r="WKD550" s="57"/>
      <c r="WKE550" s="55"/>
      <c r="WKF550" s="55"/>
      <c r="WKG550" s="55"/>
      <c r="WKH550" s="55"/>
      <c r="WKI550" s="55"/>
      <c r="WKJ550" s="55"/>
      <c r="WKK550" s="55"/>
      <c r="WKL550" s="59"/>
      <c r="WKM550" s="55"/>
      <c r="WKN550" s="55"/>
      <c r="WKO550" s="87"/>
      <c r="WKP550" s="88"/>
      <c r="WKQ550" s="89"/>
      <c r="WKR550" s="90"/>
      <c r="WKS550" s="57"/>
      <c r="WKT550" s="57"/>
      <c r="WKU550" s="91"/>
      <c r="WKV550" s="87"/>
      <c r="WKW550" s="87"/>
      <c r="WKX550" s="55"/>
      <c r="WKY550" s="55"/>
      <c r="WKZ550" s="92"/>
      <c r="WLA550" s="61"/>
      <c r="WLB550" s="55"/>
      <c r="WLC550" s="57"/>
      <c r="WLD550" s="55"/>
      <c r="WLE550" s="55"/>
      <c r="WLF550" s="55"/>
      <c r="WLG550" s="55"/>
      <c r="WLH550" s="55"/>
      <c r="WLI550" s="55"/>
      <c r="WLJ550" s="55"/>
      <c r="WLK550" s="59"/>
      <c r="WLL550" s="55"/>
      <c r="WLM550" s="55"/>
      <c r="WLN550" s="87"/>
      <c r="WLO550" s="88"/>
      <c r="WLP550" s="89"/>
      <c r="WLQ550" s="90"/>
      <c r="WLR550" s="57"/>
      <c r="WLS550" s="57"/>
      <c r="WLT550" s="91"/>
      <c r="WLU550" s="87"/>
      <c r="WLV550" s="87"/>
      <c r="WLW550" s="55"/>
      <c r="WLX550" s="55"/>
      <c r="WLY550" s="92"/>
      <c r="WLZ550" s="61"/>
      <c r="WMA550" s="55"/>
      <c r="WMB550" s="57"/>
      <c r="WMC550" s="55"/>
      <c r="WMD550" s="55"/>
      <c r="WME550" s="55"/>
      <c r="WMF550" s="55"/>
      <c r="WMG550" s="55"/>
      <c r="WMH550" s="55"/>
      <c r="WMI550" s="55"/>
      <c r="WMJ550" s="59"/>
      <c r="WMK550" s="55"/>
      <c r="WML550" s="55"/>
      <c r="WMM550" s="87"/>
      <c r="WMN550" s="88"/>
      <c r="WMO550" s="89"/>
      <c r="WMP550" s="90"/>
      <c r="WMQ550" s="57"/>
      <c r="WMR550" s="57"/>
      <c r="WMS550" s="91"/>
      <c r="WMT550" s="87"/>
      <c r="WMU550" s="87"/>
      <c r="WMV550" s="55"/>
      <c r="WMW550" s="55"/>
      <c r="WMX550" s="92"/>
      <c r="WMY550" s="61"/>
      <c r="WMZ550" s="55"/>
      <c r="WNA550" s="57"/>
      <c r="WNB550" s="55"/>
      <c r="WNC550" s="55"/>
      <c r="WND550" s="55"/>
      <c r="WNE550" s="55"/>
      <c r="WNF550" s="55"/>
      <c r="WNG550" s="55"/>
      <c r="WNH550" s="55"/>
      <c r="WNI550" s="59"/>
      <c r="WNJ550" s="55"/>
      <c r="WNK550" s="55"/>
      <c r="WNL550" s="87"/>
      <c r="WNM550" s="88"/>
      <c r="WNN550" s="89"/>
      <c r="WNO550" s="90"/>
      <c r="WNP550" s="57"/>
      <c r="WNQ550" s="57"/>
      <c r="WNR550" s="91"/>
      <c r="WNS550" s="87"/>
      <c r="WNT550" s="87"/>
      <c r="WNU550" s="55"/>
      <c r="WNV550" s="55"/>
      <c r="WNW550" s="92"/>
      <c r="WNX550" s="61"/>
      <c r="WNY550" s="55"/>
      <c r="WNZ550" s="57"/>
      <c r="WOA550" s="55"/>
      <c r="WOB550" s="55"/>
      <c r="WOC550" s="55"/>
      <c r="WOD550" s="55"/>
      <c r="WOE550" s="55"/>
      <c r="WOF550" s="55"/>
      <c r="WOG550" s="55"/>
      <c r="WOH550" s="59"/>
      <c r="WOI550" s="55"/>
      <c r="WOJ550" s="55"/>
      <c r="WOK550" s="87"/>
      <c r="WOL550" s="88"/>
      <c r="WOM550" s="89"/>
      <c r="WON550" s="90"/>
      <c r="WOO550" s="57"/>
      <c r="WOP550" s="57"/>
      <c r="WOQ550" s="91"/>
      <c r="WOR550" s="87"/>
      <c r="WOS550" s="87"/>
      <c r="WOT550" s="55"/>
      <c r="WOU550" s="55"/>
      <c r="WOV550" s="92"/>
      <c r="WOW550" s="61"/>
      <c r="WOX550" s="55"/>
      <c r="WOY550" s="57"/>
      <c r="WOZ550" s="55"/>
      <c r="WPA550" s="55"/>
      <c r="WPB550" s="55"/>
      <c r="WPC550" s="55"/>
      <c r="WPD550" s="55"/>
      <c r="WPE550" s="55"/>
      <c r="WPF550" s="55"/>
      <c r="WPG550" s="59"/>
      <c r="WPH550" s="55"/>
      <c r="WPI550" s="55"/>
      <c r="WPJ550" s="87"/>
      <c r="WPK550" s="88"/>
      <c r="WPL550" s="89"/>
      <c r="WPM550" s="90"/>
      <c r="WPN550" s="57"/>
      <c r="WPO550" s="57"/>
      <c r="WPP550" s="91"/>
      <c r="WPQ550" s="87"/>
      <c r="WPR550" s="87"/>
      <c r="WPS550" s="55"/>
      <c r="WPT550" s="55"/>
      <c r="WPU550" s="92"/>
      <c r="WPV550" s="61"/>
      <c r="WPW550" s="55"/>
      <c r="WPX550" s="57"/>
      <c r="WPY550" s="55"/>
      <c r="WPZ550" s="55"/>
      <c r="WQA550" s="55"/>
      <c r="WQB550" s="55"/>
      <c r="WQC550" s="55"/>
      <c r="WQD550" s="55"/>
      <c r="WQE550" s="55"/>
      <c r="WQF550" s="59"/>
      <c r="WQG550" s="55"/>
      <c r="WQH550" s="55"/>
      <c r="WQI550" s="87"/>
      <c r="WQJ550" s="88"/>
      <c r="WQK550" s="89"/>
      <c r="WQL550" s="90"/>
      <c r="WQM550" s="57"/>
      <c r="WQN550" s="57"/>
      <c r="WQO550" s="91"/>
      <c r="WQP550" s="87"/>
      <c r="WQQ550" s="87"/>
      <c r="WQR550" s="55"/>
      <c r="WQS550" s="55"/>
      <c r="WQT550" s="92"/>
      <c r="WQU550" s="61"/>
      <c r="WQV550" s="55"/>
      <c r="WQW550" s="57"/>
      <c r="WQX550" s="55"/>
      <c r="WQY550" s="55"/>
      <c r="WQZ550" s="55"/>
      <c r="WRA550" s="55"/>
      <c r="WRB550" s="55"/>
      <c r="WRC550" s="55"/>
      <c r="WRD550" s="55"/>
      <c r="WRE550" s="59"/>
      <c r="WRF550" s="55"/>
      <c r="WRG550" s="55"/>
      <c r="WRH550" s="87"/>
      <c r="WRI550" s="88"/>
      <c r="WRJ550" s="89"/>
      <c r="WRK550" s="90"/>
      <c r="WRL550" s="57"/>
      <c r="WRM550" s="57"/>
      <c r="WRN550" s="91"/>
      <c r="WRO550" s="87"/>
      <c r="WRP550" s="87"/>
      <c r="WRQ550" s="55"/>
      <c r="WRR550" s="55"/>
      <c r="WRS550" s="92"/>
      <c r="WRT550" s="61"/>
      <c r="WRU550" s="55"/>
      <c r="WRV550" s="57"/>
      <c r="WRW550" s="55"/>
      <c r="WRX550" s="55"/>
      <c r="WRY550" s="55"/>
      <c r="WRZ550" s="55"/>
      <c r="WSA550" s="55"/>
      <c r="WSB550" s="55"/>
      <c r="WSC550" s="55"/>
      <c r="WSD550" s="59"/>
      <c r="WSE550" s="55"/>
      <c r="WSF550" s="55"/>
      <c r="WSG550" s="87"/>
      <c r="WSH550" s="88"/>
      <c r="WSI550" s="89"/>
      <c r="WSJ550" s="90"/>
      <c r="WSK550" s="57"/>
      <c r="WSL550" s="57"/>
      <c r="WSM550" s="91"/>
      <c r="WSN550" s="87"/>
      <c r="WSO550" s="87"/>
      <c r="WSP550" s="55"/>
      <c r="WSQ550" s="55"/>
      <c r="WSR550" s="92"/>
      <c r="WSS550" s="61"/>
      <c r="WST550" s="55"/>
      <c r="WSU550" s="57"/>
      <c r="WSV550" s="55"/>
      <c r="WSW550" s="55"/>
      <c r="WSX550" s="55"/>
      <c r="WSY550" s="55"/>
      <c r="WSZ550" s="55"/>
      <c r="WTA550" s="55"/>
      <c r="WTB550" s="55"/>
      <c r="WTC550" s="59"/>
      <c r="WTD550" s="55"/>
      <c r="WTE550" s="55"/>
      <c r="WTF550" s="87"/>
      <c r="WTG550" s="88"/>
      <c r="WTH550" s="89"/>
      <c r="WTI550" s="90"/>
      <c r="WTJ550" s="57"/>
      <c r="WTK550" s="57"/>
      <c r="WTL550" s="91"/>
      <c r="WTM550" s="87"/>
      <c r="WTN550" s="87"/>
      <c r="WTO550" s="55"/>
      <c r="WTP550" s="55"/>
      <c r="WTQ550" s="92"/>
      <c r="WTR550" s="61"/>
      <c r="WTS550" s="55"/>
      <c r="WTT550" s="57"/>
      <c r="WTU550" s="55"/>
      <c r="WTV550" s="55"/>
      <c r="WTW550" s="55"/>
      <c r="WTX550" s="55"/>
      <c r="WTY550" s="55"/>
      <c r="WTZ550" s="55"/>
      <c r="WUA550" s="55"/>
      <c r="WUB550" s="59"/>
      <c r="WUC550" s="55"/>
      <c r="WUD550" s="55"/>
      <c r="WUE550" s="87"/>
      <c r="WUF550" s="88"/>
      <c r="WUG550" s="89"/>
      <c r="WUH550" s="90"/>
      <c r="WUI550" s="57"/>
      <c r="WUJ550" s="57"/>
      <c r="WUK550" s="91"/>
      <c r="WUL550" s="87"/>
      <c r="WUM550" s="87"/>
      <c r="WUN550" s="55"/>
      <c r="WUO550" s="55"/>
      <c r="WUP550" s="92"/>
      <c r="WUQ550" s="61"/>
      <c r="WUR550" s="55"/>
      <c r="WUS550" s="57"/>
      <c r="WUT550" s="55"/>
      <c r="WUU550" s="55"/>
      <c r="WUV550" s="55"/>
      <c r="WUW550" s="55"/>
      <c r="WUX550" s="55"/>
      <c r="WUY550" s="55"/>
      <c r="WUZ550" s="55"/>
      <c r="WVA550" s="59"/>
      <c r="WVB550" s="55"/>
      <c r="WVC550" s="55"/>
      <c r="WVD550" s="87"/>
      <c r="WVE550" s="88"/>
      <c r="WVF550" s="89"/>
      <c r="WVG550" s="90"/>
      <c r="WVH550" s="57"/>
      <c r="WVI550" s="57"/>
      <c r="WVJ550" s="91"/>
      <c r="WVK550" s="87"/>
      <c r="WVL550" s="87"/>
      <c r="WVM550" s="55"/>
      <c r="WVN550" s="55"/>
      <c r="WVO550" s="92"/>
      <c r="WVP550" s="61"/>
      <c r="WVQ550" s="55"/>
      <c r="WVR550" s="57"/>
      <c r="WVS550" s="55"/>
      <c r="WVT550" s="55"/>
      <c r="WVU550" s="55"/>
      <c r="WVV550" s="55"/>
      <c r="WVW550" s="55"/>
      <c r="WVX550" s="55"/>
      <c r="WVY550" s="55"/>
      <c r="WVZ550" s="59"/>
      <c r="WWA550" s="55"/>
      <c r="WWB550" s="55"/>
      <c r="WWC550" s="87"/>
      <c r="WWD550" s="88"/>
      <c r="WWE550" s="89"/>
      <c r="WWF550" s="90"/>
      <c r="WWG550" s="57"/>
      <c r="WWH550" s="57"/>
      <c r="WWI550" s="91"/>
      <c r="WWJ550" s="87"/>
      <c r="WWK550" s="87"/>
      <c r="WWL550" s="55"/>
      <c r="WWM550" s="55"/>
      <c r="WWN550" s="92"/>
      <c r="WWO550" s="61"/>
      <c r="WWP550" s="55"/>
      <c r="WWQ550" s="57"/>
      <c r="WWR550" s="55"/>
      <c r="WWS550" s="55"/>
      <c r="WWT550" s="55"/>
      <c r="WWU550" s="55"/>
      <c r="WWV550" s="55"/>
      <c r="WWW550" s="55"/>
      <c r="WWX550" s="55"/>
      <c r="WWY550" s="59"/>
      <c r="WWZ550" s="55"/>
      <c r="WXA550" s="55"/>
      <c r="WXB550" s="87"/>
      <c r="WXC550" s="88"/>
      <c r="WXD550" s="89"/>
      <c r="WXE550" s="90"/>
      <c r="WXF550" s="57"/>
      <c r="WXG550" s="57"/>
      <c r="WXH550" s="91"/>
      <c r="WXI550" s="87"/>
      <c r="WXJ550" s="87"/>
      <c r="WXK550" s="55"/>
      <c r="WXL550" s="55"/>
      <c r="WXM550" s="92"/>
      <c r="WXN550" s="61"/>
      <c r="WXO550" s="55"/>
      <c r="WXP550" s="57"/>
      <c r="WXQ550" s="55"/>
      <c r="WXR550" s="55"/>
      <c r="WXS550" s="55"/>
      <c r="WXT550" s="55"/>
      <c r="WXU550" s="55"/>
      <c r="WXV550" s="55"/>
      <c r="WXW550" s="55"/>
      <c r="WXX550" s="59"/>
      <c r="WXY550" s="55"/>
      <c r="WXZ550" s="55"/>
      <c r="WYA550" s="87"/>
      <c r="WYB550" s="88"/>
      <c r="WYC550" s="89"/>
      <c r="WYD550" s="90"/>
      <c r="WYE550" s="57"/>
      <c r="WYF550" s="57"/>
      <c r="WYG550" s="91"/>
      <c r="WYH550" s="87"/>
      <c r="WYI550" s="87"/>
      <c r="WYJ550" s="55"/>
      <c r="WYK550" s="55"/>
      <c r="WYL550" s="92"/>
      <c r="WYM550" s="61"/>
      <c r="WYN550" s="55"/>
      <c r="WYO550" s="57"/>
      <c r="WYP550" s="55"/>
      <c r="WYQ550" s="55"/>
      <c r="WYR550" s="55"/>
      <c r="WYS550" s="55"/>
      <c r="WYT550" s="55"/>
      <c r="WYU550" s="55"/>
      <c r="WYV550" s="55"/>
      <c r="WYW550" s="59"/>
      <c r="WYX550" s="55"/>
      <c r="WYY550" s="55"/>
      <c r="WYZ550" s="87"/>
      <c r="WZA550" s="88"/>
      <c r="WZB550" s="89"/>
      <c r="WZC550" s="90"/>
      <c r="WZD550" s="57"/>
      <c r="WZE550" s="57"/>
      <c r="WZF550" s="91"/>
      <c r="WZG550" s="87"/>
      <c r="WZH550" s="87"/>
      <c r="WZI550" s="55"/>
      <c r="WZJ550" s="55"/>
      <c r="WZK550" s="92"/>
      <c r="WZL550" s="61"/>
      <c r="WZM550" s="55"/>
      <c r="WZN550" s="57"/>
      <c r="WZO550" s="55"/>
      <c r="WZP550" s="55"/>
      <c r="WZQ550" s="55"/>
      <c r="WZR550" s="55"/>
      <c r="WZS550" s="55"/>
      <c r="WZT550" s="55"/>
      <c r="WZU550" s="55"/>
      <c r="WZV550" s="59"/>
      <c r="WZW550" s="55"/>
      <c r="WZX550" s="55"/>
      <c r="WZY550" s="87"/>
      <c r="WZZ550" s="88"/>
      <c r="XAA550" s="89"/>
      <c r="XAB550" s="90"/>
      <c r="XAC550" s="57"/>
      <c r="XAD550" s="57"/>
      <c r="XAE550" s="91"/>
      <c r="XAF550" s="87"/>
      <c r="XAG550" s="87"/>
      <c r="XAH550" s="55"/>
      <c r="XAI550" s="55"/>
      <c r="XAJ550" s="92"/>
      <c r="XAK550" s="61"/>
      <c r="XAL550" s="55"/>
      <c r="XAM550" s="57"/>
      <c r="XAN550" s="55"/>
      <c r="XAO550" s="55"/>
      <c r="XAP550" s="55"/>
      <c r="XAQ550" s="55"/>
      <c r="XAR550" s="55"/>
      <c r="XAS550" s="55"/>
      <c r="XAT550" s="55"/>
      <c r="XAU550" s="59"/>
      <c r="XAV550" s="55"/>
      <c r="XAW550" s="55"/>
      <c r="XAX550" s="87"/>
      <c r="XAY550" s="88"/>
      <c r="XAZ550" s="89"/>
      <c r="XBA550" s="90"/>
      <c r="XBB550" s="57"/>
      <c r="XBC550" s="57"/>
      <c r="XBD550" s="91"/>
      <c r="XBE550" s="87"/>
      <c r="XBF550" s="87"/>
      <c r="XBG550" s="55"/>
      <c r="XBH550" s="55"/>
      <c r="XBI550" s="92"/>
      <c r="XBJ550" s="61"/>
      <c r="XBK550" s="55"/>
      <c r="XBL550" s="57"/>
      <c r="XBM550" s="55"/>
      <c r="XBN550" s="55"/>
      <c r="XBO550" s="55"/>
      <c r="XBP550" s="55"/>
      <c r="XBQ550" s="55"/>
      <c r="XBR550" s="55"/>
      <c r="XBS550" s="55"/>
      <c r="XBT550" s="59"/>
      <c r="XBU550" s="55"/>
      <c r="XBV550" s="55"/>
      <c r="XBW550" s="87"/>
      <c r="XBX550" s="88"/>
      <c r="XBY550" s="89"/>
      <c r="XBZ550" s="90"/>
      <c r="XCA550" s="57"/>
      <c r="XCB550" s="57"/>
      <c r="XCC550" s="91"/>
      <c r="XCD550" s="87"/>
      <c r="XCE550" s="87"/>
      <c r="XCF550" s="55"/>
      <c r="XCG550" s="55"/>
      <c r="XCH550" s="92"/>
      <c r="XCI550" s="61"/>
      <c r="XCJ550" s="55"/>
      <c r="XCK550" s="57"/>
      <c r="XCL550" s="55"/>
      <c r="XCM550" s="55"/>
      <c r="XCN550" s="55"/>
      <c r="XCO550" s="55"/>
      <c r="XCP550" s="55"/>
      <c r="XCQ550" s="55"/>
      <c r="XCR550" s="55"/>
      <c r="XCS550" s="59"/>
      <c r="XCT550" s="55"/>
      <c r="XCU550" s="55"/>
      <c r="XCV550" s="87"/>
      <c r="XCW550" s="88"/>
      <c r="XCX550" s="89"/>
      <c r="XCY550" s="90"/>
      <c r="XCZ550" s="57"/>
      <c r="XDA550" s="57"/>
      <c r="XDB550" s="91"/>
      <c r="XDC550" s="87"/>
      <c r="XDD550" s="87"/>
      <c r="XDE550" s="55"/>
      <c r="XDF550" s="55"/>
      <c r="XDG550" s="92"/>
      <c r="XDH550" s="61"/>
      <c r="XDI550" s="55"/>
      <c r="XDJ550" s="57"/>
      <c r="XDK550" s="55"/>
      <c r="XDL550" s="55"/>
      <c r="XDM550" s="55"/>
      <c r="XDN550" s="55"/>
      <c r="XDO550" s="55"/>
      <c r="XDP550" s="55"/>
      <c r="XDQ550" s="55"/>
      <c r="XDR550" s="59"/>
      <c r="XDS550" s="55"/>
      <c r="XDT550" s="55"/>
      <c r="XDU550" s="87"/>
      <c r="XDV550" s="88"/>
      <c r="XDW550" s="89"/>
      <c r="XDX550" s="90"/>
      <c r="XDY550" s="57"/>
      <c r="XDZ550" s="57"/>
      <c r="XEA550" s="91"/>
      <c r="XEB550" s="87"/>
      <c r="XEC550" s="87"/>
      <c r="XED550" s="55"/>
      <c r="XEE550" s="55"/>
      <c r="XEF550" s="92"/>
      <c r="XEG550" s="61"/>
      <c r="XEH550" s="55"/>
      <c r="XEI550" s="57"/>
      <c r="XEJ550" s="55"/>
      <c r="XEK550" s="55"/>
      <c r="XEL550" s="55"/>
      <c r="XEM550" s="55"/>
      <c r="XEN550" s="55"/>
      <c r="XEO550" s="55"/>
    </row>
    <row r="551" spans="1:16369" ht="135" hidden="1" customHeight="1" x14ac:dyDescent="0.2">
      <c r="A551" s="61" t="s">
        <v>1590</v>
      </c>
      <c r="B551" s="55" t="s">
        <v>97</v>
      </c>
      <c r="C551" s="56" t="s">
        <v>96</v>
      </c>
      <c r="D551" s="57" t="s">
        <v>1589</v>
      </c>
      <c r="E551" s="55" t="s">
        <v>1581</v>
      </c>
      <c r="F551" s="55" t="s">
        <v>129</v>
      </c>
      <c r="G551" s="55" t="s">
        <v>362</v>
      </c>
      <c r="H551" s="55" t="s">
        <v>86</v>
      </c>
      <c r="I551" s="55" t="s">
        <v>86</v>
      </c>
      <c r="J551" s="55" t="s">
        <v>1588</v>
      </c>
      <c r="K551" s="58">
        <v>71.5</v>
      </c>
      <c r="L551" s="59">
        <v>43774</v>
      </c>
      <c r="M551" s="55" t="s">
        <v>86</v>
      </c>
      <c r="N551" s="55" t="s">
        <v>360</v>
      </c>
      <c r="O551" s="57" t="s">
        <v>1576</v>
      </c>
      <c r="P551" s="57" t="s">
        <v>1575</v>
      </c>
      <c r="Q551" s="57" t="s">
        <v>1584</v>
      </c>
      <c r="R551" s="60" t="s">
        <v>86</v>
      </c>
      <c r="S551" s="55" t="s">
        <v>223</v>
      </c>
      <c r="T551" s="55"/>
      <c r="U551" s="59"/>
      <c r="V551" s="55"/>
      <c r="W551" s="55"/>
      <c r="X551" s="87"/>
      <c r="Y551" s="88"/>
      <c r="Z551" s="89"/>
      <c r="AA551" s="90"/>
      <c r="AB551" s="57"/>
      <c r="AC551" s="57"/>
      <c r="AD551" s="91"/>
      <c r="AE551" s="87"/>
      <c r="AF551" s="87"/>
      <c r="AG551" s="55"/>
      <c r="AH551" s="55"/>
      <c r="AI551" s="92"/>
      <c r="AJ551" s="61"/>
      <c r="AK551" s="55"/>
      <c r="AL551" s="57"/>
      <c r="AM551" s="55"/>
      <c r="AN551" s="55"/>
      <c r="AO551" s="55"/>
      <c r="AP551" s="55"/>
      <c r="AQ551" s="55"/>
      <c r="AR551" s="55"/>
      <c r="AS551" s="55"/>
      <c r="AT551" s="59"/>
      <c r="AU551" s="55"/>
      <c r="AV551" s="55"/>
      <c r="AW551" s="87"/>
      <c r="AX551" s="88"/>
      <c r="AY551" s="89"/>
      <c r="AZ551" s="90"/>
      <c r="BA551" s="57"/>
      <c r="BB551" s="57"/>
      <c r="BC551" s="91"/>
      <c r="BD551" s="87"/>
      <c r="BE551" s="87"/>
      <c r="BF551" s="55"/>
      <c r="BG551" s="55"/>
      <c r="BH551" s="92"/>
      <c r="BI551" s="61"/>
      <c r="BJ551" s="55"/>
      <c r="BK551" s="57"/>
      <c r="BL551" s="55"/>
      <c r="BM551" s="55"/>
      <c r="BN551" s="55"/>
      <c r="BO551" s="55"/>
      <c r="BP551" s="55"/>
      <c r="BQ551" s="55"/>
      <c r="BR551" s="55"/>
      <c r="BS551" s="59"/>
      <c r="BT551" s="55"/>
      <c r="BU551" s="55"/>
      <c r="BV551" s="87"/>
      <c r="BW551" s="88"/>
      <c r="BX551" s="89"/>
      <c r="BY551" s="90"/>
      <c r="BZ551" s="57"/>
      <c r="CA551" s="57"/>
      <c r="CB551" s="91"/>
      <c r="CC551" s="87"/>
      <c r="CD551" s="87"/>
      <c r="CE551" s="55"/>
      <c r="CF551" s="55"/>
      <c r="CG551" s="92"/>
      <c r="CH551" s="61"/>
      <c r="CI551" s="55"/>
      <c r="CJ551" s="57"/>
      <c r="CK551" s="55"/>
      <c r="CL551" s="55"/>
      <c r="CM551" s="55"/>
      <c r="CN551" s="55"/>
      <c r="CO551" s="55"/>
      <c r="CP551" s="55"/>
      <c r="CQ551" s="55"/>
      <c r="CR551" s="59"/>
      <c r="CS551" s="55"/>
      <c r="CT551" s="55"/>
      <c r="CU551" s="87"/>
      <c r="CV551" s="88"/>
      <c r="CW551" s="89"/>
      <c r="CX551" s="90"/>
      <c r="CY551" s="57"/>
      <c r="CZ551" s="57"/>
      <c r="DA551" s="91"/>
      <c r="DB551" s="87"/>
      <c r="DC551" s="87"/>
      <c r="DD551" s="55"/>
      <c r="DE551" s="55"/>
      <c r="DF551" s="92"/>
      <c r="DG551" s="61"/>
      <c r="DH551" s="55"/>
      <c r="DI551" s="57"/>
      <c r="DJ551" s="55"/>
      <c r="DK551" s="55"/>
      <c r="DL551" s="55"/>
      <c r="DM551" s="55"/>
      <c r="DN551" s="55"/>
      <c r="DO551" s="55"/>
      <c r="DP551" s="55"/>
      <c r="DQ551" s="59"/>
      <c r="DR551" s="55"/>
      <c r="DS551" s="55"/>
      <c r="DT551" s="87"/>
      <c r="DU551" s="88"/>
      <c r="DV551" s="89"/>
      <c r="DW551" s="90"/>
      <c r="DX551" s="57"/>
      <c r="DY551" s="57"/>
      <c r="DZ551" s="91"/>
      <c r="EA551" s="87"/>
      <c r="EB551" s="87"/>
      <c r="EC551" s="55"/>
      <c r="ED551" s="55"/>
      <c r="EE551" s="92"/>
      <c r="EF551" s="61"/>
      <c r="EG551" s="55"/>
      <c r="EH551" s="57"/>
      <c r="EI551" s="55"/>
      <c r="EJ551" s="55"/>
      <c r="EK551" s="55"/>
      <c r="EL551" s="55"/>
      <c r="EM551" s="55"/>
      <c r="EN551" s="55"/>
      <c r="EO551" s="55"/>
      <c r="EP551" s="59"/>
      <c r="EQ551" s="55"/>
      <c r="ER551" s="55"/>
      <c r="ES551" s="87"/>
      <c r="ET551" s="88"/>
      <c r="EU551" s="89"/>
      <c r="EV551" s="90"/>
      <c r="EW551" s="57"/>
      <c r="EX551" s="57"/>
      <c r="EY551" s="91"/>
      <c r="EZ551" s="87"/>
      <c r="FA551" s="87"/>
      <c r="FB551" s="55"/>
      <c r="FC551" s="55"/>
      <c r="FD551" s="92"/>
      <c r="FE551" s="61"/>
      <c r="FF551" s="55"/>
      <c r="FG551" s="57"/>
      <c r="FH551" s="55"/>
      <c r="FI551" s="55"/>
      <c r="FJ551" s="55"/>
      <c r="FK551" s="55"/>
      <c r="FL551" s="55"/>
      <c r="FM551" s="55"/>
      <c r="FN551" s="55"/>
      <c r="FO551" s="59"/>
      <c r="FP551" s="55"/>
      <c r="FQ551" s="55"/>
      <c r="FR551" s="87"/>
      <c r="FS551" s="88"/>
      <c r="FT551" s="89"/>
      <c r="FU551" s="90"/>
      <c r="FV551" s="57"/>
      <c r="FW551" s="57"/>
      <c r="FX551" s="91"/>
      <c r="FY551" s="87"/>
      <c r="FZ551" s="87"/>
      <c r="GA551" s="55"/>
      <c r="GB551" s="55"/>
      <c r="GC551" s="92"/>
      <c r="GD551" s="61"/>
      <c r="GE551" s="55"/>
      <c r="GF551" s="57"/>
      <c r="GG551" s="55"/>
      <c r="GH551" s="55"/>
      <c r="GI551" s="55"/>
      <c r="GJ551" s="55"/>
      <c r="GK551" s="55"/>
      <c r="GL551" s="55"/>
      <c r="GM551" s="55"/>
      <c r="GN551" s="59"/>
      <c r="GO551" s="55"/>
      <c r="GP551" s="55"/>
      <c r="GQ551" s="87"/>
      <c r="GR551" s="88"/>
      <c r="GS551" s="89"/>
      <c r="GT551" s="90"/>
      <c r="GU551" s="57"/>
      <c r="GV551" s="57"/>
      <c r="GW551" s="91"/>
      <c r="GX551" s="87"/>
      <c r="GY551" s="87"/>
      <c r="GZ551" s="55"/>
      <c r="HA551" s="55"/>
      <c r="HB551" s="92"/>
      <c r="HC551" s="61"/>
      <c r="HD551" s="55"/>
      <c r="HE551" s="57"/>
      <c r="HF551" s="55"/>
      <c r="HG551" s="55"/>
      <c r="HH551" s="55"/>
      <c r="HI551" s="55"/>
      <c r="HJ551" s="55"/>
      <c r="HK551" s="55"/>
      <c r="HL551" s="55"/>
      <c r="HM551" s="59"/>
      <c r="HN551" s="55"/>
      <c r="HO551" s="55"/>
      <c r="HP551" s="87"/>
      <c r="HQ551" s="88"/>
      <c r="HR551" s="89"/>
      <c r="HS551" s="90"/>
      <c r="HT551" s="57"/>
      <c r="HU551" s="57"/>
      <c r="HV551" s="91"/>
      <c r="HW551" s="87"/>
      <c r="HX551" s="87"/>
      <c r="HY551" s="55"/>
      <c r="HZ551" s="55"/>
      <c r="IA551" s="92"/>
      <c r="IB551" s="61"/>
      <c r="IC551" s="55"/>
      <c r="ID551" s="57"/>
      <c r="IE551" s="55"/>
      <c r="IF551" s="55"/>
      <c r="IG551" s="55"/>
      <c r="IH551" s="55"/>
      <c r="II551" s="55"/>
      <c r="IJ551" s="55"/>
      <c r="IK551" s="55"/>
      <c r="IL551" s="59"/>
      <c r="IM551" s="55"/>
      <c r="IN551" s="55"/>
      <c r="IO551" s="87"/>
      <c r="IP551" s="88"/>
      <c r="IQ551" s="89"/>
      <c r="IR551" s="90"/>
      <c r="IS551" s="57"/>
      <c r="IT551" s="57"/>
      <c r="IU551" s="91"/>
      <c r="IV551" s="87"/>
      <c r="IW551" s="87"/>
      <c r="IX551" s="55"/>
      <c r="IY551" s="55"/>
      <c r="IZ551" s="92"/>
      <c r="JA551" s="61"/>
      <c r="JB551" s="55"/>
      <c r="JC551" s="57"/>
      <c r="JD551" s="55"/>
      <c r="JE551" s="55"/>
      <c r="JF551" s="55"/>
      <c r="JG551" s="55"/>
      <c r="JH551" s="55"/>
      <c r="JI551" s="55"/>
      <c r="JJ551" s="55"/>
      <c r="JK551" s="59"/>
      <c r="JL551" s="55"/>
      <c r="JM551" s="55"/>
      <c r="JN551" s="87"/>
      <c r="JO551" s="88"/>
      <c r="JP551" s="89"/>
      <c r="JQ551" s="90"/>
      <c r="JR551" s="57"/>
      <c r="JS551" s="57"/>
      <c r="JT551" s="91"/>
      <c r="JU551" s="87"/>
      <c r="JV551" s="87"/>
      <c r="JW551" s="55"/>
      <c r="JX551" s="55"/>
      <c r="JY551" s="92"/>
      <c r="JZ551" s="61"/>
      <c r="KA551" s="55"/>
      <c r="KB551" s="57"/>
      <c r="KC551" s="55"/>
      <c r="KD551" s="55"/>
      <c r="KE551" s="55"/>
      <c r="KF551" s="55"/>
      <c r="KG551" s="55"/>
      <c r="KH551" s="55"/>
      <c r="KI551" s="55"/>
      <c r="KJ551" s="59"/>
      <c r="KK551" s="55"/>
      <c r="KL551" s="55"/>
      <c r="KM551" s="87"/>
      <c r="KN551" s="88"/>
      <c r="KO551" s="89"/>
      <c r="KP551" s="90"/>
      <c r="KQ551" s="57"/>
      <c r="KR551" s="57"/>
      <c r="KS551" s="91"/>
      <c r="KT551" s="87"/>
      <c r="KU551" s="87"/>
      <c r="KV551" s="55"/>
      <c r="KW551" s="55"/>
      <c r="KX551" s="92"/>
      <c r="KY551" s="61"/>
      <c r="KZ551" s="55"/>
      <c r="LA551" s="57"/>
      <c r="LB551" s="55"/>
      <c r="LC551" s="55"/>
      <c r="LD551" s="55"/>
      <c r="LE551" s="55"/>
      <c r="LF551" s="55"/>
      <c r="LG551" s="55"/>
      <c r="LH551" s="55"/>
      <c r="LI551" s="59"/>
      <c r="LJ551" s="55"/>
      <c r="LK551" s="55"/>
      <c r="LL551" s="87"/>
      <c r="LM551" s="88"/>
      <c r="LN551" s="89"/>
      <c r="LO551" s="90"/>
      <c r="LP551" s="57"/>
      <c r="LQ551" s="57"/>
      <c r="LR551" s="91"/>
      <c r="LS551" s="87"/>
      <c r="LT551" s="87"/>
      <c r="LU551" s="55"/>
      <c r="LV551" s="55"/>
      <c r="LW551" s="92"/>
      <c r="LX551" s="61"/>
      <c r="LY551" s="55"/>
      <c r="LZ551" s="57"/>
      <c r="MA551" s="55"/>
      <c r="MB551" s="55"/>
      <c r="MC551" s="55"/>
      <c r="MD551" s="55"/>
      <c r="ME551" s="55"/>
      <c r="MF551" s="55"/>
      <c r="MG551" s="55"/>
      <c r="MH551" s="59"/>
      <c r="MI551" s="55"/>
      <c r="MJ551" s="55"/>
      <c r="MK551" s="87"/>
      <c r="ML551" s="88"/>
      <c r="MM551" s="89"/>
      <c r="MN551" s="90"/>
      <c r="MO551" s="57"/>
      <c r="MP551" s="57"/>
      <c r="MQ551" s="91"/>
      <c r="MR551" s="87"/>
      <c r="MS551" s="87"/>
      <c r="MT551" s="55"/>
      <c r="MU551" s="55"/>
      <c r="MV551" s="92"/>
      <c r="MW551" s="61"/>
      <c r="MX551" s="55"/>
      <c r="MY551" s="57"/>
      <c r="MZ551" s="55"/>
      <c r="NA551" s="55"/>
      <c r="NB551" s="55"/>
      <c r="NC551" s="55"/>
      <c r="ND551" s="55"/>
      <c r="NE551" s="55"/>
      <c r="NF551" s="55"/>
      <c r="NG551" s="59"/>
      <c r="NH551" s="55"/>
      <c r="NI551" s="55"/>
      <c r="NJ551" s="87"/>
      <c r="NK551" s="88"/>
      <c r="NL551" s="89"/>
      <c r="NM551" s="90"/>
      <c r="NN551" s="57"/>
      <c r="NO551" s="57"/>
      <c r="NP551" s="91"/>
      <c r="NQ551" s="87"/>
      <c r="NR551" s="87"/>
      <c r="NS551" s="55"/>
      <c r="NT551" s="55"/>
      <c r="NU551" s="92"/>
      <c r="NV551" s="61"/>
      <c r="NW551" s="55"/>
      <c r="NX551" s="57"/>
      <c r="NY551" s="55"/>
      <c r="NZ551" s="55"/>
      <c r="OA551" s="55"/>
      <c r="OB551" s="55"/>
      <c r="OC551" s="55"/>
      <c r="OD551" s="55"/>
      <c r="OE551" s="55"/>
      <c r="OF551" s="59"/>
      <c r="OG551" s="55"/>
      <c r="OH551" s="55"/>
      <c r="OI551" s="87"/>
      <c r="OJ551" s="88"/>
      <c r="OK551" s="89"/>
      <c r="OL551" s="90"/>
      <c r="OM551" s="57"/>
      <c r="ON551" s="57"/>
      <c r="OO551" s="91"/>
      <c r="OP551" s="87"/>
      <c r="OQ551" s="87"/>
      <c r="OR551" s="55"/>
      <c r="OS551" s="55"/>
      <c r="OT551" s="92"/>
      <c r="OU551" s="61"/>
      <c r="OV551" s="55"/>
      <c r="OW551" s="57"/>
      <c r="OX551" s="55"/>
      <c r="OY551" s="55"/>
      <c r="OZ551" s="55"/>
      <c r="PA551" s="55"/>
      <c r="PB551" s="55"/>
      <c r="PC551" s="55"/>
      <c r="PD551" s="55"/>
      <c r="PE551" s="59"/>
      <c r="PF551" s="55"/>
      <c r="PG551" s="55"/>
      <c r="PH551" s="87"/>
      <c r="PI551" s="88"/>
      <c r="PJ551" s="89"/>
      <c r="PK551" s="90"/>
      <c r="PL551" s="57"/>
      <c r="PM551" s="57"/>
      <c r="PN551" s="91"/>
      <c r="PO551" s="87"/>
      <c r="PP551" s="87"/>
      <c r="PQ551" s="55"/>
      <c r="PR551" s="55"/>
      <c r="PS551" s="92"/>
      <c r="PT551" s="61"/>
      <c r="PU551" s="55"/>
      <c r="PV551" s="57"/>
      <c r="PW551" s="55"/>
      <c r="PX551" s="55"/>
      <c r="PY551" s="55"/>
      <c r="PZ551" s="55"/>
      <c r="QA551" s="55"/>
      <c r="QB551" s="55"/>
      <c r="QC551" s="55"/>
      <c r="QD551" s="59"/>
      <c r="QE551" s="55"/>
      <c r="QF551" s="55"/>
      <c r="QG551" s="87"/>
      <c r="QH551" s="88"/>
      <c r="QI551" s="89"/>
      <c r="QJ551" s="90"/>
      <c r="QK551" s="57"/>
      <c r="QL551" s="57"/>
      <c r="QM551" s="91"/>
      <c r="QN551" s="87"/>
      <c r="QO551" s="87"/>
      <c r="QP551" s="55"/>
      <c r="QQ551" s="55"/>
      <c r="QR551" s="92"/>
      <c r="QS551" s="61"/>
      <c r="QT551" s="55"/>
      <c r="QU551" s="57"/>
      <c r="QV551" s="55"/>
      <c r="QW551" s="55"/>
      <c r="QX551" s="55"/>
      <c r="QY551" s="55"/>
      <c r="QZ551" s="55"/>
      <c r="RA551" s="55"/>
      <c r="RB551" s="55"/>
      <c r="RC551" s="59"/>
      <c r="RD551" s="55"/>
      <c r="RE551" s="55"/>
      <c r="RF551" s="87"/>
      <c r="RG551" s="88"/>
      <c r="RH551" s="89"/>
      <c r="RI551" s="90"/>
      <c r="RJ551" s="57"/>
      <c r="RK551" s="57"/>
      <c r="RL551" s="91"/>
      <c r="RM551" s="87"/>
      <c r="RN551" s="87"/>
      <c r="RO551" s="55"/>
      <c r="RP551" s="55"/>
      <c r="RQ551" s="92"/>
      <c r="RR551" s="61"/>
      <c r="RS551" s="55"/>
      <c r="RT551" s="57"/>
      <c r="RU551" s="55"/>
      <c r="RV551" s="55"/>
      <c r="RW551" s="55"/>
      <c r="RX551" s="55"/>
      <c r="RY551" s="55"/>
      <c r="RZ551" s="55"/>
      <c r="SA551" s="55"/>
      <c r="SB551" s="59"/>
      <c r="SC551" s="55"/>
      <c r="SD551" s="55"/>
      <c r="SE551" s="87"/>
      <c r="SF551" s="88"/>
      <c r="SG551" s="89"/>
      <c r="SH551" s="90"/>
      <c r="SI551" s="57"/>
      <c r="SJ551" s="57"/>
      <c r="SK551" s="91"/>
      <c r="SL551" s="87"/>
      <c r="SM551" s="87"/>
      <c r="SN551" s="55"/>
      <c r="SO551" s="55"/>
      <c r="SP551" s="92"/>
      <c r="SQ551" s="61"/>
      <c r="SR551" s="55"/>
      <c r="SS551" s="57"/>
      <c r="ST551" s="55"/>
      <c r="SU551" s="55"/>
      <c r="SV551" s="55"/>
      <c r="SW551" s="55"/>
      <c r="SX551" s="55"/>
      <c r="SY551" s="55"/>
      <c r="SZ551" s="55"/>
      <c r="TA551" s="59"/>
      <c r="TB551" s="55"/>
      <c r="TC551" s="55"/>
      <c r="TD551" s="87"/>
      <c r="TE551" s="88"/>
      <c r="TF551" s="89"/>
      <c r="TG551" s="90"/>
      <c r="TH551" s="57"/>
      <c r="TI551" s="57"/>
      <c r="TJ551" s="91"/>
      <c r="TK551" s="87"/>
      <c r="TL551" s="87"/>
      <c r="TM551" s="55"/>
      <c r="TN551" s="55"/>
      <c r="TO551" s="92"/>
      <c r="TP551" s="61"/>
      <c r="TQ551" s="55"/>
      <c r="TR551" s="57"/>
      <c r="TS551" s="55"/>
      <c r="TT551" s="55"/>
      <c r="TU551" s="55"/>
      <c r="TV551" s="55"/>
      <c r="TW551" s="55"/>
      <c r="TX551" s="55"/>
      <c r="TY551" s="55"/>
      <c r="TZ551" s="59"/>
      <c r="UA551" s="55"/>
      <c r="UB551" s="55"/>
      <c r="UC551" s="87"/>
      <c r="UD551" s="88"/>
      <c r="UE551" s="89"/>
      <c r="UF551" s="90"/>
      <c r="UG551" s="57"/>
      <c r="UH551" s="57"/>
      <c r="UI551" s="91"/>
      <c r="UJ551" s="87"/>
      <c r="UK551" s="87"/>
      <c r="UL551" s="55"/>
      <c r="UM551" s="55"/>
      <c r="UN551" s="92"/>
      <c r="UO551" s="61"/>
      <c r="UP551" s="55"/>
      <c r="UQ551" s="57"/>
      <c r="UR551" s="55"/>
      <c r="US551" s="55"/>
      <c r="UT551" s="55"/>
      <c r="UU551" s="55"/>
      <c r="UV551" s="55"/>
      <c r="UW551" s="55"/>
      <c r="UX551" s="55"/>
      <c r="UY551" s="59"/>
      <c r="UZ551" s="55"/>
      <c r="VA551" s="55"/>
      <c r="VB551" s="87"/>
      <c r="VC551" s="88"/>
      <c r="VD551" s="89"/>
      <c r="VE551" s="90"/>
      <c r="VF551" s="57"/>
      <c r="VG551" s="57"/>
      <c r="VH551" s="91"/>
      <c r="VI551" s="87"/>
      <c r="VJ551" s="87"/>
      <c r="VK551" s="55"/>
      <c r="VL551" s="55"/>
      <c r="VM551" s="92"/>
      <c r="VN551" s="61"/>
      <c r="VO551" s="55"/>
      <c r="VP551" s="57"/>
      <c r="VQ551" s="55"/>
      <c r="VR551" s="55"/>
      <c r="VS551" s="55"/>
      <c r="VT551" s="55"/>
      <c r="VU551" s="55"/>
      <c r="VV551" s="55"/>
      <c r="VW551" s="55"/>
      <c r="VX551" s="59"/>
      <c r="VY551" s="55"/>
      <c r="VZ551" s="55"/>
      <c r="WA551" s="87"/>
      <c r="WB551" s="88"/>
      <c r="WC551" s="89"/>
      <c r="WD551" s="90"/>
      <c r="WE551" s="57"/>
      <c r="WF551" s="57"/>
      <c r="WG551" s="91"/>
      <c r="WH551" s="87"/>
      <c r="WI551" s="87"/>
      <c r="WJ551" s="55"/>
      <c r="WK551" s="55"/>
      <c r="WL551" s="92"/>
      <c r="WM551" s="61"/>
      <c r="WN551" s="55"/>
      <c r="WO551" s="57"/>
      <c r="WP551" s="55"/>
      <c r="WQ551" s="55"/>
      <c r="WR551" s="55"/>
      <c r="WS551" s="55"/>
      <c r="WT551" s="55"/>
      <c r="WU551" s="55"/>
      <c r="WV551" s="55"/>
      <c r="WW551" s="59"/>
      <c r="WX551" s="55"/>
      <c r="WY551" s="55"/>
      <c r="WZ551" s="87"/>
      <c r="XA551" s="88"/>
      <c r="XB551" s="89"/>
      <c r="XC551" s="90"/>
      <c r="XD551" s="57"/>
      <c r="XE551" s="57"/>
      <c r="XF551" s="91"/>
      <c r="XG551" s="87"/>
      <c r="XH551" s="87"/>
      <c r="XI551" s="55"/>
      <c r="XJ551" s="55"/>
      <c r="XK551" s="92"/>
      <c r="XL551" s="61"/>
      <c r="XM551" s="55"/>
      <c r="XN551" s="57"/>
      <c r="XO551" s="55"/>
      <c r="XP551" s="55"/>
      <c r="XQ551" s="55"/>
      <c r="XR551" s="55"/>
      <c r="XS551" s="55"/>
      <c r="XT551" s="55"/>
      <c r="XU551" s="55"/>
      <c r="XV551" s="59"/>
      <c r="XW551" s="55"/>
      <c r="XX551" s="55"/>
      <c r="XY551" s="87"/>
      <c r="XZ551" s="88"/>
      <c r="YA551" s="89"/>
      <c r="YB551" s="90"/>
      <c r="YC551" s="57"/>
      <c r="YD551" s="57"/>
      <c r="YE551" s="91"/>
      <c r="YF551" s="87"/>
      <c r="YG551" s="87"/>
      <c r="YH551" s="55"/>
      <c r="YI551" s="55"/>
      <c r="YJ551" s="92"/>
      <c r="YK551" s="61"/>
      <c r="YL551" s="55"/>
      <c r="YM551" s="57"/>
      <c r="YN551" s="55"/>
      <c r="YO551" s="55"/>
      <c r="YP551" s="55"/>
      <c r="YQ551" s="55"/>
      <c r="YR551" s="55"/>
      <c r="YS551" s="55"/>
      <c r="YT551" s="55"/>
      <c r="YU551" s="59"/>
      <c r="YV551" s="55"/>
      <c r="YW551" s="55"/>
      <c r="YX551" s="87"/>
      <c r="YY551" s="88"/>
      <c r="YZ551" s="89"/>
      <c r="ZA551" s="90"/>
      <c r="ZB551" s="57"/>
      <c r="ZC551" s="57"/>
      <c r="ZD551" s="91"/>
      <c r="ZE551" s="87"/>
      <c r="ZF551" s="87"/>
      <c r="ZG551" s="55"/>
      <c r="ZH551" s="55"/>
      <c r="ZI551" s="92"/>
      <c r="ZJ551" s="61"/>
      <c r="ZK551" s="55"/>
      <c r="ZL551" s="57"/>
      <c r="ZM551" s="55"/>
      <c r="ZN551" s="55"/>
      <c r="ZO551" s="55"/>
      <c r="ZP551" s="55"/>
      <c r="ZQ551" s="55"/>
      <c r="ZR551" s="55"/>
      <c r="ZS551" s="55"/>
      <c r="ZT551" s="59"/>
      <c r="ZU551" s="55"/>
      <c r="ZV551" s="55"/>
      <c r="ZW551" s="87"/>
      <c r="ZX551" s="88"/>
      <c r="ZY551" s="89"/>
      <c r="ZZ551" s="90"/>
      <c r="AAA551" s="57"/>
      <c r="AAB551" s="57"/>
      <c r="AAC551" s="91"/>
      <c r="AAD551" s="87"/>
      <c r="AAE551" s="87"/>
      <c r="AAF551" s="55"/>
      <c r="AAG551" s="55"/>
      <c r="AAH551" s="92"/>
      <c r="AAI551" s="61"/>
      <c r="AAJ551" s="55"/>
      <c r="AAK551" s="57"/>
      <c r="AAL551" s="55"/>
      <c r="AAM551" s="55"/>
      <c r="AAN551" s="55"/>
      <c r="AAO551" s="55"/>
      <c r="AAP551" s="55"/>
      <c r="AAQ551" s="55"/>
      <c r="AAR551" s="55"/>
      <c r="AAS551" s="59"/>
      <c r="AAT551" s="55"/>
      <c r="AAU551" s="55"/>
      <c r="AAV551" s="87"/>
      <c r="AAW551" s="88"/>
      <c r="AAX551" s="89"/>
      <c r="AAY551" s="90"/>
      <c r="AAZ551" s="57"/>
      <c r="ABA551" s="57"/>
      <c r="ABB551" s="91"/>
      <c r="ABC551" s="87"/>
      <c r="ABD551" s="87"/>
      <c r="ABE551" s="55"/>
      <c r="ABF551" s="55"/>
      <c r="ABG551" s="92"/>
      <c r="ABH551" s="61"/>
      <c r="ABI551" s="55"/>
      <c r="ABJ551" s="57"/>
      <c r="ABK551" s="55"/>
      <c r="ABL551" s="55"/>
      <c r="ABM551" s="55"/>
      <c r="ABN551" s="55"/>
      <c r="ABO551" s="55"/>
      <c r="ABP551" s="55"/>
      <c r="ABQ551" s="55"/>
      <c r="ABR551" s="59"/>
      <c r="ABS551" s="55"/>
      <c r="ABT551" s="55"/>
      <c r="ABU551" s="87"/>
      <c r="ABV551" s="88"/>
      <c r="ABW551" s="89"/>
      <c r="ABX551" s="90"/>
      <c r="ABY551" s="57"/>
      <c r="ABZ551" s="57"/>
      <c r="ACA551" s="91"/>
      <c r="ACB551" s="87"/>
      <c r="ACC551" s="87"/>
      <c r="ACD551" s="55"/>
      <c r="ACE551" s="55"/>
      <c r="ACF551" s="92"/>
      <c r="ACG551" s="61"/>
      <c r="ACH551" s="55"/>
      <c r="ACI551" s="57"/>
      <c r="ACJ551" s="55"/>
      <c r="ACK551" s="55"/>
      <c r="ACL551" s="55"/>
      <c r="ACM551" s="55"/>
      <c r="ACN551" s="55"/>
      <c r="ACO551" s="55"/>
      <c r="ACP551" s="55"/>
      <c r="ACQ551" s="59"/>
      <c r="ACR551" s="55"/>
      <c r="ACS551" s="55"/>
      <c r="ACT551" s="87"/>
      <c r="ACU551" s="88"/>
      <c r="ACV551" s="89"/>
      <c r="ACW551" s="90"/>
      <c r="ACX551" s="57"/>
      <c r="ACY551" s="57"/>
      <c r="ACZ551" s="91"/>
      <c r="ADA551" s="87"/>
      <c r="ADB551" s="87"/>
      <c r="ADC551" s="55"/>
      <c r="ADD551" s="55"/>
      <c r="ADE551" s="92"/>
      <c r="ADF551" s="61"/>
      <c r="ADG551" s="55"/>
      <c r="ADH551" s="57"/>
      <c r="ADI551" s="55"/>
      <c r="ADJ551" s="55"/>
      <c r="ADK551" s="55"/>
      <c r="ADL551" s="55"/>
      <c r="ADM551" s="55"/>
      <c r="ADN551" s="55"/>
      <c r="ADO551" s="55"/>
      <c r="ADP551" s="59"/>
      <c r="ADQ551" s="55"/>
      <c r="ADR551" s="55"/>
      <c r="ADS551" s="87"/>
      <c r="ADT551" s="88"/>
      <c r="ADU551" s="89"/>
      <c r="ADV551" s="90"/>
      <c r="ADW551" s="57"/>
      <c r="ADX551" s="57"/>
      <c r="ADY551" s="91"/>
      <c r="ADZ551" s="87"/>
      <c r="AEA551" s="87"/>
      <c r="AEB551" s="55"/>
      <c r="AEC551" s="55"/>
      <c r="AED551" s="92"/>
      <c r="AEE551" s="61"/>
      <c r="AEF551" s="55"/>
      <c r="AEG551" s="57"/>
      <c r="AEH551" s="55"/>
      <c r="AEI551" s="55"/>
      <c r="AEJ551" s="55"/>
      <c r="AEK551" s="55"/>
      <c r="AEL551" s="55"/>
      <c r="AEM551" s="55"/>
      <c r="AEN551" s="55"/>
      <c r="AEO551" s="59"/>
      <c r="AEP551" s="55"/>
      <c r="AEQ551" s="55"/>
      <c r="AER551" s="87"/>
      <c r="AES551" s="88"/>
      <c r="AET551" s="89"/>
      <c r="AEU551" s="90"/>
      <c r="AEV551" s="57"/>
      <c r="AEW551" s="57"/>
      <c r="AEX551" s="91"/>
      <c r="AEY551" s="87"/>
      <c r="AEZ551" s="87"/>
      <c r="AFA551" s="55"/>
      <c r="AFB551" s="55"/>
      <c r="AFC551" s="92"/>
      <c r="AFD551" s="61"/>
      <c r="AFE551" s="55"/>
      <c r="AFF551" s="57"/>
      <c r="AFG551" s="55"/>
      <c r="AFH551" s="55"/>
      <c r="AFI551" s="55"/>
      <c r="AFJ551" s="55"/>
      <c r="AFK551" s="55"/>
      <c r="AFL551" s="55"/>
      <c r="AFM551" s="55"/>
      <c r="AFN551" s="59"/>
      <c r="AFO551" s="55"/>
      <c r="AFP551" s="55"/>
      <c r="AFQ551" s="87"/>
      <c r="AFR551" s="88"/>
      <c r="AFS551" s="89"/>
      <c r="AFT551" s="90"/>
      <c r="AFU551" s="57"/>
      <c r="AFV551" s="57"/>
      <c r="AFW551" s="91"/>
      <c r="AFX551" s="87"/>
      <c r="AFY551" s="87"/>
      <c r="AFZ551" s="55"/>
      <c r="AGA551" s="55"/>
      <c r="AGB551" s="92"/>
      <c r="AGC551" s="61"/>
      <c r="AGD551" s="55"/>
      <c r="AGE551" s="57"/>
      <c r="AGF551" s="55"/>
      <c r="AGG551" s="55"/>
      <c r="AGH551" s="55"/>
      <c r="AGI551" s="55"/>
      <c r="AGJ551" s="55"/>
      <c r="AGK551" s="55"/>
      <c r="AGL551" s="55"/>
      <c r="AGM551" s="59"/>
      <c r="AGN551" s="55"/>
      <c r="AGO551" s="55"/>
      <c r="AGP551" s="87"/>
      <c r="AGQ551" s="88"/>
      <c r="AGR551" s="89"/>
      <c r="AGS551" s="90"/>
      <c r="AGT551" s="57"/>
      <c r="AGU551" s="57"/>
      <c r="AGV551" s="91"/>
      <c r="AGW551" s="87"/>
      <c r="AGX551" s="87"/>
      <c r="AGY551" s="55"/>
      <c r="AGZ551" s="55"/>
      <c r="AHA551" s="92"/>
      <c r="AHB551" s="61"/>
      <c r="AHC551" s="55"/>
      <c r="AHD551" s="57"/>
      <c r="AHE551" s="55"/>
      <c r="AHF551" s="55"/>
      <c r="AHG551" s="55"/>
      <c r="AHH551" s="55"/>
      <c r="AHI551" s="55"/>
      <c r="AHJ551" s="55"/>
      <c r="AHK551" s="55"/>
      <c r="AHL551" s="59"/>
      <c r="AHM551" s="55"/>
      <c r="AHN551" s="55"/>
      <c r="AHO551" s="87"/>
      <c r="AHP551" s="88"/>
      <c r="AHQ551" s="89"/>
      <c r="AHR551" s="90"/>
      <c r="AHS551" s="57"/>
      <c r="AHT551" s="57"/>
      <c r="AHU551" s="91"/>
      <c r="AHV551" s="87"/>
      <c r="AHW551" s="87"/>
      <c r="AHX551" s="55"/>
      <c r="AHY551" s="55"/>
      <c r="AHZ551" s="92"/>
      <c r="AIA551" s="61"/>
      <c r="AIB551" s="55"/>
      <c r="AIC551" s="57"/>
      <c r="AID551" s="55"/>
      <c r="AIE551" s="55"/>
      <c r="AIF551" s="55"/>
      <c r="AIG551" s="55"/>
      <c r="AIH551" s="55"/>
      <c r="AII551" s="55"/>
      <c r="AIJ551" s="55"/>
      <c r="AIK551" s="59"/>
      <c r="AIL551" s="55"/>
      <c r="AIM551" s="55"/>
      <c r="AIN551" s="87"/>
      <c r="AIO551" s="88"/>
      <c r="AIP551" s="89"/>
      <c r="AIQ551" s="90"/>
      <c r="AIR551" s="57"/>
      <c r="AIS551" s="57"/>
      <c r="AIT551" s="91"/>
      <c r="AIU551" s="87"/>
      <c r="AIV551" s="87"/>
      <c r="AIW551" s="55"/>
      <c r="AIX551" s="55"/>
      <c r="AIY551" s="92"/>
      <c r="AIZ551" s="61"/>
      <c r="AJA551" s="55"/>
      <c r="AJB551" s="57"/>
      <c r="AJC551" s="55"/>
      <c r="AJD551" s="55"/>
      <c r="AJE551" s="55"/>
      <c r="AJF551" s="55"/>
      <c r="AJG551" s="55"/>
      <c r="AJH551" s="55"/>
      <c r="AJI551" s="55"/>
      <c r="AJJ551" s="59"/>
      <c r="AJK551" s="55"/>
      <c r="AJL551" s="55"/>
      <c r="AJM551" s="87"/>
      <c r="AJN551" s="88"/>
      <c r="AJO551" s="89"/>
      <c r="AJP551" s="90"/>
      <c r="AJQ551" s="57"/>
      <c r="AJR551" s="57"/>
      <c r="AJS551" s="91"/>
      <c r="AJT551" s="87"/>
      <c r="AJU551" s="87"/>
      <c r="AJV551" s="55"/>
      <c r="AJW551" s="55"/>
      <c r="AJX551" s="92"/>
      <c r="AJY551" s="61"/>
      <c r="AJZ551" s="55"/>
      <c r="AKA551" s="57"/>
      <c r="AKB551" s="55"/>
      <c r="AKC551" s="55"/>
      <c r="AKD551" s="55"/>
      <c r="AKE551" s="55"/>
      <c r="AKF551" s="55"/>
      <c r="AKG551" s="55"/>
      <c r="AKH551" s="55"/>
      <c r="AKI551" s="59"/>
      <c r="AKJ551" s="55"/>
      <c r="AKK551" s="55"/>
      <c r="AKL551" s="87"/>
      <c r="AKM551" s="88"/>
      <c r="AKN551" s="89"/>
      <c r="AKO551" s="90"/>
      <c r="AKP551" s="57"/>
      <c r="AKQ551" s="57"/>
      <c r="AKR551" s="91"/>
      <c r="AKS551" s="87"/>
      <c r="AKT551" s="87"/>
      <c r="AKU551" s="55"/>
      <c r="AKV551" s="55"/>
      <c r="AKW551" s="92"/>
      <c r="AKX551" s="61"/>
      <c r="AKY551" s="55"/>
      <c r="AKZ551" s="57"/>
      <c r="ALA551" s="55"/>
      <c r="ALB551" s="55"/>
      <c r="ALC551" s="55"/>
      <c r="ALD551" s="55"/>
      <c r="ALE551" s="55"/>
      <c r="ALF551" s="55"/>
      <c r="ALG551" s="55"/>
      <c r="ALH551" s="59"/>
      <c r="ALI551" s="55"/>
      <c r="ALJ551" s="55"/>
      <c r="ALK551" s="87"/>
      <c r="ALL551" s="88"/>
      <c r="ALM551" s="89"/>
      <c r="ALN551" s="90"/>
      <c r="ALO551" s="57"/>
      <c r="ALP551" s="57"/>
      <c r="ALQ551" s="91"/>
      <c r="ALR551" s="87"/>
      <c r="ALS551" s="87"/>
      <c r="ALT551" s="55"/>
      <c r="ALU551" s="55"/>
      <c r="ALV551" s="92"/>
      <c r="ALW551" s="61"/>
      <c r="ALX551" s="55"/>
      <c r="ALY551" s="57"/>
      <c r="ALZ551" s="55"/>
      <c r="AMA551" s="55"/>
      <c r="AMB551" s="55"/>
      <c r="AMC551" s="55"/>
      <c r="AMD551" s="55"/>
      <c r="AME551" s="55"/>
      <c r="AMF551" s="55"/>
      <c r="AMG551" s="59"/>
      <c r="AMH551" s="55"/>
      <c r="AMI551" s="55"/>
      <c r="AMJ551" s="87"/>
      <c r="AMK551" s="88"/>
      <c r="AML551" s="89"/>
      <c r="AMM551" s="90"/>
      <c r="AMN551" s="57"/>
      <c r="AMO551" s="57"/>
      <c r="AMP551" s="91"/>
      <c r="AMQ551" s="87"/>
      <c r="AMR551" s="87"/>
      <c r="AMS551" s="55"/>
      <c r="AMT551" s="55"/>
      <c r="AMU551" s="92"/>
      <c r="AMV551" s="61"/>
      <c r="AMW551" s="55"/>
      <c r="AMX551" s="57"/>
      <c r="AMY551" s="55"/>
      <c r="AMZ551" s="55"/>
      <c r="ANA551" s="55"/>
      <c r="ANB551" s="55"/>
      <c r="ANC551" s="55"/>
      <c r="AND551" s="55"/>
      <c r="ANE551" s="55"/>
      <c r="ANF551" s="59"/>
      <c r="ANG551" s="55"/>
      <c r="ANH551" s="55"/>
      <c r="ANI551" s="87"/>
      <c r="ANJ551" s="88"/>
      <c r="ANK551" s="89"/>
      <c r="ANL551" s="90"/>
      <c r="ANM551" s="57"/>
      <c r="ANN551" s="57"/>
      <c r="ANO551" s="91"/>
      <c r="ANP551" s="87"/>
      <c r="ANQ551" s="87"/>
      <c r="ANR551" s="55"/>
      <c r="ANS551" s="55"/>
      <c r="ANT551" s="92"/>
      <c r="ANU551" s="61"/>
      <c r="ANV551" s="55"/>
      <c r="ANW551" s="57"/>
      <c r="ANX551" s="55"/>
      <c r="ANY551" s="55"/>
      <c r="ANZ551" s="55"/>
      <c r="AOA551" s="55"/>
      <c r="AOB551" s="55"/>
      <c r="AOC551" s="55"/>
      <c r="AOD551" s="55"/>
      <c r="AOE551" s="59"/>
      <c r="AOF551" s="55"/>
      <c r="AOG551" s="55"/>
      <c r="AOH551" s="87"/>
      <c r="AOI551" s="88"/>
      <c r="AOJ551" s="89"/>
      <c r="AOK551" s="90"/>
      <c r="AOL551" s="57"/>
      <c r="AOM551" s="57"/>
      <c r="AON551" s="91"/>
      <c r="AOO551" s="87"/>
      <c r="AOP551" s="87"/>
      <c r="AOQ551" s="55"/>
      <c r="AOR551" s="55"/>
      <c r="AOS551" s="92"/>
      <c r="AOT551" s="61"/>
      <c r="AOU551" s="55"/>
      <c r="AOV551" s="57"/>
      <c r="AOW551" s="55"/>
      <c r="AOX551" s="55"/>
      <c r="AOY551" s="55"/>
      <c r="AOZ551" s="55"/>
      <c r="APA551" s="55"/>
      <c r="APB551" s="55"/>
      <c r="APC551" s="55"/>
      <c r="APD551" s="59"/>
      <c r="APE551" s="55"/>
      <c r="APF551" s="55"/>
      <c r="APG551" s="87"/>
      <c r="APH551" s="88"/>
      <c r="API551" s="89"/>
      <c r="APJ551" s="90"/>
      <c r="APK551" s="57"/>
      <c r="APL551" s="57"/>
      <c r="APM551" s="91"/>
      <c r="APN551" s="87"/>
      <c r="APO551" s="87"/>
      <c r="APP551" s="55"/>
      <c r="APQ551" s="55"/>
      <c r="APR551" s="92"/>
      <c r="APS551" s="61"/>
      <c r="APT551" s="55"/>
      <c r="APU551" s="57"/>
      <c r="APV551" s="55"/>
      <c r="APW551" s="55"/>
      <c r="APX551" s="55"/>
      <c r="APY551" s="55"/>
      <c r="APZ551" s="55"/>
      <c r="AQA551" s="55"/>
      <c r="AQB551" s="55"/>
      <c r="AQC551" s="59"/>
      <c r="AQD551" s="55"/>
      <c r="AQE551" s="55"/>
      <c r="AQF551" s="87"/>
      <c r="AQG551" s="88"/>
      <c r="AQH551" s="89"/>
      <c r="AQI551" s="90"/>
      <c r="AQJ551" s="57"/>
      <c r="AQK551" s="57"/>
      <c r="AQL551" s="91"/>
      <c r="AQM551" s="87"/>
      <c r="AQN551" s="87"/>
      <c r="AQO551" s="55"/>
      <c r="AQP551" s="55"/>
      <c r="AQQ551" s="92"/>
      <c r="AQR551" s="61"/>
      <c r="AQS551" s="55"/>
      <c r="AQT551" s="57"/>
      <c r="AQU551" s="55"/>
      <c r="AQV551" s="55"/>
      <c r="AQW551" s="55"/>
      <c r="AQX551" s="55"/>
      <c r="AQY551" s="55"/>
      <c r="AQZ551" s="55"/>
      <c r="ARA551" s="55"/>
      <c r="ARB551" s="59"/>
      <c r="ARC551" s="55"/>
      <c r="ARD551" s="55"/>
      <c r="ARE551" s="87"/>
      <c r="ARF551" s="88"/>
      <c r="ARG551" s="89"/>
      <c r="ARH551" s="90"/>
      <c r="ARI551" s="57"/>
      <c r="ARJ551" s="57"/>
      <c r="ARK551" s="91"/>
      <c r="ARL551" s="87"/>
      <c r="ARM551" s="87"/>
      <c r="ARN551" s="55"/>
      <c r="ARO551" s="55"/>
      <c r="ARP551" s="92"/>
      <c r="ARQ551" s="61"/>
      <c r="ARR551" s="55"/>
      <c r="ARS551" s="57"/>
      <c r="ART551" s="55"/>
      <c r="ARU551" s="55"/>
      <c r="ARV551" s="55"/>
      <c r="ARW551" s="55"/>
      <c r="ARX551" s="55"/>
      <c r="ARY551" s="55"/>
      <c r="ARZ551" s="55"/>
      <c r="ASA551" s="59"/>
      <c r="ASB551" s="55"/>
      <c r="ASC551" s="55"/>
      <c r="ASD551" s="87"/>
      <c r="ASE551" s="88"/>
      <c r="ASF551" s="89"/>
      <c r="ASG551" s="90"/>
      <c r="ASH551" s="57"/>
      <c r="ASI551" s="57"/>
      <c r="ASJ551" s="91"/>
      <c r="ASK551" s="87"/>
      <c r="ASL551" s="87"/>
      <c r="ASM551" s="55"/>
      <c r="ASN551" s="55"/>
      <c r="ASO551" s="92"/>
      <c r="ASP551" s="61"/>
      <c r="ASQ551" s="55"/>
      <c r="ASR551" s="57"/>
      <c r="ASS551" s="55"/>
      <c r="AST551" s="55"/>
      <c r="ASU551" s="55"/>
      <c r="ASV551" s="55"/>
      <c r="ASW551" s="55"/>
      <c r="ASX551" s="55"/>
      <c r="ASY551" s="55"/>
      <c r="ASZ551" s="59"/>
      <c r="ATA551" s="55"/>
      <c r="ATB551" s="55"/>
      <c r="ATC551" s="87"/>
      <c r="ATD551" s="88"/>
      <c r="ATE551" s="89"/>
      <c r="ATF551" s="90"/>
      <c r="ATG551" s="57"/>
      <c r="ATH551" s="57"/>
      <c r="ATI551" s="91"/>
      <c r="ATJ551" s="87"/>
      <c r="ATK551" s="87"/>
      <c r="ATL551" s="55"/>
      <c r="ATM551" s="55"/>
      <c r="ATN551" s="92"/>
      <c r="ATO551" s="61"/>
      <c r="ATP551" s="55"/>
      <c r="ATQ551" s="57"/>
      <c r="ATR551" s="55"/>
      <c r="ATS551" s="55"/>
      <c r="ATT551" s="55"/>
      <c r="ATU551" s="55"/>
      <c r="ATV551" s="55"/>
      <c r="ATW551" s="55"/>
      <c r="ATX551" s="55"/>
      <c r="ATY551" s="59"/>
      <c r="ATZ551" s="55"/>
      <c r="AUA551" s="55"/>
      <c r="AUB551" s="87"/>
      <c r="AUC551" s="88"/>
      <c r="AUD551" s="89"/>
      <c r="AUE551" s="90"/>
      <c r="AUF551" s="57"/>
      <c r="AUG551" s="57"/>
      <c r="AUH551" s="91"/>
      <c r="AUI551" s="87"/>
      <c r="AUJ551" s="87"/>
      <c r="AUK551" s="55"/>
      <c r="AUL551" s="55"/>
      <c r="AUM551" s="92"/>
      <c r="AUN551" s="61"/>
      <c r="AUO551" s="55"/>
      <c r="AUP551" s="57"/>
      <c r="AUQ551" s="55"/>
      <c r="AUR551" s="55"/>
      <c r="AUS551" s="55"/>
      <c r="AUT551" s="55"/>
      <c r="AUU551" s="55"/>
      <c r="AUV551" s="55"/>
      <c r="AUW551" s="55"/>
      <c r="AUX551" s="59"/>
      <c r="AUY551" s="55"/>
      <c r="AUZ551" s="55"/>
      <c r="AVA551" s="87"/>
      <c r="AVB551" s="88"/>
      <c r="AVC551" s="89"/>
      <c r="AVD551" s="90"/>
      <c r="AVE551" s="57"/>
      <c r="AVF551" s="57"/>
      <c r="AVG551" s="91"/>
      <c r="AVH551" s="87"/>
      <c r="AVI551" s="87"/>
      <c r="AVJ551" s="55"/>
      <c r="AVK551" s="55"/>
      <c r="AVL551" s="92"/>
      <c r="AVM551" s="61"/>
      <c r="AVN551" s="55"/>
      <c r="AVO551" s="57"/>
      <c r="AVP551" s="55"/>
      <c r="AVQ551" s="55"/>
      <c r="AVR551" s="55"/>
      <c r="AVS551" s="55"/>
      <c r="AVT551" s="55"/>
      <c r="AVU551" s="55"/>
      <c r="AVV551" s="55"/>
      <c r="AVW551" s="59"/>
      <c r="AVX551" s="55"/>
      <c r="AVY551" s="55"/>
      <c r="AVZ551" s="87"/>
      <c r="AWA551" s="88"/>
      <c r="AWB551" s="89"/>
      <c r="AWC551" s="90"/>
      <c r="AWD551" s="57"/>
      <c r="AWE551" s="57"/>
      <c r="AWF551" s="91"/>
      <c r="AWG551" s="87"/>
      <c r="AWH551" s="87"/>
      <c r="AWI551" s="55"/>
      <c r="AWJ551" s="55"/>
      <c r="AWK551" s="92"/>
      <c r="AWL551" s="61"/>
      <c r="AWM551" s="55"/>
      <c r="AWN551" s="57"/>
      <c r="AWO551" s="55"/>
      <c r="AWP551" s="55"/>
      <c r="AWQ551" s="55"/>
      <c r="AWR551" s="55"/>
      <c r="AWS551" s="55"/>
      <c r="AWT551" s="55"/>
      <c r="AWU551" s="55"/>
      <c r="AWV551" s="59"/>
      <c r="AWW551" s="55"/>
      <c r="AWX551" s="55"/>
      <c r="AWY551" s="87"/>
      <c r="AWZ551" s="88"/>
      <c r="AXA551" s="89"/>
      <c r="AXB551" s="90"/>
      <c r="AXC551" s="57"/>
      <c r="AXD551" s="57"/>
      <c r="AXE551" s="91"/>
      <c r="AXF551" s="87"/>
      <c r="AXG551" s="87"/>
      <c r="AXH551" s="55"/>
      <c r="AXI551" s="55"/>
      <c r="AXJ551" s="92"/>
      <c r="AXK551" s="61"/>
      <c r="AXL551" s="55"/>
      <c r="AXM551" s="57"/>
      <c r="AXN551" s="55"/>
      <c r="AXO551" s="55"/>
      <c r="AXP551" s="55"/>
      <c r="AXQ551" s="55"/>
      <c r="AXR551" s="55"/>
      <c r="AXS551" s="55"/>
      <c r="AXT551" s="55"/>
      <c r="AXU551" s="59"/>
      <c r="AXV551" s="55"/>
      <c r="AXW551" s="55"/>
      <c r="AXX551" s="87"/>
      <c r="AXY551" s="88"/>
      <c r="AXZ551" s="89"/>
      <c r="AYA551" s="90"/>
      <c r="AYB551" s="57"/>
      <c r="AYC551" s="57"/>
      <c r="AYD551" s="91"/>
      <c r="AYE551" s="87"/>
      <c r="AYF551" s="87"/>
      <c r="AYG551" s="55"/>
      <c r="AYH551" s="55"/>
      <c r="AYI551" s="92"/>
      <c r="AYJ551" s="61"/>
      <c r="AYK551" s="55"/>
      <c r="AYL551" s="57"/>
      <c r="AYM551" s="55"/>
      <c r="AYN551" s="55"/>
      <c r="AYO551" s="55"/>
      <c r="AYP551" s="55"/>
      <c r="AYQ551" s="55"/>
      <c r="AYR551" s="55"/>
      <c r="AYS551" s="55"/>
      <c r="AYT551" s="59"/>
      <c r="AYU551" s="55"/>
      <c r="AYV551" s="55"/>
      <c r="AYW551" s="87"/>
      <c r="AYX551" s="88"/>
      <c r="AYY551" s="89"/>
      <c r="AYZ551" s="90"/>
      <c r="AZA551" s="57"/>
      <c r="AZB551" s="57"/>
      <c r="AZC551" s="91"/>
      <c r="AZD551" s="87"/>
      <c r="AZE551" s="87"/>
      <c r="AZF551" s="55"/>
      <c r="AZG551" s="55"/>
      <c r="AZH551" s="92"/>
      <c r="AZI551" s="61"/>
      <c r="AZJ551" s="55"/>
      <c r="AZK551" s="57"/>
      <c r="AZL551" s="55"/>
      <c r="AZM551" s="55"/>
      <c r="AZN551" s="55"/>
      <c r="AZO551" s="55"/>
      <c r="AZP551" s="55"/>
      <c r="AZQ551" s="55"/>
      <c r="AZR551" s="55"/>
      <c r="AZS551" s="59"/>
      <c r="AZT551" s="55"/>
      <c r="AZU551" s="55"/>
      <c r="AZV551" s="87"/>
      <c r="AZW551" s="88"/>
      <c r="AZX551" s="89"/>
      <c r="AZY551" s="90"/>
      <c r="AZZ551" s="57"/>
      <c r="BAA551" s="57"/>
      <c r="BAB551" s="91"/>
      <c r="BAC551" s="87"/>
      <c r="BAD551" s="87"/>
      <c r="BAE551" s="55"/>
      <c r="BAF551" s="55"/>
      <c r="BAG551" s="92"/>
      <c r="BAH551" s="61"/>
      <c r="BAI551" s="55"/>
      <c r="BAJ551" s="57"/>
      <c r="BAK551" s="55"/>
      <c r="BAL551" s="55"/>
      <c r="BAM551" s="55"/>
      <c r="BAN551" s="55"/>
      <c r="BAO551" s="55"/>
      <c r="BAP551" s="55"/>
      <c r="BAQ551" s="55"/>
      <c r="BAR551" s="59"/>
      <c r="BAS551" s="55"/>
      <c r="BAT551" s="55"/>
      <c r="BAU551" s="87"/>
      <c r="BAV551" s="88"/>
      <c r="BAW551" s="89"/>
      <c r="BAX551" s="90"/>
      <c r="BAY551" s="57"/>
      <c r="BAZ551" s="57"/>
      <c r="BBA551" s="91"/>
      <c r="BBB551" s="87"/>
      <c r="BBC551" s="87"/>
      <c r="BBD551" s="55"/>
      <c r="BBE551" s="55"/>
      <c r="BBF551" s="92"/>
      <c r="BBG551" s="61"/>
      <c r="BBH551" s="55"/>
      <c r="BBI551" s="57"/>
      <c r="BBJ551" s="55"/>
      <c r="BBK551" s="55"/>
      <c r="BBL551" s="55"/>
      <c r="BBM551" s="55"/>
      <c r="BBN551" s="55"/>
      <c r="BBO551" s="55"/>
      <c r="BBP551" s="55"/>
      <c r="BBQ551" s="59"/>
      <c r="BBR551" s="55"/>
      <c r="BBS551" s="55"/>
      <c r="BBT551" s="87"/>
      <c r="BBU551" s="88"/>
      <c r="BBV551" s="89"/>
      <c r="BBW551" s="90"/>
      <c r="BBX551" s="57"/>
      <c r="BBY551" s="57"/>
      <c r="BBZ551" s="91"/>
      <c r="BCA551" s="87"/>
      <c r="BCB551" s="87"/>
      <c r="BCC551" s="55"/>
      <c r="BCD551" s="55"/>
      <c r="BCE551" s="92"/>
      <c r="BCF551" s="61"/>
      <c r="BCG551" s="55"/>
      <c r="BCH551" s="57"/>
      <c r="BCI551" s="55"/>
      <c r="BCJ551" s="55"/>
      <c r="BCK551" s="55"/>
      <c r="BCL551" s="55"/>
      <c r="BCM551" s="55"/>
      <c r="BCN551" s="55"/>
      <c r="BCO551" s="55"/>
      <c r="BCP551" s="59"/>
      <c r="BCQ551" s="55"/>
      <c r="BCR551" s="55"/>
      <c r="BCS551" s="87"/>
      <c r="BCT551" s="88"/>
      <c r="BCU551" s="89"/>
      <c r="BCV551" s="90"/>
      <c r="BCW551" s="57"/>
      <c r="BCX551" s="57"/>
      <c r="BCY551" s="91"/>
      <c r="BCZ551" s="87"/>
      <c r="BDA551" s="87"/>
      <c r="BDB551" s="55"/>
      <c r="BDC551" s="55"/>
      <c r="BDD551" s="92"/>
      <c r="BDE551" s="61"/>
      <c r="BDF551" s="55"/>
      <c r="BDG551" s="57"/>
      <c r="BDH551" s="55"/>
      <c r="BDI551" s="55"/>
      <c r="BDJ551" s="55"/>
      <c r="BDK551" s="55"/>
      <c r="BDL551" s="55"/>
      <c r="BDM551" s="55"/>
      <c r="BDN551" s="55"/>
      <c r="BDO551" s="59"/>
      <c r="BDP551" s="55"/>
      <c r="BDQ551" s="55"/>
      <c r="BDR551" s="87"/>
      <c r="BDS551" s="88"/>
      <c r="BDT551" s="89"/>
      <c r="BDU551" s="90"/>
      <c r="BDV551" s="57"/>
      <c r="BDW551" s="57"/>
      <c r="BDX551" s="91"/>
      <c r="BDY551" s="87"/>
      <c r="BDZ551" s="87"/>
      <c r="BEA551" s="55"/>
      <c r="BEB551" s="55"/>
      <c r="BEC551" s="92"/>
      <c r="BED551" s="61"/>
      <c r="BEE551" s="55"/>
      <c r="BEF551" s="57"/>
      <c r="BEG551" s="55"/>
      <c r="BEH551" s="55"/>
      <c r="BEI551" s="55"/>
      <c r="BEJ551" s="55"/>
      <c r="BEK551" s="55"/>
      <c r="BEL551" s="55"/>
      <c r="BEM551" s="55"/>
      <c r="BEN551" s="59"/>
      <c r="BEO551" s="55"/>
      <c r="BEP551" s="55"/>
      <c r="BEQ551" s="87"/>
      <c r="BER551" s="88"/>
      <c r="BES551" s="89"/>
      <c r="BET551" s="90"/>
      <c r="BEU551" s="57"/>
      <c r="BEV551" s="57"/>
      <c r="BEW551" s="91"/>
      <c r="BEX551" s="87"/>
      <c r="BEY551" s="87"/>
      <c r="BEZ551" s="55"/>
      <c r="BFA551" s="55"/>
      <c r="BFB551" s="92"/>
      <c r="BFC551" s="61"/>
      <c r="BFD551" s="55"/>
      <c r="BFE551" s="57"/>
      <c r="BFF551" s="55"/>
      <c r="BFG551" s="55"/>
      <c r="BFH551" s="55"/>
      <c r="BFI551" s="55"/>
      <c r="BFJ551" s="55"/>
      <c r="BFK551" s="55"/>
      <c r="BFL551" s="55"/>
      <c r="BFM551" s="59"/>
      <c r="BFN551" s="55"/>
      <c r="BFO551" s="55"/>
      <c r="BFP551" s="87"/>
      <c r="BFQ551" s="88"/>
      <c r="BFR551" s="89"/>
      <c r="BFS551" s="90"/>
      <c r="BFT551" s="57"/>
      <c r="BFU551" s="57"/>
      <c r="BFV551" s="91"/>
      <c r="BFW551" s="87"/>
      <c r="BFX551" s="87"/>
      <c r="BFY551" s="55"/>
      <c r="BFZ551" s="55"/>
      <c r="BGA551" s="92"/>
      <c r="BGB551" s="61"/>
      <c r="BGC551" s="55"/>
      <c r="BGD551" s="57"/>
      <c r="BGE551" s="55"/>
      <c r="BGF551" s="55"/>
      <c r="BGG551" s="55"/>
      <c r="BGH551" s="55"/>
      <c r="BGI551" s="55"/>
      <c r="BGJ551" s="55"/>
      <c r="BGK551" s="55"/>
      <c r="BGL551" s="59"/>
      <c r="BGM551" s="55"/>
      <c r="BGN551" s="55"/>
      <c r="BGO551" s="87"/>
      <c r="BGP551" s="88"/>
      <c r="BGQ551" s="89"/>
      <c r="BGR551" s="90"/>
      <c r="BGS551" s="57"/>
      <c r="BGT551" s="57"/>
      <c r="BGU551" s="91"/>
      <c r="BGV551" s="87"/>
      <c r="BGW551" s="87"/>
      <c r="BGX551" s="55"/>
      <c r="BGY551" s="55"/>
      <c r="BGZ551" s="92"/>
      <c r="BHA551" s="61"/>
      <c r="BHB551" s="55"/>
      <c r="BHC551" s="57"/>
      <c r="BHD551" s="55"/>
      <c r="BHE551" s="55"/>
      <c r="BHF551" s="55"/>
      <c r="BHG551" s="55"/>
      <c r="BHH551" s="55"/>
      <c r="BHI551" s="55"/>
      <c r="BHJ551" s="55"/>
      <c r="BHK551" s="59"/>
      <c r="BHL551" s="55"/>
      <c r="BHM551" s="55"/>
      <c r="BHN551" s="87"/>
      <c r="BHO551" s="88"/>
      <c r="BHP551" s="89"/>
      <c r="BHQ551" s="90"/>
      <c r="BHR551" s="57"/>
      <c r="BHS551" s="57"/>
      <c r="BHT551" s="91"/>
      <c r="BHU551" s="87"/>
      <c r="BHV551" s="87"/>
      <c r="BHW551" s="55"/>
      <c r="BHX551" s="55"/>
      <c r="BHY551" s="92"/>
      <c r="BHZ551" s="61"/>
      <c r="BIA551" s="55"/>
      <c r="BIB551" s="57"/>
      <c r="BIC551" s="55"/>
      <c r="BID551" s="55"/>
      <c r="BIE551" s="55"/>
      <c r="BIF551" s="55"/>
      <c r="BIG551" s="55"/>
      <c r="BIH551" s="55"/>
      <c r="BII551" s="55"/>
      <c r="BIJ551" s="59"/>
      <c r="BIK551" s="55"/>
      <c r="BIL551" s="55"/>
      <c r="BIM551" s="87"/>
      <c r="BIN551" s="88"/>
      <c r="BIO551" s="89"/>
      <c r="BIP551" s="90"/>
      <c r="BIQ551" s="57"/>
      <c r="BIR551" s="57"/>
      <c r="BIS551" s="91"/>
      <c r="BIT551" s="87"/>
      <c r="BIU551" s="87"/>
      <c r="BIV551" s="55"/>
      <c r="BIW551" s="55"/>
      <c r="BIX551" s="92"/>
      <c r="BIY551" s="61"/>
      <c r="BIZ551" s="55"/>
      <c r="BJA551" s="57"/>
      <c r="BJB551" s="55"/>
      <c r="BJC551" s="55"/>
      <c r="BJD551" s="55"/>
      <c r="BJE551" s="55"/>
      <c r="BJF551" s="55"/>
      <c r="BJG551" s="55"/>
      <c r="BJH551" s="55"/>
      <c r="BJI551" s="59"/>
      <c r="BJJ551" s="55"/>
      <c r="BJK551" s="55"/>
      <c r="BJL551" s="87"/>
      <c r="BJM551" s="88"/>
      <c r="BJN551" s="89"/>
      <c r="BJO551" s="90"/>
      <c r="BJP551" s="57"/>
      <c r="BJQ551" s="57"/>
      <c r="BJR551" s="91"/>
      <c r="BJS551" s="87"/>
      <c r="BJT551" s="87"/>
      <c r="BJU551" s="55"/>
      <c r="BJV551" s="55"/>
      <c r="BJW551" s="92"/>
      <c r="BJX551" s="61"/>
      <c r="BJY551" s="55"/>
      <c r="BJZ551" s="57"/>
      <c r="BKA551" s="55"/>
      <c r="BKB551" s="55"/>
      <c r="BKC551" s="55"/>
      <c r="BKD551" s="55"/>
      <c r="BKE551" s="55"/>
      <c r="BKF551" s="55"/>
      <c r="BKG551" s="55"/>
      <c r="BKH551" s="59"/>
      <c r="BKI551" s="55"/>
      <c r="BKJ551" s="55"/>
      <c r="BKK551" s="87"/>
      <c r="BKL551" s="88"/>
      <c r="BKM551" s="89"/>
      <c r="BKN551" s="90"/>
      <c r="BKO551" s="57"/>
      <c r="BKP551" s="57"/>
      <c r="BKQ551" s="91"/>
      <c r="BKR551" s="87"/>
      <c r="BKS551" s="87"/>
      <c r="BKT551" s="55"/>
      <c r="BKU551" s="55"/>
      <c r="BKV551" s="92"/>
      <c r="BKW551" s="61"/>
      <c r="BKX551" s="55"/>
      <c r="BKY551" s="57"/>
      <c r="BKZ551" s="55"/>
      <c r="BLA551" s="55"/>
      <c r="BLB551" s="55"/>
      <c r="BLC551" s="55"/>
      <c r="BLD551" s="55"/>
      <c r="BLE551" s="55"/>
      <c r="BLF551" s="55"/>
      <c r="BLG551" s="59"/>
      <c r="BLH551" s="55"/>
      <c r="BLI551" s="55"/>
      <c r="BLJ551" s="87"/>
      <c r="BLK551" s="88"/>
      <c r="BLL551" s="89"/>
      <c r="BLM551" s="90"/>
      <c r="BLN551" s="57"/>
      <c r="BLO551" s="57"/>
      <c r="BLP551" s="91"/>
      <c r="BLQ551" s="87"/>
      <c r="BLR551" s="87"/>
      <c r="BLS551" s="55"/>
      <c r="BLT551" s="55"/>
      <c r="BLU551" s="92"/>
      <c r="BLV551" s="61"/>
      <c r="BLW551" s="55"/>
      <c r="BLX551" s="57"/>
      <c r="BLY551" s="55"/>
      <c r="BLZ551" s="55"/>
      <c r="BMA551" s="55"/>
      <c r="BMB551" s="55"/>
      <c r="BMC551" s="55"/>
      <c r="BMD551" s="55"/>
      <c r="BME551" s="55"/>
      <c r="BMF551" s="59"/>
      <c r="BMG551" s="55"/>
      <c r="BMH551" s="55"/>
      <c r="BMI551" s="87"/>
      <c r="BMJ551" s="88"/>
      <c r="BMK551" s="89"/>
      <c r="BML551" s="90"/>
      <c r="BMM551" s="57"/>
      <c r="BMN551" s="57"/>
      <c r="BMO551" s="91"/>
      <c r="BMP551" s="87"/>
      <c r="BMQ551" s="87"/>
      <c r="BMR551" s="55"/>
      <c r="BMS551" s="55"/>
      <c r="BMT551" s="92"/>
      <c r="BMU551" s="61"/>
      <c r="BMV551" s="55"/>
      <c r="BMW551" s="57"/>
      <c r="BMX551" s="55"/>
      <c r="BMY551" s="55"/>
      <c r="BMZ551" s="55"/>
      <c r="BNA551" s="55"/>
      <c r="BNB551" s="55"/>
      <c r="BNC551" s="55"/>
      <c r="BND551" s="55"/>
      <c r="BNE551" s="59"/>
      <c r="BNF551" s="55"/>
      <c r="BNG551" s="55"/>
      <c r="BNH551" s="87"/>
      <c r="BNI551" s="88"/>
      <c r="BNJ551" s="89"/>
      <c r="BNK551" s="90"/>
      <c r="BNL551" s="57"/>
      <c r="BNM551" s="57"/>
      <c r="BNN551" s="91"/>
      <c r="BNO551" s="87"/>
      <c r="BNP551" s="87"/>
      <c r="BNQ551" s="55"/>
      <c r="BNR551" s="55"/>
      <c r="BNS551" s="92"/>
      <c r="BNT551" s="61"/>
      <c r="BNU551" s="55"/>
      <c r="BNV551" s="57"/>
      <c r="BNW551" s="55"/>
      <c r="BNX551" s="55"/>
      <c r="BNY551" s="55"/>
      <c r="BNZ551" s="55"/>
      <c r="BOA551" s="55"/>
      <c r="BOB551" s="55"/>
      <c r="BOC551" s="55"/>
      <c r="BOD551" s="59"/>
      <c r="BOE551" s="55"/>
      <c r="BOF551" s="55"/>
      <c r="BOG551" s="87"/>
      <c r="BOH551" s="88"/>
      <c r="BOI551" s="89"/>
      <c r="BOJ551" s="90"/>
      <c r="BOK551" s="57"/>
      <c r="BOL551" s="57"/>
      <c r="BOM551" s="91"/>
      <c r="BON551" s="87"/>
      <c r="BOO551" s="87"/>
      <c r="BOP551" s="55"/>
      <c r="BOQ551" s="55"/>
      <c r="BOR551" s="92"/>
      <c r="BOS551" s="61"/>
      <c r="BOT551" s="55"/>
      <c r="BOU551" s="57"/>
      <c r="BOV551" s="55"/>
      <c r="BOW551" s="55"/>
      <c r="BOX551" s="55"/>
      <c r="BOY551" s="55"/>
      <c r="BOZ551" s="55"/>
      <c r="BPA551" s="55"/>
      <c r="BPB551" s="55"/>
      <c r="BPC551" s="59"/>
      <c r="BPD551" s="55"/>
      <c r="BPE551" s="55"/>
      <c r="BPF551" s="87"/>
      <c r="BPG551" s="88"/>
      <c r="BPH551" s="89"/>
      <c r="BPI551" s="90"/>
      <c r="BPJ551" s="57"/>
      <c r="BPK551" s="57"/>
      <c r="BPL551" s="91"/>
      <c r="BPM551" s="87"/>
      <c r="BPN551" s="87"/>
      <c r="BPO551" s="55"/>
      <c r="BPP551" s="55"/>
      <c r="BPQ551" s="92"/>
      <c r="BPR551" s="61"/>
      <c r="BPS551" s="55"/>
      <c r="BPT551" s="57"/>
      <c r="BPU551" s="55"/>
      <c r="BPV551" s="55"/>
      <c r="BPW551" s="55"/>
      <c r="BPX551" s="55"/>
      <c r="BPY551" s="55"/>
      <c r="BPZ551" s="55"/>
      <c r="BQA551" s="55"/>
      <c r="BQB551" s="59"/>
      <c r="BQC551" s="55"/>
      <c r="BQD551" s="55"/>
      <c r="BQE551" s="87"/>
      <c r="BQF551" s="88"/>
      <c r="BQG551" s="89"/>
      <c r="BQH551" s="90"/>
      <c r="BQI551" s="57"/>
      <c r="BQJ551" s="57"/>
      <c r="BQK551" s="91"/>
      <c r="BQL551" s="87"/>
      <c r="BQM551" s="87"/>
      <c r="BQN551" s="55"/>
      <c r="BQO551" s="55"/>
      <c r="BQP551" s="92"/>
      <c r="BQQ551" s="61"/>
      <c r="BQR551" s="55"/>
      <c r="BQS551" s="57"/>
      <c r="BQT551" s="55"/>
      <c r="BQU551" s="55"/>
      <c r="BQV551" s="55"/>
      <c r="BQW551" s="55"/>
      <c r="BQX551" s="55"/>
      <c r="BQY551" s="55"/>
      <c r="BQZ551" s="55"/>
      <c r="BRA551" s="59"/>
      <c r="BRB551" s="55"/>
      <c r="BRC551" s="55"/>
      <c r="BRD551" s="87"/>
      <c r="BRE551" s="88"/>
      <c r="BRF551" s="89"/>
      <c r="BRG551" s="90"/>
      <c r="BRH551" s="57"/>
      <c r="BRI551" s="57"/>
      <c r="BRJ551" s="91"/>
      <c r="BRK551" s="87"/>
      <c r="BRL551" s="87"/>
      <c r="BRM551" s="55"/>
      <c r="BRN551" s="55"/>
      <c r="BRO551" s="92"/>
      <c r="BRP551" s="61"/>
      <c r="BRQ551" s="55"/>
      <c r="BRR551" s="57"/>
      <c r="BRS551" s="55"/>
      <c r="BRT551" s="55"/>
      <c r="BRU551" s="55"/>
      <c r="BRV551" s="55"/>
      <c r="BRW551" s="55"/>
      <c r="BRX551" s="55"/>
      <c r="BRY551" s="55"/>
      <c r="BRZ551" s="59"/>
      <c r="BSA551" s="55"/>
      <c r="BSB551" s="55"/>
      <c r="BSC551" s="87"/>
      <c r="BSD551" s="88"/>
      <c r="BSE551" s="89"/>
      <c r="BSF551" s="90"/>
      <c r="BSG551" s="57"/>
      <c r="BSH551" s="57"/>
      <c r="BSI551" s="91"/>
      <c r="BSJ551" s="87"/>
      <c r="BSK551" s="87"/>
      <c r="BSL551" s="55"/>
      <c r="BSM551" s="55"/>
      <c r="BSN551" s="92"/>
      <c r="BSO551" s="61"/>
      <c r="BSP551" s="55"/>
      <c r="BSQ551" s="57"/>
      <c r="BSR551" s="55"/>
      <c r="BSS551" s="55"/>
      <c r="BST551" s="55"/>
      <c r="BSU551" s="55"/>
      <c r="BSV551" s="55"/>
      <c r="BSW551" s="55"/>
      <c r="BSX551" s="55"/>
      <c r="BSY551" s="59"/>
      <c r="BSZ551" s="55"/>
      <c r="BTA551" s="55"/>
      <c r="BTB551" s="87"/>
      <c r="BTC551" s="88"/>
      <c r="BTD551" s="89"/>
      <c r="BTE551" s="90"/>
      <c r="BTF551" s="57"/>
      <c r="BTG551" s="57"/>
      <c r="BTH551" s="91"/>
      <c r="BTI551" s="87"/>
      <c r="BTJ551" s="87"/>
      <c r="BTK551" s="55"/>
      <c r="BTL551" s="55"/>
      <c r="BTM551" s="92"/>
      <c r="BTN551" s="61"/>
      <c r="BTO551" s="55"/>
      <c r="BTP551" s="57"/>
      <c r="BTQ551" s="55"/>
      <c r="BTR551" s="55"/>
      <c r="BTS551" s="55"/>
      <c r="BTT551" s="55"/>
      <c r="BTU551" s="55"/>
      <c r="BTV551" s="55"/>
      <c r="BTW551" s="55"/>
      <c r="BTX551" s="59"/>
      <c r="BTY551" s="55"/>
      <c r="BTZ551" s="55"/>
      <c r="BUA551" s="87"/>
      <c r="BUB551" s="88"/>
      <c r="BUC551" s="89"/>
      <c r="BUD551" s="90"/>
      <c r="BUE551" s="57"/>
      <c r="BUF551" s="57"/>
      <c r="BUG551" s="91"/>
      <c r="BUH551" s="87"/>
      <c r="BUI551" s="87"/>
      <c r="BUJ551" s="55"/>
      <c r="BUK551" s="55"/>
      <c r="BUL551" s="92"/>
      <c r="BUM551" s="61"/>
      <c r="BUN551" s="55"/>
      <c r="BUO551" s="57"/>
      <c r="BUP551" s="55"/>
      <c r="BUQ551" s="55"/>
      <c r="BUR551" s="55"/>
      <c r="BUS551" s="55"/>
      <c r="BUT551" s="55"/>
      <c r="BUU551" s="55"/>
      <c r="BUV551" s="55"/>
      <c r="BUW551" s="59"/>
      <c r="BUX551" s="55"/>
      <c r="BUY551" s="55"/>
      <c r="BUZ551" s="87"/>
      <c r="BVA551" s="88"/>
      <c r="BVB551" s="89"/>
      <c r="BVC551" s="90"/>
      <c r="BVD551" s="57"/>
      <c r="BVE551" s="57"/>
      <c r="BVF551" s="91"/>
      <c r="BVG551" s="87"/>
      <c r="BVH551" s="87"/>
      <c r="BVI551" s="55"/>
      <c r="BVJ551" s="55"/>
      <c r="BVK551" s="92"/>
      <c r="BVL551" s="61"/>
      <c r="BVM551" s="55"/>
      <c r="BVN551" s="57"/>
      <c r="BVO551" s="55"/>
      <c r="BVP551" s="55"/>
      <c r="BVQ551" s="55"/>
      <c r="BVR551" s="55"/>
      <c r="BVS551" s="55"/>
      <c r="BVT551" s="55"/>
      <c r="BVU551" s="55"/>
      <c r="BVV551" s="59"/>
      <c r="BVW551" s="55"/>
      <c r="BVX551" s="55"/>
      <c r="BVY551" s="87"/>
      <c r="BVZ551" s="88"/>
      <c r="BWA551" s="89"/>
      <c r="BWB551" s="90"/>
      <c r="BWC551" s="57"/>
      <c r="BWD551" s="57"/>
      <c r="BWE551" s="91"/>
      <c r="BWF551" s="87"/>
      <c r="BWG551" s="87"/>
      <c r="BWH551" s="55"/>
      <c r="BWI551" s="55"/>
      <c r="BWJ551" s="92"/>
      <c r="BWK551" s="61"/>
      <c r="BWL551" s="55"/>
      <c r="BWM551" s="57"/>
      <c r="BWN551" s="55"/>
      <c r="BWO551" s="55"/>
      <c r="BWP551" s="55"/>
      <c r="BWQ551" s="55"/>
      <c r="BWR551" s="55"/>
      <c r="BWS551" s="55"/>
      <c r="BWT551" s="55"/>
      <c r="BWU551" s="59"/>
      <c r="BWV551" s="55"/>
      <c r="BWW551" s="55"/>
      <c r="BWX551" s="87"/>
      <c r="BWY551" s="88"/>
      <c r="BWZ551" s="89"/>
      <c r="BXA551" s="90"/>
      <c r="BXB551" s="57"/>
      <c r="BXC551" s="57"/>
      <c r="BXD551" s="91"/>
      <c r="BXE551" s="87"/>
      <c r="BXF551" s="87"/>
      <c r="BXG551" s="55"/>
      <c r="BXH551" s="55"/>
      <c r="BXI551" s="92"/>
      <c r="BXJ551" s="61"/>
      <c r="BXK551" s="55"/>
      <c r="BXL551" s="57"/>
      <c r="BXM551" s="55"/>
      <c r="BXN551" s="55"/>
      <c r="BXO551" s="55"/>
      <c r="BXP551" s="55"/>
      <c r="BXQ551" s="55"/>
      <c r="BXR551" s="55"/>
      <c r="BXS551" s="55"/>
      <c r="BXT551" s="59"/>
      <c r="BXU551" s="55"/>
      <c r="BXV551" s="55"/>
      <c r="BXW551" s="87"/>
      <c r="BXX551" s="88"/>
      <c r="BXY551" s="89"/>
      <c r="BXZ551" s="90"/>
      <c r="BYA551" s="57"/>
      <c r="BYB551" s="57"/>
      <c r="BYC551" s="91"/>
      <c r="BYD551" s="87"/>
      <c r="BYE551" s="87"/>
      <c r="BYF551" s="55"/>
      <c r="BYG551" s="55"/>
      <c r="BYH551" s="92"/>
      <c r="BYI551" s="61"/>
      <c r="BYJ551" s="55"/>
      <c r="BYK551" s="57"/>
      <c r="BYL551" s="55"/>
      <c r="BYM551" s="55"/>
      <c r="BYN551" s="55"/>
      <c r="BYO551" s="55"/>
      <c r="BYP551" s="55"/>
      <c r="BYQ551" s="55"/>
      <c r="BYR551" s="55"/>
      <c r="BYS551" s="59"/>
      <c r="BYT551" s="55"/>
      <c r="BYU551" s="55"/>
      <c r="BYV551" s="87"/>
      <c r="BYW551" s="88"/>
      <c r="BYX551" s="89"/>
      <c r="BYY551" s="90"/>
      <c r="BYZ551" s="57"/>
      <c r="BZA551" s="57"/>
      <c r="BZB551" s="91"/>
      <c r="BZC551" s="87"/>
      <c r="BZD551" s="87"/>
      <c r="BZE551" s="55"/>
      <c r="BZF551" s="55"/>
      <c r="BZG551" s="92"/>
      <c r="BZH551" s="61"/>
      <c r="BZI551" s="55"/>
      <c r="BZJ551" s="57"/>
      <c r="BZK551" s="55"/>
      <c r="BZL551" s="55"/>
      <c r="BZM551" s="55"/>
      <c r="BZN551" s="55"/>
      <c r="BZO551" s="55"/>
      <c r="BZP551" s="55"/>
      <c r="BZQ551" s="55"/>
      <c r="BZR551" s="59"/>
      <c r="BZS551" s="55"/>
      <c r="BZT551" s="55"/>
      <c r="BZU551" s="87"/>
      <c r="BZV551" s="88"/>
      <c r="BZW551" s="89"/>
      <c r="BZX551" s="90"/>
      <c r="BZY551" s="57"/>
      <c r="BZZ551" s="57"/>
      <c r="CAA551" s="91"/>
      <c r="CAB551" s="87"/>
      <c r="CAC551" s="87"/>
      <c r="CAD551" s="55"/>
      <c r="CAE551" s="55"/>
      <c r="CAF551" s="92"/>
      <c r="CAG551" s="61"/>
      <c r="CAH551" s="55"/>
      <c r="CAI551" s="57"/>
      <c r="CAJ551" s="55"/>
      <c r="CAK551" s="55"/>
      <c r="CAL551" s="55"/>
      <c r="CAM551" s="55"/>
      <c r="CAN551" s="55"/>
      <c r="CAO551" s="55"/>
      <c r="CAP551" s="55"/>
      <c r="CAQ551" s="59"/>
      <c r="CAR551" s="55"/>
      <c r="CAS551" s="55"/>
      <c r="CAT551" s="87"/>
      <c r="CAU551" s="88"/>
      <c r="CAV551" s="89"/>
      <c r="CAW551" s="90"/>
      <c r="CAX551" s="57"/>
      <c r="CAY551" s="57"/>
      <c r="CAZ551" s="91"/>
      <c r="CBA551" s="87"/>
      <c r="CBB551" s="87"/>
      <c r="CBC551" s="55"/>
      <c r="CBD551" s="55"/>
      <c r="CBE551" s="92"/>
      <c r="CBF551" s="61"/>
      <c r="CBG551" s="55"/>
      <c r="CBH551" s="57"/>
      <c r="CBI551" s="55"/>
      <c r="CBJ551" s="55"/>
      <c r="CBK551" s="55"/>
      <c r="CBL551" s="55"/>
      <c r="CBM551" s="55"/>
      <c r="CBN551" s="55"/>
      <c r="CBO551" s="55"/>
      <c r="CBP551" s="59"/>
      <c r="CBQ551" s="55"/>
      <c r="CBR551" s="55"/>
      <c r="CBS551" s="87"/>
      <c r="CBT551" s="88"/>
      <c r="CBU551" s="89"/>
      <c r="CBV551" s="90"/>
      <c r="CBW551" s="57"/>
      <c r="CBX551" s="57"/>
      <c r="CBY551" s="91"/>
      <c r="CBZ551" s="87"/>
      <c r="CCA551" s="87"/>
      <c r="CCB551" s="55"/>
      <c r="CCC551" s="55"/>
      <c r="CCD551" s="92"/>
      <c r="CCE551" s="61"/>
      <c r="CCF551" s="55"/>
      <c r="CCG551" s="57"/>
      <c r="CCH551" s="55"/>
      <c r="CCI551" s="55"/>
      <c r="CCJ551" s="55"/>
      <c r="CCK551" s="55"/>
      <c r="CCL551" s="55"/>
      <c r="CCM551" s="55"/>
      <c r="CCN551" s="55"/>
      <c r="CCO551" s="59"/>
      <c r="CCP551" s="55"/>
      <c r="CCQ551" s="55"/>
      <c r="CCR551" s="87"/>
      <c r="CCS551" s="88"/>
      <c r="CCT551" s="89"/>
      <c r="CCU551" s="90"/>
      <c r="CCV551" s="57"/>
      <c r="CCW551" s="57"/>
      <c r="CCX551" s="91"/>
      <c r="CCY551" s="87"/>
      <c r="CCZ551" s="87"/>
      <c r="CDA551" s="55"/>
      <c r="CDB551" s="55"/>
      <c r="CDC551" s="92"/>
      <c r="CDD551" s="61"/>
      <c r="CDE551" s="55"/>
      <c r="CDF551" s="57"/>
      <c r="CDG551" s="55"/>
      <c r="CDH551" s="55"/>
      <c r="CDI551" s="55"/>
      <c r="CDJ551" s="55"/>
      <c r="CDK551" s="55"/>
      <c r="CDL551" s="55"/>
      <c r="CDM551" s="55"/>
      <c r="CDN551" s="59"/>
      <c r="CDO551" s="55"/>
      <c r="CDP551" s="55"/>
      <c r="CDQ551" s="87"/>
      <c r="CDR551" s="88"/>
      <c r="CDS551" s="89"/>
      <c r="CDT551" s="90"/>
      <c r="CDU551" s="57"/>
      <c r="CDV551" s="57"/>
      <c r="CDW551" s="91"/>
      <c r="CDX551" s="87"/>
      <c r="CDY551" s="87"/>
      <c r="CDZ551" s="55"/>
      <c r="CEA551" s="55"/>
      <c r="CEB551" s="92"/>
      <c r="CEC551" s="61"/>
      <c r="CED551" s="55"/>
      <c r="CEE551" s="57"/>
      <c r="CEF551" s="55"/>
      <c r="CEG551" s="55"/>
      <c r="CEH551" s="55"/>
      <c r="CEI551" s="55"/>
      <c r="CEJ551" s="55"/>
      <c r="CEK551" s="55"/>
      <c r="CEL551" s="55"/>
      <c r="CEM551" s="59"/>
      <c r="CEN551" s="55"/>
      <c r="CEO551" s="55"/>
      <c r="CEP551" s="87"/>
      <c r="CEQ551" s="88"/>
      <c r="CER551" s="89"/>
      <c r="CES551" s="90"/>
      <c r="CET551" s="57"/>
      <c r="CEU551" s="57"/>
      <c r="CEV551" s="91"/>
      <c r="CEW551" s="87"/>
      <c r="CEX551" s="87"/>
      <c r="CEY551" s="55"/>
      <c r="CEZ551" s="55"/>
      <c r="CFA551" s="92"/>
      <c r="CFB551" s="61"/>
      <c r="CFC551" s="55"/>
      <c r="CFD551" s="57"/>
      <c r="CFE551" s="55"/>
      <c r="CFF551" s="55"/>
      <c r="CFG551" s="55"/>
      <c r="CFH551" s="55"/>
      <c r="CFI551" s="55"/>
      <c r="CFJ551" s="55"/>
      <c r="CFK551" s="55"/>
      <c r="CFL551" s="59"/>
      <c r="CFM551" s="55"/>
      <c r="CFN551" s="55"/>
      <c r="CFO551" s="87"/>
      <c r="CFP551" s="88"/>
      <c r="CFQ551" s="89"/>
      <c r="CFR551" s="90"/>
      <c r="CFS551" s="57"/>
      <c r="CFT551" s="57"/>
      <c r="CFU551" s="91"/>
      <c r="CFV551" s="87"/>
      <c r="CFW551" s="87"/>
      <c r="CFX551" s="55"/>
      <c r="CFY551" s="55"/>
      <c r="CFZ551" s="92"/>
      <c r="CGA551" s="61"/>
      <c r="CGB551" s="55"/>
      <c r="CGC551" s="57"/>
      <c r="CGD551" s="55"/>
      <c r="CGE551" s="55"/>
      <c r="CGF551" s="55"/>
      <c r="CGG551" s="55"/>
      <c r="CGH551" s="55"/>
      <c r="CGI551" s="55"/>
      <c r="CGJ551" s="55"/>
      <c r="CGK551" s="59"/>
      <c r="CGL551" s="55"/>
      <c r="CGM551" s="55"/>
      <c r="CGN551" s="87"/>
      <c r="CGO551" s="88"/>
      <c r="CGP551" s="89"/>
      <c r="CGQ551" s="90"/>
      <c r="CGR551" s="57"/>
      <c r="CGS551" s="57"/>
      <c r="CGT551" s="91"/>
      <c r="CGU551" s="87"/>
      <c r="CGV551" s="87"/>
      <c r="CGW551" s="55"/>
      <c r="CGX551" s="55"/>
      <c r="CGY551" s="92"/>
      <c r="CGZ551" s="61"/>
      <c r="CHA551" s="55"/>
      <c r="CHB551" s="57"/>
      <c r="CHC551" s="55"/>
      <c r="CHD551" s="55"/>
      <c r="CHE551" s="55"/>
      <c r="CHF551" s="55"/>
      <c r="CHG551" s="55"/>
      <c r="CHH551" s="55"/>
      <c r="CHI551" s="55"/>
      <c r="CHJ551" s="59"/>
      <c r="CHK551" s="55"/>
      <c r="CHL551" s="55"/>
      <c r="CHM551" s="87"/>
      <c r="CHN551" s="88"/>
      <c r="CHO551" s="89"/>
      <c r="CHP551" s="90"/>
      <c r="CHQ551" s="57"/>
      <c r="CHR551" s="57"/>
      <c r="CHS551" s="91"/>
      <c r="CHT551" s="87"/>
      <c r="CHU551" s="87"/>
      <c r="CHV551" s="55"/>
      <c r="CHW551" s="55"/>
      <c r="CHX551" s="92"/>
      <c r="CHY551" s="61"/>
      <c r="CHZ551" s="55"/>
      <c r="CIA551" s="57"/>
      <c r="CIB551" s="55"/>
      <c r="CIC551" s="55"/>
      <c r="CID551" s="55"/>
      <c r="CIE551" s="55"/>
      <c r="CIF551" s="55"/>
      <c r="CIG551" s="55"/>
      <c r="CIH551" s="55"/>
      <c r="CII551" s="59"/>
      <c r="CIJ551" s="55"/>
      <c r="CIK551" s="55"/>
      <c r="CIL551" s="87"/>
      <c r="CIM551" s="88"/>
      <c r="CIN551" s="89"/>
      <c r="CIO551" s="90"/>
      <c r="CIP551" s="57"/>
      <c r="CIQ551" s="57"/>
      <c r="CIR551" s="91"/>
      <c r="CIS551" s="87"/>
      <c r="CIT551" s="87"/>
      <c r="CIU551" s="55"/>
      <c r="CIV551" s="55"/>
      <c r="CIW551" s="92"/>
      <c r="CIX551" s="61"/>
      <c r="CIY551" s="55"/>
      <c r="CIZ551" s="57"/>
      <c r="CJA551" s="55"/>
      <c r="CJB551" s="55"/>
      <c r="CJC551" s="55"/>
      <c r="CJD551" s="55"/>
      <c r="CJE551" s="55"/>
      <c r="CJF551" s="55"/>
      <c r="CJG551" s="55"/>
      <c r="CJH551" s="59"/>
      <c r="CJI551" s="55"/>
      <c r="CJJ551" s="55"/>
      <c r="CJK551" s="87"/>
      <c r="CJL551" s="88"/>
      <c r="CJM551" s="89"/>
      <c r="CJN551" s="90"/>
      <c r="CJO551" s="57"/>
      <c r="CJP551" s="57"/>
      <c r="CJQ551" s="91"/>
      <c r="CJR551" s="87"/>
      <c r="CJS551" s="87"/>
      <c r="CJT551" s="55"/>
      <c r="CJU551" s="55"/>
      <c r="CJV551" s="92"/>
      <c r="CJW551" s="61"/>
      <c r="CJX551" s="55"/>
      <c r="CJY551" s="57"/>
      <c r="CJZ551" s="55"/>
      <c r="CKA551" s="55"/>
      <c r="CKB551" s="55"/>
      <c r="CKC551" s="55"/>
      <c r="CKD551" s="55"/>
      <c r="CKE551" s="55"/>
      <c r="CKF551" s="55"/>
      <c r="CKG551" s="59"/>
      <c r="CKH551" s="55"/>
      <c r="CKI551" s="55"/>
      <c r="CKJ551" s="87"/>
      <c r="CKK551" s="88"/>
      <c r="CKL551" s="89"/>
      <c r="CKM551" s="90"/>
      <c r="CKN551" s="57"/>
      <c r="CKO551" s="57"/>
      <c r="CKP551" s="91"/>
      <c r="CKQ551" s="87"/>
      <c r="CKR551" s="87"/>
      <c r="CKS551" s="55"/>
      <c r="CKT551" s="55"/>
      <c r="CKU551" s="92"/>
      <c r="CKV551" s="61"/>
      <c r="CKW551" s="55"/>
      <c r="CKX551" s="57"/>
      <c r="CKY551" s="55"/>
      <c r="CKZ551" s="55"/>
      <c r="CLA551" s="55"/>
      <c r="CLB551" s="55"/>
      <c r="CLC551" s="55"/>
      <c r="CLD551" s="55"/>
      <c r="CLE551" s="55"/>
      <c r="CLF551" s="59"/>
      <c r="CLG551" s="55"/>
      <c r="CLH551" s="55"/>
      <c r="CLI551" s="87"/>
      <c r="CLJ551" s="88"/>
      <c r="CLK551" s="89"/>
      <c r="CLL551" s="90"/>
      <c r="CLM551" s="57"/>
      <c r="CLN551" s="57"/>
      <c r="CLO551" s="91"/>
      <c r="CLP551" s="87"/>
      <c r="CLQ551" s="87"/>
      <c r="CLR551" s="55"/>
      <c r="CLS551" s="55"/>
      <c r="CLT551" s="92"/>
      <c r="CLU551" s="61"/>
      <c r="CLV551" s="55"/>
      <c r="CLW551" s="57"/>
      <c r="CLX551" s="55"/>
      <c r="CLY551" s="55"/>
      <c r="CLZ551" s="55"/>
      <c r="CMA551" s="55"/>
      <c r="CMB551" s="55"/>
      <c r="CMC551" s="55"/>
      <c r="CMD551" s="55"/>
      <c r="CME551" s="59"/>
      <c r="CMF551" s="55"/>
      <c r="CMG551" s="55"/>
      <c r="CMH551" s="87"/>
      <c r="CMI551" s="88"/>
      <c r="CMJ551" s="89"/>
      <c r="CMK551" s="90"/>
      <c r="CML551" s="57"/>
      <c r="CMM551" s="57"/>
      <c r="CMN551" s="91"/>
      <c r="CMO551" s="87"/>
      <c r="CMP551" s="87"/>
      <c r="CMQ551" s="55"/>
      <c r="CMR551" s="55"/>
      <c r="CMS551" s="92"/>
      <c r="CMT551" s="61"/>
      <c r="CMU551" s="55"/>
      <c r="CMV551" s="57"/>
      <c r="CMW551" s="55"/>
      <c r="CMX551" s="55"/>
      <c r="CMY551" s="55"/>
      <c r="CMZ551" s="55"/>
      <c r="CNA551" s="55"/>
      <c r="CNB551" s="55"/>
      <c r="CNC551" s="55"/>
      <c r="CND551" s="59"/>
      <c r="CNE551" s="55"/>
      <c r="CNF551" s="55"/>
      <c r="CNG551" s="87"/>
      <c r="CNH551" s="88"/>
      <c r="CNI551" s="89"/>
      <c r="CNJ551" s="90"/>
      <c r="CNK551" s="57"/>
      <c r="CNL551" s="57"/>
      <c r="CNM551" s="91"/>
      <c r="CNN551" s="87"/>
      <c r="CNO551" s="87"/>
      <c r="CNP551" s="55"/>
      <c r="CNQ551" s="55"/>
      <c r="CNR551" s="92"/>
      <c r="CNS551" s="61"/>
      <c r="CNT551" s="55"/>
      <c r="CNU551" s="57"/>
      <c r="CNV551" s="55"/>
      <c r="CNW551" s="55"/>
      <c r="CNX551" s="55"/>
      <c r="CNY551" s="55"/>
      <c r="CNZ551" s="55"/>
      <c r="COA551" s="55"/>
      <c r="COB551" s="55"/>
      <c r="COC551" s="59"/>
      <c r="COD551" s="55"/>
      <c r="COE551" s="55"/>
      <c r="COF551" s="87"/>
      <c r="COG551" s="88"/>
      <c r="COH551" s="89"/>
      <c r="COI551" s="90"/>
      <c r="COJ551" s="57"/>
      <c r="COK551" s="57"/>
      <c r="COL551" s="91"/>
      <c r="COM551" s="87"/>
      <c r="CON551" s="87"/>
      <c r="COO551" s="55"/>
      <c r="COP551" s="55"/>
      <c r="COQ551" s="92"/>
      <c r="COR551" s="61"/>
      <c r="COS551" s="55"/>
      <c r="COT551" s="57"/>
      <c r="COU551" s="55"/>
      <c r="COV551" s="55"/>
      <c r="COW551" s="55"/>
      <c r="COX551" s="55"/>
      <c r="COY551" s="55"/>
      <c r="COZ551" s="55"/>
      <c r="CPA551" s="55"/>
      <c r="CPB551" s="59"/>
      <c r="CPC551" s="55"/>
      <c r="CPD551" s="55"/>
      <c r="CPE551" s="87"/>
      <c r="CPF551" s="88"/>
      <c r="CPG551" s="89"/>
      <c r="CPH551" s="90"/>
      <c r="CPI551" s="57"/>
      <c r="CPJ551" s="57"/>
      <c r="CPK551" s="91"/>
      <c r="CPL551" s="87"/>
      <c r="CPM551" s="87"/>
      <c r="CPN551" s="55"/>
      <c r="CPO551" s="55"/>
      <c r="CPP551" s="92"/>
      <c r="CPQ551" s="61"/>
      <c r="CPR551" s="55"/>
      <c r="CPS551" s="57"/>
      <c r="CPT551" s="55"/>
      <c r="CPU551" s="55"/>
      <c r="CPV551" s="55"/>
      <c r="CPW551" s="55"/>
      <c r="CPX551" s="55"/>
      <c r="CPY551" s="55"/>
      <c r="CPZ551" s="55"/>
      <c r="CQA551" s="59"/>
      <c r="CQB551" s="55"/>
      <c r="CQC551" s="55"/>
      <c r="CQD551" s="87"/>
      <c r="CQE551" s="88"/>
      <c r="CQF551" s="89"/>
      <c r="CQG551" s="90"/>
      <c r="CQH551" s="57"/>
      <c r="CQI551" s="57"/>
      <c r="CQJ551" s="91"/>
      <c r="CQK551" s="87"/>
      <c r="CQL551" s="87"/>
      <c r="CQM551" s="55"/>
      <c r="CQN551" s="55"/>
      <c r="CQO551" s="92"/>
      <c r="CQP551" s="61"/>
      <c r="CQQ551" s="55"/>
      <c r="CQR551" s="57"/>
      <c r="CQS551" s="55"/>
      <c r="CQT551" s="55"/>
      <c r="CQU551" s="55"/>
      <c r="CQV551" s="55"/>
      <c r="CQW551" s="55"/>
      <c r="CQX551" s="55"/>
      <c r="CQY551" s="55"/>
      <c r="CQZ551" s="59"/>
      <c r="CRA551" s="55"/>
      <c r="CRB551" s="55"/>
      <c r="CRC551" s="87"/>
      <c r="CRD551" s="88"/>
      <c r="CRE551" s="89"/>
      <c r="CRF551" s="90"/>
      <c r="CRG551" s="57"/>
      <c r="CRH551" s="57"/>
      <c r="CRI551" s="91"/>
      <c r="CRJ551" s="87"/>
      <c r="CRK551" s="87"/>
      <c r="CRL551" s="55"/>
      <c r="CRM551" s="55"/>
      <c r="CRN551" s="92"/>
      <c r="CRO551" s="61"/>
      <c r="CRP551" s="55"/>
      <c r="CRQ551" s="57"/>
      <c r="CRR551" s="55"/>
      <c r="CRS551" s="55"/>
      <c r="CRT551" s="55"/>
      <c r="CRU551" s="55"/>
      <c r="CRV551" s="55"/>
      <c r="CRW551" s="55"/>
      <c r="CRX551" s="55"/>
      <c r="CRY551" s="59"/>
      <c r="CRZ551" s="55"/>
      <c r="CSA551" s="55"/>
      <c r="CSB551" s="87"/>
      <c r="CSC551" s="88"/>
      <c r="CSD551" s="89"/>
      <c r="CSE551" s="90"/>
      <c r="CSF551" s="57"/>
      <c r="CSG551" s="57"/>
      <c r="CSH551" s="91"/>
      <c r="CSI551" s="87"/>
      <c r="CSJ551" s="87"/>
      <c r="CSK551" s="55"/>
      <c r="CSL551" s="55"/>
      <c r="CSM551" s="92"/>
      <c r="CSN551" s="61"/>
      <c r="CSO551" s="55"/>
      <c r="CSP551" s="57"/>
      <c r="CSQ551" s="55"/>
      <c r="CSR551" s="55"/>
      <c r="CSS551" s="55"/>
      <c r="CST551" s="55"/>
      <c r="CSU551" s="55"/>
      <c r="CSV551" s="55"/>
      <c r="CSW551" s="55"/>
      <c r="CSX551" s="59"/>
      <c r="CSY551" s="55"/>
      <c r="CSZ551" s="55"/>
      <c r="CTA551" s="87"/>
      <c r="CTB551" s="88"/>
      <c r="CTC551" s="89"/>
      <c r="CTD551" s="90"/>
      <c r="CTE551" s="57"/>
      <c r="CTF551" s="57"/>
      <c r="CTG551" s="91"/>
      <c r="CTH551" s="87"/>
      <c r="CTI551" s="87"/>
      <c r="CTJ551" s="55"/>
      <c r="CTK551" s="55"/>
      <c r="CTL551" s="92"/>
      <c r="CTM551" s="61"/>
      <c r="CTN551" s="55"/>
      <c r="CTO551" s="57"/>
      <c r="CTP551" s="55"/>
      <c r="CTQ551" s="55"/>
      <c r="CTR551" s="55"/>
      <c r="CTS551" s="55"/>
      <c r="CTT551" s="55"/>
      <c r="CTU551" s="55"/>
      <c r="CTV551" s="55"/>
      <c r="CTW551" s="59"/>
      <c r="CTX551" s="55"/>
      <c r="CTY551" s="55"/>
      <c r="CTZ551" s="87"/>
      <c r="CUA551" s="88"/>
      <c r="CUB551" s="89"/>
      <c r="CUC551" s="90"/>
      <c r="CUD551" s="57"/>
      <c r="CUE551" s="57"/>
      <c r="CUF551" s="91"/>
      <c r="CUG551" s="87"/>
      <c r="CUH551" s="87"/>
      <c r="CUI551" s="55"/>
      <c r="CUJ551" s="55"/>
      <c r="CUK551" s="92"/>
      <c r="CUL551" s="61"/>
      <c r="CUM551" s="55"/>
      <c r="CUN551" s="57"/>
      <c r="CUO551" s="55"/>
      <c r="CUP551" s="55"/>
      <c r="CUQ551" s="55"/>
      <c r="CUR551" s="55"/>
      <c r="CUS551" s="55"/>
      <c r="CUT551" s="55"/>
      <c r="CUU551" s="55"/>
      <c r="CUV551" s="59"/>
      <c r="CUW551" s="55"/>
      <c r="CUX551" s="55"/>
      <c r="CUY551" s="87"/>
      <c r="CUZ551" s="88"/>
      <c r="CVA551" s="89"/>
      <c r="CVB551" s="90"/>
      <c r="CVC551" s="57"/>
      <c r="CVD551" s="57"/>
      <c r="CVE551" s="91"/>
      <c r="CVF551" s="87"/>
      <c r="CVG551" s="87"/>
      <c r="CVH551" s="55"/>
      <c r="CVI551" s="55"/>
      <c r="CVJ551" s="92"/>
      <c r="CVK551" s="61"/>
      <c r="CVL551" s="55"/>
      <c r="CVM551" s="57"/>
      <c r="CVN551" s="55"/>
      <c r="CVO551" s="55"/>
      <c r="CVP551" s="55"/>
      <c r="CVQ551" s="55"/>
      <c r="CVR551" s="55"/>
      <c r="CVS551" s="55"/>
      <c r="CVT551" s="55"/>
      <c r="CVU551" s="59"/>
      <c r="CVV551" s="55"/>
      <c r="CVW551" s="55"/>
      <c r="CVX551" s="87"/>
      <c r="CVY551" s="88"/>
      <c r="CVZ551" s="89"/>
      <c r="CWA551" s="90"/>
      <c r="CWB551" s="57"/>
      <c r="CWC551" s="57"/>
      <c r="CWD551" s="91"/>
      <c r="CWE551" s="87"/>
      <c r="CWF551" s="87"/>
      <c r="CWG551" s="55"/>
      <c r="CWH551" s="55"/>
      <c r="CWI551" s="92"/>
      <c r="CWJ551" s="61"/>
      <c r="CWK551" s="55"/>
      <c r="CWL551" s="57"/>
      <c r="CWM551" s="55"/>
      <c r="CWN551" s="55"/>
      <c r="CWO551" s="55"/>
      <c r="CWP551" s="55"/>
      <c r="CWQ551" s="55"/>
      <c r="CWR551" s="55"/>
      <c r="CWS551" s="55"/>
      <c r="CWT551" s="59"/>
      <c r="CWU551" s="55"/>
      <c r="CWV551" s="55"/>
      <c r="CWW551" s="87"/>
      <c r="CWX551" s="88"/>
      <c r="CWY551" s="89"/>
      <c r="CWZ551" s="90"/>
      <c r="CXA551" s="57"/>
      <c r="CXB551" s="57"/>
      <c r="CXC551" s="91"/>
      <c r="CXD551" s="87"/>
      <c r="CXE551" s="87"/>
      <c r="CXF551" s="55"/>
      <c r="CXG551" s="55"/>
      <c r="CXH551" s="92"/>
      <c r="CXI551" s="61"/>
      <c r="CXJ551" s="55"/>
      <c r="CXK551" s="57"/>
      <c r="CXL551" s="55"/>
      <c r="CXM551" s="55"/>
      <c r="CXN551" s="55"/>
      <c r="CXO551" s="55"/>
      <c r="CXP551" s="55"/>
      <c r="CXQ551" s="55"/>
      <c r="CXR551" s="55"/>
      <c r="CXS551" s="59"/>
      <c r="CXT551" s="55"/>
      <c r="CXU551" s="55"/>
      <c r="CXV551" s="87"/>
      <c r="CXW551" s="88"/>
      <c r="CXX551" s="89"/>
      <c r="CXY551" s="90"/>
      <c r="CXZ551" s="57"/>
      <c r="CYA551" s="57"/>
      <c r="CYB551" s="91"/>
      <c r="CYC551" s="87"/>
      <c r="CYD551" s="87"/>
      <c r="CYE551" s="55"/>
      <c r="CYF551" s="55"/>
      <c r="CYG551" s="92"/>
      <c r="CYH551" s="61"/>
      <c r="CYI551" s="55"/>
      <c r="CYJ551" s="57"/>
      <c r="CYK551" s="55"/>
      <c r="CYL551" s="55"/>
      <c r="CYM551" s="55"/>
      <c r="CYN551" s="55"/>
      <c r="CYO551" s="55"/>
      <c r="CYP551" s="55"/>
      <c r="CYQ551" s="55"/>
      <c r="CYR551" s="59"/>
      <c r="CYS551" s="55"/>
      <c r="CYT551" s="55"/>
      <c r="CYU551" s="87"/>
      <c r="CYV551" s="88"/>
      <c r="CYW551" s="89"/>
      <c r="CYX551" s="90"/>
      <c r="CYY551" s="57"/>
      <c r="CYZ551" s="57"/>
      <c r="CZA551" s="91"/>
      <c r="CZB551" s="87"/>
      <c r="CZC551" s="87"/>
      <c r="CZD551" s="55"/>
      <c r="CZE551" s="55"/>
      <c r="CZF551" s="92"/>
      <c r="CZG551" s="61"/>
      <c r="CZH551" s="55"/>
      <c r="CZI551" s="57"/>
      <c r="CZJ551" s="55"/>
      <c r="CZK551" s="55"/>
      <c r="CZL551" s="55"/>
      <c r="CZM551" s="55"/>
      <c r="CZN551" s="55"/>
      <c r="CZO551" s="55"/>
      <c r="CZP551" s="55"/>
      <c r="CZQ551" s="59"/>
      <c r="CZR551" s="55"/>
      <c r="CZS551" s="55"/>
      <c r="CZT551" s="87"/>
      <c r="CZU551" s="88"/>
      <c r="CZV551" s="89"/>
      <c r="CZW551" s="90"/>
      <c r="CZX551" s="57"/>
      <c r="CZY551" s="57"/>
      <c r="CZZ551" s="91"/>
      <c r="DAA551" s="87"/>
      <c r="DAB551" s="87"/>
      <c r="DAC551" s="55"/>
      <c r="DAD551" s="55"/>
      <c r="DAE551" s="92"/>
      <c r="DAF551" s="61"/>
      <c r="DAG551" s="55"/>
      <c r="DAH551" s="57"/>
      <c r="DAI551" s="55"/>
      <c r="DAJ551" s="55"/>
      <c r="DAK551" s="55"/>
      <c r="DAL551" s="55"/>
      <c r="DAM551" s="55"/>
      <c r="DAN551" s="55"/>
      <c r="DAO551" s="55"/>
      <c r="DAP551" s="59"/>
      <c r="DAQ551" s="55"/>
      <c r="DAR551" s="55"/>
      <c r="DAS551" s="87"/>
      <c r="DAT551" s="88"/>
      <c r="DAU551" s="89"/>
      <c r="DAV551" s="90"/>
      <c r="DAW551" s="57"/>
      <c r="DAX551" s="57"/>
      <c r="DAY551" s="91"/>
      <c r="DAZ551" s="87"/>
      <c r="DBA551" s="87"/>
      <c r="DBB551" s="55"/>
      <c r="DBC551" s="55"/>
      <c r="DBD551" s="92"/>
      <c r="DBE551" s="61"/>
      <c r="DBF551" s="55"/>
      <c r="DBG551" s="57"/>
      <c r="DBH551" s="55"/>
      <c r="DBI551" s="55"/>
      <c r="DBJ551" s="55"/>
      <c r="DBK551" s="55"/>
      <c r="DBL551" s="55"/>
      <c r="DBM551" s="55"/>
      <c r="DBN551" s="55"/>
      <c r="DBO551" s="59"/>
      <c r="DBP551" s="55"/>
      <c r="DBQ551" s="55"/>
      <c r="DBR551" s="87"/>
      <c r="DBS551" s="88"/>
      <c r="DBT551" s="89"/>
      <c r="DBU551" s="90"/>
      <c r="DBV551" s="57"/>
      <c r="DBW551" s="57"/>
      <c r="DBX551" s="91"/>
      <c r="DBY551" s="87"/>
      <c r="DBZ551" s="87"/>
      <c r="DCA551" s="55"/>
      <c r="DCB551" s="55"/>
      <c r="DCC551" s="92"/>
      <c r="DCD551" s="61"/>
      <c r="DCE551" s="55"/>
      <c r="DCF551" s="57"/>
      <c r="DCG551" s="55"/>
      <c r="DCH551" s="55"/>
      <c r="DCI551" s="55"/>
      <c r="DCJ551" s="55"/>
      <c r="DCK551" s="55"/>
      <c r="DCL551" s="55"/>
      <c r="DCM551" s="55"/>
      <c r="DCN551" s="59"/>
      <c r="DCO551" s="55"/>
      <c r="DCP551" s="55"/>
      <c r="DCQ551" s="87"/>
      <c r="DCR551" s="88"/>
      <c r="DCS551" s="89"/>
      <c r="DCT551" s="90"/>
      <c r="DCU551" s="57"/>
      <c r="DCV551" s="57"/>
      <c r="DCW551" s="91"/>
      <c r="DCX551" s="87"/>
      <c r="DCY551" s="87"/>
      <c r="DCZ551" s="55"/>
      <c r="DDA551" s="55"/>
      <c r="DDB551" s="92"/>
      <c r="DDC551" s="61"/>
      <c r="DDD551" s="55"/>
      <c r="DDE551" s="57"/>
      <c r="DDF551" s="55"/>
      <c r="DDG551" s="55"/>
      <c r="DDH551" s="55"/>
      <c r="DDI551" s="55"/>
      <c r="DDJ551" s="55"/>
      <c r="DDK551" s="55"/>
      <c r="DDL551" s="55"/>
      <c r="DDM551" s="59"/>
      <c r="DDN551" s="55"/>
      <c r="DDO551" s="55"/>
      <c r="DDP551" s="87"/>
      <c r="DDQ551" s="88"/>
      <c r="DDR551" s="89"/>
      <c r="DDS551" s="90"/>
      <c r="DDT551" s="57"/>
      <c r="DDU551" s="57"/>
      <c r="DDV551" s="91"/>
      <c r="DDW551" s="87"/>
      <c r="DDX551" s="87"/>
      <c r="DDY551" s="55"/>
      <c r="DDZ551" s="55"/>
      <c r="DEA551" s="92"/>
      <c r="DEB551" s="61"/>
      <c r="DEC551" s="55"/>
      <c r="DED551" s="57"/>
      <c r="DEE551" s="55"/>
      <c r="DEF551" s="55"/>
      <c r="DEG551" s="55"/>
      <c r="DEH551" s="55"/>
      <c r="DEI551" s="55"/>
      <c r="DEJ551" s="55"/>
      <c r="DEK551" s="55"/>
      <c r="DEL551" s="59"/>
      <c r="DEM551" s="55"/>
      <c r="DEN551" s="55"/>
      <c r="DEO551" s="87"/>
      <c r="DEP551" s="88"/>
      <c r="DEQ551" s="89"/>
      <c r="DER551" s="90"/>
      <c r="DES551" s="57"/>
      <c r="DET551" s="57"/>
      <c r="DEU551" s="91"/>
      <c r="DEV551" s="87"/>
      <c r="DEW551" s="87"/>
      <c r="DEX551" s="55"/>
      <c r="DEY551" s="55"/>
      <c r="DEZ551" s="92"/>
      <c r="DFA551" s="61"/>
      <c r="DFB551" s="55"/>
      <c r="DFC551" s="57"/>
      <c r="DFD551" s="55"/>
      <c r="DFE551" s="55"/>
      <c r="DFF551" s="55"/>
      <c r="DFG551" s="55"/>
      <c r="DFH551" s="55"/>
      <c r="DFI551" s="55"/>
      <c r="DFJ551" s="55"/>
      <c r="DFK551" s="59"/>
      <c r="DFL551" s="55"/>
      <c r="DFM551" s="55"/>
      <c r="DFN551" s="87"/>
      <c r="DFO551" s="88"/>
      <c r="DFP551" s="89"/>
      <c r="DFQ551" s="90"/>
      <c r="DFR551" s="57"/>
      <c r="DFS551" s="57"/>
      <c r="DFT551" s="91"/>
      <c r="DFU551" s="87"/>
      <c r="DFV551" s="87"/>
      <c r="DFW551" s="55"/>
      <c r="DFX551" s="55"/>
      <c r="DFY551" s="92"/>
      <c r="DFZ551" s="61"/>
      <c r="DGA551" s="55"/>
      <c r="DGB551" s="57"/>
      <c r="DGC551" s="55"/>
      <c r="DGD551" s="55"/>
      <c r="DGE551" s="55"/>
      <c r="DGF551" s="55"/>
      <c r="DGG551" s="55"/>
      <c r="DGH551" s="55"/>
      <c r="DGI551" s="55"/>
      <c r="DGJ551" s="59"/>
      <c r="DGK551" s="55"/>
      <c r="DGL551" s="55"/>
      <c r="DGM551" s="87"/>
      <c r="DGN551" s="88"/>
      <c r="DGO551" s="89"/>
      <c r="DGP551" s="90"/>
      <c r="DGQ551" s="57"/>
      <c r="DGR551" s="57"/>
      <c r="DGS551" s="91"/>
      <c r="DGT551" s="87"/>
      <c r="DGU551" s="87"/>
      <c r="DGV551" s="55"/>
      <c r="DGW551" s="55"/>
      <c r="DGX551" s="92"/>
      <c r="DGY551" s="61"/>
      <c r="DGZ551" s="55"/>
      <c r="DHA551" s="57"/>
      <c r="DHB551" s="55"/>
      <c r="DHC551" s="55"/>
      <c r="DHD551" s="55"/>
      <c r="DHE551" s="55"/>
      <c r="DHF551" s="55"/>
      <c r="DHG551" s="55"/>
      <c r="DHH551" s="55"/>
      <c r="DHI551" s="59"/>
      <c r="DHJ551" s="55"/>
      <c r="DHK551" s="55"/>
      <c r="DHL551" s="87"/>
      <c r="DHM551" s="88"/>
      <c r="DHN551" s="89"/>
      <c r="DHO551" s="90"/>
      <c r="DHP551" s="57"/>
      <c r="DHQ551" s="57"/>
      <c r="DHR551" s="91"/>
      <c r="DHS551" s="87"/>
      <c r="DHT551" s="87"/>
      <c r="DHU551" s="55"/>
      <c r="DHV551" s="55"/>
      <c r="DHW551" s="92"/>
      <c r="DHX551" s="61"/>
      <c r="DHY551" s="55"/>
      <c r="DHZ551" s="57"/>
      <c r="DIA551" s="55"/>
      <c r="DIB551" s="55"/>
      <c r="DIC551" s="55"/>
      <c r="DID551" s="55"/>
      <c r="DIE551" s="55"/>
      <c r="DIF551" s="55"/>
      <c r="DIG551" s="55"/>
      <c r="DIH551" s="59"/>
      <c r="DII551" s="55"/>
      <c r="DIJ551" s="55"/>
      <c r="DIK551" s="87"/>
      <c r="DIL551" s="88"/>
      <c r="DIM551" s="89"/>
      <c r="DIN551" s="90"/>
      <c r="DIO551" s="57"/>
      <c r="DIP551" s="57"/>
      <c r="DIQ551" s="91"/>
      <c r="DIR551" s="87"/>
      <c r="DIS551" s="87"/>
      <c r="DIT551" s="55"/>
      <c r="DIU551" s="55"/>
      <c r="DIV551" s="92"/>
      <c r="DIW551" s="61"/>
      <c r="DIX551" s="55"/>
      <c r="DIY551" s="57"/>
      <c r="DIZ551" s="55"/>
      <c r="DJA551" s="55"/>
      <c r="DJB551" s="55"/>
      <c r="DJC551" s="55"/>
      <c r="DJD551" s="55"/>
      <c r="DJE551" s="55"/>
      <c r="DJF551" s="55"/>
      <c r="DJG551" s="59"/>
      <c r="DJH551" s="55"/>
      <c r="DJI551" s="55"/>
      <c r="DJJ551" s="87"/>
      <c r="DJK551" s="88"/>
      <c r="DJL551" s="89"/>
      <c r="DJM551" s="90"/>
      <c r="DJN551" s="57"/>
      <c r="DJO551" s="57"/>
      <c r="DJP551" s="91"/>
      <c r="DJQ551" s="87"/>
      <c r="DJR551" s="87"/>
      <c r="DJS551" s="55"/>
      <c r="DJT551" s="55"/>
      <c r="DJU551" s="92"/>
      <c r="DJV551" s="61"/>
      <c r="DJW551" s="55"/>
      <c r="DJX551" s="57"/>
      <c r="DJY551" s="55"/>
      <c r="DJZ551" s="55"/>
      <c r="DKA551" s="55"/>
      <c r="DKB551" s="55"/>
      <c r="DKC551" s="55"/>
      <c r="DKD551" s="55"/>
      <c r="DKE551" s="55"/>
      <c r="DKF551" s="59"/>
      <c r="DKG551" s="55"/>
      <c r="DKH551" s="55"/>
      <c r="DKI551" s="87"/>
      <c r="DKJ551" s="88"/>
      <c r="DKK551" s="89"/>
      <c r="DKL551" s="90"/>
      <c r="DKM551" s="57"/>
      <c r="DKN551" s="57"/>
      <c r="DKO551" s="91"/>
      <c r="DKP551" s="87"/>
      <c r="DKQ551" s="87"/>
      <c r="DKR551" s="55"/>
      <c r="DKS551" s="55"/>
      <c r="DKT551" s="92"/>
      <c r="DKU551" s="61"/>
      <c r="DKV551" s="55"/>
      <c r="DKW551" s="57"/>
      <c r="DKX551" s="55"/>
      <c r="DKY551" s="55"/>
      <c r="DKZ551" s="55"/>
      <c r="DLA551" s="55"/>
      <c r="DLB551" s="55"/>
      <c r="DLC551" s="55"/>
      <c r="DLD551" s="55"/>
      <c r="DLE551" s="59"/>
      <c r="DLF551" s="55"/>
      <c r="DLG551" s="55"/>
      <c r="DLH551" s="87"/>
      <c r="DLI551" s="88"/>
      <c r="DLJ551" s="89"/>
      <c r="DLK551" s="90"/>
      <c r="DLL551" s="57"/>
      <c r="DLM551" s="57"/>
      <c r="DLN551" s="91"/>
      <c r="DLO551" s="87"/>
      <c r="DLP551" s="87"/>
      <c r="DLQ551" s="55"/>
      <c r="DLR551" s="55"/>
      <c r="DLS551" s="92"/>
      <c r="DLT551" s="61"/>
      <c r="DLU551" s="55"/>
      <c r="DLV551" s="57"/>
      <c r="DLW551" s="55"/>
      <c r="DLX551" s="55"/>
      <c r="DLY551" s="55"/>
      <c r="DLZ551" s="55"/>
      <c r="DMA551" s="55"/>
      <c r="DMB551" s="55"/>
      <c r="DMC551" s="55"/>
      <c r="DMD551" s="59"/>
      <c r="DME551" s="55"/>
      <c r="DMF551" s="55"/>
      <c r="DMG551" s="87"/>
      <c r="DMH551" s="88"/>
      <c r="DMI551" s="89"/>
      <c r="DMJ551" s="90"/>
      <c r="DMK551" s="57"/>
      <c r="DML551" s="57"/>
      <c r="DMM551" s="91"/>
      <c r="DMN551" s="87"/>
      <c r="DMO551" s="87"/>
      <c r="DMP551" s="55"/>
      <c r="DMQ551" s="55"/>
      <c r="DMR551" s="92"/>
      <c r="DMS551" s="61"/>
      <c r="DMT551" s="55"/>
      <c r="DMU551" s="57"/>
      <c r="DMV551" s="55"/>
      <c r="DMW551" s="55"/>
      <c r="DMX551" s="55"/>
      <c r="DMY551" s="55"/>
      <c r="DMZ551" s="55"/>
      <c r="DNA551" s="55"/>
      <c r="DNB551" s="55"/>
      <c r="DNC551" s="59"/>
      <c r="DND551" s="55"/>
      <c r="DNE551" s="55"/>
      <c r="DNF551" s="87"/>
      <c r="DNG551" s="88"/>
      <c r="DNH551" s="89"/>
      <c r="DNI551" s="90"/>
      <c r="DNJ551" s="57"/>
      <c r="DNK551" s="57"/>
      <c r="DNL551" s="91"/>
      <c r="DNM551" s="87"/>
      <c r="DNN551" s="87"/>
      <c r="DNO551" s="55"/>
      <c r="DNP551" s="55"/>
      <c r="DNQ551" s="92"/>
      <c r="DNR551" s="61"/>
      <c r="DNS551" s="55"/>
      <c r="DNT551" s="57"/>
      <c r="DNU551" s="55"/>
      <c r="DNV551" s="55"/>
      <c r="DNW551" s="55"/>
      <c r="DNX551" s="55"/>
      <c r="DNY551" s="55"/>
      <c r="DNZ551" s="55"/>
      <c r="DOA551" s="55"/>
      <c r="DOB551" s="59"/>
      <c r="DOC551" s="55"/>
      <c r="DOD551" s="55"/>
      <c r="DOE551" s="87"/>
      <c r="DOF551" s="88"/>
      <c r="DOG551" s="89"/>
      <c r="DOH551" s="90"/>
      <c r="DOI551" s="57"/>
      <c r="DOJ551" s="57"/>
      <c r="DOK551" s="91"/>
      <c r="DOL551" s="87"/>
      <c r="DOM551" s="87"/>
      <c r="DON551" s="55"/>
      <c r="DOO551" s="55"/>
      <c r="DOP551" s="92"/>
      <c r="DOQ551" s="61"/>
      <c r="DOR551" s="55"/>
      <c r="DOS551" s="57"/>
      <c r="DOT551" s="55"/>
      <c r="DOU551" s="55"/>
      <c r="DOV551" s="55"/>
      <c r="DOW551" s="55"/>
      <c r="DOX551" s="55"/>
      <c r="DOY551" s="55"/>
      <c r="DOZ551" s="55"/>
      <c r="DPA551" s="59"/>
      <c r="DPB551" s="55"/>
      <c r="DPC551" s="55"/>
      <c r="DPD551" s="87"/>
      <c r="DPE551" s="88"/>
      <c r="DPF551" s="89"/>
      <c r="DPG551" s="90"/>
      <c r="DPH551" s="57"/>
      <c r="DPI551" s="57"/>
      <c r="DPJ551" s="91"/>
      <c r="DPK551" s="87"/>
      <c r="DPL551" s="87"/>
      <c r="DPM551" s="55"/>
      <c r="DPN551" s="55"/>
      <c r="DPO551" s="92"/>
      <c r="DPP551" s="61"/>
      <c r="DPQ551" s="55"/>
      <c r="DPR551" s="57"/>
      <c r="DPS551" s="55"/>
      <c r="DPT551" s="55"/>
      <c r="DPU551" s="55"/>
      <c r="DPV551" s="55"/>
      <c r="DPW551" s="55"/>
      <c r="DPX551" s="55"/>
      <c r="DPY551" s="55"/>
      <c r="DPZ551" s="59"/>
      <c r="DQA551" s="55"/>
      <c r="DQB551" s="55"/>
      <c r="DQC551" s="87"/>
      <c r="DQD551" s="88"/>
      <c r="DQE551" s="89"/>
      <c r="DQF551" s="90"/>
      <c r="DQG551" s="57"/>
      <c r="DQH551" s="57"/>
      <c r="DQI551" s="91"/>
      <c r="DQJ551" s="87"/>
      <c r="DQK551" s="87"/>
      <c r="DQL551" s="55"/>
      <c r="DQM551" s="55"/>
      <c r="DQN551" s="92"/>
      <c r="DQO551" s="61"/>
      <c r="DQP551" s="55"/>
      <c r="DQQ551" s="57"/>
      <c r="DQR551" s="55"/>
      <c r="DQS551" s="55"/>
      <c r="DQT551" s="55"/>
      <c r="DQU551" s="55"/>
      <c r="DQV551" s="55"/>
      <c r="DQW551" s="55"/>
      <c r="DQX551" s="55"/>
      <c r="DQY551" s="59"/>
      <c r="DQZ551" s="55"/>
      <c r="DRA551" s="55"/>
      <c r="DRB551" s="87"/>
      <c r="DRC551" s="88"/>
      <c r="DRD551" s="89"/>
      <c r="DRE551" s="90"/>
      <c r="DRF551" s="57"/>
      <c r="DRG551" s="57"/>
      <c r="DRH551" s="91"/>
      <c r="DRI551" s="87"/>
      <c r="DRJ551" s="87"/>
      <c r="DRK551" s="55"/>
      <c r="DRL551" s="55"/>
      <c r="DRM551" s="92"/>
      <c r="DRN551" s="61"/>
      <c r="DRO551" s="55"/>
      <c r="DRP551" s="57"/>
      <c r="DRQ551" s="55"/>
      <c r="DRR551" s="55"/>
      <c r="DRS551" s="55"/>
      <c r="DRT551" s="55"/>
      <c r="DRU551" s="55"/>
      <c r="DRV551" s="55"/>
      <c r="DRW551" s="55"/>
      <c r="DRX551" s="59"/>
      <c r="DRY551" s="55"/>
      <c r="DRZ551" s="55"/>
      <c r="DSA551" s="87"/>
      <c r="DSB551" s="88"/>
      <c r="DSC551" s="89"/>
      <c r="DSD551" s="90"/>
      <c r="DSE551" s="57"/>
      <c r="DSF551" s="57"/>
      <c r="DSG551" s="91"/>
      <c r="DSH551" s="87"/>
      <c r="DSI551" s="87"/>
      <c r="DSJ551" s="55"/>
      <c r="DSK551" s="55"/>
      <c r="DSL551" s="92"/>
      <c r="DSM551" s="61"/>
      <c r="DSN551" s="55"/>
      <c r="DSO551" s="57"/>
      <c r="DSP551" s="55"/>
      <c r="DSQ551" s="55"/>
      <c r="DSR551" s="55"/>
      <c r="DSS551" s="55"/>
      <c r="DST551" s="55"/>
      <c r="DSU551" s="55"/>
      <c r="DSV551" s="55"/>
      <c r="DSW551" s="59"/>
      <c r="DSX551" s="55"/>
      <c r="DSY551" s="55"/>
      <c r="DSZ551" s="87"/>
      <c r="DTA551" s="88"/>
      <c r="DTB551" s="89"/>
      <c r="DTC551" s="90"/>
      <c r="DTD551" s="57"/>
      <c r="DTE551" s="57"/>
      <c r="DTF551" s="91"/>
      <c r="DTG551" s="87"/>
      <c r="DTH551" s="87"/>
      <c r="DTI551" s="55"/>
      <c r="DTJ551" s="55"/>
      <c r="DTK551" s="92"/>
      <c r="DTL551" s="61"/>
      <c r="DTM551" s="55"/>
      <c r="DTN551" s="57"/>
      <c r="DTO551" s="55"/>
      <c r="DTP551" s="55"/>
      <c r="DTQ551" s="55"/>
      <c r="DTR551" s="55"/>
      <c r="DTS551" s="55"/>
      <c r="DTT551" s="55"/>
      <c r="DTU551" s="55"/>
      <c r="DTV551" s="59"/>
      <c r="DTW551" s="55"/>
      <c r="DTX551" s="55"/>
      <c r="DTY551" s="87"/>
      <c r="DTZ551" s="88"/>
      <c r="DUA551" s="89"/>
      <c r="DUB551" s="90"/>
      <c r="DUC551" s="57"/>
      <c r="DUD551" s="57"/>
      <c r="DUE551" s="91"/>
      <c r="DUF551" s="87"/>
      <c r="DUG551" s="87"/>
      <c r="DUH551" s="55"/>
      <c r="DUI551" s="55"/>
      <c r="DUJ551" s="92"/>
      <c r="DUK551" s="61"/>
      <c r="DUL551" s="55"/>
      <c r="DUM551" s="57"/>
      <c r="DUN551" s="55"/>
      <c r="DUO551" s="55"/>
      <c r="DUP551" s="55"/>
      <c r="DUQ551" s="55"/>
      <c r="DUR551" s="55"/>
      <c r="DUS551" s="55"/>
      <c r="DUT551" s="55"/>
      <c r="DUU551" s="59"/>
      <c r="DUV551" s="55"/>
      <c r="DUW551" s="55"/>
      <c r="DUX551" s="87"/>
      <c r="DUY551" s="88"/>
      <c r="DUZ551" s="89"/>
      <c r="DVA551" s="90"/>
      <c r="DVB551" s="57"/>
      <c r="DVC551" s="57"/>
      <c r="DVD551" s="91"/>
      <c r="DVE551" s="87"/>
      <c r="DVF551" s="87"/>
      <c r="DVG551" s="55"/>
      <c r="DVH551" s="55"/>
      <c r="DVI551" s="92"/>
      <c r="DVJ551" s="61"/>
      <c r="DVK551" s="55"/>
      <c r="DVL551" s="57"/>
      <c r="DVM551" s="55"/>
      <c r="DVN551" s="55"/>
      <c r="DVO551" s="55"/>
      <c r="DVP551" s="55"/>
      <c r="DVQ551" s="55"/>
      <c r="DVR551" s="55"/>
      <c r="DVS551" s="55"/>
      <c r="DVT551" s="59"/>
      <c r="DVU551" s="55"/>
      <c r="DVV551" s="55"/>
      <c r="DVW551" s="87"/>
      <c r="DVX551" s="88"/>
      <c r="DVY551" s="89"/>
      <c r="DVZ551" s="90"/>
      <c r="DWA551" s="57"/>
      <c r="DWB551" s="57"/>
      <c r="DWC551" s="91"/>
      <c r="DWD551" s="87"/>
      <c r="DWE551" s="87"/>
      <c r="DWF551" s="55"/>
      <c r="DWG551" s="55"/>
      <c r="DWH551" s="92"/>
      <c r="DWI551" s="61"/>
      <c r="DWJ551" s="55"/>
      <c r="DWK551" s="57"/>
      <c r="DWL551" s="55"/>
      <c r="DWM551" s="55"/>
      <c r="DWN551" s="55"/>
      <c r="DWO551" s="55"/>
      <c r="DWP551" s="55"/>
      <c r="DWQ551" s="55"/>
      <c r="DWR551" s="55"/>
      <c r="DWS551" s="59"/>
      <c r="DWT551" s="55"/>
      <c r="DWU551" s="55"/>
      <c r="DWV551" s="87"/>
      <c r="DWW551" s="88"/>
      <c r="DWX551" s="89"/>
      <c r="DWY551" s="90"/>
      <c r="DWZ551" s="57"/>
      <c r="DXA551" s="57"/>
      <c r="DXB551" s="91"/>
      <c r="DXC551" s="87"/>
      <c r="DXD551" s="87"/>
      <c r="DXE551" s="55"/>
      <c r="DXF551" s="55"/>
      <c r="DXG551" s="92"/>
      <c r="DXH551" s="61"/>
      <c r="DXI551" s="55"/>
      <c r="DXJ551" s="57"/>
      <c r="DXK551" s="55"/>
      <c r="DXL551" s="55"/>
      <c r="DXM551" s="55"/>
      <c r="DXN551" s="55"/>
      <c r="DXO551" s="55"/>
      <c r="DXP551" s="55"/>
      <c r="DXQ551" s="55"/>
      <c r="DXR551" s="59"/>
      <c r="DXS551" s="55"/>
      <c r="DXT551" s="55"/>
      <c r="DXU551" s="87"/>
      <c r="DXV551" s="88"/>
      <c r="DXW551" s="89"/>
      <c r="DXX551" s="90"/>
      <c r="DXY551" s="57"/>
      <c r="DXZ551" s="57"/>
      <c r="DYA551" s="91"/>
      <c r="DYB551" s="87"/>
      <c r="DYC551" s="87"/>
      <c r="DYD551" s="55"/>
      <c r="DYE551" s="55"/>
      <c r="DYF551" s="92"/>
      <c r="DYG551" s="61"/>
      <c r="DYH551" s="55"/>
      <c r="DYI551" s="57"/>
      <c r="DYJ551" s="55"/>
      <c r="DYK551" s="55"/>
      <c r="DYL551" s="55"/>
      <c r="DYM551" s="55"/>
      <c r="DYN551" s="55"/>
      <c r="DYO551" s="55"/>
      <c r="DYP551" s="55"/>
      <c r="DYQ551" s="59"/>
      <c r="DYR551" s="55"/>
      <c r="DYS551" s="55"/>
      <c r="DYT551" s="87"/>
      <c r="DYU551" s="88"/>
      <c r="DYV551" s="89"/>
      <c r="DYW551" s="90"/>
      <c r="DYX551" s="57"/>
      <c r="DYY551" s="57"/>
      <c r="DYZ551" s="91"/>
      <c r="DZA551" s="87"/>
      <c r="DZB551" s="87"/>
      <c r="DZC551" s="55"/>
      <c r="DZD551" s="55"/>
      <c r="DZE551" s="92"/>
      <c r="DZF551" s="61"/>
      <c r="DZG551" s="55"/>
      <c r="DZH551" s="57"/>
      <c r="DZI551" s="55"/>
      <c r="DZJ551" s="55"/>
      <c r="DZK551" s="55"/>
      <c r="DZL551" s="55"/>
      <c r="DZM551" s="55"/>
      <c r="DZN551" s="55"/>
      <c r="DZO551" s="55"/>
      <c r="DZP551" s="59"/>
      <c r="DZQ551" s="55"/>
      <c r="DZR551" s="55"/>
      <c r="DZS551" s="87"/>
      <c r="DZT551" s="88"/>
      <c r="DZU551" s="89"/>
      <c r="DZV551" s="90"/>
      <c r="DZW551" s="57"/>
      <c r="DZX551" s="57"/>
      <c r="DZY551" s="91"/>
      <c r="DZZ551" s="87"/>
      <c r="EAA551" s="87"/>
      <c r="EAB551" s="55"/>
      <c r="EAC551" s="55"/>
      <c r="EAD551" s="92"/>
      <c r="EAE551" s="61"/>
      <c r="EAF551" s="55"/>
      <c r="EAG551" s="57"/>
      <c r="EAH551" s="55"/>
      <c r="EAI551" s="55"/>
      <c r="EAJ551" s="55"/>
      <c r="EAK551" s="55"/>
      <c r="EAL551" s="55"/>
      <c r="EAM551" s="55"/>
      <c r="EAN551" s="55"/>
      <c r="EAO551" s="59"/>
      <c r="EAP551" s="55"/>
      <c r="EAQ551" s="55"/>
      <c r="EAR551" s="87"/>
      <c r="EAS551" s="88"/>
      <c r="EAT551" s="89"/>
      <c r="EAU551" s="90"/>
      <c r="EAV551" s="57"/>
      <c r="EAW551" s="57"/>
      <c r="EAX551" s="91"/>
      <c r="EAY551" s="87"/>
      <c r="EAZ551" s="87"/>
      <c r="EBA551" s="55"/>
      <c r="EBB551" s="55"/>
      <c r="EBC551" s="92"/>
      <c r="EBD551" s="61"/>
      <c r="EBE551" s="55"/>
      <c r="EBF551" s="57"/>
      <c r="EBG551" s="55"/>
      <c r="EBH551" s="55"/>
      <c r="EBI551" s="55"/>
      <c r="EBJ551" s="55"/>
      <c r="EBK551" s="55"/>
      <c r="EBL551" s="55"/>
      <c r="EBM551" s="55"/>
      <c r="EBN551" s="59"/>
      <c r="EBO551" s="55"/>
      <c r="EBP551" s="55"/>
      <c r="EBQ551" s="87"/>
      <c r="EBR551" s="88"/>
      <c r="EBS551" s="89"/>
      <c r="EBT551" s="90"/>
      <c r="EBU551" s="57"/>
      <c r="EBV551" s="57"/>
      <c r="EBW551" s="91"/>
      <c r="EBX551" s="87"/>
      <c r="EBY551" s="87"/>
      <c r="EBZ551" s="55"/>
      <c r="ECA551" s="55"/>
      <c r="ECB551" s="92"/>
      <c r="ECC551" s="61"/>
      <c r="ECD551" s="55"/>
      <c r="ECE551" s="57"/>
      <c r="ECF551" s="55"/>
      <c r="ECG551" s="55"/>
      <c r="ECH551" s="55"/>
      <c r="ECI551" s="55"/>
      <c r="ECJ551" s="55"/>
      <c r="ECK551" s="55"/>
      <c r="ECL551" s="55"/>
      <c r="ECM551" s="59"/>
      <c r="ECN551" s="55"/>
      <c r="ECO551" s="55"/>
      <c r="ECP551" s="87"/>
      <c r="ECQ551" s="88"/>
      <c r="ECR551" s="89"/>
      <c r="ECS551" s="90"/>
      <c r="ECT551" s="57"/>
      <c r="ECU551" s="57"/>
      <c r="ECV551" s="91"/>
      <c r="ECW551" s="87"/>
      <c r="ECX551" s="87"/>
      <c r="ECY551" s="55"/>
      <c r="ECZ551" s="55"/>
      <c r="EDA551" s="92"/>
      <c r="EDB551" s="61"/>
      <c r="EDC551" s="55"/>
      <c r="EDD551" s="57"/>
      <c r="EDE551" s="55"/>
      <c r="EDF551" s="55"/>
      <c r="EDG551" s="55"/>
      <c r="EDH551" s="55"/>
      <c r="EDI551" s="55"/>
      <c r="EDJ551" s="55"/>
      <c r="EDK551" s="55"/>
      <c r="EDL551" s="59"/>
      <c r="EDM551" s="55"/>
      <c r="EDN551" s="55"/>
      <c r="EDO551" s="87"/>
      <c r="EDP551" s="88"/>
      <c r="EDQ551" s="89"/>
      <c r="EDR551" s="90"/>
      <c r="EDS551" s="57"/>
      <c r="EDT551" s="57"/>
      <c r="EDU551" s="91"/>
      <c r="EDV551" s="87"/>
      <c r="EDW551" s="87"/>
      <c r="EDX551" s="55"/>
      <c r="EDY551" s="55"/>
      <c r="EDZ551" s="92"/>
      <c r="EEA551" s="61"/>
      <c r="EEB551" s="55"/>
      <c r="EEC551" s="57"/>
      <c r="EED551" s="55"/>
      <c r="EEE551" s="55"/>
      <c r="EEF551" s="55"/>
      <c r="EEG551" s="55"/>
      <c r="EEH551" s="55"/>
      <c r="EEI551" s="55"/>
      <c r="EEJ551" s="55"/>
      <c r="EEK551" s="59"/>
      <c r="EEL551" s="55"/>
      <c r="EEM551" s="55"/>
      <c r="EEN551" s="87"/>
      <c r="EEO551" s="88"/>
      <c r="EEP551" s="89"/>
      <c r="EEQ551" s="90"/>
      <c r="EER551" s="57"/>
      <c r="EES551" s="57"/>
      <c r="EET551" s="91"/>
      <c r="EEU551" s="87"/>
      <c r="EEV551" s="87"/>
      <c r="EEW551" s="55"/>
      <c r="EEX551" s="55"/>
      <c r="EEY551" s="92"/>
      <c r="EEZ551" s="61"/>
      <c r="EFA551" s="55"/>
      <c r="EFB551" s="57"/>
      <c r="EFC551" s="55"/>
      <c r="EFD551" s="55"/>
      <c r="EFE551" s="55"/>
      <c r="EFF551" s="55"/>
      <c r="EFG551" s="55"/>
      <c r="EFH551" s="55"/>
      <c r="EFI551" s="55"/>
      <c r="EFJ551" s="59"/>
      <c r="EFK551" s="55"/>
      <c r="EFL551" s="55"/>
      <c r="EFM551" s="87"/>
      <c r="EFN551" s="88"/>
      <c r="EFO551" s="89"/>
      <c r="EFP551" s="90"/>
      <c r="EFQ551" s="57"/>
      <c r="EFR551" s="57"/>
      <c r="EFS551" s="91"/>
      <c r="EFT551" s="87"/>
      <c r="EFU551" s="87"/>
      <c r="EFV551" s="55"/>
      <c r="EFW551" s="55"/>
      <c r="EFX551" s="92"/>
      <c r="EFY551" s="61"/>
      <c r="EFZ551" s="55"/>
      <c r="EGA551" s="57"/>
      <c r="EGB551" s="55"/>
      <c r="EGC551" s="55"/>
      <c r="EGD551" s="55"/>
      <c r="EGE551" s="55"/>
      <c r="EGF551" s="55"/>
      <c r="EGG551" s="55"/>
      <c r="EGH551" s="55"/>
      <c r="EGI551" s="59"/>
      <c r="EGJ551" s="55"/>
      <c r="EGK551" s="55"/>
      <c r="EGL551" s="87"/>
      <c r="EGM551" s="88"/>
      <c r="EGN551" s="89"/>
      <c r="EGO551" s="90"/>
      <c r="EGP551" s="57"/>
      <c r="EGQ551" s="57"/>
      <c r="EGR551" s="91"/>
      <c r="EGS551" s="87"/>
      <c r="EGT551" s="87"/>
      <c r="EGU551" s="55"/>
      <c r="EGV551" s="55"/>
      <c r="EGW551" s="92"/>
      <c r="EGX551" s="61"/>
      <c r="EGY551" s="55"/>
      <c r="EGZ551" s="57"/>
      <c r="EHA551" s="55"/>
      <c r="EHB551" s="55"/>
      <c r="EHC551" s="55"/>
      <c r="EHD551" s="55"/>
      <c r="EHE551" s="55"/>
      <c r="EHF551" s="55"/>
      <c r="EHG551" s="55"/>
      <c r="EHH551" s="59"/>
      <c r="EHI551" s="55"/>
      <c r="EHJ551" s="55"/>
      <c r="EHK551" s="87"/>
      <c r="EHL551" s="88"/>
      <c r="EHM551" s="89"/>
      <c r="EHN551" s="90"/>
      <c r="EHO551" s="57"/>
      <c r="EHP551" s="57"/>
      <c r="EHQ551" s="91"/>
      <c r="EHR551" s="87"/>
      <c r="EHS551" s="87"/>
      <c r="EHT551" s="55"/>
      <c r="EHU551" s="55"/>
      <c r="EHV551" s="92"/>
      <c r="EHW551" s="61"/>
      <c r="EHX551" s="55"/>
      <c r="EHY551" s="57"/>
      <c r="EHZ551" s="55"/>
      <c r="EIA551" s="55"/>
      <c r="EIB551" s="55"/>
      <c r="EIC551" s="55"/>
      <c r="EID551" s="55"/>
      <c r="EIE551" s="55"/>
      <c r="EIF551" s="55"/>
      <c r="EIG551" s="59"/>
      <c r="EIH551" s="55"/>
      <c r="EII551" s="55"/>
      <c r="EIJ551" s="87"/>
      <c r="EIK551" s="88"/>
      <c r="EIL551" s="89"/>
      <c r="EIM551" s="90"/>
      <c r="EIN551" s="57"/>
      <c r="EIO551" s="57"/>
      <c r="EIP551" s="91"/>
      <c r="EIQ551" s="87"/>
      <c r="EIR551" s="87"/>
      <c r="EIS551" s="55"/>
      <c r="EIT551" s="55"/>
      <c r="EIU551" s="92"/>
      <c r="EIV551" s="61"/>
      <c r="EIW551" s="55"/>
      <c r="EIX551" s="57"/>
      <c r="EIY551" s="55"/>
      <c r="EIZ551" s="55"/>
      <c r="EJA551" s="55"/>
      <c r="EJB551" s="55"/>
      <c r="EJC551" s="55"/>
      <c r="EJD551" s="55"/>
      <c r="EJE551" s="55"/>
      <c r="EJF551" s="59"/>
      <c r="EJG551" s="55"/>
      <c r="EJH551" s="55"/>
      <c r="EJI551" s="87"/>
      <c r="EJJ551" s="88"/>
      <c r="EJK551" s="89"/>
      <c r="EJL551" s="90"/>
      <c r="EJM551" s="57"/>
      <c r="EJN551" s="57"/>
      <c r="EJO551" s="91"/>
      <c r="EJP551" s="87"/>
      <c r="EJQ551" s="87"/>
      <c r="EJR551" s="55"/>
      <c r="EJS551" s="55"/>
      <c r="EJT551" s="92"/>
      <c r="EJU551" s="61"/>
      <c r="EJV551" s="55"/>
      <c r="EJW551" s="57"/>
      <c r="EJX551" s="55"/>
      <c r="EJY551" s="55"/>
      <c r="EJZ551" s="55"/>
      <c r="EKA551" s="55"/>
      <c r="EKB551" s="55"/>
      <c r="EKC551" s="55"/>
      <c r="EKD551" s="55"/>
      <c r="EKE551" s="59"/>
      <c r="EKF551" s="55"/>
      <c r="EKG551" s="55"/>
      <c r="EKH551" s="87"/>
      <c r="EKI551" s="88"/>
      <c r="EKJ551" s="89"/>
      <c r="EKK551" s="90"/>
      <c r="EKL551" s="57"/>
      <c r="EKM551" s="57"/>
      <c r="EKN551" s="91"/>
      <c r="EKO551" s="87"/>
      <c r="EKP551" s="87"/>
      <c r="EKQ551" s="55"/>
      <c r="EKR551" s="55"/>
      <c r="EKS551" s="92"/>
      <c r="EKT551" s="61"/>
      <c r="EKU551" s="55"/>
      <c r="EKV551" s="57"/>
      <c r="EKW551" s="55"/>
      <c r="EKX551" s="55"/>
      <c r="EKY551" s="55"/>
      <c r="EKZ551" s="55"/>
      <c r="ELA551" s="55"/>
      <c r="ELB551" s="55"/>
      <c r="ELC551" s="55"/>
      <c r="ELD551" s="59"/>
      <c r="ELE551" s="55"/>
      <c r="ELF551" s="55"/>
      <c r="ELG551" s="87"/>
      <c r="ELH551" s="88"/>
      <c r="ELI551" s="89"/>
      <c r="ELJ551" s="90"/>
      <c r="ELK551" s="57"/>
      <c r="ELL551" s="57"/>
      <c r="ELM551" s="91"/>
      <c r="ELN551" s="87"/>
      <c r="ELO551" s="87"/>
      <c r="ELP551" s="55"/>
      <c r="ELQ551" s="55"/>
      <c r="ELR551" s="92"/>
      <c r="ELS551" s="61"/>
      <c r="ELT551" s="55"/>
      <c r="ELU551" s="57"/>
      <c r="ELV551" s="55"/>
      <c r="ELW551" s="55"/>
      <c r="ELX551" s="55"/>
      <c r="ELY551" s="55"/>
      <c r="ELZ551" s="55"/>
      <c r="EMA551" s="55"/>
      <c r="EMB551" s="55"/>
      <c r="EMC551" s="59"/>
      <c r="EMD551" s="55"/>
      <c r="EME551" s="55"/>
      <c r="EMF551" s="87"/>
      <c r="EMG551" s="88"/>
      <c r="EMH551" s="89"/>
      <c r="EMI551" s="90"/>
      <c r="EMJ551" s="57"/>
      <c r="EMK551" s="57"/>
      <c r="EML551" s="91"/>
      <c r="EMM551" s="87"/>
      <c r="EMN551" s="87"/>
      <c r="EMO551" s="55"/>
      <c r="EMP551" s="55"/>
      <c r="EMQ551" s="92"/>
      <c r="EMR551" s="61"/>
      <c r="EMS551" s="55"/>
      <c r="EMT551" s="57"/>
      <c r="EMU551" s="55"/>
      <c r="EMV551" s="55"/>
      <c r="EMW551" s="55"/>
      <c r="EMX551" s="55"/>
      <c r="EMY551" s="55"/>
      <c r="EMZ551" s="55"/>
      <c r="ENA551" s="55"/>
      <c r="ENB551" s="59"/>
      <c r="ENC551" s="55"/>
      <c r="END551" s="55"/>
      <c r="ENE551" s="87"/>
      <c r="ENF551" s="88"/>
      <c r="ENG551" s="89"/>
      <c r="ENH551" s="90"/>
      <c r="ENI551" s="57"/>
      <c r="ENJ551" s="57"/>
      <c r="ENK551" s="91"/>
      <c r="ENL551" s="87"/>
      <c r="ENM551" s="87"/>
      <c r="ENN551" s="55"/>
      <c r="ENO551" s="55"/>
      <c r="ENP551" s="92"/>
      <c r="ENQ551" s="61"/>
      <c r="ENR551" s="55"/>
      <c r="ENS551" s="57"/>
      <c r="ENT551" s="55"/>
      <c r="ENU551" s="55"/>
      <c r="ENV551" s="55"/>
      <c r="ENW551" s="55"/>
      <c r="ENX551" s="55"/>
      <c r="ENY551" s="55"/>
      <c r="ENZ551" s="55"/>
      <c r="EOA551" s="59"/>
      <c r="EOB551" s="55"/>
      <c r="EOC551" s="55"/>
      <c r="EOD551" s="87"/>
      <c r="EOE551" s="88"/>
      <c r="EOF551" s="89"/>
      <c r="EOG551" s="90"/>
      <c r="EOH551" s="57"/>
      <c r="EOI551" s="57"/>
      <c r="EOJ551" s="91"/>
      <c r="EOK551" s="87"/>
      <c r="EOL551" s="87"/>
      <c r="EOM551" s="55"/>
      <c r="EON551" s="55"/>
      <c r="EOO551" s="92"/>
      <c r="EOP551" s="61"/>
      <c r="EOQ551" s="55"/>
      <c r="EOR551" s="57"/>
      <c r="EOS551" s="55"/>
      <c r="EOT551" s="55"/>
      <c r="EOU551" s="55"/>
      <c r="EOV551" s="55"/>
      <c r="EOW551" s="55"/>
      <c r="EOX551" s="55"/>
      <c r="EOY551" s="55"/>
      <c r="EOZ551" s="59"/>
      <c r="EPA551" s="55"/>
      <c r="EPB551" s="55"/>
      <c r="EPC551" s="87"/>
      <c r="EPD551" s="88"/>
      <c r="EPE551" s="89"/>
      <c r="EPF551" s="90"/>
      <c r="EPG551" s="57"/>
      <c r="EPH551" s="57"/>
      <c r="EPI551" s="91"/>
      <c r="EPJ551" s="87"/>
      <c r="EPK551" s="87"/>
      <c r="EPL551" s="55"/>
      <c r="EPM551" s="55"/>
      <c r="EPN551" s="92"/>
      <c r="EPO551" s="61"/>
      <c r="EPP551" s="55"/>
      <c r="EPQ551" s="57"/>
      <c r="EPR551" s="55"/>
      <c r="EPS551" s="55"/>
      <c r="EPT551" s="55"/>
      <c r="EPU551" s="55"/>
      <c r="EPV551" s="55"/>
      <c r="EPW551" s="55"/>
      <c r="EPX551" s="55"/>
      <c r="EPY551" s="59"/>
      <c r="EPZ551" s="55"/>
      <c r="EQA551" s="55"/>
      <c r="EQB551" s="87"/>
      <c r="EQC551" s="88"/>
      <c r="EQD551" s="89"/>
      <c r="EQE551" s="90"/>
      <c r="EQF551" s="57"/>
      <c r="EQG551" s="57"/>
      <c r="EQH551" s="91"/>
      <c r="EQI551" s="87"/>
      <c r="EQJ551" s="87"/>
      <c r="EQK551" s="55"/>
      <c r="EQL551" s="55"/>
      <c r="EQM551" s="92"/>
      <c r="EQN551" s="61"/>
      <c r="EQO551" s="55"/>
      <c r="EQP551" s="57"/>
      <c r="EQQ551" s="55"/>
      <c r="EQR551" s="55"/>
      <c r="EQS551" s="55"/>
      <c r="EQT551" s="55"/>
      <c r="EQU551" s="55"/>
      <c r="EQV551" s="55"/>
      <c r="EQW551" s="55"/>
      <c r="EQX551" s="59"/>
      <c r="EQY551" s="55"/>
      <c r="EQZ551" s="55"/>
      <c r="ERA551" s="87"/>
      <c r="ERB551" s="88"/>
      <c r="ERC551" s="89"/>
      <c r="ERD551" s="90"/>
      <c r="ERE551" s="57"/>
      <c r="ERF551" s="57"/>
      <c r="ERG551" s="91"/>
      <c r="ERH551" s="87"/>
      <c r="ERI551" s="87"/>
      <c r="ERJ551" s="55"/>
      <c r="ERK551" s="55"/>
      <c r="ERL551" s="92"/>
      <c r="ERM551" s="61"/>
      <c r="ERN551" s="55"/>
      <c r="ERO551" s="57"/>
      <c r="ERP551" s="55"/>
      <c r="ERQ551" s="55"/>
      <c r="ERR551" s="55"/>
      <c r="ERS551" s="55"/>
      <c r="ERT551" s="55"/>
      <c r="ERU551" s="55"/>
      <c r="ERV551" s="55"/>
      <c r="ERW551" s="59"/>
      <c r="ERX551" s="55"/>
      <c r="ERY551" s="55"/>
      <c r="ERZ551" s="87"/>
      <c r="ESA551" s="88"/>
      <c r="ESB551" s="89"/>
      <c r="ESC551" s="90"/>
      <c r="ESD551" s="57"/>
      <c r="ESE551" s="57"/>
      <c r="ESF551" s="91"/>
      <c r="ESG551" s="87"/>
      <c r="ESH551" s="87"/>
      <c r="ESI551" s="55"/>
      <c r="ESJ551" s="55"/>
      <c r="ESK551" s="92"/>
      <c r="ESL551" s="61"/>
      <c r="ESM551" s="55"/>
      <c r="ESN551" s="57"/>
      <c r="ESO551" s="55"/>
      <c r="ESP551" s="55"/>
      <c r="ESQ551" s="55"/>
      <c r="ESR551" s="55"/>
      <c r="ESS551" s="55"/>
      <c r="EST551" s="55"/>
      <c r="ESU551" s="55"/>
      <c r="ESV551" s="59"/>
      <c r="ESW551" s="55"/>
      <c r="ESX551" s="55"/>
      <c r="ESY551" s="87"/>
      <c r="ESZ551" s="88"/>
      <c r="ETA551" s="89"/>
      <c r="ETB551" s="90"/>
      <c r="ETC551" s="57"/>
      <c r="ETD551" s="57"/>
      <c r="ETE551" s="91"/>
      <c r="ETF551" s="87"/>
      <c r="ETG551" s="87"/>
      <c r="ETH551" s="55"/>
      <c r="ETI551" s="55"/>
      <c r="ETJ551" s="92"/>
      <c r="ETK551" s="61"/>
      <c r="ETL551" s="55"/>
      <c r="ETM551" s="57"/>
      <c r="ETN551" s="55"/>
      <c r="ETO551" s="55"/>
      <c r="ETP551" s="55"/>
      <c r="ETQ551" s="55"/>
      <c r="ETR551" s="55"/>
      <c r="ETS551" s="55"/>
      <c r="ETT551" s="55"/>
      <c r="ETU551" s="59"/>
      <c r="ETV551" s="55"/>
      <c r="ETW551" s="55"/>
      <c r="ETX551" s="87"/>
      <c r="ETY551" s="88"/>
      <c r="ETZ551" s="89"/>
      <c r="EUA551" s="90"/>
      <c r="EUB551" s="57"/>
      <c r="EUC551" s="57"/>
      <c r="EUD551" s="91"/>
      <c r="EUE551" s="87"/>
      <c r="EUF551" s="87"/>
      <c r="EUG551" s="55"/>
      <c r="EUH551" s="55"/>
      <c r="EUI551" s="92"/>
      <c r="EUJ551" s="61"/>
      <c r="EUK551" s="55"/>
      <c r="EUL551" s="57"/>
      <c r="EUM551" s="55"/>
      <c r="EUN551" s="55"/>
      <c r="EUO551" s="55"/>
      <c r="EUP551" s="55"/>
      <c r="EUQ551" s="55"/>
      <c r="EUR551" s="55"/>
      <c r="EUS551" s="55"/>
      <c r="EUT551" s="59"/>
      <c r="EUU551" s="55"/>
      <c r="EUV551" s="55"/>
      <c r="EUW551" s="87"/>
      <c r="EUX551" s="88"/>
      <c r="EUY551" s="89"/>
      <c r="EUZ551" s="90"/>
      <c r="EVA551" s="57"/>
      <c r="EVB551" s="57"/>
      <c r="EVC551" s="91"/>
      <c r="EVD551" s="87"/>
      <c r="EVE551" s="87"/>
      <c r="EVF551" s="55"/>
      <c r="EVG551" s="55"/>
      <c r="EVH551" s="92"/>
      <c r="EVI551" s="61"/>
      <c r="EVJ551" s="55"/>
      <c r="EVK551" s="57"/>
      <c r="EVL551" s="55"/>
      <c r="EVM551" s="55"/>
      <c r="EVN551" s="55"/>
      <c r="EVO551" s="55"/>
      <c r="EVP551" s="55"/>
      <c r="EVQ551" s="55"/>
      <c r="EVR551" s="55"/>
      <c r="EVS551" s="59"/>
      <c r="EVT551" s="55"/>
      <c r="EVU551" s="55"/>
      <c r="EVV551" s="87"/>
      <c r="EVW551" s="88"/>
      <c r="EVX551" s="89"/>
      <c r="EVY551" s="90"/>
      <c r="EVZ551" s="57"/>
      <c r="EWA551" s="57"/>
      <c r="EWB551" s="91"/>
      <c r="EWC551" s="87"/>
      <c r="EWD551" s="87"/>
      <c r="EWE551" s="55"/>
      <c r="EWF551" s="55"/>
      <c r="EWG551" s="92"/>
      <c r="EWH551" s="61"/>
      <c r="EWI551" s="55"/>
      <c r="EWJ551" s="57"/>
      <c r="EWK551" s="55"/>
      <c r="EWL551" s="55"/>
      <c r="EWM551" s="55"/>
      <c r="EWN551" s="55"/>
      <c r="EWO551" s="55"/>
      <c r="EWP551" s="55"/>
      <c r="EWQ551" s="55"/>
      <c r="EWR551" s="59"/>
      <c r="EWS551" s="55"/>
      <c r="EWT551" s="55"/>
      <c r="EWU551" s="87"/>
      <c r="EWV551" s="88"/>
      <c r="EWW551" s="89"/>
      <c r="EWX551" s="90"/>
      <c r="EWY551" s="57"/>
      <c r="EWZ551" s="57"/>
      <c r="EXA551" s="91"/>
      <c r="EXB551" s="87"/>
      <c r="EXC551" s="87"/>
      <c r="EXD551" s="55"/>
      <c r="EXE551" s="55"/>
      <c r="EXF551" s="92"/>
      <c r="EXG551" s="61"/>
      <c r="EXH551" s="55"/>
      <c r="EXI551" s="57"/>
      <c r="EXJ551" s="55"/>
      <c r="EXK551" s="55"/>
      <c r="EXL551" s="55"/>
      <c r="EXM551" s="55"/>
      <c r="EXN551" s="55"/>
      <c r="EXO551" s="55"/>
      <c r="EXP551" s="55"/>
      <c r="EXQ551" s="59"/>
      <c r="EXR551" s="55"/>
      <c r="EXS551" s="55"/>
      <c r="EXT551" s="87"/>
      <c r="EXU551" s="88"/>
      <c r="EXV551" s="89"/>
      <c r="EXW551" s="90"/>
      <c r="EXX551" s="57"/>
      <c r="EXY551" s="57"/>
      <c r="EXZ551" s="91"/>
      <c r="EYA551" s="87"/>
      <c r="EYB551" s="87"/>
      <c r="EYC551" s="55"/>
      <c r="EYD551" s="55"/>
      <c r="EYE551" s="92"/>
      <c r="EYF551" s="61"/>
      <c r="EYG551" s="55"/>
      <c r="EYH551" s="57"/>
      <c r="EYI551" s="55"/>
      <c r="EYJ551" s="55"/>
      <c r="EYK551" s="55"/>
      <c r="EYL551" s="55"/>
      <c r="EYM551" s="55"/>
      <c r="EYN551" s="55"/>
      <c r="EYO551" s="55"/>
      <c r="EYP551" s="59"/>
      <c r="EYQ551" s="55"/>
      <c r="EYR551" s="55"/>
      <c r="EYS551" s="87"/>
      <c r="EYT551" s="88"/>
      <c r="EYU551" s="89"/>
      <c r="EYV551" s="90"/>
      <c r="EYW551" s="57"/>
      <c r="EYX551" s="57"/>
      <c r="EYY551" s="91"/>
      <c r="EYZ551" s="87"/>
      <c r="EZA551" s="87"/>
      <c r="EZB551" s="55"/>
      <c r="EZC551" s="55"/>
      <c r="EZD551" s="92"/>
      <c r="EZE551" s="61"/>
      <c r="EZF551" s="55"/>
      <c r="EZG551" s="57"/>
      <c r="EZH551" s="55"/>
      <c r="EZI551" s="55"/>
      <c r="EZJ551" s="55"/>
      <c r="EZK551" s="55"/>
      <c r="EZL551" s="55"/>
      <c r="EZM551" s="55"/>
      <c r="EZN551" s="55"/>
      <c r="EZO551" s="59"/>
      <c r="EZP551" s="55"/>
      <c r="EZQ551" s="55"/>
      <c r="EZR551" s="87"/>
      <c r="EZS551" s="88"/>
      <c r="EZT551" s="89"/>
      <c r="EZU551" s="90"/>
      <c r="EZV551" s="57"/>
      <c r="EZW551" s="57"/>
      <c r="EZX551" s="91"/>
      <c r="EZY551" s="87"/>
      <c r="EZZ551" s="87"/>
      <c r="FAA551" s="55"/>
      <c r="FAB551" s="55"/>
      <c r="FAC551" s="92"/>
      <c r="FAD551" s="61"/>
      <c r="FAE551" s="55"/>
      <c r="FAF551" s="57"/>
      <c r="FAG551" s="55"/>
      <c r="FAH551" s="55"/>
      <c r="FAI551" s="55"/>
      <c r="FAJ551" s="55"/>
      <c r="FAK551" s="55"/>
      <c r="FAL551" s="55"/>
      <c r="FAM551" s="55"/>
      <c r="FAN551" s="59"/>
      <c r="FAO551" s="55"/>
      <c r="FAP551" s="55"/>
      <c r="FAQ551" s="87"/>
      <c r="FAR551" s="88"/>
      <c r="FAS551" s="89"/>
      <c r="FAT551" s="90"/>
      <c r="FAU551" s="57"/>
      <c r="FAV551" s="57"/>
      <c r="FAW551" s="91"/>
      <c r="FAX551" s="87"/>
      <c r="FAY551" s="87"/>
      <c r="FAZ551" s="55"/>
      <c r="FBA551" s="55"/>
      <c r="FBB551" s="92"/>
      <c r="FBC551" s="61"/>
      <c r="FBD551" s="55"/>
      <c r="FBE551" s="57"/>
      <c r="FBF551" s="55"/>
      <c r="FBG551" s="55"/>
      <c r="FBH551" s="55"/>
      <c r="FBI551" s="55"/>
      <c r="FBJ551" s="55"/>
      <c r="FBK551" s="55"/>
      <c r="FBL551" s="55"/>
      <c r="FBM551" s="59"/>
      <c r="FBN551" s="55"/>
      <c r="FBO551" s="55"/>
      <c r="FBP551" s="87"/>
      <c r="FBQ551" s="88"/>
      <c r="FBR551" s="89"/>
      <c r="FBS551" s="90"/>
      <c r="FBT551" s="57"/>
      <c r="FBU551" s="57"/>
      <c r="FBV551" s="91"/>
      <c r="FBW551" s="87"/>
      <c r="FBX551" s="87"/>
      <c r="FBY551" s="55"/>
      <c r="FBZ551" s="55"/>
      <c r="FCA551" s="92"/>
      <c r="FCB551" s="61"/>
      <c r="FCC551" s="55"/>
      <c r="FCD551" s="57"/>
      <c r="FCE551" s="55"/>
      <c r="FCF551" s="55"/>
      <c r="FCG551" s="55"/>
      <c r="FCH551" s="55"/>
      <c r="FCI551" s="55"/>
      <c r="FCJ551" s="55"/>
      <c r="FCK551" s="55"/>
      <c r="FCL551" s="59"/>
      <c r="FCM551" s="55"/>
      <c r="FCN551" s="55"/>
      <c r="FCO551" s="87"/>
      <c r="FCP551" s="88"/>
      <c r="FCQ551" s="89"/>
      <c r="FCR551" s="90"/>
      <c r="FCS551" s="57"/>
      <c r="FCT551" s="57"/>
      <c r="FCU551" s="91"/>
      <c r="FCV551" s="87"/>
      <c r="FCW551" s="87"/>
      <c r="FCX551" s="55"/>
      <c r="FCY551" s="55"/>
      <c r="FCZ551" s="92"/>
      <c r="FDA551" s="61"/>
      <c r="FDB551" s="55"/>
      <c r="FDC551" s="57"/>
      <c r="FDD551" s="55"/>
      <c r="FDE551" s="55"/>
      <c r="FDF551" s="55"/>
      <c r="FDG551" s="55"/>
      <c r="FDH551" s="55"/>
      <c r="FDI551" s="55"/>
      <c r="FDJ551" s="55"/>
      <c r="FDK551" s="59"/>
      <c r="FDL551" s="55"/>
      <c r="FDM551" s="55"/>
      <c r="FDN551" s="87"/>
      <c r="FDO551" s="88"/>
      <c r="FDP551" s="89"/>
      <c r="FDQ551" s="90"/>
      <c r="FDR551" s="57"/>
      <c r="FDS551" s="57"/>
      <c r="FDT551" s="91"/>
      <c r="FDU551" s="87"/>
      <c r="FDV551" s="87"/>
      <c r="FDW551" s="55"/>
      <c r="FDX551" s="55"/>
      <c r="FDY551" s="92"/>
      <c r="FDZ551" s="61"/>
      <c r="FEA551" s="55"/>
      <c r="FEB551" s="57"/>
      <c r="FEC551" s="55"/>
      <c r="FED551" s="55"/>
      <c r="FEE551" s="55"/>
      <c r="FEF551" s="55"/>
      <c r="FEG551" s="55"/>
      <c r="FEH551" s="55"/>
      <c r="FEI551" s="55"/>
      <c r="FEJ551" s="59"/>
      <c r="FEK551" s="55"/>
      <c r="FEL551" s="55"/>
      <c r="FEM551" s="87"/>
      <c r="FEN551" s="88"/>
      <c r="FEO551" s="89"/>
      <c r="FEP551" s="90"/>
      <c r="FEQ551" s="57"/>
      <c r="FER551" s="57"/>
      <c r="FES551" s="91"/>
      <c r="FET551" s="87"/>
      <c r="FEU551" s="87"/>
      <c r="FEV551" s="55"/>
      <c r="FEW551" s="55"/>
      <c r="FEX551" s="92"/>
      <c r="FEY551" s="61"/>
      <c r="FEZ551" s="55"/>
      <c r="FFA551" s="57"/>
      <c r="FFB551" s="55"/>
      <c r="FFC551" s="55"/>
      <c r="FFD551" s="55"/>
      <c r="FFE551" s="55"/>
      <c r="FFF551" s="55"/>
      <c r="FFG551" s="55"/>
      <c r="FFH551" s="55"/>
      <c r="FFI551" s="59"/>
      <c r="FFJ551" s="55"/>
      <c r="FFK551" s="55"/>
      <c r="FFL551" s="87"/>
      <c r="FFM551" s="88"/>
      <c r="FFN551" s="89"/>
      <c r="FFO551" s="90"/>
      <c r="FFP551" s="57"/>
      <c r="FFQ551" s="57"/>
      <c r="FFR551" s="91"/>
      <c r="FFS551" s="87"/>
      <c r="FFT551" s="87"/>
      <c r="FFU551" s="55"/>
      <c r="FFV551" s="55"/>
      <c r="FFW551" s="92"/>
      <c r="FFX551" s="61"/>
      <c r="FFY551" s="55"/>
      <c r="FFZ551" s="57"/>
      <c r="FGA551" s="55"/>
      <c r="FGB551" s="55"/>
      <c r="FGC551" s="55"/>
      <c r="FGD551" s="55"/>
      <c r="FGE551" s="55"/>
      <c r="FGF551" s="55"/>
      <c r="FGG551" s="55"/>
      <c r="FGH551" s="59"/>
      <c r="FGI551" s="55"/>
      <c r="FGJ551" s="55"/>
      <c r="FGK551" s="87"/>
      <c r="FGL551" s="88"/>
      <c r="FGM551" s="89"/>
      <c r="FGN551" s="90"/>
      <c r="FGO551" s="57"/>
      <c r="FGP551" s="57"/>
      <c r="FGQ551" s="91"/>
      <c r="FGR551" s="87"/>
      <c r="FGS551" s="87"/>
      <c r="FGT551" s="55"/>
      <c r="FGU551" s="55"/>
      <c r="FGV551" s="92"/>
      <c r="FGW551" s="61"/>
      <c r="FGX551" s="55"/>
      <c r="FGY551" s="57"/>
      <c r="FGZ551" s="55"/>
      <c r="FHA551" s="55"/>
      <c r="FHB551" s="55"/>
      <c r="FHC551" s="55"/>
      <c r="FHD551" s="55"/>
      <c r="FHE551" s="55"/>
      <c r="FHF551" s="55"/>
      <c r="FHG551" s="59"/>
      <c r="FHH551" s="55"/>
      <c r="FHI551" s="55"/>
      <c r="FHJ551" s="87"/>
      <c r="FHK551" s="88"/>
      <c r="FHL551" s="89"/>
      <c r="FHM551" s="90"/>
      <c r="FHN551" s="57"/>
      <c r="FHO551" s="57"/>
      <c r="FHP551" s="91"/>
      <c r="FHQ551" s="87"/>
      <c r="FHR551" s="87"/>
      <c r="FHS551" s="55"/>
      <c r="FHT551" s="55"/>
      <c r="FHU551" s="92"/>
      <c r="FHV551" s="61"/>
      <c r="FHW551" s="55"/>
      <c r="FHX551" s="57"/>
      <c r="FHY551" s="55"/>
      <c r="FHZ551" s="55"/>
      <c r="FIA551" s="55"/>
      <c r="FIB551" s="55"/>
      <c r="FIC551" s="55"/>
      <c r="FID551" s="55"/>
      <c r="FIE551" s="55"/>
      <c r="FIF551" s="59"/>
      <c r="FIG551" s="55"/>
      <c r="FIH551" s="55"/>
      <c r="FII551" s="87"/>
      <c r="FIJ551" s="88"/>
      <c r="FIK551" s="89"/>
      <c r="FIL551" s="90"/>
      <c r="FIM551" s="57"/>
      <c r="FIN551" s="57"/>
      <c r="FIO551" s="91"/>
      <c r="FIP551" s="87"/>
      <c r="FIQ551" s="87"/>
      <c r="FIR551" s="55"/>
      <c r="FIS551" s="55"/>
      <c r="FIT551" s="92"/>
      <c r="FIU551" s="61"/>
      <c r="FIV551" s="55"/>
      <c r="FIW551" s="57"/>
      <c r="FIX551" s="55"/>
      <c r="FIY551" s="55"/>
      <c r="FIZ551" s="55"/>
      <c r="FJA551" s="55"/>
      <c r="FJB551" s="55"/>
      <c r="FJC551" s="55"/>
      <c r="FJD551" s="55"/>
      <c r="FJE551" s="59"/>
      <c r="FJF551" s="55"/>
      <c r="FJG551" s="55"/>
      <c r="FJH551" s="87"/>
      <c r="FJI551" s="88"/>
      <c r="FJJ551" s="89"/>
      <c r="FJK551" s="90"/>
      <c r="FJL551" s="57"/>
      <c r="FJM551" s="57"/>
      <c r="FJN551" s="91"/>
      <c r="FJO551" s="87"/>
      <c r="FJP551" s="87"/>
      <c r="FJQ551" s="55"/>
      <c r="FJR551" s="55"/>
      <c r="FJS551" s="92"/>
      <c r="FJT551" s="61"/>
      <c r="FJU551" s="55"/>
      <c r="FJV551" s="57"/>
      <c r="FJW551" s="55"/>
      <c r="FJX551" s="55"/>
      <c r="FJY551" s="55"/>
      <c r="FJZ551" s="55"/>
      <c r="FKA551" s="55"/>
      <c r="FKB551" s="55"/>
      <c r="FKC551" s="55"/>
      <c r="FKD551" s="59"/>
      <c r="FKE551" s="55"/>
      <c r="FKF551" s="55"/>
      <c r="FKG551" s="87"/>
      <c r="FKH551" s="88"/>
      <c r="FKI551" s="89"/>
      <c r="FKJ551" s="90"/>
      <c r="FKK551" s="57"/>
      <c r="FKL551" s="57"/>
      <c r="FKM551" s="91"/>
      <c r="FKN551" s="87"/>
      <c r="FKO551" s="87"/>
      <c r="FKP551" s="55"/>
      <c r="FKQ551" s="55"/>
      <c r="FKR551" s="92"/>
      <c r="FKS551" s="61"/>
      <c r="FKT551" s="55"/>
      <c r="FKU551" s="57"/>
      <c r="FKV551" s="55"/>
      <c r="FKW551" s="55"/>
      <c r="FKX551" s="55"/>
      <c r="FKY551" s="55"/>
      <c r="FKZ551" s="55"/>
      <c r="FLA551" s="55"/>
      <c r="FLB551" s="55"/>
      <c r="FLC551" s="59"/>
      <c r="FLD551" s="55"/>
      <c r="FLE551" s="55"/>
      <c r="FLF551" s="87"/>
      <c r="FLG551" s="88"/>
      <c r="FLH551" s="89"/>
      <c r="FLI551" s="90"/>
      <c r="FLJ551" s="57"/>
      <c r="FLK551" s="57"/>
      <c r="FLL551" s="91"/>
      <c r="FLM551" s="87"/>
      <c r="FLN551" s="87"/>
      <c r="FLO551" s="55"/>
      <c r="FLP551" s="55"/>
      <c r="FLQ551" s="92"/>
      <c r="FLR551" s="61"/>
      <c r="FLS551" s="55"/>
      <c r="FLT551" s="57"/>
      <c r="FLU551" s="55"/>
      <c r="FLV551" s="55"/>
      <c r="FLW551" s="55"/>
      <c r="FLX551" s="55"/>
      <c r="FLY551" s="55"/>
      <c r="FLZ551" s="55"/>
      <c r="FMA551" s="55"/>
      <c r="FMB551" s="59"/>
      <c r="FMC551" s="55"/>
      <c r="FMD551" s="55"/>
      <c r="FME551" s="87"/>
      <c r="FMF551" s="88"/>
      <c r="FMG551" s="89"/>
      <c r="FMH551" s="90"/>
      <c r="FMI551" s="57"/>
      <c r="FMJ551" s="57"/>
      <c r="FMK551" s="91"/>
      <c r="FML551" s="87"/>
      <c r="FMM551" s="87"/>
      <c r="FMN551" s="55"/>
      <c r="FMO551" s="55"/>
      <c r="FMP551" s="92"/>
      <c r="FMQ551" s="61"/>
      <c r="FMR551" s="55"/>
      <c r="FMS551" s="57"/>
      <c r="FMT551" s="55"/>
      <c r="FMU551" s="55"/>
      <c r="FMV551" s="55"/>
      <c r="FMW551" s="55"/>
      <c r="FMX551" s="55"/>
      <c r="FMY551" s="55"/>
      <c r="FMZ551" s="55"/>
      <c r="FNA551" s="59"/>
      <c r="FNB551" s="55"/>
      <c r="FNC551" s="55"/>
      <c r="FND551" s="87"/>
      <c r="FNE551" s="88"/>
      <c r="FNF551" s="89"/>
      <c r="FNG551" s="90"/>
      <c r="FNH551" s="57"/>
      <c r="FNI551" s="57"/>
      <c r="FNJ551" s="91"/>
      <c r="FNK551" s="87"/>
      <c r="FNL551" s="87"/>
      <c r="FNM551" s="55"/>
      <c r="FNN551" s="55"/>
      <c r="FNO551" s="92"/>
      <c r="FNP551" s="61"/>
      <c r="FNQ551" s="55"/>
      <c r="FNR551" s="57"/>
      <c r="FNS551" s="55"/>
      <c r="FNT551" s="55"/>
      <c r="FNU551" s="55"/>
      <c r="FNV551" s="55"/>
      <c r="FNW551" s="55"/>
      <c r="FNX551" s="55"/>
      <c r="FNY551" s="55"/>
      <c r="FNZ551" s="59"/>
      <c r="FOA551" s="55"/>
      <c r="FOB551" s="55"/>
      <c r="FOC551" s="87"/>
      <c r="FOD551" s="88"/>
      <c r="FOE551" s="89"/>
      <c r="FOF551" s="90"/>
      <c r="FOG551" s="57"/>
      <c r="FOH551" s="57"/>
      <c r="FOI551" s="91"/>
      <c r="FOJ551" s="87"/>
      <c r="FOK551" s="87"/>
      <c r="FOL551" s="55"/>
      <c r="FOM551" s="55"/>
      <c r="FON551" s="92"/>
      <c r="FOO551" s="61"/>
      <c r="FOP551" s="55"/>
      <c r="FOQ551" s="57"/>
      <c r="FOR551" s="55"/>
      <c r="FOS551" s="55"/>
      <c r="FOT551" s="55"/>
      <c r="FOU551" s="55"/>
      <c r="FOV551" s="55"/>
      <c r="FOW551" s="55"/>
      <c r="FOX551" s="55"/>
      <c r="FOY551" s="59"/>
      <c r="FOZ551" s="55"/>
      <c r="FPA551" s="55"/>
      <c r="FPB551" s="87"/>
      <c r="FPC551" s="88"/>
      <c r="FPD551" s="89"/>
      <c r="FPE551" s="90"/>
      <c r="FPF551" s="57"/>
      <c r="FPG551" s="57"/>
      <c r="FPH551" s="91"/>
      <c r="FPI551" s="87"/>
      <c r="FPJ551" s="87"/>
      <c r="FPK551" s="55"/>
      <c r="FPL551" s="55"/>
      <c r="FPM551" s="92"/>
      <c r="FPN551" s="61"/>
      <c r="FPO551" s="55"/>
      <c r="FPP551" s="57"/>
      <c r="FPQ551" s="55"/>
      <c r="FPR551" s="55"/>
      <c r="FPS551" s="55"/>
      <c r="FPT551" s="55"/>
      <c r="FPU551" s="55"/>
      <c r="FPV551" s="55"/>
      <c r="FPW551" s="55"/>
      <c r="FPX551" s="59"/>
      <c r="FPY551" s="55"/>
      <c r="FPZ551" s="55"/>
      <c r="FQA551" s="87"/>
      <c r="FQB551" s="88"/>
      <c r="FQC551" s="89"/>
      <c r="FQD551" s="90"/>
      <c r="FQE551" s="57"/>
      <c r="FQF551" s="57"/>
      <c r="FQG551" s="91"/>
      <c r="FQH551" s="87"/>
      <c r="FQI551" s="87"/>
      <c r="FQJ551" s="55"/>
      <c r="FQK551" s="55"/>
      <c r="FQL551" s="92"/>
      <c r="FQM551" s="61"/>
      <c r="FQN551" s="55"/>
      <c r="FQO551" s="57"/>
      <c r="FQP551" s="55"/>
      <c r="FQQ551" s="55"/>
      <c r="FQR551" s="55"/>
      <c r="FQS551" s="55"/>
      <c r="FQT551" s="55"/>
      <c r="FQU551" s="55"/>
      <c r="FQV551" s="55"/>
      <c r="FQW551" s="59"/>
      <c r="FQX551" s="55"/>
      <c r="FQY551" s="55"/>
      <c r="FQZ551" s="87"/>
      <c r="FRA551" s="88"/>
      <c r="FRB551" s="89"/>
      <c r="FRC551" s="90"/>
      <c r="FRD551" s="57"/>
      <c r="FRE551" s="57"/>
      <c r="FRF551" s="91"/>
      <c r="FRG551" s="87"/>
      <c r="FRH551" s="87"/>
      <c r="FRI551" s="55"/>
      <c r="FRJ551" s="55"/>
      <c r="FRK551" s="92"/>
      <c r="FRL551" s="61"/>
      <c r="FRM551" s="55"/>
      <c r="FRN551" s="57"/>
      <c r="FRO551" s="55"/>
      <c r="FRP551" s="55"/>
      <c r="FRQ551" s="55"/>
      <c r="FRR551" s="55"/>
      <c r="FRS551" s="55"/>
      <c r="FRT551" s="55"/>
      <c r="FRU551" s="55"/>
      <c r="FRV551" s="59"/>
      <c r="FRW551" s="55"/>
      <c r="FRX551" s="55"/>
      <c r="FRY551" s="87"/>
      <c r="FRZ551" s="88"/>
      <c r="FSA551" s="89"/>
      <c r="FSB551" s="90"/>
      <c r="FSC551" s="57"/>
      <c r="FSD551" s="57"/>
      <c r="FSE551" s="91"/>
      <c r="FSF551" s="87"/>
      <c r="FSG551" s="87"/>
      <c r="FSH551" s="55"/>
      <c r="FSI551" s="55"/>
      <c r="FSJ551" s="92"/>
      <c r="FSK551" s="61"/>
      <c r="FSL551" s="55"/>
      <c r="FSM551" s="57"/>
      <c r="FSN551" s="55"/>
      <c r="FSO551" s="55"/>
      <c r="FSP551" s="55"/>
      <c r="FSQ551" s="55"/>
      <c r="FSR551" s="55"/>
      <c r="FSS551" s="55"/>
      <c r="FST551" s="55"/>
      <c r="FSU551" s="59"/>
      <c r="FSV551" s="55"/>
      <c r="FSW551" s="55"/>
      <c r="FSX551" s="87"/>
      <c r="FSY551" s="88"/>
      <c r="FSZ551" s="89"/>
      <c r="FTA551" s="90"/>
      <c r="FTB551" s="57"/>
      <c r="FTC551" s="57"/>
      <c r="FTD551" s="91"/>
      <c r="FTE551" s="87"/>
      <c r="FTF551" s="87"/>
      <c r="FTG551" s="55"/>
      <c r="FTH551" s="55"/>
      <c r="FTI551" s="92"/>
      <c r="FTJ551" s="61"/>
      <c r="FTK551" s="55"/>
      <c r="FTL551" s="57"/>
      <c r="FTM551" s="55"/>
      <c r="FTN551" s="55"/>
      <c r="FTO551" s="55"/>
      <c r="FTP551" s="55"/>
      <c r="FTQ551" s="55"/>
      <c r="FTR551" s="55"/>
      <c r="FTS551" s="55"/>
      <c r="FTT551" s="59"/>
      <c r="FTU551" s="55"/>
      <c r="FTV551" s="55"/>
      <c r="FTW551" s="87"/>
      <c r="FTX551" s="88"/>
      <c r="FTY551" s="89"/>
      <c r="FTZ551" s="90"/>
      <c r="FUA551" s="57"/>
      <c r="FUB551" s="57"/>
      <c r="FUC551" s="91"/>
      <c r="FUD551" s="87"/>
      <c r="FUE551" s="87"/>
      <c r="FUF551" s="55"/>
      <c r="FUG551" s="55"/>
      <c r="FUH551" s="92"/>
      <c r="FUI551" s="61"/>
      <c r="FUJ551" s="55"/>
      <c r="FUK551" s="57"/>
      <c r="FUL551" s="55"/>
      <c r="FUM551" s="55"/>
      <c r="FUN551" s="55"/>
      <c r="FUO551" s="55"/>
      <c r="FUP551" s="55"/>
      <c r="FUQ551" s="55"/>
      <c r="FUR551" s="55"/>
      <c r="FUS551" s="59"/>
      <c r="FUT551" s="55"/>
      <c r="FUU551" s="55"/>
      <c r="FUV551" s="87"/>
      <c r="FUW551" s="88"/>
      <c r="FUX551" s="89"/>
      <c r="FUY551" s="90"/>
      <c r="FUZ551" s="57"/>
      <c r="FVA551" s="57"/>
      <c r="FVB551" s="91"/>
      <c r="FVC551" s="87"/>
      <c r="FVD551" s="87"/>
      <c r="FVE551" s="55"/>
      <c r="FVF551" s="55"/>
      <c r="FVG551" s="92"/>
      <c r="FVH551" s="61"/>
      <c r="FVI551" s="55"/>
      <c r="FVJ551" s="57"/>
      <c r="FVK551" s="55"/>
      <c r="FVL551" s="55"/>
      <c r="FVM551" s="55"/>
      <c r="FVN551" s="55"/>
      <c r="FVO551" s="55"/>
      <c r="FVP551" s="55"/>
      <c r="FVQ551" s="55"/>
      <c r="FVR551" s="59"/>
      <c r="FVS551" s="55"/>
      <c r="FVT551" s="55"/>
      <c r="FVU551" s="87"/>
      <c r="FVV551" s="88"/>
      <c r="FVW551" s="89"/>
      <c r="FVX551" s="90"/>
      <c r="FVY551" s="57"/>
      <c r="FVZ551" s="57"/>
      <c r="FWA551" s="91"/>
      <c r="FWB551" s="87"/>
      <c r="FWC551" s="87"/>
      <c r="FWD551" s="55"/>
      <c r="FWE551" s="55"/>
      <c r="FWF551" s="92"/>
      <c r="FWG551" s="61"/>
      <c r="FWH551" s="55"/>
      <c r="FWI551" s="57"/>
      <c r="FWJ551" s="55"/>
      <c r="FWK551" s="55"/>
      <c r="FWL551" s="55"/>
      <c r="FWM551" s="55"/>
      <c r="FWN551" s="55"/>
      <c r="FWO551" s="55"/>
      <c r="FWP551" s="55"/>
      <c r="FWQ551" s="59"/>
      <c r="FWR551" s="55"/>
      <c r="FWS551" s="55"/>
      <c r="FWT551" s="87"/>
      <c r="FWU551" s="88"/>
      <c r="FWV551" s="89"/>
      <c r="FWW551" s="90"/>
      <c r="FWX551" s="57"/>
      <c r="FWY551" s="57"/>
      <c r="FWZ551" s="91"/>
      <c r="FXA551" s="87"/>
      <c r="FXB551" s="87"/>
      <c r="FXC551" s="55"/>
      <c r="FXD551" s="55"/>
      <c r="FXE551" s="92"/>
      <c r="FXF551" s="61"/>
      <c r="FXG551" s="55"/>
      <c r="FXH551" s="57"/>
      <c r="FXI551" s="55"/>
      <c r="FXJ551" s="55"/>
      <c r="FXK551" s="55"/>
      <c r="FXL551" s="55"/>
      <c r="FXM551" s="55"/>
      <c r="FXN551" s="55"/>
      <c r="FXO551" s="55"/>
      <c r="FXP551" s="59"/>
      <c r="FXQ551" s="55"/>
      <c r="FXR551" s="55"/>
      <c r="FXS551" s="87"/>
      <c r="FXT551" s="88"/>
      <c r="FXU551" s="89"/>
      <c r="FXV551" s="90"/>
      <c r="FXW551" s="57"/>
      <c r="FXX551" s="57"/>
      <c r="FXY551" s="91"/>
      <c r="FXZ551" s="87"/>
      <c r="FYA551" s="87"/>
      <c r="FYB551" s="55"/>
      <c r="FYC551" s="55"/>
      <c r="FYD551" s="92"/>
      <c r="FYE551" s="61"/>
      <c r="FYF551" s="55"/>
      <c r="FYG551" s="57"/>
      <c r="FYH551" s="55"/>
      <c r="FYI551" s="55"/>
      <c r="FYJ551" s="55"/>
      <c r="FYK551" s="55"/>
      <c r="FYL551" s="55"/>
      <c r="FYM551" s="55"/>
      <c r="FYN551" s="55"/>
      <c r="FYO551" s="59"/>
      <c r="FYP551" s="55"/>
      <c r="FYQ551" s="55"/>
      <c r="FYR551" s="87"/>
      <c r="FYS551" s="88"/>
      <c r="FYT551" s="89"/>
      <c r="FYU551" s="90"/>
      <c r="FYV551" s="57"/>
      <c r="FYW551" s="57"/>
      <c r="FYX551" s="91"/>
      <c r="FYY551" s="87"/>
      <c r="FYZ551" s="87"/>
      <c r="FZA551" s="55"/>
      <c r="FZB551" s="55"/>
      <c r="FZC551" s="92"/>
      <c r="FZD551" s="61"/>
      <c r="FZE551" s="55"/>
      <c r="FZF551" s="57"/>
      <c r="FZG551" s="55"/>
      <c r="FZH551" s="55"/>
      <c r="FZI551" s="55"/>
      <c r="FZJ551" s="55"/>
      <c r="FZK551" s="55"/>
      <c r="FZL551" s="55"/>
      <c r="FZM551" s="55"/>
      <c r="FZN551" s="59"/>
      <c r="FZO551" s="55"/>
      <c r="FZP551" s="55"/>
      <c r="FZQ551" s="87"/>
      <c r="FZR551" s="88"/>
      <c r="FZS551" s="89"/>
      <c r="FZT551" s="90"/>
      <c r="FZU551" s="57"/>
      <c r="FZV551" s="57"/>
      <c r="FZW551" s="91"/>
      <c r="FZX551" s="87"/>
      <c r="FZY551" s="87"/>
      <c r="FZZ551" s="55"/>
      <c r="GAA551" s="55"/>
      <c r="GAB551" s="92"/>
      <c r="GAC551" s="61"/>
      <c r="GAD551" s="55"/>
      <c r="GAE551" s="57"/>
      <c r="GAF551" s="55"/>
      <c r="GAG551" s="55"/>
      <c r="GAH551" s="55"/>
      <c r="GAI551" s="55"/>
      <c r="GAJ551" s="55"/>
      <c r="GAK551" s="55"/>
      <c r="GAL551" s="55"/>
      <c r="GAM551" s="59"/>
      <c r="GAN551" s="55"/>
      <c r="GAO551" s="55"/>
      <c r="GAP551" s="87"/>
      <c r="GAQ551" s="88"/>
      <c r="GAR551" s="89"/>
      <c r="GAS551" s="90"/>
      <c r="GAT551" s="57"/>
      <c r="GAU551" s="57"/>
      <c r="GAV551" s="91"/>
      <c r="GAW551" s="87"/>
      <c r="GAX551" s="87"/>
      <c r="GAY551" s="55"/>
      <c r="GAZ551" s="55"/>
      <c r="GBA551" s="92"/>
      <c r="GBB551" s="61"/>
      <c r="GBC551" s="55"/>
      <c r="GBD551" s="57"/>
      <c r="GBE551" s="55"/>
      <c r="GBF551" s="55"/>
      <c r="GBG551" s="55"/>
      <c r="GBH551" s="55"/>
      <c r="GBI551" s="55"/>
      <c r="GBJ551" s="55"/>
      <c r="GBK551" s="55"/>
      <c r="GBL551" s="59"/>
      <c r="GBM551" s="55"/>
      <c r="GBN551" s="55"/>
      <c r="GBO551" s="87"/>
      <c r="GBP551" s="88"/>
      <c r="GBQ551" s="89"/>
      <c r="GBR551" s="90"/>
      <c r="GBS551" s="57"/>
      <c r="GBT551" s="57"/>
      <c r="GBU551" s="91"/>
      <c r="GBV551" s="87"/>
      <c r="GBW551" s="87"/>
      <c r="GBX551" s="55"/>
      <c r="GBY551" s="55"/>
      <c r="GBZ551" s="92"/>
      <c r="GCA551" s="61"/>
      <c r="GCB551" s="55"/>
      <c r="GCC551" s="57"/>
      <c r="GCD551" s="55"/>
      <c r="GCE551" s="55"/>
      <c r="GCF551" s="55"/>
      <c r="GCG551" s="55"/>
      <c r="GCH551" s="55"/>
      <c r="GCI551" s="55"/>
      <c r="GCJ551" s="55"/>
      <c r="GCK551" s="59"/>
      <c r="GCL551" s="55"/>
      <c r="GCM551" s="55"/>
      <c r="GCN551" s="87"/>
      <c r="GCO551" s="88"/>
      <c r="GCP551" s="89"/>
      <c r="GCQ551" s="90"/>
      <c r="GCR551" s="57"/>
      <c r="GCS551" s="57"/>
      <c r="GCT551" s="91"/>
      <c r="GCU551" s="87"/>
      <c r="GCV551" s="87"/>
      <c r="GCW551" s="55"/>
      <c r="GCX551" s="55"/>
      <c r="GCY551" s="92"/>
      <c r="GCZ551" s="61"/>
      <c r="GDA551" s="55"/>
      <c r="GDB551" s="57"/>
      <c r="GDC551" s="55"/>
      <c r="GDD551" s="55"/>
      <c r="GDE551" s="55"/>
      <c r="GDF551" s="55"/>
      <c r="GDG551" s="55"/>
      <c r="GDH551" s="55"/>
      <c r="GDI551" s="55"/>
      <c r="GDJ551" s="59"/>
      <c r="GDK551" s="55"/>
      <c r="GDL551" s="55"/>
      <c r="GDM551" s="87"/>
      <c r="GDN551" s="88"/>
      <c r="GDO551" s="89"/>
      <c r="GDP551" s="90"/>
      <c r="GDQ551" s="57"/>
      <c r="GDR551" s="57"/>
      <c r="GDS551" s="91"/>
      <c r="GDT551" s="87"/>
      <c r="GDU551" s="87"/>
      <c r="GDV551" s="55"/>
      <c r="GDW551" s="55"/>
      <c r="GDX551" s="92"/>
      <c r="GDY551" s="61"/>
      <c r="GDZ551" s="55"/>
      <c r="GEA551" s="57"/>
      <c r="GEB551" s="55"/>
      <c r="GEC551" s="55"/>
      <c r="GED551" s="55"/>
      <c r="GEE551" s="55"/>
      <c r="GEF551" s="55"/>
      <c r="GEG551" s="55"/>
      <c r="GEH551" s="55"/>
      <c r="GEI551" s="59"/>
      <c r="GEJ551" s="55"/>
      <c r="GEK551" s="55"/>
      <c r="GEL551" s="87"/>
      <c r="GEM551" s="88"/>
      <c r="GEN551" s="89"/>
      <c r="GEO551" s="90"/>
      <c r="GEP551" s="57"/>
      <c r="GEQ551" s="57"/>
      <c r="GER551" s="91"/>
      <c r="GES551" s="87"/>
      <c r="GET551" s="87"/>
      <c r="GEU551" s="55"/>
      <c r="GEV551" s="55"/>
      <c r="GEW551" s="92"/>
      <c r="GEX551" s="61"/>
      <c r="GEY551" s="55"/>
      <c r="GEZ551" s="57"/>
      <c r="GFA551" s="55"/>
      <c r="GFB551" s="55"/>
      <c r="GFC551" s="55"/>
      <c r="GFD551" s="55"/>
      <c r="GFE551" s="55"/>
      <c r="GFF551" s="55"/>
      <c r="GFG551" s="55"/>
      <c r="GFH551" s="59"/>
      <c r="GFI551" s="55"/>
      <c r="GFJ551" s="55"/>
      <c r="GFK551" s="87"/>
      <c r="GFL551" s="88"/>
      <c r="GFM551" s="89"/>
      <c r="GFN551" s="90"/>
      <c r="GFO551" s="57"/>
      <c r="GFP551" s="57"/>
      <c r="GFQ551" s="91"/>
      <c r="GFR551" s="87"/>
      <c r="GFS551" s="87"/>
      <c r="GFT551" s="55"/>
      <c r="GFU551" s="55"/>
      <c r="GFV551" s="92"/>
      <c r="GFW551" s="61"/>
      <c r="GFX551" s="55"/>
      <c r="GFY551" s="57"/>
      <c r="GFZ551" s="55"/>
      <c r="GGA551" s="55"/>
      <c r="GGB551" s="55"/>
      <c r="GGC551" s="55"/>
      <c r="GGD551" s="55"/>
      <c r="GGE551" s="55"/>
      <c r="GGF551" s="55"/>
      <c r="GGG551" s="59"/>
      <c r="GGH551" s="55"/>
      <c r="GGI551" s="55"/>
      <c r="GGJ551" s="87"/>
      <c r="GGK551" s="88"/>
      <c r="GGL551" s="89"/>
      <c r="GGM551" s="90"/>
      <c r="GGN551" s="57"/>
      <c r="GGO551" s="57"/>
      <c r="GGP551" s="91"/>
      <c r="GGQ551" s="87"/>
      <c r="GGR551" s="87"/>
      <c r="GGS551" s="55"/>
      <c r="GGT551" s="55"/>
      <c r="GGU551" s="92"/>
      <c r="GGV551" s="61"/>
      <c r="GGW551" s="55"/>
      <c r="GGX551" s="57"/>
      <c r="GGY551" s="55"/>
      <c r="GGZ551" s="55"/>
      <c r="GHA551" s="55"/>
      <c r="GHB551" s="55"/>
      <c r="GHC551" s="55"/>
      <c r="GHD551" s="55"/>
      <c r="GHE551" s="55"/>
      <c r="GHF551" s="59"/>
      <c r="GHG551" s="55"/>
      <c r="GHH551" s="55"/>
      <c r="GHI551" s="87"/>
      <c r="GHJ551" s="88"/>
      <c r="GHK551" s="89"/>
      <c r="GHL551" s="90"/>
      <c r="GHM551" s="57"/>
      <c r="GHN551" s="57"/>
      <c r="GHO551" s="91"/>
      <c r="GHP551" s="87"/>
      <c r="GHQ551" s="87"/>
      <c r="GHR551" s="55"/>
      <c r="GHS551" s="55"/>
      <c r="GHT551" s="92"/>
      <c r="GHU551" s="61"/>
      <c r="GHV551" s="55"/>
      <c r="GHW551" s="57"/>
      <c r="GHX551" s="55"/>
      <c r="GHY551" s="55"/>
      <c r="GHZ551" s="55"/>
      <c r="GIA551" s="55"/>
      <c r="GIB551" s="55"/>
      <c r="GIC551" s="55"/>
      <c r="GID551" s="55"/>
      <c r="GIE551" s="59"/>
      <c r="GIF551" s="55"/>
      <c r="GIG551" s="55"/>
      <c r="GIH551" s="87"/>
      <c r="GII551" s="88"/>
      <c r="GIJ551" s="89"/>
      <c r="GIK551" s="90"/>
      <c r="GIL551" s="57"/>
      <c r="GIM551" s="57"/>
      <c r="GIN551" s="91"/>
      <c r="GIO551" s="87"/>
      <c r="GIP551" s="87"/>
      <c r="GIQ551" s="55"/>
      <c r="GIR551" s="55"/>
      <c r="GIS551" s="92"/>
      <c r="GIT551" s="61"/>
      <c r="GIU551" s="55"/>
      <c r="GIV551" s="57"/>
      <c r="GIW551" s="55"/>
      <c r="GIX551" s="55"/>
      <c r="GIY551" s="55"/>
      <c r="GIZ551" s="55"/>
      <c r="GJA551" s="55"/>
      <c r="GJB551" s="55"/>
      <c r="GJC551" s="55"/>
      <c r="GJD551" s="59"/>
      <c r="GJE551" s="55"/>
      <c r="GJF551" s="55"/>
      <c r="GJG551" s="87"/>
      <c r="GJH551" s="88"/>
      <c r="GJI551" s="89"/>
      <c r="GJJ551" s="90"/>
      <c r="GJK551" s="57"/>
      <c r="GJL551" s="57"/>
      <c r="GJM551" s="91"/>
      <c r="GJN551" s="87"/>
      <c r="GJO551" s="87"/>
      <c r="GJP551" s="55"/>
      <c r="GJQ551" s="55"/>
      <c r="GJR551" s="92"/>
      <c r="GJS551" s="61"/>
      <c r="GJT551" s="55"/>
      <c r="GJU551" s="57"/>
      <c r="GJV551" s="55"/>
      <c r="GJW551" s="55"/>
      <c r="GJX551" s="55"/>
      <c r="GJY551" s="55"/>
      <c r="GJZ551" s="55"/>
      <c r="GKA551" s="55"/>
      <c r="GKB551" s="55"/>
      <c r="GKC551" s="59"/>
      <c r="GKD551" s="55"/>
      <c r="GKE551" s="55"/>
      <c r="GKF551" s="87"/>
      <c r="GKG551" s="88"/>
      <c r="GKH551" s="89"/>
      <c r="GKI551" s="90"/>
      <c r="GKJ551" s="57"/>
      <c r="GKK551" s="57"/>
      <c r="GKL551" s="91"/>
      <c r="GKM551" s="87"/>
      <c r="GKN551" s="87"/>
      <c r="GKO551" s="55"/>
      <c r="GKP551" s="55"/>
      <c r="GKQ551" s="92"/>
      <c r="GKR551" s="61"/>
      <c r="GKS551" s="55"/>
      <c r="GKT551" s="57"/>
      <c r="GKU551" s="55"/>
      <c r="GKV551" s="55"/>
      <c r="GKW551" s="55"/>
      <c r="GKX551" s="55"/>
      <c r="GKY551" s="55"/>
      <c r="GKZ551" s="55"/>
      <c r="GLA551" s="55"/>
      <c r="GLB551" s="59"/>
      <c r="GLC551" s="55"/>
      <c r="GLD551" s="55"/>
      <c r="GLE551" s="87"/>
      <c r="GLF551" s="88"/>
      <c r="GLG551" s="89"/>
      <c r="GLH551" s="90"/>
      <c r="GLI551" s="57"/>
      <c r="GLJ551" s="57"/>
      <c r="GLK551" s="91"/>
      <c r="GLL551" s="87"/>
      <c r="GLM551" s="87"/>
      <c r="GLN551" s="55"/>
      <c r="GLO551" s="55"/>
      <c r="GLP551" s="92"/>
      <c r="GLQ551" s="61"/>
      <c r="GLR551" s="55"/>
      <c r="GLS551" s="57"/>
      <c r="GLT551" s="55"/>
      <c r="GLU551" s="55"/>
      <c r="GLV551" s="55"/>
      <c r="GLW551" s="55"/>
      <c r="GLX551" s="55"/>
      <c r="GLY551" s="55"/>
      <c r="GLZ551" s="55"/>
      <c r="GMA551" s="59"/>
      <c r="GMB551" s="55"/>
      <c r="GMC551" s="55"/>
      <c r="GMD551" s="87"/>
      <c r="GME551" s="88"/>
      <c r="GMF551" s="89"/>
      <c r="GMG551" s="90"/>
      <c r="GMH551" s="57"/>
      <c r="GMI551" s="57"/>
      <c r="GMJ551" s="91"/>
      <c r="GMK551" s="87"/>
      <c r="GML551" s="87"/>
      <c r="GMM551" s="55"/>
      <c r="GMN551" s="55"/>
      <c r="GMO551" s="92"/>
      <c r="GMP551" s="61"/>
      <c r="GMQ551" s="55"/>
      <c r="GMR551" s="57"/>
      <c r="GMS551" s="55"/>
      <c r="GMT551" s="55"/>
      <c r="GMU551" s="55"/>
      <c r="GMV551" s="55"/>
      <c r="GMW551" s="55"/>
      <c r="GMX551" s="55"/>
      <c r="GMY551" s="55"/>
      <c r="GMZ551" s="59"/>
      <c r="GNA551" s="55"/>
      <c r="GNB551" s="55"/>
      <c r="GNC551" s="87"/>
      <c r="GND551" s="88"/>
      <c r="GNE551" s="89"/>
      <c r="GNF551" s="90"/>
      <c r="GNG551" s="57"/>
      <c r="GNH551" s="57"/>
      <c r="GNI551" s="91"/>
      <c r="GNJ551" s="87"/>
      <c r="GNK551" s="87"/>
      <c r="GNL551" s="55"/>
      <c r="GNM551" s="55"/>
      <c r="GNN551" s="92"/>
      <c r="GNO551" s="61"/>
      <c r="GNP551" s="55"/>
      <c r="GNQ551" s="57"/>
      <c r="GNR551" s="55"/>
      <c r="GNS551" s="55"/>
      <c r="GNT551" s="55"/>
      <c r="GNU551" s="55"/>
      <c r="GNV551" s="55"/>
      <c r="GNW551" s="55"/>
      <c r="GNX551" s="55"/>
      <c r="GNY551" s="59"/>
      <c r="GNZ551" s="55"/>
      <c r="GOA551" s="55"/>
      <c r="GOB551" s="87"/>
      <c r="GOC551" s="88"/>
      <c r="GOD551" s="89"/>
      <c r="GOE551" s="90"/>
      <c r="GOF551" s="57"/>
      <c r="GOG551" s="57"/>
      <c r="GOH551" s="91"/>
      <c r="GOI551" s="87"/>
      <c r="GOJ551" s="87"/>
      <c r="GOK551" s="55"/>
      <c r="GOL551" s="55"/>
      <c r="GOM551" s="92"/>
      <c r="GON551" s="61"/>
      <c r="GOO551" s="55"/>
      <c r="GOP551" s="57"/>
      <c r="GOQ551" s="55"/>
      <c r="GOR551" s="55"/>
      <c r="GOS551" s="55"/>
      <c r="GOT551" s="55"/>
      <c r="GOU551" s="55"/>
      <c r="GOV551" s="55"/>
      <c r="GOW551" s="55"/>
      <c r="GOX551" s="59"/>
      <c r="GOY551" s="55"/>
      <c r="GOZ551" s="55"/>
      <c r="GPA551" s="87"/>
      <c r="GPB551" s="88"/>
      <c r="GPC551" s="89"/>
      <c r="GPD551" s="90"/>
      <c r="GPE551" s="57"/>
      <c r="GPF551" s="57"/>
      <c r="GPG551" s="91"/>
      <c r="GPH551" s="87"/>
      <c r="GPI551" s="87"/>
      <c r="GPJ551" s="55"/>
      <c r="GPK551" s="55"/>
      <c r="GPL551" s="92"/>
      <c r="GPM551" s="61"/>
      <c r="GPN551" s="55"/>
      <c r="GPO551" s="57"/>
      <c r="GPP551" s="55"/>
      <c r="GPQ551" s="55"/>
      <c r="GPR551" s="55"/>
      <c r="GPS551" s="55"/>
      <c r="GPT551" s="55"/>
      <c r="GPU551" s="55"/>
      <c r="GPV551" s="55"/>
      <c r="GPW551" s="59"/>
      <c r="GPX551" s="55"/>
      <c r="GPY551" s="55"/>
      <c r="GPZ551" s="87"/>
      <c r="GQA551" s="88"/>
      <c r="GQB551" s="89"/>
      <c r="GQC551" s="90"/>
      <c r="GQD551" s="57"/>
      <c r="GQE551" s="57"/>
      <c r="GQF551" s="91"/>
      <c r="GQG551" s="87"/>
      <c r="GQH551" s="87"/>
      <c r="GQI551" s="55"/>
      <c r="GQJ551" s="55"/>
      <c r="GQK551" s="92"/>
      <c r="GQL551" s="61"/>
      <c r="GQM551" s="55"/>
      <c r="GQN551" s="57"/>
      <c r="GQO551" s="55"/>
      <c r="GQP551" s="55"/>
      <c r="GQQ551" s="55"/>
      <c r="GQR551" s="55"/>
      <c r="GQS551" s="55"/>
      <c r="GQT551" s="55"/>
      <c r="GQU551" s="55"/>
      <c r="GQV551" s="59"/>
      <c r="GQW551" s="55"/>
      <c r="GQX551" s="55"/>
      <c r="GQY551" s="87"/>
      <c r="GQZ551" s="88"/>
      <c r="GRA551" s="89"/>
      <c r="GRB551" s="90"/>
      <c r="GRC551" s="57"/>
      <c r="GRD551" s="57"/>
      <c r="GRE551" s="91"/>
      <c r="GRF551" s="87"/>
      <c r="GRG551" s="87"/>
      <c r="GRH551" s="55"/>
      <c r="GRI551" s="55"/>
      <c r="GRJ551" s="92"/>
      <c r="GRK551" s="61"/>
      <c r="GRL551" s="55"/>
      <c r="GRM551" s="57"/>
      <c r="GRN551" s="55"/>
      <c r="GRO551" s="55"/>
      <c r="GRP551" s="55"/>
      <c r="GRQ551" s="55"/>
      <c r="GRR551" s="55"/>
      <c r="GRS551" s="55"/>
      <c r="GRT551" s="55"/>
      <c r="GRU551" s="59"/>
      <c r="GRV551" s="55"/>
      <c r="GRW551" s="55"/>
      <c r="GRX551" s="87"/>
      <c r="GRY551" s="88"/>
      <c r="GRZ551" s="89"/>
      <c r="GSA551" s="90"/>
      <c r="GSB551" s="57"/>
      <c r="GSC551" s="57"/>
      <c r="GSD551" s="91"/>
      <c r="GSE551" s="87"/>
      <c r="GSF551" s="87"/>
      <c r="GSG551" s="55"/>
      <c r="GSH551" s="55"/>
      <c r="GSI551" s="92"/>
      <c r="GSJ551" s="61"/>
      <c r="GSK551" s="55"/>
      <c r="GSL551" s="57"/>
      <c r="GSM551" s="55"/>
      <c r="GSN551" s="55"/>
      <c r="GSO551" s="55"/>
      <c r="GSP551" s="55"/>
      <c r="GSQ551" s="55"/>
      <c r="GSR551" s="55"/>
      <c r="GSS551" s="55"/>
      <c r="GST551" s="59"/>
      <c r="GSU551" s="55"/>
      <c r="GSV551" s="55"/>
      <c r="GSW551" s="87"/>
      <c r="GSX551" s="88"/>
      <c r="GSY551" s="89"/>
      <c r="GSZ551" s="90"/>
      <c r="GTA551" s="57"/>
      <c r="GTB551" s="57"/>
      <c r="GTC551" s="91"/>
      <c r="GTD551" s="87"/>
      <c r="GTE551" s="87"/>
      <c r="GTF551" s="55"/>
      <c r="GTG551" s="55"/>
      <c r="GTH551" s="92"/>
      <c r="GTI551" s="61"/>
      <c r="GTJ551" s="55"/>
      <c r="GTK551" s="57"/>
      <c r="GTL551" s="55"/>
      <c r="GTM551" s="55"/>
      <c r="GTN551" s="55"/>
      <c r="GTO551" s="55"/>
      <c r="GTP551" s="55"/>
      <c r="GTQ551" s="55"/>
      <c r="GTR551" s="55"/>
      <c r="GTS551" s="59"/>
      <c r="GTT551" s="55"/>
      <c r="GTU551" s="55"/>
      <c r="GTV551" s="87"/>
      <c r="GTW551" s="88"/>
      <c r="GTX551" s="89"/>
      <c r="GTY551" s="90"/>
      <c r="GTZ551" s="57"/>
      <c r="GUA551" s="57"/>
      <c r="GUB551" s="91"/>
      <c r="GUC551" s="87"/>
      <c r="GUD551" s="87"/>
      <c r="GUE551" s="55"/>
      <c r="GUF551" s="55"/>
      <c r="GUG551" s="92"/>
      <c r="GUH551" s="61"/>
      <c r="GUI551" s="55"/>
      <c r="GUJ551" s="57"/>
      <c r="GUK551" s="55"/>
      <c r="GUL551" s="55"/>
      <c r="GUM551" s="55"/>
      <c r="GUN551" s="55"/>
      <c r="GUO551" s="55"/>
      <c r="GUP551" s="55"/>
      <c r="GUQ551" s="55"/>
      <c r="GUR551" s="59"/>
      <c r="GUS551" s="55"/>
      <c r="GUT551" s="55"/>
      <c r="GUU551" s="87"/>
      <c r="GUV551" s="88"/>
      <c r="GUW551" s="89"/>
      <c r="GUX551" s="90"/>
      <c r="GUY551" s="57"/>
      <c r="GUZ551" s="57"/>
      <c r="GVA551" s="91"/>
      <c r="GVB551" s="87"/>
      <c r="GVC551" s="87"/>
      <c r="GVD551" s="55"/>
      <c r="GVE551" s="55"/>
      <c r="GVF551" s="92"/>
      <c r="GVG551" s="61"/>
      <c r="GVH551" s="55"/>
      <c r="GVI551" s="57"/>
      <c r="GVJ551" s="55"/>
      <c r="GVK551" s="55"/>
      <c r="GVL551" s="55"/>
      <c r="GVM551" s="55"/>
      <c r="GVN551" s="55"/>
      <c r="GVO551" s="55"/>
      <c r="GVP551" s="55"/>
      <c r="GVQ551" s="59"/>
      <c r="GVR551" s="55"/>
      <c r="GVS551" s="55"/>
      <c r="GVT551" s="87"/>
      <c r="GVU551" s="88"/>
      <c r="GVV551" s="89"/>
      <c r="GVW551" s="90"/>
      <c r="GVX551" s="57"/>
      <c r="GVY551" s="57"/>
      <c r="GVZ551" s="91"/>
      <c r="GWA551" s="87"/>
      <c r="GWB551" s="87"/>
      <c r="GWC551" s="55"/>
      <c r="GWD551" s="55"/>
      <c r="GWE551" s="92"/>
      <c r="GWF551" s="61"/>
      <c r="GWG551" s="55"/>
      <c r="GWH551" s="57"/>
      <c r="GWI551" s="55"/>
      <c r="GWJ551" s="55"/>
      <c r="GWK551" s="55"/>
      <c r="GWL551" s="55"/>
      <c r="GWM551" s="55"/>
      <c r="GWN551" s="55"/>
      <c r="GWO551" s="55"/>
      <c r="GWP551" s="59"/>
      <c r="GWQ551" s="55"/>
      <c r="GWR551" s="55"/>
      <c r="GWS551" s="87"/>
      <c r="GWT551" s="88"/>
      <c r="GWU551" s="89"/>
      <c r="GWV551" s="90"/>
      <c r="GWW551" s="57"/>
      <c r="GWX551" s="57"/>
      <c r="GWY551" s="91"/>
      <c r="GWZ551" s="87"/>
      <c r="GXA551" s="87"/>
      <c r="GXB551" s="55"/>
      <c r="GXC551" s="55"/>
      <c r="GXD551" s="92"/>
      <c r="GXE551" s="61"/>
      <c r="GXF551" s="55"/>
      <c r="GXG551" s="57"/>
      <c r="GXH551" s="55"/>
      <c r="GXI551" s="55"/>
      <c r="GXJ551" s="55"/>
      <c r="GXK551" s="55"/>
      <c r="GXL551" s="55"/>
      <c r="GXM551" s="55"/>
      <c r="GXN551" s="55"/>
      <c r="GXO551" s="59"/>
      <c r="GXP551" s="55"/>
      <c r="GXQ551" s="55"/>
      <c r="GXR551" s="87"/>
      <c r="GXS551" s="88"/>
      <c r="GXT551" s="89"/>
      <c r="GXU551" s="90"/>
      <c r="GXV551" s="57"/>
      <c r="GXW551" s="57"/>
      <c r="GXX551" s="91"/>
      <c r="GXY551" s="87"/>
      <c r="GXZ551" s="87"/>
      <c r="GYA551" s="55"/>
      <c r="GYB551" s="55"/>
      <c r="GYC551" s="92"/>
      <c r="GYD551" s="61"/>
      <c r="GYE551" s="55"/>
      <c r="GYF551" s="57"/>
      <c r="GYG551" s="55"/>
      <c r="GYH551" s="55"/>
      <c r="GYI551" s="55"/>
      <c r="GYJ551" s="55"/>
      <c r="GYK551" s="55"/>
      <c r="GYL551" s="55"/>
      <c r="GYM551" s="55"/>
      <c r="GYN551" s="59"/>
      <c r="GYO551" s="55"/>
      <c r="GYP551" s="55"/>
      <c r="GYQ551" s="87"/>
      <c r="GYR551" s="88"/>
      <c r="GYS551" s="89"/>
      <c r="GYT551" s="90"/>
      <c r="GYU551" s="57"/>
      <c r="GYV551" s="57"/>
      <c r="GYW551" s="91"/>
      <c r="GYX551" s="87"/>
      <c r="GYY551" s="87"/>
      <c r="GYZ551" s="55"/>
      <c r="GZA551" s="55"/>
      <c r="GZB551" s="92"/>
      <c r="GZC551" s="61"/>
      <c r="GZD551" s="55"/>
      <c r="GZE551" s="57"/>
      <c r="GZF551" s="55"/>
      <c r="GZG551" s="55"/>
      <c r="GZH551" s="55"/>
      <c r="GZI551" s="55"/>
      <c r="GZJ551" s="55"/>
      <c r="GZK551" s="55"/>
      <c r="GZL551" s="55"/>
      <c r="GZM551" s="59"/>
      <c r="GZN551" s="55"/>
      <c r="GZO551" s="55"/>
      <c r="GZP551" s="87"/>
      <c r="GZQ551" s="88"/>
      <c r="GZR551" s="89"/>
      <c r="GZS551" s="90"/>
      <c r="GZT551" s="57"/>
      <c r="GZU551" s="57"/>
      <c r="GZV551" s="91"/>
      <c r="GZW551" s="87"/>
      <c r="GZX551" s="87"/>
      <c r="GZY551" s="55"/>
      <c r="GZZ551" s="55"/>
      <c r="HAA551" s="92"/>
      <c r="HAB551" s="61"/>
      <c r="HAC551" s="55"/>
      <c r="HAD551" s="57"/>
      <c r="HAE551" s="55"/>
      <c r="HAF551" s="55"/>
      <c r="HAG551" s="55"/>
      <c r="HAH551" s="55"/>
      <c r="HAI551" s="55"/>
      <c r="HAJ551" s="55"/>
      <c r="HAK551" s="55"/>
      <c r="HAL551" s="59"/>
      <c r="HAM551" s="55"/>
      <c r="HAN551" s="55"/>
      <c r="HAO551" s="87"/>
      <c r="HAP551" s="88"/>
      <c r="HAQ551" s="89"/>
      <c r="HAR551" s="90"/>
      <c r="HAS551" s="57"/>
      <c r="HAT551" s="57"/>
      <c r="HAU551" s="91"/>
      <c r="HAV551" s="87"/>
      <c r="HAW551" s="87"/>
      <c r="HAX551" s="55"/>
      <c r="HAY551" s="55"/>
      <c r="HAZ551" s="92"/>
      <c r="HBA551" s="61"/>
      <c r="HBB551" s="55"/>
      <c r="HBC551" s="57"/>
      <c r="HBD551" s="55"/>
      <c r="HBE551" s="55"/>
      <c r="HBF551" s="55"/>
      <c r="HBG551" s="55"/>
      <c r="HBH551" s="55"/>
      <c r="HBI551" s="55"/>
      <c r="HBJ551" s="55"/>
      <c r="HBK551" s="59"/>
      <c r="HBL551" s="55"/>
      <c r="HBM551" s="55"/>
      <c r="HBN551" s="87"/>
      <c r="HBO551" s="88"/>
      <c r="HBP551" s="89"/>
      <c r="HBQ551" s="90"/>
      <c r="HBR551" s="57"/>
      <c r="HBS551" s="57"/>
      <c r="HBT551" s="91"/>
      <c r="HBU551" s="87"/>
      <c r="HBV551" s="87"/>
      <c r="HBW551" s="55"/>
      <c r="HBX551" s="55"/>
      <c r="HBY551" s="92"/>
      <c r="HBZ551" s="61"/>
      <c r="HCA551" s="55"/>
      <c r="HCB551" s="57"/>
      <c r="HCC551" s="55"/>
      <c r="HCD551" s="55"/>
      <c r="HCE551" s="55"/>
      <c r="HCF551" s="55"/>
      <c r="HCG551" s="55"/>
      <c r="HCH551" s="55"/>
      <c r="HCI551" s="55"/>
      <c r="HCJ551" s="59"/>
      <c r="HCK551" s="55"/>
      <c r="HCL551" s="55"/>
      <c r="HCM551" s="87"/>
      <c r="HCN551" s="88"/>
      <c r="HCO551" s="89"/>
      <c r="HCP551" s="90"/>
      <c r="HCQ551" s="57"/>
      <c r="HCR551" s="57"/>
      <c r="HCS551" s="91"/>
      <c r="HCT551" s="87"/>
      <c r="HCU551" s="87"/>
      <c r="HCV551" s="55"/>
      <c r="HCW551" s="55"/>
      <c r="HCX551" s="92"/>
      <c r="HCY551" s="61"/>
      <c r="HCZ551" s="55"/>
      <c r="HDA551" s="57"/>
      <c r="HDB551" s="55"/>
      <c r="HDC551" s="55"/>
      <c r="HDD551" s="55"/>
      <c r="HDE551" s="55"/>
      <c r="HDF551" s="55"/>
      <c r="HDG551" s="55"/>
      <c r="HDH551" s="55"/>
      <c r="HDI551" s="59"/>
      <c r="HDJ551" s="55"/>
      <c r="HDK551" s="55"/>
      <c r="HDL551" s="87"/>
      <c r="HDM551" s="88"/>
      <c r="HDN551" s="89"/>
      <c r="HDO551" s="90"/>
      <c r="HDP551" s="57"/>
      <c r="HDQ551" s="57"/>
      <c r="HDR551" s="91"/>
      <c r="HDS551" s="87"/>
      <c r="HDT551" s="87"/>
      <c r="HDU551" s="55"/>
      <c r="HDV551" s="55"/>
      <c r="HDW551" s="92"/>
      <c r="HDX551" s="61"/>
      <c r="HDY551" s="55"/>
      <c r="HDZ551" s="57"/>
      <c r="HEA551" s="55"/>
      <c r="HEB551" s="55"/>
      <c r="HEC551" s="55"/>
      <c r="HED551" s="55"/>
      <c r="HEE551" s="55"/>
      <c r="HEF551" s="55"/>
      <c r="HEG551" s="55"/>
      <c r="HEH551" s="59"/>
      <c r="HEI551" s="55"/>
      <c r="HEJ551" s="55"/>
      <c r="HEK551" s="87"/>
      <c r="HEL551" s="88"/>
      <c r="HEM551" s="89"/>
      <c r="HEN551" s="90"/>
      <c r="HEO551" s="57"/>
      <c r="HEP551" s="57"/>
      <c r="HEQ551" s="91"/>
      <c r="HER551" s="87"/>
      <c r="HES551" s="87"/>
      <c r="HET551" s="55"/>
      <c r="HEU551" s="55"/>
      <c r="HEV551" s="92"/>
      <c r="HEW551" s="61"/>
      <c r="HEX551" s="55"/>
      <c r="HEY551" s="57"/>
      <c r="HEZ551" s="55"/>
      <c r="HFA551" s="55"/>
      <c r="HFB551" s="55"/>
      <c r="HFC551" s="55"/>
      <c r="HFD551" s="55"/>
      <c r="HFE551" s="55"/>
      <c r="HFF551" s="55"/>
      <c r="HFG551" s="59"/>
      <c r="HFH551" s="55"/>
      <c r="HFI551" s="55"/>
      <c r="HFJ551" s="87"/>
      <c r="HFK551" s="88"/>
      <c r="HFL551" s="89"/>
      <c r="HFM551" s="90"/>
      <c r="HFN551" s="57"/>
      <c r="HFO551" s="57"/>
      <c r="HFP551" s="91"/>
      <c r="HFQ551" s="87"/>
      <c r="HFR551" s="87"/>
      <c r="HFS551" s="55"/>
      <c r="HFT551" s="55"/>
      <c r="HFU551" s="92"/>
      <c r="HFV551" s="61"/>
      <c r="HFW551" s="55"/>
      <c r="HFX551" s="57"/>
      <c r="HFY551" s="55"/>
      <c r="HFZ551" s="55"/>
      <c r="HGA551" s="55"/>
      <c r="HGB551" s="55"/>
      <c r="HGC551" s="55"/>
      <c r="HGD551" s="55"/>
      <c r="HGE551" s="55"/>
      <c r="HGF551" s="59"/>
      <c r="HGG551" s="55"/>
      <c r="HGH551" s="55"/>
      <c r="HGI551" s="87"/>
      <c r="HGJ551" s="88"/>
      <c r="HGK551" s="89"/>
      <c r="HGL551" s="90"/>
      <c r="HGM551" s="57"/>
      <c r="HGN551" s="57"/>
      <c r="HGO551" s="91"/>
      <c r="HGP551" s="87"/>
      <c r="HGQ551" s="87"/>
      <c r="HGR551" s="55"/>
      <c r="HGS551" s="55"/>
      <c r="HGT551" s="92"/>
      <c r="HGU551" s="61"/>
      <c r="HGV551" s="55"/>
      <c r="HGW551" s="57"/>
      <c r="HGX551" s="55"/>
      <c r="HGY551" s="55"/>
      <c r="HGZ551" s="55"/>
      <c r="HHA551" s="55"/>
      <c r="HHB551" s="55"/>
      <c r="HHC551" s="55"/>
      <c r="HHD551" s="55"/>
      <c r="HHE551" s="59"/>
      <c r="HHF551" s="55"/>
      <c r="HHG551" s="55"/>
      <c r="HHH551" s="87"/>
      <c r="HHI551" s="88"/>
      <c r="HHJ551" s="89"/>
      <c r="HHK551" s="90"/>
      <c r="HHL551" s="57"/>
      <c r="HHM551" s="57"/>
      <c r="HHN551" s="91"/>
      <c r="HHO551" s="87"/>
      <c r="HHP551" s="87"/>
      <c r="HHQ551" s="55"/>
      <c r="HHR551" s="55"/>
      <c r="HHS551" s="92"/>
      <c r="HHT551" s="61"/>
      <c r="HHU551" s="55"/>
      <c r="HHV551" s="57"/>
      <c r="HHW551" s="55"/>
      <c r="HHX551" s="55"/>
      <c r="HHY551" s="55"/>
      <c r="HHZ551" s="55"/>
      <c r="HIA551" s="55"/>
      <c r="HIB551" s="55"/>
      <c r="HIC551" s="55"/>
      <c r="HID551" s="59"/>
      <c r="HIE551" s="55"/>
      <c r="HIF551" s="55"/>
      <c r="HIG551" s="87"/>
      <c r="HIH551" s="88"/>
      <c r="HII551" s="89"/>
      <c r="HIJ551" s="90"/>
      <c r="HIK551" s="57"/>
      <c r="HIL551" s="57"/>
      <c r="HIM551" s="91"/>
      <c r="HIN551" s="87"/>
      <c r="HIO551" s="87"/>
      <c r="HIP551" s="55"/>
      <c r="HIQ551" s="55"/>
      <c r="HIR551" s="92"/>
      <c r="HIS551" s="61"/>
      <c r="HIT551" s="55"/>
      <c r="HIU551" s="57"/>
      <c r="HIV551" s="55"/>
      <c r="HIW551" s="55"/>
      <c r="HIX551" s="55"/>
      <c r="HIY551" s="55"/>
      <c r="HIZ551" s="55"/>
      <c r="HJA551" s="55"/>
      <c r="HJB551" s="55"/>
      <c r="HJC551" s="59"/>
      <c r="HJD551" s="55"/>
      <c r="HJE551" s="55"/>
      <c r="HJF551" s="87"/>
      <c r="HJG551" s="88"/>
      <c r="HJH551" s="89"/>
      <c r="HJI551" s="90"/>
      <c r="HJJ551" s="57"/>
      <c r="HJK551" s="57"/>
      <c r="HJL551" s="91"/>
      <c r="HJM551" s="87"/>
      <c r="HJN551" s="87"/>
      <c r="HJO551" s="55"/>
      <c r="HJP551" s="55"/>
      <c r="HJQ551" s="92"/>
      <c r="HJR551" s="61"/>
      <c r="HJS551" s="55"/>
      <c r="HJT551" s="57"/>
      <c r="HJU551" s="55"/>
      <c r="HJV551" s="55"/>
      <c r="HJW551" s="55"/>
      <c r="HJX551" s="55"/>
      <c r="HJY551" s="55"/>
      <c r="HJZ551" s="55"/>
      <c r="HKA551" s="55"/>
      <c r="HKB551" s="59"/>
      <c r="HKC551" s="55"/>
      <c r="HKD551" s="55"/>
      <c r="HKE551" s="87"/>
      <c r="HKF551" s="88"/>
      <c r="HKG551" s="89"/>
      <c r="HKH551" s="90"/>
      <c r="HKI551" s="57"/>
      <c r="HKJ551" s="57"/>
      <c r="HKK551" s="91"/>
      <c r="HKL551" s="87"/>
      <c r="HKM551" s="87"/>
      <c r="HKN551" s="55"/>
      <c r="HKO551" s="55"/>
      <c r="HKP551" s="92"/>
      <c r="HKQ551" s="61"/>
      <c r="HKR551" s="55"/>
      <c r="HKS551" s="57"/>
      <c r="HKT551" s="55"/>
      <c r="HKU551" s="55"/>
      <c r="HKV551" s="55"/>
      <c r="HKW551" s="55"/>
      <c r="HKX551" s="55"/>
      <c r="HKY551" s="55"/>
      <c r="HKZ551" s="55"/>
      <c r="HLA551" s="59"/>
      <c r="HLB551" s="55"/>
      <c r="HLC551" s="55"/>
      <c r="HLD551" s="87"/>
      <c r="HLE551" s="88"/>
      <c r="HLF551" s="89"/>
      <c r="HLG551" s="90"/>
      <c r="HLH551" s="57"/>
      <c r="HLI551" s="57"/>
      <c r="HLJ551" s="91"/>
      <c r="HLK551" s="87"/>
      <c r="HLL551" s="87"/>
      <c r="HLM551" s="55"/>
      <c r="HLN551" s="55"/>
      <c r="HLO551" s="92"/>
      <c r="HLP551" s="61"/>
      <c r="HLQ551" s="55"/>
      <c r="HLR551" s="57"/>
      <c r="HLS551" s="55"/>
      <c r="HLT551" s="55"/>
      <c r="HLU551" s="55"/>
      <c r="HLV551" s="55"/>
      <c r="HLW551" s="55"/>
      <c r="HLX551" s="55"/>
      <c r="HLY551" s="55"/>
      <c r="HLZ551" s="59"/>
      <c r="HMA551" s="55"/>
      <c r="HMB551" s="55"/>
      <c r="HMC551" s="87"/>
      <c r="HMD551" s="88"/>
      <c r="HME551" s="89"/>
      <c r="HMF551" s="90"/>
      <c r="HMG551" s="57"/>
      <c r="HMH551" s="57"/>
      <c r="HMI551" s="91"/>
      <c r="HMJ551" s="87"/>
      <c r="HMK551" s="87"/>
      <c r="HML551" s="55"/>
      <c r="HMM551" s="55"/>
      <c r="HMN551" s="92"/>
      <c r="HMO551" s="61"/>
      <c r="HMP551" s="55"/>
      <c r="HMQ551" s="57"/>
      <c r="HMR551" s="55"/>
      <c r="HMS551" s="55"/>
      <c r="HMT551" s="55"/>
      <c r="HMU551" s="55"/>
      <c r="HMV551" s="55"/>
      <c r="HMW551" s="55"/>
      <c r="HMX551" s="55"/>
      <c r="HMY551" s="59"/>
      <c r="HMZ551" s="55"/>
      <c r="HNA551" s="55"/>
      <c r="HNB551" s="87"/>
      <c r="HNC551" s="88"/>
      <c r="HND551" s="89"/>
      <c r="HNE551" s="90"/>
      <c r="HNF551" s="57"/>
      <c r="HNG551" s="57"/>
      <c r="HNH551" s="91"/>
      <c r="HNI551" s="87"/>
      <c r="HNJ551" s="87"/>
      <c r="HNK551" s="55"/>
      <c r="HNL551" s="55"/>
      <c r="HNM551" s="92"/>
      <c r="HNN551" s="61"/>
      <c r="HNO551" s="55"/>
      <c r="HNP551" s="57"/>
      <c r="HNQ551" s="55"/>
      <c r="HNR551" s="55"/>
      <c r="HNS551" s="55"/>
      <c r="HNT551" s="55"/>
      <c r="HNU551" s="55"/>
      <c r="HNV551" s="55"/>
      <c r="HNW551" s="55"/>
      <c r="HNX551" s="59"/>
      <c r="HNY551" s="55"/>
      <c r="HNZ551" s="55"/>
      <c r="HOA551" s="87"/>
      <c r="HOB551" s="88"/>
      <c r="HOC551" s="89"/>
      <c r="HOD551" s="90"/>
      <c r="HOE551" s="57"/>
      <c r="HOF551" s="57"/>
      <c r="HOG551" s="91"/>
      <c r="HOH551" s="87"/>
      <c r="HOI551" s="87"/>
      <c r="HOJ551" s="55"/>
      <c r="HOK551" s="55"/>
      <c r="HOL551" s="92"/>
      <c r="HOM551" s="61"/>
      <c r="HON551" s="55"/>
      <c r="HOO551" s="57"/>
      <c r="HOP551" s="55"/>
      <c r="HOQ551" s="55"/>
      <c r="HOR551" s="55"/>
      <c r="HOS551" s="55"/>
      <c r="HOT551" s="55"/>
      <c r="HOU551" s="55"/>
      <c r="HOV551" s="55"/>
      <c r="HOW551" s="59"/>
      <c r="HOX551" s="55"/>
      <c r="HOY551" s="55"/>
      <c r="HOZ551" s="87"/>
      <c r="HPA551" s="88"/>
      <c r="HPB551" s="89"/>
      <c r="HPC551" s="90"/>
      <c r="HPD551" s="57"/>
      <c r="HPE551" s="57"/>
      <c r="HPF551" s="91"/>
      <c r="HPG551" s="87"/>
      <c r="HPH551" s="87"/>
      <c r="HPI551" s="55"/>
      <c r="HPJ551" s="55"/>
      <c r="HPK551" s="92"/>
      <c r="HPL551" s="61"/>
      <c r="HPM551" s="55"/>
      <c r="HPN551" s="57"/>
      <c r="HPO551" s="55"/>
      <c r="HPP551" s="55"/>
      <c r="HPQ551" s="55"/>
      <c r="HPR551" s="55"/>
      <c r="HPS551" s="55"/>
      <c r="HPT551" s="55"/>
      <c r="HPU551" s="55"/>
      <c r="HPV551" s="59"/>
      <c r="HPW551" s="55"/>
      <c r="HPX551" s="55"/>
      <c r="HPY551" s="87"/>
      <c r="HPZ551" s="88"/>
      <c r="HQA551" s="89"/>
      <c r="HQB551" s="90"/>
      <c r="HQC551" s="57"/>
      <c r="HQD551" s="57"/>
      <c r="HQE551" s="91"/>
      <c r="HQF551" s="87"/>
      <c r="HQG551" s="87"/>
      <c r="HQH551" s="55"/>
      <c r="HQI551" s="55"/>
      <c r="HQJ551" s="92"/>
      <c r="HQK551" s="61"/>
      <c r="HQL551" s="55"/>
      <c r="HQM551" s="57"/>
      <c r="HQN551" s="55"/>
      <c r="HQO551" s="55"/>
      <c r="HQP551" s="55"/>
      <c r="HQQ551" s="55"/>
      <c r="HQR551" s="55"/>
      <c r="HQS551" s="55"/>
      <c r="HQT551" s="55"/>
      <c r="HQU551" s="59"/>
      <c r="HQV551" s="55"/>
      <c r="HQW551" s="55"/>
      <c r="HQX551" s="87"/>
      <c r="HQY551" s="88"/>
      <c r="HQZ551" s="89"/>
      <c r="HRA551" s="90"/>
      <c r="HRB551" s="57"/>
      <c r="HRC551" s="57"/>
      <c r="HRD551" s="91"/>
      <c r="HRE551" s="87"/>
      <c r="HRF551" s="87"/>
      <c r="HRG551" s="55"/>
      <c r="HRH551" s="55"/>
      <c r="HRI551" s="92"/>
      <c r="HRJ551" s="61"/>
      <c r="HRK551" s="55"/>
      <c r="HRL551" s="57"/>
      <c r="HRM551" s="55"/>
      <c r="HRN551" s="55"/>
      <c r="HRO551" s="55"/>
      <c r="HRP551" s="55"/>
      <c r="HRQ551" s="55"/>
      <c r="HRR551" s="55"/>
      <c r="HRS551" s="55"/>
      <c r="HRT551" s="59"/>
      <c r="HRU551" s="55"/>
      <c r="HRV551" s="55"/>
      <c r="HRW551" s="87"/>
      <c r="HRX551" s="88"/>
      <c r="HRY551" s="89"/>
      <c r="HRZ551" s="90"/>
      <c r="HSA551" s="57"/>
      <c r="HSB551" s="57"/>
      <c r="HSC551" s="91"/>
      <c r="HSD551" s="87"/>
      <c r="HSE551" s="87"/>
      <c r="HSF551" s="55"/>
      <c r="HSG551" s="55"/>
      <c r="HSH551" s="92"/>
      <c r="HSI551" s="61"/>
      <c r="HSJ551" s="55"/>
      <c r="HSK551" s="57"/>
      <c r="HSL551" s="55"/>
      <c r="HSM551" s="55"/>
      <c r="HSN551" s="55"/>
      <c r="HSO551" s="55"/>
      <c r="HSP551" s="55"/>
      <c r="HSQ551" s="55"/>
      <c r="HSR551" s="55"/>
      <c r="HSS551" s="59"/>
      <c r="HST551" s="55"/>
      <c r="HSU551" s="55"/>
      <c r="HSV551" s="87"/>
      <c r="HSW551" s="88"/>
      <c r="HSX551" s="89"/>
      <c r="HSY551" s="90"/>
      <c r="HSZ551" s="57"/>
      <c r="HTA551" s="57"/>
      <c r="HTB551" s="91"/>
      <c r="HTC551" s="87"/>
      <c r="HTD551" s="87"/>
      <c r="HTE551" s="55"/>
      <c r="HTF551" s="55"/>
      <c r="HTG551" s="92"/>
      <c r="HTH551" s="61"/>
      <c r="HTI551" s="55"/>
      <c r="HTJ551" s="57"/>
      <c r="HTK551" s="55"/>
      <c r="HTL551" s="55"/>
      <c r="HTM551" s="55"/>
      <c r="HTN551" s="55"/>
      <c r="HTO551" s="55"/>
      <c r="HTP551" s="55"/>
      <c r="HTQ551" s="55"/>
      <c r="HTR551" s="59"/>
      <c r="HTS551" s="55"/>
      <c r="HTT551" s="55"/>
      <c r="HTU551" s="87"/>
      <c r="HTV551" s="88"/>
      <c r="HTW551" s="89"/>
      <c r="HTX551" s="90"/>
      <c r="HTY551" s="57"/>
      <c r="HTZ551" s="57"/>
      <c r="HUA551" s="91"/>
      <c r="HUB551" s="87"/>
      <c r="HUC551" s="87"/>
      <c r="HUD551" s="55"/>
      <c r="HUE551" s="55"/>
      <c r="HUF551" s="92"/>
      <c r="HUG551" s="61"/>
      <c r="HUH551" s="55"/>
      <c r="HUI551" s="57"/>
      <c r="HUJ551" s="55"/>
      <c r="HUK551" s="55"/>
      <c r="HUL551" s="55"/>
      <c r="HUM551" s="55"/>
      <c r="HUN551" s="55"/>
      <c r="HUO551" s="55"/>
      <c r="HUP551" s="55"/>
      <c r="HUQ551" s="59"/>
      <c r="HUR551" s="55"/>
      <c r="HUS551" s="55"/>
      <c r="HUT551" s="87"/>
      <c r="HUU551" s="88"/>
      <c r="HUV551" s="89"/>
      <c r="HUW551" s="90"/>
      <c r="HUX551" s="57"/>
      <c r="HUY551" s="57"/>
      <c r="HUZ551" s="91"/>
      <c r="HVA551" s="87"/>
      <c r="HVB551" s="87"/>
      <c r="HVC551" s="55"/>
      <c r="HVD551" s="55"/>
      <c r="HVE551" s="92"/>
      <c r="HVF551" s="61"/>
      <c r="HVG551" s="55"/>
      <c r="HVH551" s="57"/>
      <c r="HVI551" s="55"/>
      <c r="HVJ551" s="55"/>
      <c r="HVK551" s="55"/>
      <c r="HVL551" s="55"/>
      <c r="HVM551" s="55"/>
      <c r="HVN551" s="55"/>
      <c r="HVO551" s="55"/>
      <c r="HVP551" s="59"/>
      <c r="HVQ551" s="55"/>
      <c r="HVR551" s="55"/>
      <c r="HVS551" s="87"/>
      <c r="HVT551" s="88"/>
      <c r="HVU551" s="89"/>
      <c r="HVV551" s="90"/>
      <c r="HVW551" s="57"/>
      <c r="HVX551" s="57"/>
      <c r="HVY551" s="91"/>
      <c r="HVZ551" s="87"/>
      <c r="HWA551" s="87"/>
      <c r="HWB551" s="55"/>
      <c r="HWC551" s="55"/>
      <c r="HWD551" s="92"/>
      <c r="HWE551" s="61"/>
      <c r="HWF551" s="55"/>
      <c r="HWG551" s="57"/>
      <c r="HWH551" s="55"/>
      <c r="HWI551" s="55"/>
      <c r="HWJ551" s="55"/>
      <c r="HWK551" s="55"/>
      <c r="HWL551" s="55"/>
      <c r="HWM551" s="55"/>
      <c r="HWN551" s="55"/>
      <c r="HWO551" s="59"/>
      <c r="HWP551" s="55"/>
      <c r="HWQ551" s="55"/>
      <c r="HWR551" s="87"/>
      <c r="HWS551" s="88"/>
      <c r="HWT551" s="89"/>
      <c r="HWU551" s="90"/>
      <c r="HWV551" s="57"/>
      <c r="HWW551" s="57"/>
      <c r="HWX551" s="91"/>
      <c r="HWY551" s="87"/>
      <c r="HWZ551" s="87"/>
      <c r="HXA551" s="55"/>
      <c r="HXB551" s="55"/>
      <c r="HXC551" s="92"/>
      <c r="HXD551" s="61"/>
      <c r="HXE551" s="55"/>
      <c r="HXF551" s="57"/>
      <c r="HXG551" s="55"/>
      <c r="HXH551" s="55"/>
      <c r="HXI551" s="55"/>
      <c r="HXJ551" s="55"/>
      <c r="HXK551" s="55"/>
      <c r="HXL551" s="55"/>
      <c r="HXM551" s="55"/>
      <c r="HXN551" s="59"/>
      <c r="HXO551" s="55"/>
      <c r="HXP551" s="55"/>
      <c r="HXQ551" s="87"/>
      <c r="HXR551" s="88"/>
      <c r="HXS551" s="89"/>
      <c r="HXT551" s="90"/>
      <c r="HXU551" s="57"/>
      <c r="HXV551" s="57"/>
      <c r="HXW551" s="91"/>
      <c r="HXX551" s="87"/>
      <c r="HXY551" s="87"/>
      <c r="HXZ551" s="55"/>
      <c r="HYA551" s="55"/>
      <c r="HYB551" s="92"/>
      <c r="HYC551" s="61"/>
      <c r="HYD551" s="55"/>
      <c r="HYE551" s="57"/>
      <c r="HYF551" s="55"/>
      <c r="HYG551" s="55"/>
      <c r="HYH551" s="55"/>
      <c r="HYI551" s="55"/>
      <c r="HYJ551" s="55"/>
      <c r="HYK551" s="55"/>
      <c r="HYL551" s="55"/>
      <c r="HYM551" s="59"/>
      <c r="HYN551" s="55"/>
      <c r="HYO551" s="55"/>
      <c r="HYP551" s="87"/>
      <c r="HYQ551" s="88"/>
      <c r="HYR551" s="89"/>
      <c r="HYS551" s="90"/>
      <c r="HYT551" s="57"/>
      <c r="HYU551" s="57"/>
      <c r="HYV551" s="91"/>
      <c r="HYW551" s="87"/>
      <c r="HYX551" s="87"/>
      <c r="HYY551" s="55"/>
      <c r="HYZ551" s="55"/>
      <c r="HZA551" s="92"/>
      <c r="HZB551" s="61"/>
      <c r="HZC551" s="55"/>
      <c r="HZD551" s="57"/>
      <c r="HZE551" s="55"/>
      <c r="HZF551" s="55"/>
      <c r="HZG551" s="55"/>
      <c r="HZH551" s="55"/>
      <c r="HZI551" s="55"/>
      <c r="HZJ551" s="55"/>
      <c r="HZK551" s="55"/>
      <c r="HZL551" s="59"/>
      <c r="HZM551" s="55"/>
      <c r="HZN551" s="55"/>
      <c r="HZO551" s="87"/>
      <c r="HZP551" s="88"/>
      <c r="HZQ551" s="89"/>
      <c r="HZR551" s="90"/>
      <c r="HZS551" s="57"/>
      <c r="HZT551" s="57"/>
      <c r="HZU551" s="91"/>
      <c r="HZV551" s="87"/>
      <c r="HZW551" s="87"/>
      <c r="HZX551" s="55"/>
      <c r="HZY551" s="55"/>
      <c r="HZZ551" s="92"/>
      <c r="IAA551" s="61"/>
      <c r="IAB551" s="55"/>
      <c r="IAC551" s="57"/>
      <c r="IAD551" s="55"/>
      <c r="IAE551" s="55"/>
      <c r="IAF551" s="55"/>
      <c r="IAG551" s="55"/>
      <c r="IAH551" s="55"/>
      <c r="IAI551" s="55"/>
      <c r="IAJ551" s="55"/>
      <c r="IAK551" s="59"/>
      <c r="IAL551" s="55"/>
      <c r="IAM551" s="55"/>
      <c r="IAN551" s="87"/>
      <c r="IAO551" s="88"/>
      <c r="IAP551" s="89"/>
      <c r="IAQ551" s="90"/>
      <c r="IAR551" s="57"/>
      <c r="IAS551" s="57"/>
      <c r="IAT551" s="91"/>
      <c r="IAU551" s="87"/>
      <c r="IAV551" s="87"/>
      <c r="IAW551" s="55"/>
      <c r="IAX551" s="55"/>
      <c r="IAY551" s="92"/>
      <c r="IAZ551" s="61"/>
      <c r="IBA551" s="55"/>
      <c r="IBB551" s="57"/>
      <c r="IBC551" s="55"/>
      <c r="IBD551" s="55"/>
      <c r="IBE551" s="55"/>
      <c r="IBF551" s="55"/>
      <c r="IBG551" s="55"/>
      <c r="IBH551" s="55"/>
      <c r="IBI551" s="55"/>
      <c r="IBJ551" s="59"/>
      <c r="IBK551" s="55"/>
      <c r="IBL551" s="55"/>
      <c r="IBM551" s="87"/>
      <c r="IBN551" s="88"/>
      <c r="IBO551" s="89"/>
      <c r="IBP551" s="90"/>
      <c r="IBQ551" s="57"/>
      <c r="IBR551" s="57"/>
      <c r="IBS551" s="91"/>
      <c r="IBT551" s="87"/>
      <c r="IBU551" s="87"/>
      <c r="IBV551" s="55"/>
      <c r="IBW551" s="55"/>
      <c r="IBX551" s="92"/>
      <c r="IBY551" s="61"/>
      <c r="IBZ551" s="55"/>
      <c r="ICA551" s="57"/>
      <c r="ICB551" s="55"/>
      <c r="ICC551" s="55"/>
      <c r="ICD551" s="55"/>
      <c r="ICE551" s="55"/>
      <c r="ICF551" s="55"/>
      <c r="ICG551" s="55"/>
      <c r="ICH551" s="55"/>
      <c r="ICI551" s="59"/>
      <c r="ICJ551" s="55"/>
      <c r="ICK551" s="55"/>
      <c r="ICL551" s="87"/>
      <c r="ICM551" s="88"/>
      <c r="ICN551" s="89"/>
      <c r="ICO551" s="90"/>
      <c r="ICP551" s="57"/>
      <c r="ICQ551" s="57"/>
      <c r="ICR551" s="91"/>
      <c r="ICS551" s="87"/>
      <c r="ICT551" s="87"/>
      <c r="ICU551" s="55"/>
      <c r="ICV551" s="55"/>
      <c r="ICW551" s="92"/>
      <c r="ICX551" s="61"/>
      <c r="ICY551" s="55"/>
      <c r="ICZ551" s="57"/>
      <c r="IDA551" s="55"/>
      <c r="IDB551" s="55"/>
      <c r="IDC551" s="55"/>
      <c r="IDD551" s="55"/>
      <c r="IDE551" s="55"/>
      <c r="IDF551" s="55"/>
      <c r="IDG551" s="55"/>
      <c r="IDH551" s="59"/>
      <c r="IDI551" s="55"/>
      <c r="IDJ551" s="55"/>
      <c r="IDK551" s="87"/>
      <c r="IDL551" s="88"/>
      <c r="IDM551" s="89"/>
      <c r="IDN551" s="90"/>
      <c r="IDO551" s="57"/>
      <c r="IDP551" s="57"/>
      <c r="IDQ551" s="91"/>
      <c r="IDR551" s="87"/>
      <c r="IDS551" s="87"/>
      <c r="IDT551" s="55"/>
      <c r="IDU551" s="55"/>
      <c r="IDV551" s="92"/>
      <c r="IDW551" s="61"/>
      <c r="IDX551" s="55"/>
      <c r="IDY551" s="57"/>
      <c r="IDZ551" s="55"/>
      <c r="IEA551" s="55"/>
      <c r="IEB551" s="55"/>
      <c r="IEC551" s="55"/>
      <c r="IED551" s="55"/>
      <c r="IEE551" s="55"/>
      <c r="IEF551" s="55"/>
      <c r="IEG551" s="59"/>
      <c r="IEH551" s="55"/>
      <c r="IEI551" s="55"/>
      <c r="IEJ551" s="87"/>
      <c r="IEK551" s="88"/>
      <c r="IEL551" s="89"/>
      <c r="IEM551" s="90"/>
      <c r="IEN551" s="57"/>
      <c r="IEO551" s="57"/>
      <c r="IEP551" s="91"/>
      <c r="IEQ551" s="87"/>
      <c r="IER551" s="87"/>
      <c r="IES551" s="55"/>
      <c r="IET551" s="55"/>
      <c r="IEU551" s="92"/>
      <c r="IEV551" s="61"/>
      <c r="IEW551" s="55"/>
      <c r="IEX551" s="57"/>
      <c r="IEY551" s="55"/>
      <c r="IEZ551" s="55"/>
      <c r="IFA551" s="55"/>
      <c r="IFB551" s="55"/>
      <c r="IFC551" s="55"/>
      <c r="IFD551" s="55"/>
      <c r="IFE551" s="55"/>
      <c r="IFF551" s="59"/>
      <c r="IFG551" s="55"/>
      <c r="IFH551" s="55"/>
      <c r="IFI551" s="87"/>
      <c r="IFJ551" s="88"/>
      <c r="IFK551" s="89"/>
      <c r="IFL551" s="90"/>
      <c r="IFM551" s="57"/>
      <c r="IFN551" s="57"/>
      <c r="IFO551" s="91"/>
      <c r="IFP551" s="87"/>
      <c r="IFQ551" s="87"/>
      <c r="IFR551" s="55"/>
      <c r="IFS551" s="55"/>
      <c r="IFT551" s="92"/>
      <c r="IFU551" s="61"/>
      <c r="IFV551" s="55"/>
      <c r="IFW551" s="57"/>
      <c r="IFX551" s="55"/>
      <c r="IFY551" s="55"/>
      <c r="IFZ551" s="55"/>
      <c r="IGA551" s="55"/>
      <c r="IGB551" s="55"/>
      <c r="IGC551" s="55"/>
      <c r="IGD551" s="55"/>
      <c r="IGE551" s="59"/>
      <c r="IGF551" s="55"/>
      <c r="IGG551" s="55"/>
      <c r="IGH551" s="87"/>
      <c r="IGI551" s="88"/>
      <c r="IGJ551" s="89"/>
      <c r="IGK551" s="90"/>
      <c r="IGL551" s="57"/>
      <c r="IGM551" s="57"/>
      <c r="IGN551" s="91"/>
      <c r="IGO551" s="87"/>
      <c r="IGP551" s="87"/>
      <c r="IGQ551" s="55"/>
      <c r="IGR551" s="55"/>
      <c r="IGS551" s="92"/>
      <c r="IGT551" s="61"/>
      <c r="IGU551" s="55"/>
      <c r="IGV551" s="57"/>
      <c r="IGW551" s="55"/>
      <c r="IGX551" s="55"/>
      <c r="IGY551" s="55"/>
      <c r="IGZ551" s="55"/>
      <c r="IHA551" s="55"/>
      <c r="IHB551" s="55"/>
      <c r="IHC551" s="55"/>
      <c r="IHD551" s="59"/>
      <c r="IHE551" s="55"/>
      <c r="IHF551" s="55"/>
      <c r="IHG551" s="87"/>
      <c r="IHH551" s="88"/>
      <c r="IHI551" s="89"/>
      <c r="IHJ551" s="90"/>
      <c r="IHK551" s="57"/>
      <c r="IHL551" s="57"/>
      <c r="IHM551" s="91"/>
      <c r="IHN551" s="87"/>
      <c r="IHO551" s="87"/>
      <c r="IHP551" s="55"/>
      <c r="IHQ551" s="55"/>
      <c r="IHR551" s="92"/>
      <c r="IHS551" s="61"/>
      <c r="IHT551" s="55"/>
      <c r="IHU551" s="57"/>
      <c r="IHV551" s="55"/>
      <c r="IHW551" s="55"/>
      <c r="IHX551" s="55"/>
      <c r="IHY551" s="55"/>
      <c r="IHZ551" s="55"/>
      <c r="IIA551" s="55"/>
      <c r="IIB551" s="55"/>
      <c r="IIC551" s="59"/>
      <c r="IID551" s="55"/>
      <c r="IIE551" s="55"/>
      <c r="IIF551" s="87"/>
      <c r="IIG551" s="88"/>
      <c r="IIH551" s="89"/>
      <c r="III551" s="90"/>
      <c r="IIJ551" s="57"/>
      <c r="IIK551" s="57"/>
      <c r="IIL551" s="91"/>
      <c r="IIM551" s="87"/>
      <c r="IIN551" s="87"/>
      <c r="IIO551" s="55"/>
      <c r="IIP551" s="55"/>
      <c r="IIQ551" s="92"/>
      <c r="IIR551" s="61"/>
      <c r="IIS551" s="55"/>
      <c r="IIT551" s="57"/>
      <c r="IIU551" s="55"/>
      <c r="IIV551" s="55"/>
      <c r="IIW551" s="55"/>
      <c r="IIX551" s="55"/>
      <c r="IIY551" s="55"/>
      <c r="IIZ551" s="55"/>
      <c r="IJA551" s="55"/>
      <c r="IJB551" s="59"/>
      <c r="IJC551" s="55"/>
      <c r="IJD551" s="55"/>
      <c r="IJE551" s="87"/>
      <c r="IJF551" s="88"/>
      <c r="IJG551" s="89"/>
      <c r="IJH551" s="90"/>
      <c r="IJI551" s="57"/>
      <c r="IJJ551" s="57"/>
      <c r="IJK551" s="91"/>
      <c r="IJL551" s="87"/>
      <c r="IJM551" s="87"/>
      <c r="IJN551" s="55"/>
      <c r="IJO551" s="55"/>
      <c r="IJP551" s="92"/>
      <c r="IJQ551" s="61"/>
      <c r="IJR551" s="55"/>
      <c r="IJS551" s="57"/>
      <c r="IJT551" s="55"/>
      <c r="IJU551" s="55"/>
      <c r="IJV551" s="55"/>
      <c r="IJW551" s="55"/>
      <c r="IJX551" s="55"/>
      <c r="IJY551" s="55"/>
      <c r="IJZ551" s="55"/>
      <c r="IKA551" s="59"/>
      <c r="IKB551" s="55"/>
      <c r="IKC551" s="55"/>
      <c r="IKD551" s="87"/>
      <c r="IKE551" s="88"/>
      <c r="IKF551" s="89"/>
      <c r="IKG551" s="90"/>
      <c r="IKH551" s="57"/>
      <c r="IKI551" s="57"/>
      <c r="IKJ551" s="91"/>
      <c r="IKK551" s="87"/>
      <c r="IKL551" s="87"/>
      <c r="IKM551" s="55"/>
      <c r="IKN551" s="55"/>
      <c r="IKO551" s="92"/>
      <c r="IKP551" s="61"/>
      <c r="IKQ551" s="55"/>
      <c r="IKR551" s="57"/>
      <c r="IKS551" s="55"/>
      <c r="IKT551" s="55"/>
      <c r="IKU551" s="55"/>
      <c r="IKV551" s="55"/>
      <c r="IKW551" s="55"/>
      <c r="IKX551" s="55"/>
      <c r="IKY551" s="55"/>
      <c r="IKZ551" s="59"/>
      <c r="ILA551" s="55"/>
      <c r="ILB551" s="55"/>
      <c r="ILC551" s="87"/>
      <c r="ILD551" s="88"/>
      <c r="ILE551" s="89"/>
      <c r="ILF551" s="90"/>
      <c r="ILG551" s="57"/>
      <c r="ILH551" s="57"/>
      <c r="ILI551" s="91"/>
      <c r="ILJ551" s="87"/>
      <c r="ILK551" s="87"/>
      <c r="ILL551" s="55"/>
      <c r="ILM551" s="55"/>
      <c r="ILN551" s="92"/>
      <c r="ILO551" s="61"/>
      <c r="ILP551" s="55"/>
      <c r="ILQ551" s="57"/>
      <c r="ILR551" s="55"/>
      <c r="ILS551" s="55"/>
      <c r="ILT551" s="55"/>
      <c r="ILU551" s="55"/>
      <c r="ILV551" s="55"/>
      <c r="ILW551" s="55"/>
      <c r="ILX551" s="55"/>
      <c r="ILY551" s="59"/>
      <c r="ILZ551" s="55"/>
      <c r="IMA551" s="55"/>
      <c r="IMB551" s="87"/>
      <c r="IMC551" s="88"/>
      <c r="IMD551" s="89"/>
      <c r="IME551" s="90"/>
      <c r="IMF551" s="57"/>
      <c r="IMG551" s="57"/>
      <c r="IMH551" s="91"/>
      <c r="IMI551" s="87"/>
      <c r="IMJ551" s="87"/>
      <c r="IMK551" s="55"/>
      <c r="IML551" s="55"/>
      <c r="IMM551" s="92"/>
      <c r="IMN551" s="61"/>
      <c r="IMO551" s="55"/>
      <c r="IMP551" s="57"/>
      <c r="IMQ551" s="55"/>
      <c r="IMR551" s="55"/>
      <c r="IMS551" s="55"/>
      <c r="IMT551" s="55"/>
      <c r="IMU551" s="55"/>
      <c r="IMV551" s="55"/>
      <c r="IMW551" s="55"/>
      <c r="IMX551" s="59"/>
      <c r="IMY551" s="55"/>
      <c r="IMZ551" s="55"/>
      <c r="INA551" s="87"/>
      <c r="INB551" s="88"/>
      <c r="INC551" s="89"/>
      <c r="IND551" s="90"/>
      <c r="INE551" s="57"/>
      <c r="INF551" s="57"/>
      <c r="ING551" s="91"/>
      <c r="INH551" s="87"/>
      <c r="INI551" s="87"/>
      <c r="INJ551" s="55"/>
      <c r="INK551" s="55"/>
      <c r="INL551" s="92"/>
      <c r="INM551" s="61"/>
      <c r="INN551" s="55"/>
      <c r="INO551" s="57"/>
      <c r="INP551" s="55"/>
      <c r="INQ551" s="55"/>
      <c r="INR551" s="55"/>
      <c r="INS551" s="55"/>
      <c r="INT551" s="55"/>
      <c r="INU551" s="55"/>
      <c r="INV551" s="55"/>
      <c r="INW551" s="59"/>
      <c r="INX551" s="55"/>
      <c r="INY551" s="55"/>
      <c r="INZ551" s="87"/>
      <c r="IOA551" s="88"/>
      <c r="IOB551" s="89"/>
      <c r="IOC551" s="90"/>
      <c r="IOD551" s="57"/>
      <c r="IOE551" s="57"/>
      <c r="IOF551" s="91"/>
      <c r="IOG551" s="87"/>
      <c r="IOH551" s="87"/>
      <c r="IOI551" s="55"/>
      <c r="IOJ551" s="55"/>
      <c r="IOK551" s="92"/>
      <c r="IOL551" s="61"/>
      <c r="IOM551" s="55"/>
      <c r="ION551" s="57"/>
      <c r="IOO551" s="55"/>
      <c r="IOP551" s="55"/>
      <c r="IOQ551" s="55"/>
      <c r="IOR551" s="55"/>
      <c r="IOS551" s="55"/>
      <c r="IOT551" s="55"/>
      <c r="IOU551" s="55"/>
      <c r="IOV551" s="59"/>
      <c r="IOW551" s="55"/>
      <c r="IOX551" s="55"/>
      <c r="IOY551" s="87"/>
      <c r="IOZ551" s="88"/>
      <c r="IPA551" s="89"/>
      <c r="IPB551" s="90"/>
      <c r="IPC551" s="57"/>
      <c r="IPD551" s="57"/>
      <c r="IPE551" s="91"/>
      <c r="IPF551" s="87"/>
      <c r="IPG551" s="87"/>
      <c r="IPH551" s="55"/>
      <c r="IPI551" s="55"/>
      <c r="IPJ551" s="92"/>
      <c r="IPK551" s="61"/>
      <c r="IPL551" s="55"/>
      <c r="IPM551" s="57"/>
      <c r="IPN551" s="55"/>
      <c r="IPO551" s="55"/>
      <c r="IPP551" s="55"/>
      <c r="IPQ551" s="55"/>
      <c r="IPR551" s="55"/>
      <c r="IPS551" s="55"/>
      <c r="IPT551" s="55"/>
      <c r="IPU551" s="59"/>
      <c r="IPV551" s="55"/>
      <c r="IPW551" s="55"/>
      <c r="IPX551" s="87"/>
      <c r="IPY551" s="88"/>
      <c r="IPZ551" s="89"/>
      <c r="IQA551" s="90"/>
      <c r="IQB551" s="57"/>
      <c r="IQC551" s="57"/>
      <c r="IQD551" s="91"/>
      <c r="IQE551" s="87"/>
      <c r="IQF551" s="87"/>
      <c r="IQG551" s="55"/>
      <c r="IQH551" s="55"/>
      <c r="IQI551" s="92"/>
      <c r="IQJ551" s="61"/>
      <c r="IQK551" s="55"/>
      <c r="IQL551" s="57"/>
      <c r="IQM551" s="55"/>
      <c r="IQN551" s="55"/>
      <c r="IQO551" s="55"/>
      <c r="IQP551" s="55"/>
      <c r="IQQ551" s="55"/>
      <c r="IQR551" s="55"/>
      <c r="IQS551" s="55"/>
      <c r="IQT551" s="59"/>
      <c r="IQU551" s="55"/>
      <c r="IQV551" s="55"/>
      <c r="IQW551" s="87"/>
      <c r="IQX551" s="88"/>
      <c r="IQY551" s="89"/>
      <c r="IQZ551" s="90"/>
      <c r="IRA551" s="57"/>
      <c r="IRB551" s="57"/>
      <c r="IRC551" s="91"/>
      <c r="IRD551" s="87"/>
      <c r="IRE551" s="87"/>
      <c r="IRF551" s="55"/>
      <c r="IRG551" s="55"/>
      <c r="IRH551" s="92"/>
      <c r="IRI551" s="61"/>
      <c r="IRJ551" s="55"/>
      <c r="IRK551" s="57"/>
      <c r="IRL551" s="55"/>
      <c r="IRM551" s="55"/>
      <c r="IRN551" s="55"/>
      <c r="IRO551" s="55"/>
      <c r="IRP551" s="55"/>
      <c r="IRQ551" s="55"/>
      <c r="IRR551" s="55"/>
      <c r="IRS551" s="59"/>
      <c r="IRT551" s="55"/>
      <c r="IRU551" s="55"/>
      <c r="IRV551" s="87"/>
      <c r="IRW551" s="88"/>
      <c r="IRX551" s="89"/>
      <c r="IRY551" s="90"/>
      <c r="IRZ551" s="57"/>
      <c r="ISA551" s="57"/>
      <c r="ISB551" s="91"/>
      <c r="ISC551" s="87"/>
      <c r="ISD551" s="87"/>
      <c r="ISE551" s="55"/>
      <c r="ISF551" s="55"/>
      <c r="ISG551" s="92"/>
      <c r="ISH551" s="61"/>
      <c r="ISI551" s="55"/>
      <c r="ISJ551" s="57"/>
      <c r="ISK551" s="55"/>
      <c r="ISL551" s="55"/>
      <c r="ISM551" s="55"/>
      <c r="ISN551" s="55"/>
      <c r="ISO551" s="55"/>
      <c r="ISP551" s="55"/>
      <c r="ISQ551" s="55"/>
      <c r="ISR551" s="59"/>
      <c r="ISS551" s="55"/>
      <c r="IST551" s="55"/>
      <c r="ISU551" s="87"/>
      <c r="ISV551" s="88"/>
      <c r="ISW551" s="89"/>
      <c r="ISX551" s="90"/>
      <c r="ISY551" s="57"/>
      <c r="ISZ551" s="57"/>
      <c r="ITA551" s="91"/>
      <c r="ITB551" s="87"/>
      <c r="ITC551" s="87"/>
      <c r="ITD551" s="55"/>
      <c r="ITE551" s="55"/>
      <c r="ITF551" s="92"/>
      <c r="ITG551" s="61"/>
      <c r="ITH551" s="55"/>
      <c r="ITI551" s="57"/>
      <c r="ITJ551" s="55"/>
      <c r="ITK551" s="55"/>
      <c r="ITL551" s="55"/>
      <c r="ITM551" s="55"/>
      <c r="ITN551" s="55"/>
      <c r="ITO551" s="55"/>
      <c r="ITP551" s="55"/>
      <c r="ITQ551" s="59"/>
      <c r="ITR551" s="55"/>
      <c r="ITS551" s="55"/>
      <c r="ITT551" s="87"/>
      <c r="ITU551" s="88"/>
      <c r="ITV551" s="89"/>
      <c r="ITW551" s="90"/>
      <c r="ITX551" s="57"/>
      <c r="ITY551" s="57"/>
      <c r="ITZ551" s="91"/>
      <c r="IUA551" s="87"/>
      <c r="IUB551" s="87"/>
      <c r="IUC551" s="55"/>
      <c r="IUD551" s="55"/>
      <c r="IUE551" s="92"/>
      <c r="IUF551" s="61"/>
      <c r="IUG551" s="55"/>
      <c r="IUH551" s="57"/>
      <c r="IUI551" s="55"/>
      <c r="IUJ551" s="55"/>
      <c r="IUK551" s="55"/>
      <c r="IUL551" s="55"/>
      <c r="IUM551" s="55"/>
      <c r="IUN551" s="55"/>
      <c r="IUO551" s="55"/>
      <c r="IUP551" s="59"/>
      <c r="IUQ551" s="55"/>
      <c r="IUR551" s="55"/>
      <c r="IUS551" s="87"/>
      <c r="IUT551" s="88"/>
      <c r="IUU551" s="89"/>
      <c r="IUV551" s="90"/>
      <c r="IUW551" s="57"/>
      <c r="IUX551" s="57"/>
      <c r="IUY551" s="91"/>
      <c r="IUZ551" s="87"/>
      <c r="IVA551" s="87"/>
      <c r="IVB551" s="55"/>
      <c r="IVC551" s="55"/>
      <c r="IVD551" s="92"/>
      <c r="IVE551" s="61"/>
      <c r="IVF551" s="55"/>
      <c r="IVG551" s="57"/>
      <c r="IVH551" s="55"/>
      <c r="IVI551" s="55"/>
      <c r="IVJ551" s="55"/>
      <c r="IVK551" s="55"/>
      <c r="IVL551" s="55"/>
      <c r="IVM551" s="55"/>
      <c r="IVN551" s="55"/>
      <c r="IVO551" s="59"/>
      <c r="IVP551" s="55"/>
      <c r="IVQ551" s="55"/>
      <c r="IVR551" s="87"/>
      <c r="IVS551" s="88"/>
      <c r="IVT551" s="89"/>
      <c r="IVU551" s="90"/>
      <c r="IVV551" s="57"/>
      <c r="IVW551" s="57"/>
      <c r="IVX551" s="91"/>
      <c r="IVY551" s="87"/>
      <c r="IVZ551" s="87"/>
      <c r="IWA551" s="55"/>
      <c r="IWB551" s="55"/>
      <c r="IWC551" s="92"/>
      <c r="IWD551" s="61"/>
      <c r="IWE551" s="55"/>
      <c r="IWF551" s="57"/>
      <c r="IWG551" s="55"/>
      <c r="IWH551" s="55"/>
      <c r="IWI551" s="55"/>
      <c r="IWJ551" s="55"/>
      <c r="IWK551" s="55"/>
      <c r="IWL551" s="55"/>
      <c r="IWM551" s="55"/>
      <c r="IWN551" s="59"/>
      <c r="IWO551" s="55"/>
      <c r="IWP551" s="55"/>
      <c r="IWQ551" s="87"/>
      <c r="IWR551" s="88"/>
      <c r="IWS551" s="89"/>
      <c r="IWT551" s="90"/>
      <c r="IWU551" s="57"/>
      <c r="IWV551" s="57"/>
      <c r="IWW551" s="91"/>
      <c r="IWX551" s="87"/>
      <c r="IWY551" s="87"/>
      <c r="IWZ551" s="55"/>
      <c r="IXA551" s="55"/>
      <c r="IXB551" s="92"/>
      <c r="IXC551" s="61"/>
      <c r="IXD551" s="55"/>
      <c r="IXE551" s="57"/>
      <c r="IXF551" s="55"/>
      <c r="IXG551" s="55"/>
      <c r="IXH551" s="55"/>
      <c r="IXI551" s="55"/>
      <c r="IXJ551" s="55"/>
      <c r="IXK551" s="55"/>
      <c r="IXL551" s="55"/>
      <c r="IXM551" s="59"/>
      <c r="IXN551" s="55"/>
      <c r="IXO551" s="55"/>
      <c r="IXP551" s="87"/>
      <c r="IXQ551" s="88"/>
      <c r="IXR551" s="89"/>
      <c r="IXS551" s="90"/>
      <c r="IXT551" s="57"/>
      <c r="IXU551" s="57"/>
      <c r="IXV551" s="91"/>
      <c r="IXW551" s="87"/>
      <c r="IXX551" s="87"/>
      <c r="IXY551" s="55"/>
      <c r="IXZ551" s="55"/>
      <c r="IYA551" s="92"/>
      <c r="IYB551" s="61"/>
      <c r="IYC551" s="55"/>
      <c r="IYD551" s="57"/>
      <c r="IYE551" s="55"/>
      <c r="IYF551" s="55"/>
      <c r="IYG551" s="55"/>
      <c r="IYH551" s="55"/>
      <c r="IYI551" s="55"/>
      <c r="IYJ551" s="55"/>
      <c r="IYK551" s="55"/>
      <c r="IYL551" s="59"/>
      <c r="IYM551" s="55"/>
      <c r="IYN551" s="55"/>
      <c r="IYO551" s="87"/>
      <c r="IYP551" s="88"/>
      <c r="IYQ551" s="89"/>
      <c r="IYR551" s="90"/>
      <c r="IYS551" s="57"/>
      <c r="IYT551" s="57"/>
      <c r="IYU551" s="91"/>
      <c r="IYV551" s="87"/>
      <c r="IYW551" s="87"/>
      <c r="IYX551" s="55"/>
      <c r="IYY551" s="55"/>
      <c r="IYZ551" s="92"/>
      <c r="IZA551" s="61"/>
      <c r="IZB551" s="55"/>
      <c r="IZC551" s="57"/>
      <c r="IZD551" s="55"/>
      <c r="IZE551" s="55"/>
      <c r="IZF551" s="55"/>
      <c r="IZG551" s="55"/>
      <c r="IZH551" s="55"/>
      <c r="IZI551" s="55"/>
      <c r="IZJ551" s="55"/>
      <c r="IZK551" s="59"/>
      <c r="IZL551" s="55"/>
      <c r="IZM551" s="55"/>
      <c r="IZN551" s="87"/>
      <c r="IZO551" s="88"/>
      <c r="IZP551" s="89"/>
      <c r="IZQ551" s="90"/>
      <c r="IZR551" s="57"/>
      <c r="IZS551" s="57"/>
      <c r="IZT551" s="91"/>
      <c r="IZU551" s="87"/>
      <c r="IZV551" s="87"/>
      <c r="IZW551" s="55"/>
      <c r="IZX551" s="55"/>
      <c r="IZY551" s="92"/>
      <c r="IZZ551" s="61"/>
      <c r="JAA551" s="55"/>
      <c r="JAB551" s="57"/>
      <c r="JAC551" s="55"/>
      <c r="JAD551" s="55"/>
      <c r="JAE551" s="55"/>
      <c r="JAF551" s="55"/>
      <c r="JAG551" s="55"/>
      <c r="JAH551" s="55"/>
      <c r="JAI551" s="55"/>
      <c r="JAJ551" s="59"/>
      <c r="JAK551" s="55"/>
      <c r="JAL551" s="55"/>
      <c r="JAM551" s="87"/>
      <c r="JAN551" s="88"/>
      <c r="JAO551" s="89"/>
      <c r="JAP551" s="90"/>
      <c r="JAQ551" s="57"/>
      <c r="JAR551" s="57"/>
      <c r="JAS551" s="91"/>
      <c r="JAT551" s="87"/>
      <c r="JAU551" s="87"/>
      <c r="JAV551" s="55"/>
      <c r="JAW551" s="55"/>
      <c r="JAX551" s="92"/>
      <c r="JAY551" s="61"/>
      <c r="JAZ551" s="55"/>
      <c r="JBA551" s="57"/>
      <c r="JBB551" s="55"/>
      <c r="JBC551" s="55"/>
      <c r="JBD551" s="55"/>
      <c r="JBE551" s="55"/>
      <c r="JBF551" s="55"/>
      <c r="JBG551" s="55"/>
      <c r="JBH551" s="55"/>
      <c r="JBI551" s="59"/>
      <c r="JBJ551" s="55"/>
      <c r="JBK551" s="55"/>
      <c r="JBL551" s="87"/>
      <c r="JBM551" s="88"/>
      <c r="JBN551" s="89"/>
      <c r="JBO551" s="90"/>
      <c r="JBP551" s="57"/>
      <c r="JBQ551" s="57"/>
      <c r="JBR551" s="91"/>
      <c r="JBS551" s="87"/>
      <c r="JBT551" s="87"/>
      <c r="JBU551" s="55"/>
      <c r="JBV551" s="55"/>
      <c r="JBW551" s="92"/>
      <c r="JBX551" s="61"/>
      <c r="JBY551" s="55"/>
      <c r="JBZ551" s="57"/>
      <c r="JCA551" s="55"/>
      <c r="JCB551" s="55"/>
      <c r="JCC551" s="55"/>
      <c r="JCD551" s="55"/>
      <c r="JCE551" s="55"/>
      <c r="JCF551" s="55"/>
      <c r="JCG551" s="55"/>
      <c r="JCH551" s="59"/>
      <c r="JCI551" s="55"/>
      <c r="JCJ551" s="55"/>
      <c r="JCK551" s="87"/>
      <c r="JCL551" s="88"/>
      <c r="JCM551" s="89"/>
      <c r="JCN551" s="90"/>
      <c r="JCO551" s="57"/>
      <c r="JCP551" s="57"/>
      <c r="JCQ551" s="91"/>
      <c r="JCR551" s="87"/>
      <c r="JCS551" s="87"/>
      <c r="JCT551" s="55"/>
      <c r="JCU551" s="55"/>
      <c r="JCV551" s="92"/>
      <c r="JCW551" s="61"/>
      <c r="JCX551" s="55"/>
      <c r="JCY551" s="57"/>
      <c r="JCZ551" s="55"/>
      <c r="JDA551" s="55"/>
      <c r="JDB551" s="55"/>
      <c r="JDC551" s="55"/>
      <c r="JDD551" s="55"/>
      <c r="JDE551" s="55"/>
      <c r="JDF551" s="55"/>
      <c r="JDG551" s="59"/>
      <c r="JDH551" s="55"/>
      <c r="JDI551" s="55"/>
      <c r="JDJ551" s="87"/>
      <c r="JDK551" s="88"/>
      <c r="JDL551" s="89"/>
      <c r="JDM551" s="90"/>
      <c r="JDN551" s="57"/>
      <c r="JDO551" s="57"/>
      <c r="JDP551" s="91"/>
      <c r="JDQ551" s="87"/>
      <c r="JDR551" s="87"/>
      <c r="JDS551" s="55"/>
      <c r="JDT551" s="55"/>
      <c r="JDU551" s="92"/>
      <c r="JDV551" s="61"/>
      <c r="JDW551" s="55"/>
      <c r="JDX551" s="57"/>
      <c r="JDY551" s="55"/>
      <c r="JDZ551" s="55"/>
      <c r="JEA551" s="55"/>
      <c r="JEB551" s="55"/>
      <c r="JEC551" s="55"/>
      <c r="JED551" s="55"/>
      <c r="JEE551" s="55"/>
      <c r="JEF551" s="59"/>
      <c r="JEG551" s="55"/>
      <c r="JEH551" s="55"/>
      <c r="JEI551" s="87"/>
      <c r="JEJ551" s="88"/>
      <c r="JEK551" s="89"/>
      <c r="JEL551" s="90"/>
      <c r="JEM551" s="57"/>
      <c r="JEN551" s="57"/>
      <c r="JEO551" s="91"/>
      <c r="JEP551" s="87"/>
      <c r="JEQ551" s="87"/>
      <c r="JER551" s="55"/>
      <c r="JES551" s="55"/>
      <c r="JET551" s="92"/>
      <c r="JEU551" s="61"/>
      <c r="JEV551" s="55"/>
      <c r="JEW551" s="57"/>
      <c r="JEX551" s="55"/>
      <c r="JEY551" s="55"/>
      <c r="JEZ551" s="55"/>
      <c r="JFA551" s="55"/>
      <c r="JFB551" s="55"/>
      <c r="JFC551" s="55"/>
      <c r="JFD551" s="55"/>
      <c r="JFE551" s="59"/>
      <c r="JFF551" s="55"/>
      <c r="JFG551" s="55"/>
      <c r="JFH551" s="87"/>
      <c r="JFI551" s="88"/>
      <c r="JFJ551" s="89"/>
      <c r="JFK551" s="90"/>
      <c r="JFL551" s="57"/>
      <c r="JFM551" s="57"/>
      <c r="JFN551" s="91"/>
      <c r="JFO551" s="87"/>
      <c r="JFP551" s="87"/>
      <c r="JFQ551" s="55"/>
      <c r="JFR551" s="55"/>
      <c r="JFS551" s="92"/>
      <c r="JFT551" s="61"/>
      <c r="JFU551" s="55"/>
      <c r="JFV551" s="57"/>
      <c r="JFW551" s="55"/>
      <c r="JFX551" s="55"/>
      <c r="JFY551" s="55"/>
      <c r="JFZ551" s="55"/>
      <c r="JGA551" s="55"/>
      <c r="JGB551" s="55"/>
      <c r="JGC551" s="55"/>
      <c r="JGD551" s="59"/>
      <c r="JGE551" s="55"/>
      <c r="JGF551" s="55"/>
      <c r="JGG551" s="87"/>
      <c r="JGH551" s="88"/>
      <c r="JGI551" s="89"/>
      <c r="JGJ551" s="90"/>
      <c r="JGK551" s="57"/>
      <c r="JGL551" s="57"/>
      <c r="JGM551" s="91"/>
      <c r="JGN551" s="87"/>
      <c r="JGO551" s="87"/>
      <c r="JGP551" s="55"/>
      <c r="JGQ551" s="55"/>
      <c r="JGR551" s="92"/>
      <c r="JGS551" s="61"/>
      <c r="JGT551" s="55"/>
      <c r="JGU551" s="57"/>
      <c r="JGV551" s="55"/>
      <c r="JGW551" s="55"/>
      <c r="JGX551" s="55"/>
      <c r="JGY551" s="55"/>
      <c r="JGZ551" s="55"/>
      <c r="JHA551" s="55"/>
      <c r="JHB551" s="55"/>
      <c r="JHC551" s="59"/>
      <c r="JHD551" s="55"/>
      <c r="JHE551" s="55"/>
      <c r="JHF551" s="87"/>
      <c r="JHG551" s="88"/>
      <c r="JHH551" s="89"/>
      <c r="JHI551" s="90"/>
      <c r="JHJ551" s="57"/>
      <c r="JHK551" s="57"/>
      <c r="JHL551" s="91"/>
      <c r="JHM551" s="87"/>
      <c r="JHN551" s="87"/>
      <c r="JHO551" s="55"/>
      <c r="JHP551" s="55"/>
      <c r="JHQ551" s="92"/>
      <c r="JHR551" s="61"/>
      <c r="JHS551" s="55"/>
      <c r="JHT551" s="57"/>
      <c r="JHU551" s="55"/>
      <c r="JHV551" s="55"/>
      <c r="JHW551" s="55"/>
      <c r="JHX551" s="55"/>
      <c r="JHY551" s="55"/>
      <c r="JHZ551" s="55"/>
      <c r="JIA551" s="55"/>
      <c r="JIB551" s="59"/>
      <c r="JIC551" s="55"/>
      <c r="JID551" s="55"/>
      <c r="JIE551" s="87"/>
      <c r="JIF551" s="88"/>
      <c r="JIG551" s="89"/>
      <c r="JIH551" s="90"/>
      <c r="JII551" s="57"/>
      <c r="JIJ551" s="57"/>
      <c r="JIK551" s="91"/>
      <c r="JIL551" s="87"/>
      <c r="JIM551" s="87"/>
      <c r="JIN551" s="55"/>
      <c r="JIO551" s="55"/>
      <c r="JIP551" s="92"/>
      <c r="JIQ551" s="61"/>
      <c r="JIR551" s="55"/>
      <c r="JIS551" s="57"/>
      <c r="JIT551" s="55"/>
      <c r="JIU551" s="55"/>
      <c r="JIV551" s="55"/>
      <c r="JIW551" s="55"/>
      <c r="JIX551" s="55"/>
      <c r="JIY551" s="55"/>
      <c r="JIZ551" s="55"/>
      <c r="JJA551" s="59"/>
      <c r="JJB551" s="55"/>
      <c r="JJC551" s="55"/>
      <c r="JJD551" s="87"/>
      <c r="JJE551" s="88"/>
      <c r="JJF551" s="89"/>
      <c r="JJG551" s="90"/>
      <c r="JJH551" s="57"/>
      <c r="JJI551" s="57"/>
      <c r="JJJ551" s="91"/>
      <c r="JJK551" s="87"/>
      <c r="JJL551" s="87"/>
      <c r="JJM551" s="55"/>
      <c r="JJN551" s="55"/>
      <c r="JJO551" s="92"/>
      <c r="JJP551" s="61"/>
      <c r="JJQ551" s="55"/>
      <c r="JJR551" s="57"/>
      <c r="JJS551" s="55"/>
      <c r="JJT551" s="55"/>
      <c r="JJU551" s="55"/>
      <c r="JJV551" s="55"/>
      <c r="JJW551" s="55"/>
      <c r="JJX551" s="55"/>
      <c r="JJY551" s="55"/>
      <c r="JJZ551" s="59"/>
      <c r="JKA551" s="55"/>
      <c r="JKB551" s="55"/>
      <c r="JKC551" s="87"/>
      <c r="JKD551" s="88"/>
      <c r="JKE551" s="89"/>
      <c r="JKF551" s="90"/>
      <c r="JKG551" s="57"/>
      <c r="JKH551" s="57"/>
      <c r="JKI551" s="91"/>
      <c r="JKJ551" s="87"/>
      <c r="JKK551" s="87"/>
      <c r="JKL551" s="55"/>
      <c r="JKM551" s="55"/>
      <c r="JKN551" s="92"/>
      <c r="JKO551" s="61"/>
      <c r="JKP551" s="55"/>
      <c r="JKQ551" s="57"/>
      <c r="JKR551" s="55"/>
      <c r="JKS551" s="55"/>
      <c r="JKT551" s="55"/>
      <c r="JKU551" s="55"/>
      <c r="JKV551" s="55"/>
      <c r="JKW551" s="55"/>
      <c r="JKX551" s="55"/>
      <c r="JKY551" s="59"/>
      <c r="JKZ551" s="55"/>
      <c r="JLA551" s="55"/>
      <c r="JLB551" s="87"/>
      <c r="JLC551" s="88"/>
      <c r="JLD551" s="89"/>
      <c r="JLE551" s="90"/>
      <c r="JLF551" s="57"/>
      <c r="JLG551" s="57"/>
      <c r="JLH551" s="91"/>
      <c r="JLI551" s="87"/>
      <c r="JLJ551" s="87"/>
      <c r="JLK551" s="55"/>
      <c r="JLL551" s="55"/>
      <c r="JLM551" s="92"/>
      <c r="JLN551" s="61"/>
      <c r="JLO551" s="55"/>
      <c r="JLP551" s="57"/>
      <c r="JLQ551" s="55"/>
      <c r="JLR551" s="55"/>
      <c r="JLS551" s="55"/>
      <c r="JLT551" s="55"/>
      <c r="JLU551" s="55"/>
      <c r="JLV551" s="55"/>
      <c r="JLW551" s="55"/>
      <c r="JLX551" s="59"/>
      <c r="JLY551" s="55"/>
      <c r="JLZ551" s="55"/>
      <c r="JMA551" s="87"/>
      <c r="JMB551" s="88"/>
      <c r="JMC551" s="89"/>
      <c r="JMD551" s="90"/>
      <c r="JME551" s="57"/>
      <c r="JMF551" s="57"/>
      <c r="JMG551" s="91"/>
      <c r="JMH551" s="87"/>
      <c r="JMI551" s="87"/>
      <c r="JMJ551" s="55"/>
      <c r="JMK551" s="55"/>
      <c r="JML551" s="92"/>
      <c r="JMM551" s="61"/>
      <c r="JMN551" s="55"/>
      <c r="JMO551" s="57"/>
      <c r="JMP551" s="55"/>
      <c r="JMQ551" s="55"/>
      <c r="JMR551" s="55"/>
      <c r="JMS551" s="55"/>
      <c r="JMT551" s="55"/>
      <c r="JMU551" s="55"/>
      <c r="JMV551" s="55"/>
      <c r="JMW551" s="59"/>
      <c r="JMX551" s="55"/>
      <c r="JMY551" s="55"/>
      <c r="JMZ551" s="87"/>
      <c r="JNA551" s="88"/>
      <c r="JNB551" s="89"/>
      <c r="JNC551" s="90"/>
      <c r="JND551" s="57"/>
      <c r="JNE551" s="57"/>
      <c r="JNF551" s="91"/>
      <c r="JNG551" s="87"/>
      <c r="JNH551" s="87"/>
      <c r="JNI551" s="55"/>
      <c r="JNJ551" s="55"/>
      <c r="JNK551" s="92"/>
      <c r="JNL551" s="61"/>
      <c r="JNM551" s="55"/>
      <c r="JNN551" s="57"/>
      <c r="JNO551" s="55"/>
      <c r="JNP551" s="55"/>
      <c r="JNQ551" s="55"/>
      <c r="JNR551" s="55"/>
      <c r="JNS551" s="55"/>
      <c r="JNT551" s="55"/>
      <c r="JNU551" s="55"/>
      <c r="JNV551" s="59"/>
      <c r="JNW551" s="55"/>
      <c r="JNX551" s="55"/>
      <c r="JNY551" s="87"/>
      <c r="JNZ551" s="88"/>
      <c r="JOA551" s="89"/>
      <c r="JOB551" s="90"/>
      <c r="JOC551" s="57"/>
      <c r="JOD551" s="57"/>
      <c r="JOE551" s="91"/>
      <c r="JOF551" s="87"/>
      <c r="JOG551" s="87"/>
      <c r="JOH551" s="55"/>
      <c r="JOI551" s="55"/>
      <c r="JOJ551" s="92"/>
      <c r="JOK551" s="61"/>
      <c r="JOL551" s="55"/>
      <c r="JOM551" s="57"/>
      <c r="JON551" s="55"/>
      <c r="JOO551" s="55"/>
      <c r="JOP551" s="55"/>
      <c r="JOQ551" s="55"/>
      <c r="JOR551" s="55"/>
      <c r="JOS551" s="55"/>
      <c r="JOT551" s="55"/>
      <c r="JOU551" s="59"/>
      <c r="JOV551" s="55"/>
      <c r="JOW551" s="55"/>
      <c r="JOX551" s="87"/>
      <c r="JOY551" s="88"/>
      <c r="JOZ551" s="89"/>
      <c r="JPA551" s="90"/>
      <c r="JPB551" s="57"/>
      <c r="JPC551" s="57"/>
      <c r="JPD551" s="91"/>
      <c r="JPE551" s="87"/>
      <c r="JPF551" s="87"/>
      <c r="JPG551" s="55"/>
      <c r="JPH551" s="55"/>
      <c r="JPI551" s="92"/>
      <c r="JPJ551" s="61"/>
      <c r="JPK551" s="55"/>
      <c r="JPL551" s="57"/>
      <c r="JPM551" s="55"/>
      <c r="JPN551" s="55"/>
      <c r="JPO551" s="55"/>
      <c r="JPP551" s="55"/>
      <c r="JPQ551" s="55"/>
      <c r="JPR551" s="55"/>
      <c r="JPS551" s="55"/>
      <c r="JPT551" s="59"/>
      <c r="JPU551" s="55"/>
      <c r="JPV551" s="55"/>
      <c r="JPW551" s="87"/>
      <c r="JPX551" s="88"/>
      <c r="JPY551" s="89"/>
      <c r="JPZ551" s="90"/>
      <c r="JQA551" s="57"/>
      <c r="JQB551" s="57"/>
      <c r="JQC551" s="91"/>
      <c r="JQD551" s="87"/>
      <c r="JQE551" s="87"/>
      <c r="JQF551" s="55"/>
      <c r="JQG551" s="55"/>
      <c r="JQH551" s="92"/>
      <c r="JQI551" s="61"/>
      <c r="JQJ551" s="55"/>
      <c r="JQK551" s="57"/>
      <c r="JQL551" s="55"/>
      <c r="JQM551" s="55"/>
      <c r="JQN551" s="55"/>
      <c r="JQO551" s="55"/>
      <c r="JQP551" s="55"/>
      <c r="JQQ551" s="55"/>
      <c r="JQR551" s="55"/>
      <c r="JQS551" s="59"/>
      <c r="JQT551" s="55"/>
      <c r="JQU551" s="55"/>
      <c r="JQV551" s="87"/>
      <c r="JQW551" s="88"/>
      <c r="JQX551" s="89"/>
      <c r="JQY551" s="90"/>
      <c r="JQZ551" s="57"/>
      <c r="JRA551" s="57"/>
      <c r="JRB551" s="91"/>
      <c r="JRC551" s="87"/>
      <c r="JRD551" s="87"/>
      <c r="JRE551" s="55"/>
      <c r="JRF551" s="55"/>
      <c r="JRG551" s="92"/>
      <c r="JRH551" s="61"/>
      <c r="JRI551" s="55"/>
      <c r="JRJ551" s="57"/>
      <c r="JRK551" s="55"/>
      <c r="JRL551" s="55"/>
      <c r="JRM551" s="55"/>
      <c r="JRN551" s="55"/>
      <c r="JRO551" s="55"/>
      <c r="JRP551" s="55"/>
      <c r="JRQ551" s="55"/>
      <c r="JRR551" s="59"/>
      <c r="JRS551" s="55"/>
      <c r="JRT551" s="55"/>
      <c r="JRU551" s="87"/>
      <c r="JRV551" s="88"/>
      <c r="JRW551" s="89"/>
      <c r="JRX551" s="90"/>
      <c r="JRY551" s="57"/>
      <c r="JRZ551" s="57"/>
      <c r="JSA551" s="91"/>
      <c r="JSB551" s="87"/>
      <c r="JSC551" s="87"/>
      <c r="JSD551" s="55"/>
      <c r="JSE551" s="55"/>
      <c r="JSF551" s="92"/>
      <c r="JSG551" s="61"/>
      <c r="JSH551" s="55"/>
      <c r="JSI551" s="57"/>
      <c r="JSJ551" s="55"/>
      <c r="JSK551" s="55"/>
      <c r="JSL551" s="55"/>
      <c r="JSM551" s="55"/>
      <c r="JSN551" s="55"/>
      <c r="JSO551" s="55"/>
      <c r="JSP551" s="55"/>
      <c r="JSQ551" s="59"/>
      <c r="JSR551" s="55"/>
      <c r="JSS551" s="55"/>
      <c r="JST551" s="87"/>
      <c r="JSU551" s="88"/>
      <c r="JSV551" s="89"/>
      <c r="JSW551" s="90"/>
      <c r="JSX551" s="57"/>
      <c r="JSY551" s="57"/>
      <c r="JSZ551" s="91"/>
      <c r="JTA551" s="87"/>
      <c r="JTB551" s="87"/>
      <c r="JTC551" s="55"/>
      <c r="JTD551" s="55"/>
      <c r="JTE551" s="92"/>
      <c r="JTF551" s="61"/>
      <c r="JTG551" s="55"/>
      <c r="JTH551" s="57"/>
      <c r="JTI551" s="55"/>
      <c r="JTJ551" s="55"/>
      <c r="JTK551" s="55"/>
      <c r="JTL551" s="55"/>
      <c r="JTM551" s="55"/>
      <c r="JTN551" s="55"/>
      <c r="JTO551" s="55"/>
      <c r="JTP551" s="59"/>
      <c r="JTQ551" s="55"/>
      <c r="JTR551" s="55"/>
      <c r="JTS551" s="87"/>
      <c r="JTT551" s="88"/>
      <c r="JTU551" s="89"/>
      <c r="JTV551" s="90"/>
      <c r="JTW551" s="57"/>
      <c r="JTX551" s="57"/>
      <c r="JTY551" s="91"/>
      <c r="JTZ551" s="87"/>
      <c r="JUA551" s="87"/>
      <c r="JUB551" s="55"/>
      <c r="JUC551" s="55"/>
      <c r="JUD551" s="92"/>
      <c r="JUE551" s="61"/>
      <c r="JUF551" s="55"/>
      <c r="JUG551" s="57"/>
      <c r="JUH551" s="55"/>
      <c r="JUI551" s="55"/>
      <c r="JUJ551" s="55"/>
      <c r="JUK551" s="55"/>
      <c r="JUL551" s="55"/>
      <c r="JUM551" s="55"/>
      <c r="JUN551" s="55"/>
      <c r="JUO551" s="59"/>
      <c r="JUP551" s="55"/>
      <c r="JUQ551" s="55"/>
      <c r="JUR551" s="87"/>
      <c r="JUS551" s="88"/>
      <c r="JUT551" s="89"/>
      <c r="JUU551" s="90"/>
      <c r="JUV551" s="57"/>
      <c r="JUW551" s="57"/>
      <c r="JUX551" s="91"/>
      <c r="JUY551" s="87"/>
      <c r="JUZ551" s="87"/>
      <c r="JVA551" s="55"/>
      <c r="JVB551" s="55"/>
      <c r="JVC551" s="92"/>
      <c r="JVD551" s="61"/>
      <c r="JVE551" s="55"/>
      <c r="JVF551" s="57"/>
      <c r="JVG551" s="55"/>
      <c r="JVH551" s="55"/>
      <c r="JVI551" s="55"/>
      <c r="JVJ551" s="55"/>
      <c r="JVK551" s="55"/>
      <c r="JVL551" s="55"/>
      <c r="JVM551" s="55"/>
      <c r="JVN551" s="59"/>
      <c r="JVO551" s="55"/>
      <c r="JVP551" s="55"/>
      <c r="JVQ551" s="87"/>
      <c r="JVR551" s="88"/>
      <c r="JVS551" s="89"/>
      <c r="JVT551" s="90"/>
      <c r="JVU551" s="57"/>
      <c r="JVV551" s="57"/>
      <c r="JVW551" s="91"/>
      <c r="JVX551" s="87"/>
      <c r="JVY551" s="87"/>
      <c r="JVZ551" s="55"/>
      <c r="JWA551" s="55"/>
      <c r="JWB551" s="92"/>
      <c r="JWC551" s="61"/>
      <c r="JWD551" s="55"/>
      <c r="JWE551" s="57"/>
      <c r="JWF551" s="55"/>
      <c r="JWG551" s="55"/>
      <c r="JWH551" s="55"/>
      <c r="JWI551" s="55"/>
      <c r="JWJ551" s="55"/>
      <c r="JWK551" s="55"/>
      <c r="JWL551" s="55"/>
      <c r="JWM551" s="59"/>
      <c r="JWN551" s="55"/>
      <c r="JWO551" s="55"/>
      <c r="JWP551" s="87"/>
      <c r="JWQ551" s="88"/>
      <c r="JWR551" s="89"/>
      <c r="JWS551" s="90"/>
      <c r="JWT551" s="57"/>
      <c r="JWU551" s="57"/>
      <c r="JWV551" s="91"/>
      <c r="JWW551" s="87"/>
      <c r="JWX551" s="87"/>
      <c r="JWY551" s="55"/>
      <c r="JWZ551" s="55"/>
      <c r="JXA551" s="92"/>
      <c r="JXB551" s="61"/>
      <c r="JXC551" s="55"/>
      <c r="JXD551" s="57"/>
      <c r="JXE551" s="55"/>
      <c r="JXF551" s="55"/>
      <c r="JXG551" s="55"/>
      <c r="JXH551" s="55"/>
      <c r="JXI551" s="55"/>
      <c r="JXJ551" s="55"/>
      <c r="JXK551" s="55"/>
      <c r="JXL551" s="59"/>
      <c r="JXM551" s="55"/>
      <c r="JXN551" s="55"/>
      <c r="JXO551" s="87"/>
      <c r="JXP551" s="88"/>
      <c r="JXQ551" s="89"/>
      <c r="JXR551" s="90"/>
      <c r="JXS551" s="57"/>
      <c r="JXT551" s="57"/>
      <c r="JXU551" s="91"/>
      <c r="JXV551" s="87"/>
      <c r="JXW551" s="87"/>
      <c r="JXX551" s="55"/>
      <c r="JXY551" s="55"/>
      <c r="JXZ551" s="92"/>
      <c r="JYA551" s="61"/>
      <c r="JYB551" s="55"/>
      <c r="JYC551" s="57"/>
      <c r="JYD551" s="55"/>
      <c r="JYE551" s="55"/>
      <c r="JYF551" s="55"/>
      <c r="JYG551" s="55"/>
      <c r="JYH551" s="55"/>
      <c r="JYI551" s="55"/>
      <c r="JYJ551" s="55"/>
      <c r="JYK551" s="59"/>
      <c r="JYL551" s="55"/>
      <c r="JYM551" s="55"/>
      <c r="JYN551" s="87"/>
      <c r="JYO551" s="88"/>
      <c r="JYP551" s="89"/>
      <c r="JYQ551" s="90"/>
      <c r="JYR551" s="57"/>
      <c r="JYS551" s="57"/>
      <c r="JYT551" s="91"/>
      <c r="JYU551" s="87"/>
      <c r="JYV551" s="87"/>
      <c r="JYW551" s="55"/>
      <c r="JYX551" s="55"/>
      <c r="JYY551" s="92"/>
      <c r="JYZ551" s="61"/>
      <c r="JZA551" s="55"/>
      <c r="JZB551" s="57"/>
      <c r="JZC551" s="55"/>
      <c r="JZD551" s="55"/>
      <c r="JZE551" s="55"/>
      <c r="JZF551" s="55"/>
      <c r="JZG551" s="55"/>
      <c r="JZH551" s="55"/>
      <c r="JZI551" s="55"/>
      <c r="JZJ551" s="59"/>
      <c r="JZK551" s="55"/>
      <c r="JZL551" s="55"/>
      <c r="JZM551" s="87"/>
      <c r="JZN551" s="88"/>
      <c r="JZO551" s="89"/>
      <c r="JZP551" s="90"/>
      <c r="JZQ551" s="57"/>
      <c r="JZR551" s="57"/>
      <c r="JZS551" s="91"/>
      <c r="JZT551" s="87"/>
      <c r="JZU551" s="87"/>
      <c r="JZV551" s="55"/>
      <c r="JZW551" s="55"/>
      <c r="JZX551" s="92"/>
      <c r="JZY551" s="61"/>
      <c r="JZZ551" s="55"/>
      <c r="KAA551" s="57"/>
      <c r="KAB551" s="55"/>
      <c r="KAC551" s="55"/>
      <c r="KAD551" s="55"/>
      <c r="KAE551" s="55"/>
      <c r="KAF551" s="55"/>
      <c r="KAG551" s="55"/>
      <c r="KAH551" s="55"/>
      <c r="KAI551" s="59"/>
      <c r="KAJ551" s="55"/>
      <c r="KAK551" s="55"/>
      <c r="KAL551" s="87"/>
      <c r="KAM551" s="88"/>
      <c r="KAN551" s="89"/>
      <c r="KAO551" s="90"/>
      <c r="KAP551" s="57"/>
      <c r="KAQ551" s="57"/>
      <c r="KAR551" s="91"/>
      <c r="KAS551" s="87"/>
      <c r="KAT551" s="87"/>
      <c r="KAU551" s="55"/>
      <c r="KAV551" s="55"/>
      <c r="KAW551" s="92"/>
      <c r="KAX551" s="61"/>
      <c r="KAY551" s="55"/>
      <c r="KAZ551" s="57"/>
      <c r="KBA551" s="55"/>
      <c r="KBB551" s="55"/>
      <c r="KBC551" s="55"/>
      <c r="KBD551" s="55"/>
      <c r="KBE551" s="55"/>
      <c r="KBF551" s="55"/>
      <c r="KBG551" s="55"/>
      <c r="KBH551" s="59"/>
      <c r="KBI551" s="55"/>
      <c r="KBJ551" s="55"/>
      <c r="KBK551" s="87"/>
      <c r="KBL551" s="88"/>
      <c r="KBM551" s="89"/>
      <c r="KBN551" s="90"/>
      <c r="KBO551" s="57"/>
      <c r="KBP551" s="57"/>
      <c r="KBQ551" s="91"/>
      <c r="KBR551" s="87"/>
      <c r="KBS551" s="87"/>
      <c r="KBT551" s="55"/>
      <c r="KBU551" s="55"/>
      <c r="KBV551" s="92"/>
      <c r="KBW551" s="61"/>
      <c r="KBX551" s="55"/>
      <c r="KBY551" s="57"/>
      <c r="KBZ551" s="55"/>
      <c r="KCA551" s="55"/>
      <c r="KCB551" s="55"/>
      <c r="KCC551" s="55"/>
      <c r="KCD551" s="55"/>
      <c r="KCE551" s="55"/>
      <c r="KCF551" s="55"/>
      <c r="KCG551" s="59"/>
      <c r="KCH551" s="55"/>
      <c r="KCI551" s="55"/>
      <c r="KCJ551" s="87"/>
      <c r="KCK551" s="88"/>
      <c r="KCL551" s="89"/>
      <c r="KCM551" s="90"/>
      <c r="KCN551" s="57"/>
      <c r="KCO551" s="57"/>
      <c r="KCP551" s="91"/>
      <c r="KCQ551" s="87"/>
      <c r="KCR551" s="87"/>
      <c r="KCS551" s="55"/>
      <c r="KCT551" s="55"/>
      <c r="KCU551" s="92"/>
      <c r="KCV551" s="61"/>
      <c r="KCW551" s="55"/>
      <c r="KCX551" s="57"/>
      <c r="KCY551" s="55"/>
      <c r="KCZ551" s="55"/>
      <c r="KDA551" s="55"/>
      <c r="KDB551" s="55"/>
      <c r="KDC551" s="55"/>
      <c r="KDD551" s="55"/>
      <c r="KDE551" s="55"/>
      <c r="KDF551" s="59"/>
      <c r="KDG551" s="55"/>
      <c r="KDH551" s="55"/>
      <c r="KDI551" s="87"/>
      <c r="KDJ551" s="88"/>
      <c r="KDK551" s="89"/>
      <c r="KDL551" s="90"/>
      <c r="KDM551" s="57"/>
      <c r="KDN551" s="57"/>
      <c r="KDO551" s="91"/>
      <c r="KDP551" s="87"/>
      <c r="KDQ551" s="87"/>
      <c r="KDR551" s="55"/>
      <c r="KDS551" s="55"/>
      <c r="KDT551" s="92"/>
      <c r="KDU551" s="61"/>
      <c r="KDV551" s="55"/>
      <c r="KDW551" s="57"/>
      <c r="KDX551" s="55"/>
      <c r="KDY551" s="55"/>
      <c r="KDZ551" s="55"/>
      <c r="KEA551" s="55"/>
      <c r="KEB551" s="55"/>
      <c r="KEC551" s="55"/>
      <c r="KED551" s="55"/>
      <c r="KEE551" s="59"/>
      <c r="KEF551" s="55"/>
      <c r="KEG551" s="55"/>
      <c r="KEH551" s="87"/>
      <c r="KEI551" s="88"/>
      <c r="KEJ551" s="89"/>
      <c r="KEK551" s="90"/>
      <c r="KEL551" s="57"/>
      <c r="KEM551" s="57"/>
      <c r="KEN551" s="91"/>
      <c r="KEO551" s="87"/>
      <c r="KEP551" s="87"/>
      <c r="KEQ551" s="55"/>
      <c r="KER551" s="55"/>
      <c r="KES551" s="92"/>
      <c r="KET551" s="61"/>
      <c r="KEU551" s="55"/>
      <c r="KEV551" s="57"/>
      <c r="KEW551" s="55"/>
      <c r="KEX551" s="55"/>
      <c r="KEY551" s="55"/>
      <c r="KEZ551" s="55"/>
      <c r="KFA551" s="55"/>
      <c r="KFB551" s="55"/>
      <c r="KFC551" s="55"/>
      <c r="KFD551" s="59"/>
      <c r="KFE551" s="55"/>
      <c r="KFF551" s="55"/>
      <c r="KFG551" s="87"/>
      <c r="KFH551" s="88"/>
      <c r="KFI551" s="89"/>
      <c r="KFJ551" s="90"/>
      <c r="KFK551" s="57"/>
      <c r="KFL551" s="57"/>
      <c r="KFM551" s="91"/>
      <c r="KFN551" s="87"/>
      <c r="KFO551" s="87"/>
      <c r="KFP551" s="55"/>
      <c r="KFQ551" s="55"/>
      <c r="KFR551" s="92"/>
      <c r="KFS551" s="61"/>
      <c r="KFT551" s="55"/>
      <c r="KFU551" s="57"/>
      <c r="KFV551" s="55"/>
      <c r="KFW551" s="55"/>
      <c r="KFX551" s="55"/>
      <c r="KFY551" s="55"/>
      <c r="KFZ551" s="55"/>
      <c r="KGA551" s="55"/>
      <c r="KGB551" s="55"/>
      <c r="KGC551" s="59"/>
      <c r="KGD551" s="55"/>
      <c r="KGE551" s="55"/>
      <c r="KGF551" s="87"/>
      <c r="KGG551" s="88"/>
      <c r="KGH551" s="89"/>
      <c r="KGI551" s="90"/>
      <c r="KGJ551" s="57"/>
      <c r="KGK551" s="57"/>
      <c r="KGL551" s="91"/>
      <c r="KGM551" s="87"/>
      <c r="KGN551" s="87"/>
      <c r="KGO551" s="55"/>
      <c r="KGP551" s="55"/>
      <c r="KGQ551" s="92"/>
      <c r="KGR551" s="61"/>
      <c r="KGS551" s="55"/>
      <c r="KGT551" s="57"/>
      <c r="KGU551" s="55"/>
      <c r="KGV551" s="55"/>
      <c r="KGW551" s="55"/>
      <c r="KGX551" s="55"/>
      <c r="KGY551" s="55"/>
      <c r="KGZ551" s="55"/>
      <c r="KHA551" s="55"/>
      <c r="KHB551" s="59"/>
      <c r="KHC551" s="55"/>
      <c r="KHD551" s="55"/>
      <c r="KHE551" s="87"/>
      <c r="KHF551" s="88"/>
      <c r="KHG551" s="89"/>
      <c r="KHH551" s="90"/>
      <c r="KHI551" s="57"/>
      <c r="KHJ551" s="57"/>
      <c r="KHK551" s="91"/>
      <c r="KHL551" s="87"/>
      <c r="KHM551" s="87"/>
      <c r="KHN551" s="55"/>
      <c r="KHO551" s="55"/>
      <c r="KHP551" s="92"/>
      <c r="KHQ551" s="61"/>
      <c r="KHR551" s="55"/>
      <c r="KHS551" s="57"/>
      <c r="KHT551" s="55"/>
      <c r="KHU551" s="55"/>
      <c r="KHV551" s="55"/>
      <c r="KHW551" s="55"/>
      <c r="KHX551" s="55"/>
      <c r="KHY551" s="55"/>
      <c r="KHZ551" s="55"/>
      <c r="KIA551" s="59"/>
      <c r="KIB551" s="55"/>
      <c r="KIC551" s="55"/>
      <c r="KID551" s="87"/>
      <c r="KIE551" s="88"/>
      <c r="KIF551" s="89"/>
      <c r="KIG551" s="90"/>
      <c r="KIH551" s="57"/>
      <c r="KII551" s="57"/>
      <c r="KIJ551" s="91"/>
      <c r="KIK551" s="87"/>
      <c r="KIL551" s="87"/>
      <c r="KIM551" s="55"/>
      <c r="KIN551" s="55"/>
      <c r="KIO551" s="92"/>
      <c r="KIP551" s="61"/>
      <c r="KIQ551" s="55"/>
      <c r="KIR551" s="57"/>
      <c r="KIS551" s="55"/>
      <c r="KIT551" s="55"/>
      <c r="KIU551" s="55"/>
      <c r="KIV551" s="55"/>
      <c r="KIW551" s="55"/>
      <c r="KIX551" s="55"/>
      <c r="KIY551" s="55"/>
      <c r="KIZ551" s="59"/>
      <c r="KJA551" s="55"/>
      <c r="KJB551" s="55"/>
      <c r="KJC551" s="87"/>
      <c r="KJD551" s="88"/>
      <c r="KJE551" s="89"/>
      <c r="KJF551" s="90"/>
      <c r="KJG551" s="57"/>
      <c r="KJH551" s="57"/>
      <c r="KJI551" s="91"/>
      <c r="KJJ551" s="87"/>
      <c r="KJK551" s="87"/>
      <c r="KJL551" s="55"/>
      <c r="KJM551" s="55"/>
      <c r="KJN551" s="92"/>
      <c r="KJO551" s="61"/>
      <c r="KJP551" s="55"/>
      <c r="KJQ551" s="57"/>
      <c r="KJR551" s="55"/>
      <c r="KJS551" s="55"/>
      <c r="KJT551" s="55"/>
      <c r="KJU551" s="55"/>
      <c r="KJV551" s="55"/>
      <c r="KJW551" s="55"/>
      <c r="KJX551" s="55"/>
      <c r="KJY551" s="59"/>
      <c r="KJZ551" s="55"/>
      <c r="KKA551" s="55"/>
      <c r="KKB551" s="87"/>
      <c r="KKC551" s="88"/>
      <c r="KKD551" s="89"/>
      <c r="KKE551" s="90"/>
      <c r="KKF551" s="57"/>
      <c r="KKG551" s="57"/>
      <c r="KKH551" s="91"/>
      <c r="KKI551" s="87"/>
      <c r="KKJ551" s="87"/>
      <c r="KKK551" s="55"/>
      <c r="KKL551" s="55"/>
      <c r="KKM551" s="92"/>
      <c r="KKN551" s="61"/>
      <c r="KKO551" s="55"/>
      <c r="KKP551" s="57"/>
      <c r="KKQ551" s="55"/>
      <c r="KKR551" s="55"/>
      <c r="KKS551" s="55"/>
      <c r="KKT551" s="55"/>
      <c r="KKU551" s="55"/>
      <c r="KKV551" s="55"/>
      <c r="KKW551" s="55"/>
      <c r="KKX551" s="59"/>
      <c r="KKY551" s="55"/>
      <c r="KKZ551" s="55"/>
      <c r="KLA551" s="87"/>
      <c r="KLB551" s="88"/>
      <c r="KLC551" s="89"/>
      <c r="KLD551" s="90"/>
      <c r="KLE551" s="57"/>
      <c r="KLF551" s="57"/>
      <c r="KLG551" s="91"/>
      <c r="KLH551" s="87"/>
      <c r="KLI551" s="87"/>
      <c r="KLJ551" s="55"/>
      <c r="KLK551" s="55"/>
      <c r="KLL551" s="92"/>
      <c r="KLM551" s="61"/>
      <c r="KLN551" s="55"/>
      <c r="KLO551" s="57"/>
      <c r="KLP551" s="55"/>
      <c r="KLQ551" s="55"/>
      <c r="KLR551" s="55"/>
      <c r="KLS551" s="55"/>
      <c r="KLT551" s="55"/>
      <c r="KLU551" s="55"/>
      <c r="KLV551" s="55"/>
      <c r="KLW551" s="59"/>
      <c r="KLX551" s="55"/>
      <c r="KLY551" s="55"/>
      <c r="KLZ551" s="87"/>
      <c r="KMA551" s="88"/>
      <c r="KMB551" s="89"/>
      <c r="KMC551" s="90"/>
      <c r="KMD551" s="57"/>
      <c r="KME551" s="57"/>
      <c r="KMF551" s="91"/>
      <c r="KMG551" s="87"/>
      <c r="KMH551" s="87"/>
      <c r="KMI551" s="55"/>
      <c r="KMJ551" s="55"/>
      <c r="KMK551" s="92"/>
      <c r="KML551" s="61"/>
      <c r="KMM551" s="55"/>
      <c r="KMN551" s="57"/>
      <c r="KMO551" s="55"/>
      <c r="KMP551" s="55"/>
      <c r="KMQ551" s="55"/>
      <c r="KMR551" s="55"/>
      <c r="KMS551" s="55"/>
      <c r="KMT551" s="55"/>
      <c r="KMU551" s="55"/>
      <c r="KMV551" s="59"/>
      <c r="KMW551" s="55"/>
      <c r="KMX551" s="55"/>
      <c r="KMY551" s="87"/>
      <c r="KMZ551" s="88"/>
      <c r="KNA551" s="89"/>
      <c r="KNB551" s="90"/>
      <c r="KNC551" s="57"/>
      <c r="KND551" s="57"/>
      <c r="KNE551" s="91"/>
      <c r="KNF551" s="87"/>
      <c r="KNG551" s="87"/>
      <c r="KNH551" s="55"/>
      <c r="KNI551" s="55"/>
      <c r="KNJ551" s="92"/>
      <c r="KNK551" s="61"/>
      <c r="KNL551" s="55"/>
      <c r="KNM551" s="57"/>
      <c r="KNN551" s="55"/>
      <c r="KNO551" s="55"/>
      <c r="KNP551" s="55"/>
      <c r="KNQ551" s="55"/>
      <c r="KNR551" s="55"/>
      <c r="KNS551" s="55"/>
      <c r="KNT551" s="55"/>
      <c r="KNU551" s="59"/>
      <c r="KNV551" s="55"/>
      <c r="KNW551" s="55"/>
      <c r="KNX551" s="87"/>
      <c r="KNY551" s="88"/>
      <c r="KNZ551" s="89"/>
      <c r="KOA551" s="90"/>
      <c r="KOB551" s="57"/>
      <c r="KOC551" s="57"/>
      <c r="KOD551" s="91"/>
      <c r="KOE551" s="87"/>
      <c r="KOF551" s="87"/>
      <c r="KOG551" s="55"/>
      <c r="KOH551" s="55"/>
      <c r="KOI551" s="92"/>
      <c r="KOJ551" s="61"/>
      <c r="KOK551" s="55"/>
      <c r="KOL551" s="57"/>
      <c r="KOM551" s="55"/>
      <c r="KON551" s="55"/>
      <c r="KOO551" s="55"/>
      <c r="KOP551" s="55"/>
      <c r="KOQ551" s="55"/>
      <c r="KOR551" s="55"/>
      <c r="KOS551" s="55"/>
      <c r="KOT551" s="59"/>
      <c r="KOU551" s="55"/>
      <c r="KOV551" s="55"/>
      <c r="KOW551" s="87"/>
      <c r="KOX551" s="88"/>
      <c r="KOY551" s="89"/>
      <c r="KOZ551" s="90"/>
      <c r="KPA551" s="57"/>
      <c r="KPB551" s="57"/>
      <c r="KPC551" s="91"/>
      <c r="KPD551" s="87"/>
      <c r="KPE551" s="87"/>
      <c r="KPF551" s="55"/>
      <c r="KPG551" s="55"/>
      <c r="KPH551" s="92"/>
      <c r="KPI551" s="61"/>
      <c r="KPJ551" s="55"/>
      <c r="KPK551" s="57"/>
      <c r="KPL551" s="55"/>
      <c r="KPM551" s="55"/>
      <c r="KPN551" s="55"/>
      <c r="KPO551" s="55"/>
      <c r="KPP551" s="55"/>
      <c r="KPQ551" s="55"/>
      <c r="KPR551" s="55"/>
      <c r="KPS551" s="59"/>
      <c r="KPT551" s="55"/>
      <c r="KPU551" s="55"/>
      <c r="KPV551" s="87"/>
      <c r="KPW551" s="88"/>
      <c r="KPX551" s="89"/>
      <c r="KPY551" s="90"/>
      <c r="KPZ551" s="57"/>
      <c r="KQA551" s="57"/>
      <c r="KQB551" s="91"/>
      <c r="KQC551" s="87"/>
      <c r="KQD551" s="87"/>
      <c r="KQE551" s="55"/>
      <c r="KQF551" s="55"/>
      <c r="KQG551" s="92"/>
      <c r="KQH551" s="61"/>
      <c r="KQI551" s="55"/>
      <c r="KQJ551" s="57"/>
      <c r="KQK551" s="55"/>
      <c r="KQL551" s="55"/>
      <c r="KQM551" s="55"/>
      <c r="KQN551" s="55"/>
      <c r="KQO551" s="55"/>
      <c r="KQP551" s="55"/>
      <c r="KQQ551" s="55"/>
      <c r="KQR551" s="59"/>
      <c r="KQS551" s="55"/>
      <c r="KQT551" s="55"/>
      <c r="KQU551" s="87"/>
      <c r="KQV551" s="88"/>
      <c r="KQW551" s="89"/>
      <c r="KQX551" s="90"/>
      <c r="KQY551" s="57"/>
      <c r="KQZ551" s="57"/>
      <c r="KRA551" s="91"/>
      <c r="KRB551" s="87"/>
      <c r="KRC551" s="87"/>
      <c r="KRD551" s="55"/>
      <c r="KRE551" s="55"/>
      <c r="KRF551" s="92"/>
      <c r="KRG551" s="61"/>
      <c r="KRH551" s="55"/>
      <c r="KRI551" s="57"/>
      <c r="KRJ551" s="55"/>
      <c r="KRK551" s="55"/>
      <c r="KRL551" s="55"/>
      <c r="KRM551" s="55"/>
      <c r="KRN551" s="55"/>
      <c r="KRO551" s="55"/>
      <c r="KRP551" s="55"/>
      <c r="KRQ551" s="59"/>
      <c r="KRR551" s="55"/>
      <c r="KRS551" s="55"/>
      <c r="KRT551" s="87"/>
      <c r="KRU551" s="88"/>
      <c r="KRV551" s="89"/>
      <c r="KRW551" s="90"/>
      <c r="KRX551" s="57"/>
      <c r="KRY551" s="57"/>
      <c r="KRZ551" s="91"/>
      <c r="KSA551" s="87"/>
      <c r="KSB551" s="87"/>
      <c r="KSC551" s="55"/>
      <c r="KSD551" s="55"/>
      <c r="KSE551" s="92"/>
      <c r="KSF551" s="61"/>
      <c r="KSG551" s="55"/>
      <c r="KSH551" s="57"/>
      <c r="KSI551" s="55"/>
      <c r="KSJ551" s="55"/>
      <c r="KSK551" s="55"/>
      <c r="KSL551" s="55"/>
      <c r="KSM551" s="55"/>
      <c r="KSN551" s="55"/>
      <c r="KSO551" s="55"/>
      <c r="KSP551" s="59"/>
      <c r="KSQ551" s="55"/>
      <c r="KSR551" s="55"/>
      <c r="KSS551" s="87"/>
      <c r="KST551" s="88"/>
      <c r="KSU551" s="89"/>
      <c r="KSV551" s="90"/>
      <c r="KSW551" s="57"/>
      <c r="KSX551" s="57"/>
      <c r="KSY551" s="91"/>
      <c r="KSZ551" s="87"/>
      <c r="KTA551" s="87"/>
      <c r="KTB551" s="55"/>
      <c r="KTC551" s="55"/>
      <c r="KTD551" s="92"/>
      <c r="KTE551" s="61"/>
      <c r="KTF551" s="55"/>
      <c r="KTG551" s="57"/>
      <c r="KTH551" s="55"/>
      <c r="KTI551" s="55"/>
      <c r="KTJ551" s="55"/>
      <c r="KTK551" s="55"/>
      <c r="KTL551" s="55"/>
      <c r="KTM551" s="55"/>
      <c r="KTN551" s="55"/>
      <c r="KTO551" s="59"/>
      <c r="KTP551" s="55"/>
      <c r="KTQ551" s="55"/>
      <c r="KTR551" s="87"/>
      <c r="KTS551" s="88"/>
      <c r="KTT551" s="89"/>
      <c r="KTU551" s="90"/>
      <c r="KTV551" s="57"/>
      <c r="KTW551" s="57"/>
      <c r="KTX551" s="91"/>
      <c r="KTY551" s="87"/>
      <c r="KTZ551" s="87"/>
      <c r="KUA551" s="55"/>
      <c r="KUB551" s="55"/>
      <c r="KUC551" s="92"/>
      <c r="KUD551" s="61"/>
      <c r="KUE551" s="55"/>
      <c r="KUF551" s="57"/>
      <c r="KUG551" s="55"/>
      <c r="KUH551" s="55"/>
      <c r="KUI551" s="55"/>
      <c r="KUJ551" s="55"/>
      <c r="KUK551" s="55"/>
      <c r="KUL551" s="55"/>
      <c r="KUM551" s="55"/>
      <c r="KUN551" s="59"/>
      <c r="KUO551" s="55"/>
      <c r="KUP551" s="55"/>
      <c r="KUQ551" s="87"/>
      <c r="KUR551" s="88"/>
      <c r="KUS551" s="89"/>
      <c r="KUT551" s="90"/>
      <c r="KUU551" s="57"/>
      <c r="KUV551" s="57"/>
      <c r="KUW551" s="91"/>
      <c r="KUX551" s="87"/>
      <c r="KUY551" s="87"/>
      <c r="KUZ551" s="55"/>
      <c r="KVA551" s="55"/>
      <c r="KVB551" s="92"/>
      <c r="KVC551" s="61"/>
      <c r="KVD551" s="55"/>
      <c r="KVE551" s="57"/>
      <c r="KVF551" s="55"/>
      <c r="KVG551" s="55"/>
      <c r="KVH551" s="55"/>
      <c r="KVI551" s="55"/>
      <c r="KVJ551" s="55"/>
      <c r="KVK551" s="55"/>
      <c r="KVL551" s="55"/>
      <c r="KVM551" s="59"/>
      <c r="KVN551" s="55"/>
      <c r="KVO551" s="55"/>
      <c r="KVP551" s="87"/>
      <c r="KVQ551" s="88"/>
      <c r="KVR551" s="89"/>
      <c r="KVS551" s="90"/>
      <c r="KVT551" s="57"/>
      <c r="KVU551" s="57"/>
      <c r="KVV551" s="91"/>
      <c r="KVW551" s="87"/>
      <c r="KVX551" s="87"/>
      <c r="KVY551" s="55"/>
      <c r="KVZ551" s="55"/>
      <c r="KWA551" s="92"/>
      <c r="KWB551" s="61"/>
      <c r="KWC551" s="55"/>
      <c r="KWD551" s="57"/>
      <c r="KWE551" s="55"/>
      <c r="KWF551" s="55"/>
      <c r="KWG551" s="55"/>
      <c r="KWH551" s="55"/>
      <c r="KWI551" s="55"/>
      <c r="KWJ551" s="55"/>
      <c r="KWK551" s="55"/>
      <c r="KWL551" s="59"/>
      <c r="KWM551" s="55"/>
      <c r="KWN551" s="55"/>
      <c r="KWO551" s="87"/>
      <c r="KWP551" s="88"/>
      <c r="KWQ551" s="89"/>
      <c r="KWR551" s="90"/>
      <c r="KWS551" s="57"/>
      <c r="KWT551" s="57"/>
      <c r="KWU551" s="91"/>
      <c r="KWV551" s="87"/>
      <c r="KWW551" s="87"/>
      <c r="KWX551" s="55"/>
      <c r="KWY551" s="55"/>
      <c r="KWZ551" s="92"/>
      <c r="KXA551" s="61"/>
      <c r="KXB551" s="55"/>
      <c r="KXC551" s="57"/>
      <c r="KXD551" s="55"/>
      <c r="KXE551" s="55"/>
      <c r="KXF551" s="55"/>
      <c r="KXG551" s="55"/>
      <c r="KXH551" s="55"/>
      <c r="KXI551" s="55"/>
      <c r="KXJ551" s="55"/>
      <c r="KXK551" s="59"/>
      <c r="KXL551" s="55"/>
      <c r="KXM551" s="55"/>
      <c r="KXN551" s="87"/>
      <c r="KXO551" s="88"/>
      <c r="KXP551" s="89"/>
      <c r="KXQ551" s="90"/>
      <c r="KXR551" s="57"/>
      <c r="KXS551" s="57"/>
      <c r="KXT551" s="91"/>
      <c r="KXU551" s="87"/>
      <c r="KXV551" s="87"/>
      <c r="KXW551" s="55"/>
      <c r="KXX551" s="55"/>
      <c r="KXY551" s="92"/>
      <c r="KXZ551" s="61"/>
      <c r="KYA551" s="55"/>
      <c r="KYB551" s="57"/>
      <c r="KYC551" s="55"/>
      <c r="KYD551" s="55"/>
      <c r="KYE551" s="55"/>
      <c r="KYF551" s="55"/>
      <c r="KYG551" s="55"/>
      <c r="KYH551" s="55"/>
      <c r="KYI551" s="55"/>
      <c r="KYJ551" s="59"/>
      <c r="KYK551" s="55"/>
      <c r="KYL551" s="55"/>
      <c r="KYM551" s="87"/>
      <c r="KYN551" s="88"/>
      <c r="KYO551" s="89"/>
      <c r="KYP551" s="90"/>
      <c r="KYQ551" s="57"/>
      <c r="KYR551" s="57"/>
      <c r="KYS551" s="91"/>
      <c r="KYT551" s="87"/>
      <c r="KYU551" s="87"/>
      <c r="KYV551" s="55"/>
      <c r="KYW551" s="55"/>
      <c r="KYX551" s="92"/>
      <c r="KYY551" s="61"/>
      <c r="KYZ551" s="55"/>
      <c r="KZA551" s="57"/>
      <c r="KZB551" s="55"/>
      <c r="KZC551" s="55"/>
      <c r="KZD551" s="55"/>
      <c r="KZE551" s="55"/>
      <c r="KZF551" s="55"/>
      <c r="KZG551" s="55"/>
      <c r="KZH551" s="55"/>
      <c r="KZI551" s="59"/>
      <c r="KZJ551" s="55"/>
      <c r="KZK551" s="55"/>
      <c r="KZL551" s="87"/>
      <c r="KZM551" s="88"/>
      <c r="KZN551" s="89"/>
      <c r="KZO551" s="90"/>
      <c r="KZP551" s="57"/>
      <c r="KZQ551" s="57"/>
      <c r="KZR551" s="91"/>
      <c r="KZS551" s="87"/>
      <c r="KZT551" s="87"/>
      <c r="KZU551" s="55"/>
      <c r="KZV551" s="55"/>
      <c r="KZW551" s="92"/>
      <c r="KZX551" s="61"/>
      <c r="KZY551" s="55"/>
      <c r="KZZ551" s="57"/>
      <c r="LAA551" s="55"/>
      <c r="LAB551" s="55"/>
      <c r="LAC551" s="55"/>
      <c r="LAD551" s="55"/>
      <c r="LAE551" s="55"/>
      <c r="LAF551" s="55"/>
      <c r="LAG551" s="55"/>
      <c r="LAH551" s="59"/>
      <c r="LAI551" s="55"/>
      <c r="LAJ551" s="55"/>
      <c r="LAK551" s="87"/>
      <c r="LAL551" s="88"/>
      <c r="LAM551" s="89"/>
      <c r="LAN551" s="90"/>
      <c r="LAO551" s="57"/>
      <c r="LAP551" s="57"/>
      <c r="LAQ551" s="91"/>
      <c r="LAR551" s="87"/>
      <c r="LAS551" s="87"/>
      <c r="LAT551" s="55"/>
      <c r="LAU551" s="55"/>
      <c r="LAV551" s="92"/>
      <c r="LAW551" s="61"/>
      <c r="LAX551" s="55"/>
      <c r="LAY551" s="57"/>
      <c r="LAZ551" s="55"/>
      <c r="LBA551" s="55"/>
      <c r="LBB551" s="55"/>
      <c r="LBC551" s="55"/>
      <c r="LBD551" s="55"/>
      <c r="LBE551" s="55"/>
      <c r="LBF551" s="55"/>
      <c r="LBG551" s="59"/>
      <c r="LBH551" s="55"/>
      <c r="LBI551" s="55"/>
      <c r="LBJ551" s="87"/>
      <c r="LBK551" s="88"/>
      <c r="LBL551" s="89"/>
      <c r="LBM551" s="90"/>
      <c r="LBN551" s="57"/>
      <c r="LBO551" s="57"/>
      <c r="LBP551" s="91"/>
      <c r="LBQ551" s="87"/>
      <c r="LBR551" s="87"/>
      <c r="LBS551" s="55"/>
      <c r="LBT551" s="55"/>
      <c r="LBU551" s="92"/>
      <c r="LBV551" s="61"/>
      <c r="LBW551" s="55"/>
      <c r="LBX551" s="57"/>
      <c r="LBY551" s="55"/>
      <c r="LBZ551" s="55"/>
      <c r="LCA551" s="55"/>
      <c r="LCB551" s="55"/>
      <c r="LCC551" s="55"/>
      <c r="LCD551" s="55"/>
      <c r="LCE551" s="55"/>
      <c r="LCF551" s="59"/>
      <c r="LCG551" s="55"/>
      <c r="LCH551" s="55"/>
      <c r="LCI551" s="87"/>
      <c r="LCJ551" s="88"/>
      <c r="LCK551" s="89"/>
      <c r="LCL551" s="90"/>
      <c r="LCM551" s="57"/>
      <c r="LCN551" s="57"/>
      <c r="LCO551" s="91"/>
      <c r="LCP551" s="87"/>
      <c r="LCQ551" s="87"/>
      <c r="LCR551" s="55"/>
      <c r="LCS551" s="55"/>
      <c r="LCT551" s="92"/>
      <c r="LCU551" s="61"/>
      <c r="LCV551" s="55"/>
      <c r="LCW551" s="57"/>
      <c r="LCX551" s="55"/>
      <c r="LCY551" s="55"/>
      <c r="LCZ551" s="55"/>
      <c r="LDA551" s="55"/>
      <c r="LDB551" s="55"/>
      <c r="LDC551" s="55"/>
      <c r="LDD551" s="55"/>
      <c r="LDE551" s="59"/>
      <c r="LDF551" s="55"/>
      <c r="LDG551" s="55"/>
      <c r="LDH551" s="87"/>
      <c r="LDI551" s="88"/>
      <c r="LDJ551" s="89"/>
      <c r="LDK551" s="90"/>
      <c r="LDL551" s="57"/>
      <c r="LDM551" s="57"/>
      <c r="LDN551" s="91"/>
      <c r="LDO551" s="87"/>
      <c r="LDP551" s="87"/>
      <c r="LDQ551" s="55"/>
      <c r="LDR551" s="55"/>
      <c r="LDS551" s="92"/>
      <c r="LDT551" s="61"/>
      <c r="LDU551" s="55"/>
      <c r="LDV551" s="57"/>
      <c r="LDW551" s="55"/>
      <c r="LDX551" s="55"/>
      <c r="LDY551" s="55"/>
      <c r="LDZ551" s="55"/>
      <c r="LEA551" s="55"/>
      <c r="LEB551" s="55"/>
      <c r="LEC551" s="55"/>
      <c r="LED551" s="59"/>
      <c r="LEE551" s="55"/>
      <c r="LEF551" s="55"/>
      <c r="LEG551" s="87"/>
      <c r="LEH551" s="88"/>
      <c r="LEI551" s="89"/>
      <c r="LEJ551" s="90"/>
      <c r="LEK551" s="57"/>
      <c r="LEL551" s="57"/>
      <c r="LEM551" s="91"/>
      <c r="LEN551" s="87"/>
      <c r="LEO551" s="87"/>
      <c r="LEP551" s="55"/>
      <c r="LEQ551" s="55"/>
      <c r="LER551" s="92"/>
      <c r="LES551" s="61"/>
      <c r="LET551" s="55"/>
      <c r="LEU551" s="57"/>
      <c r="LEV551" s="55"/>
      <c r="LEW551" s="55"/>
      <c r="LEX551" s="55"/>
      <c r="LEY551" s="55"/>
      <c r="LEZ551" s="55"/>
      <c r="LFA551" s="55"/>
      <c r="LFB551" s="55"/>
      <c r="LFC551" s="59"/>
      <c r="LFD551" s="55"/>
      <c r="LFE551" s="55"/>
      <c r="LFF551" s="87"/>
      <c r="LFG551" s="88"/>
      <c r="LFH551" s="89"/>
      <c r="LFI551" s="90"/>
      <c r="LFJ551" s="57"/>
      <c r="LFK551" s="57"/>
      <c r="LFL551" s="91"/>
      <c r="LFM551" s="87"/>
      <c r="LFN551" s="87"/>
      <c r="LFO551" s="55"/>
      <c r="LFP551" s="55"/>
      <c r="LFQ551" s="92"/>
      <c r="LFR551" s="61"/>
      <c r="LFS551" s="55"/>
      <c r="LFT551" s="57"/>
      <c r="LFU551" s="55"/>
      <c r="LFV551" s="55"/>
      <c r="LFW551" s="55"/>
      <c r="LFX551" s="55"/>
      <c r="LFY551" s="55"/>
      <c r="LFZ551" s="55"/>
      <c r="LGA551" s="55"/>
      <c r="LGB551" s="59"/>
      <c r="LGC551" s="55"/>
      <c r="LGD551" s="55"/>
      <c r="LGE551" s="87"/>
      <c r="LGF551" s="88"/>
      <c r="LGG551" s="89"/>
      <c r="LGH551" s="90"/>
      <c r="LGI551" s="57"/>
      <c r="LGJ551" s="57"/>
      <c r="LGK551" s="91"/>
      <c r="LGL551" s="87"/>
      <c r="LGM551" s="87"/>
      <c r="LGN551" s="55"/>
      <c r="LGO551" s="55"/>
      <c r="LGP551" s="92"/>
      <c r="LGQ551" s="61"/>
      <c r="LGR551" s="55"/>
      <c r="LGS551" s="57"/>
      <c r="LGT551" s="55"/>
      <c r="LGU551" s="55"/>
      <c r="LGV551" s="55"/>
      <c r="LGW551" s="55"/>
      <c r="LGX551" s="55"/>
      <c r="LGY551" s="55"/>
      <c r="LGZ551" s="55"/>
      <c r="LHA551" s="59"/>
      <c r="LHB551" s="55"/>
      <c r="LHC551" s="55"/>
      <c r="LHD551" s="87"/>
      <c r="LHE551" s="88"/>
      <c r="LHF551" s="89"/>
      <c r="LHG551" s="90"/>
      <c r="LHH551" s="57"/>
      <c r="LHI551" s="57"/>
      <c r="LHJ551" s="91"/>
      <c r="LHK551" s="87"/>
      <c r="LHL551" s="87"/>
      <c r="LHM551" s="55"/>
      <c r="LHN551" s="55"/>
      <c r="LHO551" s="92"/>
      <c r="LHP551" s="61"/>
      <c r="LHQ551" s="55"/>
      <c r="LHR551" s="57"/>
      <c r="LHS551" s="55"/>
      <c r="LHT551" s="55"/>
      <c r="LHU551" s="55"/>
      <c r="LHV551" s="55"/>
      <c r="LHW551" s="55"/>
      <c r="LHX551" s="55"/>
      <c r="LHY551" s="55"/>
      <c r="LHZ551" s="59"/>
      <c r="LIA551" s="55"/>
      <c r="LIB551" s="55"/>
      <c r="LIC551" s="87"/>
      <c r="LID551" s="88"/>
      <c r="LIE551" s="89"/>
      <c r="LIF551" s="90"/>
      <c r="LIG551" s="57"/>
      <c r="LIH551" s="57"/>
      <c r="LII551" s="91"/>
      <c r="LIJ551" s="87"/>
      <c r="LIK551" s="87"/>
      <c r="LIL551" s="55"/>
      <c r="LIM551" s="55"/>
      <c r="LIN551" s="92"/>
      <c r="LIO551" s="61"/>
      <c r="LIP551" s="55"/>
      <c r="LIQ551" s="57"/>
      <c r="LIR551" s="55"/>
      <c r="LIS551" s="55"/>
      <c r="LIT551" s="55"/>
      <c r="LIU551" s="55"/>
      <c r="LIV551" s="55"/>
      <c r="LIW551" s="55"/>
      <c r="LIX551" s="55"/>
      <c r="LIY551" s="59"/>
      <c r="LIZ551" s="55"/>
      <c r="LJA551" s="55"/>
      <c r="LJB551" s="87"/>
      <c r="LJC551" s="88"/>
      <c r="LJD551" s="89"/>
      <c r="LJE551" s="90"/>
      <c r="LJF551" s="57"/>
      <c r="LJG551" s="57"/>
      <c r="LJH551" s="91"/>
      <c r="LJI551" s="87"/>
      <c r="LJJ551" s="87"/>
      <c r="LJK551" s="55"/>
      <c r="LJL551" s="55"/>
      <c r="LJM551" s="92"/>
      <c r="LJN551" s="61"/>
      <c r="LJO551" s="55"/>
      <c r="LJP551" s="57"/>
      <c r="LJQ551" s="55"/>
      <c r="LJR551" s="55"/>
      <c r="LJS551" s="55"/>
      <c r="LJT551" s="55"/>
      <c r="LJU551" s="55"/>
      <c r="LJV551" s="55"/>
      <c r="LJW551" s="55"/>
      <c r="LJX551" s="59"/>
      <c r="LJY551" s="55"/>
      <c r="LJZ551" s="55"/>
      <c r="LKA551" s="87"/>
      <c r="LKB551" s="88"/>
      <c r="LKC551" s="89"/>
      <c r="LKD551" s="90"/>
      <c r="LKE551" s="57"/>
      <c r="LKF551" s="57"/>
      <c r="LKG551" s="91"/>
      <c r="LKH551" s="87"/>
      <c r="LKI551" s="87"/>
      <c r="LKJ551" s="55"/>
      <c r="LKK551" s="55"/>
      <c r="LKL551" s="92"/>
      <c r="LKM551" s="61"/>
      <c r="LKN551" s="55"/>
      <c r="LKO551" s="57"/>
      <c r="LKP551" s="55"/>
      <c r="LKQ551" s="55"/>
      <c r="LKR551" s="55"/>
      <c r="LKS551" s="55"/>
      <c r="LKT551" s="55"/>
      <c r="LKU551" s="55"/>
      <c r="LKV551" s="55"/>
      <c r="LKW551" s="59"/>
      <c r="LKX551" s="55"/>
      <c r="LKY551" s="55"/>
      <c r="LKZ551" s="87"/>
      <c r="LLA551" s="88"/>
      <c r="LLB551" s="89"/>
      <c r="LLC551" s="90"/>
      <c r="LLD551" s="57"/>
      <c r="LLE551" s="57"/>
      <c r="LLF551" s="91"/>
      <c r="LLG551" s="87"/>
      <c r="LLH551" s="87"/>
      <c r="LLI551" s="55"/>
      <c r="LLJ551" s="55"/>
      <c r="LLK551" s="92"/>
      <c r="LLL551" s="61"/>
      <c r="LLM551" s="55"/>
      <c r="LLN551" s="57"/>
      <c r="LLO551" s="55"/>
      <c r="LLP551" s="55"/>
      <c r="LLQ551" s="55"/>
      <c r="LLR551" s="55"/>
      <c r="LLS551" s="55"/>
      <c r="LLT551" s="55"/>
      <c r="LLU551" s="55"/>
      <c r="LLV551" s="59"/>
      <c r="LLW551" s="55"/>
      <c r="LLX551" s="55"/>
      <c r="LLY551" s="87"/>
      <c r="LLZ551" s="88"/>
      <c r="LMA551" s="89"/>
      <c r="LMB551" s="90"/>
      <c r="LMC551" s="57"/>
      <c r="LMD551" s="57"/>
      <c r="LME551" s="91"/>
      <c r="LMF551" s="87"/>
      <c r="LMG551" s="87"/>
      <c r="LMH551" s="55"/>
      <c r="LMI551" s="55"/>
      <c r="LMJ551" s="92"/>
      <c r="LMK551" s="61"/>
      <c r="LML551" s="55"/>
      <c r="LMM551" s="57"/>
      <c r="LMN551" s="55"/>
      <c r="LMO551" s="55"/>
      <c r="LMP551" s="55"/>
      <c r="LMQ551" s="55"/>
      <c r="LMR551" s="55"/>
      <c r="LMS551" s="55"/>
      <c r="LMT551" s="55"/>
      <c r="LMU551" s="59"/>
      <c r="LMV551" s="55"/>
      <c r="LMW551" s="55"/>
      <c r="LMX551" s="87"/>
      <c r="LMY551" s="88"/>
      <c r="LMZ551" s="89"/>
      <c r="LNA551" s="90"/>
      <c r="LNB551" s="57"/>
      <c r="LNC551" s="57"/>
      <c r="LND551" s="91"/>
      <c r="LNE551" s="87"/>
      <c r="LNF551" s="87"/>
      <c r="LNG551" s="55"/>
      <c r="LNH551" s="55"/>
      <c r="LNI551" s="92"/>
      <c r="LNJ551" s="61"/>
      <c r="LNK551" s="55"/>
      <c r="LNL551" s="57"/>
      <c r="LNM551" s="55"/>
      <c r="LNN551" s="55"/>
      <c r="LNO551" s="55"/>
      <c r="LNP551" s="55"/>
      <c r="LNQ551" s="55"/>
      <c r="LNR551" s="55"/>
      <c r="LNS551" s="55"/>
      <c r="LNT551" s="59"/>
      <c r="LNU551" s="55"/>
      <c r="LNV551" s="55"/>
      <c r="LNW551" s="87"/>
      <c r="LNX551" s="88"/>
      <c r="LNY551" s="89"/>
      <c r="LNZ551" s="90"/>
      <c r="LOA551" s="57"/>
      <c r="LOB551" s="57"/>
      <c r="LOC551" s="91"/>
      <c r="LOD551" s="87"/>
      <c r="LOE551" s="87"/>
      <c r="LOF551" s="55"/>
      <c r="LOG551" s="55"/>
      <c r="LOH551" s="92"/>
      <c r="LOI551" s="61"/>
      <c r="LOJ551" s="55"/>
      <c r="LOK551" s="57"/>
      <c r="LOL551" s="55"/>
      <c r="LOM551" s="55"/>
      <c r="LON551" s="55"/>
      <c r="LOO551" s="55"/>
      <c r="LOP551" s="55"/>
      <c r="LOQ551" s="55"/>
      <c r="LOR551" s="55"/>
      <c r="LOS551" s="59"/>
      <c r="LOT551" s="55"/>
      <c r="LOU551" s="55"/>
      <c r="LOV551" s="87"/>
      <c r="LOW551" s="88"/>
      <c r="LOX551" s="89"/>
      <c r="LOY551" s="90"/>
      <c r="LOZ551" s="57"/>
      <c r="LPA551" s="57"/>
      <c r="LPB551" s="91"/>
      <c r="LPC551" s="87"/>
      <c r="LPD551" s="87"/>
      <c r="LPE551" s="55"/>
      <c r="LPF551" s="55"/>
      <c r="LPG551" s="92"/>
      <c r="LPH551" s="61"/>
      <c r="LPI551" s="55"/>
      <c r="LPJ551" s="57"/>
      <c r="LPK551" s="55"/>
      <c r="LPL551" s="55"/>
      <c r="LPM551" s="55"/>
      <c r="LPN551" s="55"/>
      <c r="LPO551" s="55"/>
      <c r="LPP551" s="55"/>
      <c r="LPQ551" s="55"/>
      <c r="LPR551" s="59"/>
      <c r="LPS551" s="55"/>
      <c r="LPT551" s="55"/>
      <c r="LPU551" s="87"/>
      <c r="LPV551" s="88"/>
      <c r="LPW551" s="89"/>
      <c r="LPX551" s="90"/>
      <c r="LPY551" s="57"/>
      <c r="LPZ551" s="57"/>
      <c r="LQA551" s="91"/>
      <c r="LQB551" s="87"/>
      <c r="LQC551" s="87"/>
      <c r="LQD551" s="55"/>
      <c r="LQE551" s="55"/>
      <c r="LQF551" s="92"/>
      <c r="LQG551" s="61"/>
      <c r="LQH551" s="55"/>
      <c r="LQI551" s="57"/>
      <c r="LQJ551" s="55"/>
      <c r="LQK551" s="55"/>
      <c r="LQL551" s="55"/>
      <c r="LQM551" s="55"/>
      <c r="LQN551" s="55"/>
      <c r="LQO551" s="55"/>
      <c r="LQP551" s="55"/>
      <c r="LQQ551" s="59"/>
      <c r="LQR551" s="55"/>
      <c r="LQS551" s="55"/>
      <c r="LQT551" s="87"/>
      <c r="LQU551" s="88"/>
      <c r="LQV551" s="89"/>
      <c r="LQW551" s="90"/>
      <c r="LQX551" s="57"/>
      <c r="LQY551" s="57"/>
      <c r="LQZ551" s="91"/>
      <c r="LRA551" s="87"/>
      <c r="LRB551" s="87"/>
      <c r="LRC551" s="55"/>
      <c r="LRD551" s="55"/>
      <c r="LRE551" s="92"/>
      <c r="LRF551" s="61"/>
      <c r="LRG551" s="55"/>
      <c r="LRH551" s="57"/>
      <c r="LRI551" s="55"/>
      <c r="LRJ551" s="55"/>
      <c r="LRK551" s="55"/>
      <c r="LRL551" s="55"/>
      <c r="LRM551" s="55"/>
      <c r="LRN551" s="55"/>
      <c r="LRO551" s="55"/>
      <c r="LRP551" s="59"/>
      <c r="LRQ551" s="55"/>
      <c r="LRR551" s="55"/>
      <c r="LRS551" s="87"/>
      <c r="LRT551" s="88"/>
      <c r="LRU551" s="89"/>
      <c r="LRV551" s="90"/>
      <c r="LRW551" s="57"/>
      <c r="LRX551" s="57"/>
      <c r="LRY551" s="91"/>
      <c r="LRZ551" s="87"/>
      <c r="LSA551" s="87"/>
      <c r="LSB551" s="55"/>
      <c r="LSC551" s="55"/>
      <c r="LSD551" s="92"/>
      <c r="LSE551" s="61"/>
      <c r="LSF551" s="55"/>
      <c r="LSG551" s="57"/>
      <c r="LSH551" s="55"/>
      <c r="LSI551" s="55"/>
      <c r="LSJ551" s="55"/>
      <c r="LSK551" s="55"/>
      <c r="LSL551" s="55"/>
      <c r="LSM551" s="55"/>
      <c r="LSN551" s="55"/>
      <c r="LSO551" s="59"/>
      <c r="LSP551" s="55"/>
      <c r="LSQ551" s="55"/>
      <c r="LSR551" s="87"/>
      <c r="LSS551" s="88"/>
      <c r="LST551" s="89"/>
      <c r="LSU551" s="90"/>
      <c r="LSV551" s="57"/>
      <c r="LSW551" s="57"/>
      <c r="LSX551" s="91"/>
      <c r="LSY551" s="87"/>
      <c r="LSZ551" s="87"/>
      <c r="LTA551" s="55"/>
      <c r="LTB551" s="55"/>
      <c r="LTC551" s="92"/>
      <c r="LTD551" s="61"/>
      <c r="LTE551" s="55"/>
      <c r="LTF551" s="57"/>
      <c r="LTG551" s="55"/>
      <c r="LTH551" s="55"/>
      <c r="LTI551" s="55"/>
      <c r="LTJ551" s="55"/>
      <c r="LTK551" s="55"/>
      <c r="LTL551" s="55"/>
      <c r="LTM551" s="55"/>
      <c r="LTN551" s="59"/>
      <c r="LTO551" s="55"/>
      <c r="LTP551" s="55"/>
      <c r="LTQ551" s="87"/>
      <c r="LTR551" s="88"/>
      <c r="LTS551" s="89"/>
      <c r="LTT551" s="90"/>
      <c r="LTU551" s="57"/>
      <c r="LTV551" s="57"/>
      <c r="LTW551" s="91"/>
      <c r="LTX551" s="87"/>
      <c r="LTY551" s="87"/>
      <c r="LTZ551" s="55"/>
      <c r="LUA551" s="55"/>
      <c r="LUB551" s="92"/>
      <c r="LUC551" s="61"/>
      <c r="LUD551" s="55"/>
      <c r="LUE551" s="57"/>
      <c r="LUF551" s="55"/>
      <c r="LUG551" s="55"/>
      <c r="LUH551" s="55"/>
      <c r="LUI551" s="55"/>
      <c r="LUJ551" s="55"/>
      <c r="LUK551" s="55"/>
      <c r="LUL551" s="55"/>
      <c r="LUM551" s="59"/>
      <c r="LUN551" s="55"/>
      <c r="LUO551" s="55"/>
      <c r="LUP551" s="87"/>
      <c r="LUQ551" s="88"/>
      <c r="LUR551" s="89"/>
      <c r="LUS551" s="90"/>
      <c r="LUT551" s="57"/>
      <c r="LUU551" s="57"/>
      <c r="LUV551" s="91"/>
      <c r="LUW551" s="87"/>
      <c r="LUX551" s="87"/>
      <c r="LUY551" s="55"/>
      <c r="LUZ551" s="55"/>
      <c r="LVA551" s="92"/>
      <c r="LVB551" s="61"/>
      <c r="LVC551" s="55"/>
      <c r="LVD551" s="57"/>
      <c r="LVE551" s="55"/>
      <c r="LVF551" s="55"/>
      <c r="LVG551" s="55"/>
      <c r="LVH551" s="55"/>
      <c r="LVI551" s="55"/>
      <c r="LVJ551" s="55"/>
      <c r="LVK551" s="55"/>
      <c r="LVL551" s="59"/>
      <c r="LVM551" s="55"/>
      <c r="LVN551" s="55"/>
      <c r="LVO551" s="87"/>
      <c r="LVP551" s="88"/>
      <c r="LVQ551" s="89"/>
      <c r="LVR551" s="90"/>
      <c r="LVS551" s="57"/>
      <c r="LVT551" s="57"/>
      <c r="LVU551" s="91"/>
      <c r="LVV551" s="87"/>
      <c r="LVW551" s="87"/>
      <c r="LVX551" s="55"/>
      <c r="LVY551" s="55"/>
      <c r="LVZ551" s="92"/>
      <c r="LWA551" s="61"/>
      <c r="LWB551" s="55"/>
      <c r="LWC551" s="57"/>
      <c r="LWD551" s="55"/>
      <c r="LWE551" s="55"/>
      <c r="LWF551" s="55"/>
      <c r="LWG551" s="55"/>
      <c r="LWH551" s="55"/>
      <c r="LWI551" s="55"/>
      <c r="LWJ551" s="55"/>
      <c r="LWK551" s="59"/>
      <c r="LWL551" s="55"/>
      <c r="LWM551" s="55"/>
      <c r="LWN551" s="87"/>
      <c r="LWO551" s="88"/>
      <c r="LWP551" s="89"/>
      <c r="LWQ551" s="90"/>
      <c r="LWR551" s="57"/>
      <c r="LWS551" s="57"/>
      <c r="LWT551" s="91"/>
      <c r="LWU551" s="87"/>
      <c r="LWV551" s="87"/>
      <c r="LWW551" s="55"/>
      <c r="LWX551" s="55"/>
      <c r="LWY551" s="92"/>
      <c r="LWZ551" s="61"/>
      <c r="LXA551" s="55"/>
      <c r="LXB551" s="57"/>
      <c r="LXC551" s="55"/>
      <c r="LXD551" s="55"/>
      <c r="LXE551" s="55"/>
      <c r="LXF551" s="55"/>
      <c r="LXG551" s="55"/>
      <c r="LXH551" s="55"/>
      <c r="LXI551" s="55"/>
      <c r="LXJ551" s="59"/>
      <c r="LXK551" s="55"/>
      <c r="LXL551" s="55"/>
      <c r="LXM551" s="87"/>
      <c r="LXN551" s="88"/>
      <c r="LXO551" s="89"/>
      <c r="LXP551" s="90"/>
      <c r="LXQ551" s="57"/>
      <c r="LXR551" s="57"/>
      <c r="LXS551" s="91"/>
      <c r="LXT551" s="87"/>
      <c r="LXU551" s="87"/>
      <c r="LXV551" s="55"/>
      <c r="LXW551" s="55"/>
      <c r="LXX551" s="92"/>
      <c r="LXY551" s="61"/>
      <c r="LXZ551" s="55"/>
      <c r="LYA551" s="57"/>
      <c r="LYB551" s="55"/>
      <c r="LYC551" s="55"/>
      <c r="LYD551" s="55"/>
      <c r="LYE551" s="55"/>
      <c r="LYF551" s="55"/>
      <c r="LYG551" s="55"/>
      <c r="LYH551" s="55"/>
      <c r="LYI551" s="59"/>
      <c r="LYJ551" s="55"/>
      <c r="LYK551" s="55"/>
      <c r="LYL551" s="87"/>
      <c r="LYM551" s="88"/>
      <c r="LYN551" s="89"/>
      <c r="LYO551" s="90"/>
      <c r="LYP551" s="57"/>
      <c r="LYQ551" s="57"/>
      <c r="LYR551" s="91"/>
      <c r="LYS551" s="87"/>
      <c r="LYT551" s="87"/>
      <c r="LYU551" s="55"/>
      <c r="LYV551" s="55"/>
      <c r="LYW551" s="92"/>
      <c r="LYX551" s="61"/>
      <c r="LYY551" s="55"/>
      <c r="LYZ551" s="57"/>
      <c r="LZA551" s="55"/>
      <c r="LZB551" s="55"/>
      <c r="LZC551" s="55"/>
      <c r="LZD551" s="55"/>
      <c r="LZE551" s="55"/>
      <c r="LZF551" s="55"/>
      <c r="LZG551" s="55"/>
      <c r="LZH551" s="59"/>
      <c r="LZI551" s="55"/>
      <c r="LZJ551" s="55"/>
      <c r="LZK551" s="87"/>
      <c r="LZL551" s="88"/>
      <c r="LZM551" s="89"/>
      <c r="LZN551" s="90"/>
      <c r="LZO551" s="57"/>
      <c r="LZP551" s="57"/>
      <c r="LZQ551" s="91"/>
      <c r="LZR551" s="87"/>
      <c r="LZS551" s="87"/>
      <c r="LZT551" s="55"/>
      <c r="LZU551" s="55"/>
      <c r="LZV551" s="92"/>
      <c r="LZW551" s="61"/>
      <c r="LZX551" s="55"/>
      <c r="LZY551" s="57"/>
      <c r="LZZ551" s="55"/>
      <c r="MAA551" s="55"/>
      <c r="MAB551" s="55"/>
      <c r="MAC551" s="55"/>
      <c r="MAD551" s="55"/>
      <c r="MAE551" s="55"/>
      <c r="MAF551" s="55"/>
      <c r="MAG551" s="59"/>
      <c r="MAH551" s="55"/>
      <c r="MAI551" s="55"/>
      <c r="MAJ551" s="87"/>
      <c r="MAK551" s="88"/>
      <c r="MAL551" s="89"/>
      <c r="MAM551" s="90"/>
      <c r="MAN551" s="57"/>
      <c r="MAO551" s="57"/>
      <c r="MAP551" s="91"/>
      <c r="MAQ551" s="87"/>
      <c r="MAR551" s="87"/>
      <c r="MAS551" s="55"/>
      <c r="MAT551" s="55"/>
      <c r="MAU551" s="92"/>
      <c r="MAV551" s="61"/>
      <c r="MAW551" s="55"/>
      <c r="MAX551" s="57"/>
      <c r="MAY551" s="55"/>
      <c r="MAZ551" s="55"/>
      <c r="MBA551" s="55"/>
      <c r="MBB551" s="55"/>
      <c r="MBC551" s="55"/>
      <c r="MBD551" s="55"/>
      <c r="MBE551" s="55"/>
      <c r="MBF551" s="59"/>
      <c r="MBG551" s="55"/>
      <c r="MBH551" s="55"/>
      <c r="MBI551" s="87"/>
      <c r="MBJ551" s="88"/>
      <c r="MBK551" s="89"/>
      <c r="MBL551" s="90"/>
      <c r="MBM551" s="57"/>
      <c r="MBN551" s="57"/>
      <c r="MBO551" s="91"/>
      <c r="MBP551" s="87"/>
      <c r="MBQ551" s="87"/>
      <c r="MBR551" s="55"/>
      <c r="MBS551" s="55"/>
      <c r="MBT551" s="92"/>
      <c r="MBU551" s="61"/>
      <c r="MBV551" s="55"/>
      <c r="MBW551" s="57"/>
      <c r="MBX551" s="55"/>
      <c r="MBY551" s="55"/>
      <c r="MBZ551" s="55"/>
      <c r="MCA551" s="55"/>
      <c r="MCB551" s="55"/>
      <c r="MCC551" s="55"/>
      <c r="MCD551" s="55"/>
      <c r="MCE551" s="59"/>
      <c r="MCF551" s="55"/>
      <c r="MCG551" s="55"/>
      <c r="MCH551" s="87"/>
      <c r="MCI551" s="88"/>
      <c r="MCJ551" s="89"/>
      <c r="MCK551" s="90"/>
      <c r="MCL551" s="57"/>
      <c r="MCM551" s="57"/>
      <c r="MCN551" s="91"/>
      <c r="MCO551" s="87"/>
      <c r="MCP551" s="87"/>
      <c r="MCQ551" s="55"/>
      <c r="MCR551" s="55"/>
      <c r="MCS551" s="92"/>
      <c r="MCT551" s="61"/>
      <c r="MCU551" s="55"/>
      <c r="MCV551" s="57"/>
      <c r="MCW551" s="55"/>
      <c r="MCX551" s="55"/>
      <c r="MCY551" s="55"/>
      <c r="MCZ551" s="55"/>
      <c r="MDA551" s="55"/>
      <c r="MDB551" s="55"/>
      <c r="MDC551" s="55"/>
      <c r="MDD551" s="59"/>
      <c r="MDE551" s="55"/>
      <c r="MDF551" s="55"/>
      <c r="MDG551" s="87"/>
      <c r="MDH551" s="88"/>
      <c r="MDI551" s="89"/>
      <c r="MDJ551" s="90"/>
      <c r="MDK551" s="57"/>
      <c r="MDL551" s="57"/>
      <c r="MDM551" s="91"/>
      <c r="MDN551" s="87"/>
      <c r="MDO551" s="87"/>
      <c r="MDP551" s="55"/>
      <c r="MDQ551" s="55"/>
      <c r="MDR551" s="92"/>
      <c r="MDS551" s="61"/>
      <c r="MDT551" s="55"/>
      <c r="MDU551" s="57"/>
      <c r="MDV551" s="55"/>
      <c r="MDW551" s="55"/>
      <c r="MDX551" s="55"/>
      <c r="MDY551" s="55"/>
      <c r="MDZ551" s="55"/>
      <c r="MEA551" s="55"/>
      <c r="MEB551" s="55"/>
      <c r="MEC551" s="59"/>
      <c r="MED551" s="55"/>
      <c r="MEE551" s="55"/>
      <c r="MEF551" s="87"/>
      <c r="MEG551" s="88"/>
      <c r="MEH551" s="89"/>
      <c r="MEI551" s="90"/>
      <c r="MEJ551" s="57"/>
      <c r="MEK551" s="57"/>
      <c r="MEL551" s="91"/>
      <c r="MEM551" s="87"/>
      <c r="MEN551" s="87"/>
      <c r="MEO551" s="55"/>
      <c r="MEP551" s="55"/>
      <c r="MEQ551" s="92"/>
      <c r="MER551" s="61"/>
      <c r="MES551" s="55"/>
      <c r="MET551" s="57"/>
      <c r="MEU551" s="55"/>
      <c r="MEV551" s="55"/>
      <c r="MEW551" s="55"/>
      <c r="MEX551" s="55"/>
      <c r="MEY551" s="55"/>
      <c r="MEZ551" s="55"/>
      <c r="MFA551" s="55"/>
      <c r="MFB551" s="59"/>
      <c r="MFC551" s="55"/>
      <c r="MFD551" s="55"/>
      <c r="MFE551" s="87"/>
      <c r="MFF551" s="88"/>
      <c r="MFG551" s="89"/>
      <c r="MFH551" s="90"/>
      <c r="MFI551" s="57"/>
      <c r="MFJ551" s="57"/>
      <c r="MFK551" s="91"/>
      <c r="MFL551" s="87"/>
      <c r="MFM551" s="87"/>
      <c r="MFN551" s="55"/>
      <c r="MFO551" s="55"/>
      <c r="MFP551" s="92"/>
      <c r="MFQ551" s="61"/>
      <c r="MFR551" s="55"/>
      <c r="MFS551" s="57"/>
      <c r="MFT551" s="55"/>
      <c r="MFU551" s="55"/>
      <c r="MFV551" s="55"/>
      <c r="MFW551" s="55"/>
      <c r="MFX551" s="55"/>
      <c r="MFY551" s="55"/>
      <c r="MFZ551" s="55"/>
      <c r="MGA551" s="59"/>
      <c r="MGB551" s="55"/>
      <c r="MGC551" s="55"/>
      <c r="MGD551" s="87"/>
      <c r="MGE551" s="88"/>
      <c r="MGF551" s="89"/>
      <c r="MGG551" s="90"/>
      <c r="MGH551" s="57"/>
      <c r="MGI551" s="57"/>
      <c r="MGJ551" s="91"/>
      <c r="MGK551" s="87"/>
      <c r="MGL551" s="87"/>
      <c r="MGM551" s="55"/>
      <c r="MGN551" s="55"/>
      <c r="MGO551" s="92"/>
      <c r="MGP551" s="61"/>
      <c r="MGQ551" s="55"/>
      <c r="MGR551" s="57"/>
      <c r="MGS551" s="55"/>
      <c r="MGT551" s="55"/>
      <c r="MGU551" s="55"/>
      <c r="MGV551" s="55"/>
      <c r="MGW551" s="55"/>
      <c r="MGX551" s="55"/>
      <c r="MGY551" s="55"/>
      <c r="MGZ551" s="59"/>
      <c r="MHA551" s="55"/>
      <c r="MHB551" s="55"/>
      <c r="MHC551" s="87"/>
      <c r="MHD551" s="88"/>
      <c r="MHE551" s="89"/>
      <c r="MHF551" s="90"/>
      <c r="MHG551" s="57"/>
      <c r="MHH551" s="57"/>
      <c r="MHI551" s="91"/>
      <c r="MHJ551" s="87"/>
      <c r="MHK551" s="87"/>
      <c r="MHL551" s="55"/>
      <c r="MHM551" s="55"/>
      <c r="MHN551" s="92"/>
      <c r="MHO551" s="61"/>
      <c r="MHP551" s="55"/>
      <c r="MHQ551" s="57"/>
      <c r="MHR551" s="55"/>
      <c r="MHS551" s="55"/>
      <c r="MHT551" s="55"/>
      <c r="MHU551" s="55"/>
      <c r="MHV551" s="55"/>
      <c r="MHW551" s="55"/>
      <c r="MHX551" s="55"/>
      <c r="MHY551" s="59"/>
      <c r="MHZ551" s="55"/>
      <c r="MIA551" s="55"/>
      <c r="MIB551" s="87"/>
      <c r="MIC551" s="88"/>
      <c r="MID551" s="89"/>
      <c r="MIE551" s="90"/>
      <c r="MIF551" s="57"/>
      <c r="MIG551" s="57"/>
      <c r="MIH551" s="91"/>
      <c r="MII551" s="87"/>
      <c r="MIJ551" s="87"/>
      <c r="MIK551" s="55"/>
      <c r="MIL551" s="55"/>
      <c r="MIM551" s="92"/>
      <c r="MIN551" s="61"/>
      <c r="MIO551" s="55"/>
      <c r="MIP551" s="57"/>
      <c r="MIQ551" s="55"/>
      <c r="MIR551" s="55"/>
      <c r="MIS551" s="55"/>
      <c r="MIT551" s="55"/>
      <c r="MIU551" s="55"/>
      <c r="MIV551" s="55"/>
      <c r="MIW551" s="55"/>
      <c r="MIX551" s="59"/>
      <c r="MIY551" s="55"/>
      <c r="MIZ551" s="55"/>
      <c r="MJA551" s="87"/>
      <c r="MJB551" s="88"/>
      <c r="MJC551" s="89"/>
      <c r="MJD551" s="90"/>
      <c r="MJE551" s="57"/>
      <c r="MJF551" s="57"/>
      <c r="MJG551" s="91"/>
      <c r="MJH551" s="87"/>
      <c r="MJI551" s="87"/>
      <c r="MJJ551" s="55"/>
      <c r="MJK551" s="55"/>
      <c r="MJL551" s="92"/>
      <c r="MJM551" s="61"/>
      <c r="MJN551" s="55"/>
      <c r="MJO551" s="57"/>
      <c r="MJP551" s="55"/>
      <c r="MJQ551" s="55"/>
      <c r="MJR551" s="55"/>
      <c r="MJS551" s="55"/>
      <c r="MJT551" s="55"/>
      <c r="MJU551" s="55"/>
      <c r="MJV551" s="55"/>
      <c r="MJW551" s="59"/>
      <c r="MJX551" s="55"/>
      <c r="MJY551" s="55"/>
      <c r="MJZ551" s="87"/>
      <c r="MKA551" s="88"/>
      <c r="MKB551" s="89"/>
      <c r="MKC551" s="90"/>
      <c r="MKD551" s="57"/>
      <c r="MKE551" s="57"/>
      <c r="MKF551" s="91"/>
      <c r="MKG551" s="87"/>
      <c r="MKH551" s="87"/>
      <c r="MKI551" s="55"/>
      <c r="MKJ551" s="55"/>
      <c r="MKK551" s="92"/>
      <c r="MKL551" s="61"/>
      <c r="MKM551" s="55"/>
      <c r="MKN551" s="57"/>
      <c r="MKO551" s="55"/>
      <c r="MKP551" s="55"/>
      <c r="MKQ551" s="55"/>
      <c r="MKR551" s="55"/>
      <c r="MKS551" s="55"/>
      <c r="MKT551" s="55"/>
      <c r="MKU551" s="55"/>
      <c r="MKV551" s="59"/>
      <c r="MKW551" s="55"/>
      <c r="MKX551" s="55"/>
      <c r="MKY551" s="87"/>
      <c r="MKZ551" s="88"/>
      <c r="MLA551" s="89"/>
      <c r="MLB551" s="90"/>
      <c r="MLC551" s="57"/>
      <c r="MLD551" s="57"/>
      <c r="MLE551" s="91"/>
      <c r="MLF551" s="87"/>
      <c r="MLG551" s="87"/>
      <c r="MLH551" s="55"/>
      <c r="MLI551" s="55"/>
      <c r="MLJ551" s="92"/>
      <c r="MLK551" s="61"/>
      <c r="MLL551" s="55"/>
      <c r="MLM551" s="57"/>
      <c r="MLN551" s="55"/>
      <c r="MLO551" s="55"/>
      <c r="MLP551" s="55"/>
      <c r="MLQ551" s="55"/>
      <c r="MLR551" s="55"/>
      <c r="MLS551" s="55"/>
      <c r="MLT551" s="55"/>
      <c r="MLU551" s="59"/>
      <c r="MLV551" s="55"/>
      <c r="MLW551" s="55"/>
      <c r="MLX551" s="87"/>
      <c r="MLY551" s="88"/>
      <c r="MLZ551" s="89"/>
      <c r="MMA551" s="90"/>
      <c r="MMB551" s="57"/>
      <c r="MMC551" s="57"/>
      <c r="MMD551" s="91"/>
      <c r="MME551" s="87"/>
      <c r="MMF551" s="87"/>
      <c r="MMG551" s="55"/>
      <c r="MMH551" s="55"/>
      <c r="MMI551" s="92"/>
      <c r="MMJ551" s="61"/>
      <c r="MMK551" s="55"/>
      <c r="MML551" s="57"/>
      <c r="MMM551" s="55"/>
      <c r="MMN551" s="55"/>
      <c r="MMO551" s="55"/>
      <c r="MMP551" s="55"/>
      <c r="MMQ551" s="55"/>
      <c r="MMR551" s="55"/>
      <c r="MMS551" s="55"/>
      <c r="MMT551" s="59"/>
      <c r="MMU551" s="55"/>
      <c r="MMV551" s="55"/>
      <c r="MMW551" s="87"/>
      <c r="MMX551" s="88"/>
      <c r="MMY551" s="89"/>
      <c r="MMZ551" s="90"/>
      <c r="MNA551" s="57"/>
      <c r="MNB551" s="57"/>
      <c r="MNC551" s="91"/>
      <c r="MND551" s="87"/>
      <c r="MNE551" s="87"/>
      <c r="MNF551" s="55"/>
      <c r="MNG551" s="55"/>
      <c r="MNH551" s="92"/>
      <c r="MNI551" s="61"/>
      <c r="MNJ551" s="55"/>
      <c r="MNK551" s="57"/>
      <c r="MNL551" s="55"/>
      <c r="MNM551" s="55"/>
      <c r="MNN551" s="55"/>
      <c r="MNO551" s="55"/>
      <c r="MNP551" s="55"/>
      <c r="MNQ551" s="55"/>
      <c r="MNR551" s="55"/>
      <c r="MNS551" s="59"/>
      <c r="MNT551" s="55"/>
      <c r="MNU551" s="55"/>
      <c r="MNV551" s="87"/>
      <c r="MNW551" s="88"/>
      <c r="MNX551" s="89"/>
      <c r="MNY551" s="90"/>
      <c r="MNZ551" s="57"/>
      <c r="MOA551" s="57"/>
      <c r="MOB551" s="91"/>
      <c r="MOC551" s="87"/>
      <c r="MOD551" s="87"/>
      <c r="MOE551" s="55"/>
      <c r="MOF551" s="55"/>
      <c r="MOG551" s="92"/>
      <c r="MOH551" s="61"/>
      <c r="MOI551" s="55"/>
      <c r="MOJ551" s="57"/>
      <c r="MOK551" s="55"/>
      <c r="MOL551" s="55"/>
      <c r="MOM551" s="55"/>
      <c r="MON551" s="55"/>
      <c r="MOO551" s="55"/>
      <c r="MOP551" s="55"/>
      <c r="MOQ551" s="55"/>
      <c r="MOR551" s="59"/>
      <c r="MOS551" s="55"/>
      <c r="MOT551" s="55"/>
      <c r="MOU551" s="87"/>
      <c r="MOV551" s="88"/>
      <c r="MOW551" s="89"/>
      <c r="MOX551" s="90"/>
      <c r="MOY551" s="57"/>
      <c r="MOZ551" s="57"/>
      <c r="MPA551" s="91"/>
      <c r="MPB551" s="87"/>
      <c r="MPC551" s="87"/>
      <c r="MPD551" s="55"/>
      <c r="MPE551" s="55"/>
      <c r="MPF551" s="92"/>
      <c r="MPG551" s="61"/>
      <c r="MPH551" s="55"/>
      <c r="MPI551" s="57"/>
      <c r="MPJ551" s="55"/>
      <c r="MPK551" s="55"/>
      <c r="MPL551" s="55"/>
      <c r="MPM551" s="55"/>
      <c r="MPN551" s="55"/>
      <c r="MPO551" s="55"/>
      <c r="MPP551" s="55"/>
      <c r="MPQ551" s="59"/>
      <c r="MPR551" s="55"/>
      <c r="MPS551" s="55"/>
      <c r="MPT551" s="87"/>
      <c r="MPU551" s="88"/>
      <c r="MPV551" s="89"/>
      <c r="MPW551" s="90"/>
      <c r="MPX551" s="57"/>
      <c r="MPY551" s="57"/>
      <c r="MPZ551" s="91"/>
      <c r="MQA551" s="87"/>
      <c r="MQB551" s="87"/>
      <c r="MQC551" s="55"/>
      <c r="MQD551" s="55"/>
      <c r="MQE551" s="92"/>
      <c r="MQF551" s="61"/>
      <c r="MQG551" s="55"/>
      <c r="MQH551" s="57"/>
      <c r="MQI551" s="55"/>
      <c r="MQJ551" s="55"/>
      <c r="MQK551" s="55"/>
      <c r="MQL551" s="55"/>
      <c r="MQM551" s="55"/>
      <c r="MQN551" s="55"/>
      <c r="MQO551" s="55"/>
      <c r="MQP551" s="59"/>
      <c r="MQQ551" s="55"/>
      <c r="MQR551" s="55"/>
      <c r="MQS551" s="87"/>
      <c r="MQT551" s="88"/>
      <c r="MQU551" s="89"/>
      <c r="MQV551" s="90"/>
      <c r="MQW551" s="57"/>
      <c r="MQX551" s="57"/>
      <c r="MQY551" s="91"/>
      <c r="MQZ551" s="87"/>
      <c r="MRA551" s="87"/>
      <c r="MRB551" s="55"/>
      <c r="MRC551" s="55"/>
      <c r="MRD551" s="92"/>
      <c r="MRE551" s="61"/>
      <c r="MRF551" s="55"/>
      <c r="MRG551" s="57"/>
      <c r="MRH551" s="55"/>
      <c r="MRI551" s="55"/>
      <c r="MRJ551" s="55"/>
      <c r="MRK551" s="55"/>
      <c r="MRL551" s="55"/>
      <c r="MRM551" s="55"/>
      <c r="MRN551" s="55"/>
      <c r="MRO551" s="59"/>
      <c r="MRP551" s="55"/>
      <c r="MRQ551" s="55"/>
      <c r="MRR551" s="87"/>
      <c r="MRS551" s="88"/>
      <c r="MRT551" s="89"/>
      <c r="MRU551" s="90"/>
      <c r="MRV551" s="57"/>
      <c r="MRW551" s="57"/>
      <c r="MRX551" s="91"/>
      <c r="MRY551" s="87"/>
      <c r="MRZ551" s="87"/>
      <c r="MSA551" s="55"/>
      <c r="MSB551" s="55"/>
      <c r="MSC551" s="92"/>
      <c r="MSD551" s="61"/>
      <c r="MSE551" s="55"/>
      <c r="MSF551" s="57"/>
      <c r="MSG551" s="55"/>
      <c r="MSH551" s="55"/>
      <c r="MSI551" s="55"/>
      <c r="MSJ551" s="55"/>
      <c r="MSK551" s="55"/>
      <c r="MSL551" s="55"/>
      <c r="MSM551" s="55"/>
      <c r="MSN551" s="59"/>
      <c r="MSO551" s="55"/>
      <c r="MSP551" s="55"/>
      <c r="MSQ551" s="87"/>
      <c r="MSR551" s="88"/>
      <c r="MSS551" s="89"/>
      <c r="MST551" s="90"/>
      <c r="MSU551" s="57"/>
      <c r="MSV551" s="57"/>
      <c r="MSW551" s="91"/>
      <c r="MSX551" s="87"/>
      <c r="MSY551" s="87"/>
      <c r="MSZ551" s="55"/>
      <c r="MTA551" s="55"/>
      <c r="MTB551" s="92"/>
      <c r="MTC551" s="61"/>
      <c r="MTD551" s="55"/>
      <c r="MTE551" s="57"/>
      <c r="MTF551" s="55"/>
      <c r="MTG551" s="55"/>
      <c r="MTH551" s="55"/>
      <c r="MTI551" s="55"/>
      <c r="MTJ551" s="55"/>
      <c r="MTK551" s="55"/>
      <c r="MTL551" s="55"/>
      <c r="MTM551" s="59"/>
      <c r="MTN551" s="55"/>
      <c r="MTO551" s="55"/>
      <c r="MTP551" s="87"/>
      <c r="MTQ551" s="88"/>
      <c r="MTR551" s="89"/>
      <c r="MTS551" s="90"/>
      <c r="MTT551" s="57"/>
      <c r="MTU551" s="57"/>
      <c r="MTV551" s="91"/>
      <c r="MTW551" s="87"/>
      <c r="MTX551" s="87"/>
      <c r="MTY551" s="55"/>
      <c r="MTZ551" s="55"/>
      <c r="MUA551" s="92"/>
      <c r="MUB551" s="61"/>
      <c r="MUC551" s="55"/>
      <c r="MUD551" s="57"/>
      <c r="MUE551" s="55"/>
      <c r="MUF551" s="55"/>
      <c r="MUG551" s="55"/>
      <c r="MUH551" s="55"/>
      <c r="MUI551" s="55"/>
      <c r="MUJ551" s="55"/>
      <c r="MUK551" s="55"/>
      <c r="MUL551" s="59"/>
      <c r="MUM551" s="55"/>
      <c r="MUN551" s="55"/>
      <c r="MUO551" s="87"/>
      <c r="MUP551" s="88"/>
      <c r="MUQ551" s="89"/>
      <c r="MUR551" s="90"/>
      <c r="MUS551" s="57"/>
      <c r="MUT551" s="57"/>
      <c r="MUU551" s="91"/>
      <c r="MUV551" s="87"/>
      <c r="MUW551" s="87"/>
      <c r="MUX551" s="55"/>
      <c r="MUY551" s="55"/>
      <c r="MUZ551" s="92"/>
      <c r="MVA551" s="61"/>
      <c r="MVB551" s="55"/>
      <c r="MVC551" s="57"/>
      <c r="MVD551" s="55"/>
      <c r="MVE551" s="55"/>
      <c r="MVF551" s="55"/>
      <c r="MVG551" s="55"/>
      <c r="MVH551" s="55"/>
      <c r="MVI551" s="55"/>
      <c r="MVJ551" s="55"/>
      <c r="MVK551" s="59"/>
      <c r="MVL551" s="55"/>
      <c r="MVM551" s="55"/>
      <c r="MVN551" s="87"/>
      <c r="MVO551" s="88"/>
      <c r="MVP551" s="89"/>
      <c r="MVQ551" s="90"/>
      <c r="MVR551" s="57"/>
      <c r="MVS551" s="57"/>
      <c r="MVT551" s="91"/>
      <c r="MVU551" s="87"/>
      <c r="MVV551" s="87"/>
      <c r="MVW551" s="55"/>
      <c r="MVX551" s="55"/>
      <c r="MVY551" s="92"/>
      <c r="MVZ551" s="61"/>
      <c r="MWA551" s="55"/>
      <c r="MWB551" s="57"/>
      <c r="MWC551" s="55"/>
      <c r="MWD551" s="55"/>
      <c r="MWE551" s="55"/>
      <c r="MWF551" s="55"/>
      <c r="MWG551" s="55"/>
      <c r="MWH551" s="55"/>
      <c r="MWI551" s="55"/>
      <c r="MWJ551" s="59"/>
      <c r="MWK551" s="55"/>
      <c r="MWL551" s="55"/>
      <c r="MWM551" s="87"/>
      <c r="MWN551" s="88"/>
      <c r="MWO551" s="89"/>
      <c r="MWP551" s="90"/>
      <c r="MWQ551" s="57"/>
      <c r="MWR551" s="57"/>
      <c r="MWS551" s="91"/>
      <c r="MWT551" s="87"/>
      <c r="MWU551" s="87"/>
      <c r="MWV551" s="55"/>
      <c r="MWW551" s="55"/>
      <c r="MWX551" s="92"/>
      <c r="MWY551" s="61"/>
      <c r="MWZ551" s="55"/>
      <c r="MXA551" s="57"/>
      <c r="MXB551" s="55"/>
      <c r="MXC551" s="55"/>
      <c r="MXD551" s="55"/>
      <c r="MXE551" s="55"/>
      <c r="MXF551" s="55"/>
      <c r="MXG551" s="55"/>
      <c r="MXH551" s="55"/>
      <c r="MXI551" s="59"/>
      <c r="MXJ551" s="55"/>
      <c r="MXK551" s="55"/>
      <c r="MXL551" s="87"/>
      <c r="MXM551" s="88"/>
      <c r="MXN551" s="89"/>
      <c r="MXO551" s="90"/>
      <c r="MXP551" s="57"/>
      <c r="MXQ551" s="57"/>
      <c r="MXR551" s="91"/>
      <c r="MXS551" s="87"/>
      <c r="MXT551" s="87"/>
      <c r="MXU551" s="55"/>
      <c r="MXV551" s="55"/>
      <c r="MXW551" s="92"/>
      <c r="MXX551" s="61"/>
      <c r="MXY551" s="55"/>
      <c r="MXZ551" s="57"/>
      <c r="MYA551" s="55"/>
      <c r="MYB551" s="55"/>
      <c r="MYC551" s="55"/>
      <c r="MYD551" s="55"/>
      <c r="MYE551" s="55"/>
      <c r="MYF551" s="55"/>
      <c r="MYG551" s="55"/>
      <c r="MYH551" s="59"/>
      <c r="MYI551" s="55"/>
      <c r="MYJ551" s="55"/>
      <c r="MYK551" s="87"/>
      <c r="MYL551" s="88"/>
      <c r="MYM551" s="89"/>
      <c r="MYN551" s="90"/>
      <c r="MYO551" s="57"/>
      <c r="MYP551" s="57"/>
      <c r="MYQ551" s="91"/>
      <c r="MYR551" s="87"/>
      <c r="MYS551" s="87"/>
      <c r="MYT551" s="55"/>
      <c r="MYU551" s="55"/>
      <c r="MYV551" s="92"/>
      <c r="MYW551" s="61"/>
      <c r="MYX551" s="55"/>
      <c r="MYY551" s="57"/>
      <c r="MYZ551" s="55"/>
      <c r="MZA551" s="55"/>
      <c r="MZB551" s="55"/>
      <c r="MZC551" s="55"/>
      <c r="MZD551" s="55"/>
      <c r="MZE551" s="55"/>
      <c r="MZF551" s="55"/>
      <c r="MZG551" s="59"/>
      <c r="MZH551" s="55"/>
      <c r="MZI551" s="55"/>
      <c r="MZJ551" s="87"/>
      <c r="MZK551" s="88"/>
      <c r="MZL551" s="89"/>
      <c r="MZM551" s="90"/>
      <c r="MZN551" s="57"/>
      <c r="MZO551" s="57"/>
      <c r="MZP551" s="91"/>
      <c r="MZQ551" s="87"/>
      <c r="MZR551" s="87"/>
      <c r="MZS551" s="55"/>
      <c r="MZT551" s="55"/>
      <c r="MZU551" s="92"/>
      <c r="MZV551" s="61"/>
      <c r="MZW551" s="55"/>
      <c r="MZX551" s="57"/>
      <c r="MZY551" s="55"/>
      <c r="MZZ551" s="55"/>
      <c r="NAA551" s="55"/>
      <c r="NAB551" s="55"/>
      <c r="NAC551" s="55"/>
      <c r="NAD551" s="55"/>
      <c r="NAE551" s="55"/>
      <c r="NAF551" s="59"/>
      <c r="NAG551" s="55"/>
      <c r="NAH551" s="55"/>
      <c r="NAI551" s="87"/>
      <c r="NAJ551" s="88"/>
      <c r="NAK551" s="89"/>
      <c r="NAL551" s="90"/>
      <c r="NAM551" s="57"/>
      <c r="NAN551" s="57"/>
      <c r="NAO551" s="91"/>
      <c r="NAP551" s="87"/>
      <c r="NAQ551" s="87"/>
      <c r="NAR551" s="55"/>
      <c r="NAS551" s="55"/>
      <c r="NAT551" s="92"/>
      <c r="NAU551" s="61"/>
      <c r="NAV551" s="55"/>
      <c r="NAW551" s="57"/>
      <c r="NAX551" s="55"/>
      <c r="NAY551" s="55"/>
      <c r="NAZ551" s="55"/>
      <c r="NBA551" s="55"/>
      <c r="NBB551" s="55"/>
      <c r="NBC551" s="55"/>
      <c r="NBD551" s="55"/>
      <c r="NBE551" s="59"/>
      <c r="NBF551" s="55"/>
      <c r="NBG551" s="55"/>
      <c r="NBH551" s="87"/>
      <c r="NBI551" s="88"/>
      <c r="NBJ551" s="89"/>
      <c r="NBK551" s="90"/>
      <c r="NBL551" s="57"/>
      <c r="NBM551" s="57"/>
      <c r="NBN551" s="91"/>
      <c r="NBO551" s="87"/>
      <c r="NBP551" s="87"/>
      <c r="NBQ551" s="55"/>
      <c r="NBR551" s="55"/>
      <c r="NBS551" s="92"/>
      <c r="NBT551" s="61"/>
      <c r="NBU551" s="55"/>
      <c r="NBV551" s="57"/>
      <c r="NBW551" s="55"/>
      <c r="NBX551" s="55"/>
      <c r="NBY551" s="55"/>
      <c r="NBZ551" s="55"/>
      <c r="NCA551" s="55"/>
      <c r="NCB551" s="55"/>
      <c r="NCC551" s="55"/>
      <c r="NCD551" s="59"/>
      <c r="NCE551" s="55"/>
      <c r="NCF551" s="55"/>
      <c r="NCG551" s="87"/>
      <c r="NCH551" s="88"/>
      <c r="NCI551" s="89"/>
      <c r="NCJ551" s="90"/>
      <c r="NCK551" s="57"/>
      <c r="NCL551" s="57"/>
      <c r="NCM551" s="91"/>
      <c r="NCN551" s="87"/>
      <c r="NCO551" s="87"/>
      <c r="NCP551" s="55"/>
      <c r="NCQ551" s="55"/>
      <c r="NCR551" s="92"/>
      <c r="NCS551" s="61"/>
      <c r="NCT551" s="55"/>
      <c r="NCU551" s="57"/>
      <c r="NCV551" s="55"/>
      <c r="NCW551" s="55"/>
      <c r="NCX551" s="55"/>
      <c r="NCY551" s="55"/>
      <c r="NCZ551" s="55"/>
      <c r="NDA551" s="55"/>
      <c r="NDB551" s="55"/>
      <c r="NDC551" s="59"/>
      <c r="NDD551" s="55"/>
      <c r="NDE551" s="55"/>
      <c r="NDF551" s="87"/>
      <c r="NDG551" s="88"/>
      <c r="NDH551" s="89"/>
      <c r="NDI551" s="90"/>
      <c r="NDJ551" s="57"/>
      <c r="NDK551" s="57"/>
      <c r="NDL551" s="91"/>
      <c r="NDM551" s="87"/>
      <c r="NDN551" s="87"/>
      <c r="NDO551" s="55"/>
      <c r="NDP551" s="55"/>
      <c r="NDQ551" s="92"/>
      <c r="NDR551" s="61"/>
      <c r="NDS551" s="55"/>
      <c r="NDT551" s="57"/>
      <c r="NDU551" s="55"/>
      <c r="NDV551" s="55"/>
      <c r="NDW551" s="55"/>
      <c r="NDX551" s="55"/>
      <c r="NDY551" s="55"/>
      <c r="NDZ551" s="55"/>
      <c r="NEA551" s="55"/>
      <c r="NEB551" s="59"/>
      <c r="NEC551" s="55"/>
      <c r="NED551" s="55"/>
      <c r="NEE551" s="87"/>
      <c r="NEF551" s="88"/>
      <c r="NEG551" s="89"/>
      <c r="NEH551" s="90"/>
      <c r="NEI551" s="57"/>
      <c r="NEJ551" s="57"/>
      <c r="NEK551" s="91"/>
      <c r="NEL551" s="87"/>
      <c r="NEM551" s="87"/>
      <c r="NEN551" s="55"/>
      <c r="NEO551" s="55"/>
      <c r="NEP551" s="92"/>
      <c r="NEQ551" s="61"/>
      <c r="NER551" s="55"/>
      <c r="NES551" s="57"/>
      <c r="NET551" s="55"/>
      <c r="NEU551" s="55"/>
      <c r="NEV551" s="55"/>
      <c r="NEW551" s="55"/>
      <c r="NEX551" s="55"/>
      <c r="NEY551" s="55"/>
      <c r="NEZ551" s="55"/>
      <c r="NFA551" s="59"/>
      <c r="NFB551" s="55"/>
      <c r="NFC551" s="55"/>
      <c r="NFD551" s="87"/>
      <c r="NFE551" s="88"/>
      <c r="NFF551" s="89"/>
      <c r="NFG551" s="90"/>
      <c r="NFH551" s="57"/>
      <c r="NFI551" s="57"/>
      <c r="NFJ551" s="91"/>
      <c r="NFK551" s="87"/>
      <c r="NFL551" s="87"/>
      <c r="NFM551" s="55"/>
      <c r="NFN551" s="55"/>
      <c r="NFO551" s="92"/>
      <c r="NFP551" s="61"/>
      <c r="NFQ551" s="55"/>
      <c r="NFR551" s="57"/>
      <c r="NFS551" s="55"/>
      <c r="NFT551" s="55"/>
      <c r="NFU551" s="55"/>
      <c r="NFV551" s="55"/>
      <c r="NFW551" s="55"/>
      <c r="NFX551" s="55"/>
      <c r="NFY551" s="55"/>
      <c r="NFZ551" s="59"/>
      <c r="NGA551" s="55"/>
      <c r="NGB551" s="55"/>
      <c r="NGC551" s="87"/>
      <c r="NGD551" s="88"/>
      <c r="NGE551" s="89"/>
      <c r="NGF551" s="90"/>
      <c r="NGG551" s="57"/>
      <c r="NGH551" s="57"/>
      <c r="NGI551" s="91"/>
      <c r="NGJ551" s="87"/>
      <c r="NGK551" s="87"/>
      <c r="NGL551" s="55"/>
      <c r="NGM551" s="55"/>
      <c r="NGN551" s="92"/>
      <c r="NGO551" s="61"/>
      <c r="NGP551" s="55"/>
      <c r="NGQ551" s="57"/>
      <c r="NGR551" s="55"/>
      <c r="NGS551" s="55"/>
      <c r="NGT551" s="55"/>
      <c r="NGU551" s="55"/>
      <c r="NGV551" s="55"/>
      <c r="NGW551" s="55"/>
      <c r="NGX551" s="55"/>
      <c r="NGY551" s="59"/>
      <c r="NGZ551" s="55"/>
      <c r="NHA551" s="55"/>
      <c r="NHB551" s="87"/>
      <c r="NHC551" s="88"/>
      <c r="NHD551" s="89"/>
      <c r="NHE551" s="90"/>
      <c r="NHF551" s="57"/>
      <c r="NHG551" s="57"/>
      <c r="NHH551" s="91"/>
      <c r="NHI551" s="87"/>
      <c r="NHJ551" s="87"/>
      <c r="NHK551" s="55"/>
      <c r="NHL551" s="55"/>
      <c r="NHM551" s="92"/>
      <c r="NHN551" s="61"/>
      <c r="NHO551" s="55"/>
      <c r="NHP551" s="57"/>
      <c r="NHQ551" s="55"/>
      <c r="NHR551" s="55"/>
      <c r="NHS551" s="55"/>
      <c r="NHT551" s="55"/>
      <c r="NHU551" s="55"/>
      <c r="NHV551" s="55"/>
      <c r="NHW551" s="55"/>
      <c r="NHX551" s="59"/>
      <c r="NHY551" s="55"/>
      <c r="NHZ551" s="55"/>
      <c r="NIA551" s="87"/>
      <c r="NIB551" s="88"/>
      <c r="NIC551" s="89"/>
      <c r="NID551" s="90"/>
      <c r="NIE551" s="57"/>
      <c r="NIF551" s="57"/>
      <c r="NIG551" s="91"/>
      <c r="NIH551" s="87"/>
      <c r="NII551" s="87"/>
      <c r="NIJ551" s="55"/>
      <c r="NIK551" s="55"/>
      <c r="NIL551" s="92"/>
      <c r="NIM551" s="61"/>
      <c r="NIN551" s="55"/>
      <c r="NIO551" s="57"/>
      <c r="NIP551" s="55"/>
      <c r="NIQ551" s="55"/>
      <c r="NIR551" s="55"/>
      <c r="NIS551" s="55"/>
      <c r="NIT551" s="55"/>
      <c r="NIU551" s="55"/>
      <c r="NIV551" s="55"/>
      <c r="NIW551" s="59"/>
      <c r="NIX551" s="55"/>
      <c r="NIY551" s="55"/>
      <c r="NIZ551" s="87"/>
      <c r="NJA551" s="88"/>
      <c r="NJB551" s="89"/>
      <c r="NJC551" s="90"/>
      <c r="NJD551" s="57"/>
      <c r="NJE551" s="57"/>
      <c r="NJF551" s="91"/>
      <c r="NJG551" s="87"/>
      <c r="NJH551" s="87"/>
      <c r="NJI551" s="55"/>
      <c r="NJJ551" s="55"/>
      <c r="NJK551" s="92"/>
      <c r="NJL551" s="61"/>
      <c r="NJM551" s="55"/>
      <c r="NJN551" s="57"/>
      <c r="NJO551" s="55"/>
      <c r="NJP551" s="55"/>
      <c r="NJQ551" s="55"/>
      <c r="NJR551" s="55"/>
      <c r="NJS551" s="55"/>
      <c r="NJT551" s="55"/>
      <c r="NJU551" s="55"/>
      <c r="NJV551" s="59"/>
      <c r="NJW551" s="55"/>
      <c r="NJX551" s="55"/>
      <c r="NJY551" s="87"/>
      <c r="NJZ551" s="88"/>
      <c r="NKA551" s="89"/>
      <c r="NKB551" s="90"/>
      <c r="NKC551" s="57"/>
      <c r="NKD551" s="57"/>
      <c r="NKE551" s="91"/>
      <c r="NKF551" s="87"/>
      <c r="NKG551" s="87"/>
      <c r="NKH551" s="55"/>
      <c r="NKI551" s="55"/>
      <c r="NKJ551" s="92"/>
      <c r="NKK551" s="61"/>
      <c r="NKL551" s="55"/>
      <c r="NKM551" s="57"/>
      <c r="NKN551" s="55"/>
      <c r="NKO551" s="55"/>
      <c r="NKP551" s="55"/>
      <c r="NKQ551" s="55"/>
      <c r="NKR551" s="55"/>
      <c r="NKS551" s="55"/>
      <c r="NKT551" s="55"/>
      <c r="NKU551" s="59"/>
      <c r="NKV551" s="55"/>
      <c r="NKW551" s="55"/>
      <c r="NKX551" s="87"/>
      <c r="NKY551" s="88"/>
      <c r="NKZ551" s="89"/>
      <c r="NLA551" s="90"/>
      <c r="NLB551" s="57"/>
      <c r="NLC551" s="57"/>
      <c r="NLD551" s="91"/>
      <c r="NLE551" s="87"/>
      <c r="NLF551" s="87"/>
      <c r="NLG551" s="55"/>
      <c r="NLH551" s="55"/>
      <c r="NLI551" s="92"/>
      <c r="NLJ551" s="61"/>
      <c r="NLK551" s="55"/>
      <c r="NLL551" s="57"/>
      <c r="NLM551" s="55"/>
      <c r="NLN551" s="55"/>
      <c r="NLO551" s="55"/>
      <c r="NLP551" s="55"/>
      <c r="NLQ551" s="55"/>
      <c r="NLR551" s="55"/>
      <c r="NLS551" s="55"/>
      <c r="NLT551" s="59"/>
      <c r="NLU551" s="55"/>
      <c r="NLV551" s="55"/>
      <c r="NLW551" s="87"/>
      <c r="NLX551" s="88"/>
      <c r="NLY551" s="89"/>
      <c r="NLZ551" s="90"/>
      <c r="NMA551" s="57"/>
      <c r="NMB551" s="57"/>
      <c r="NMC551" s="91"/>
      <c r="NMD551" s="87"/>
      <c r="NME551" s="87"/>
      <c r="NMF551" s="55"/>
      <c r="NMG551" s="55"/>
      <c r="NMH551" s="92"/>
      <c r="NMI551" s="61"/>
      <c r="NMJ551" s="55"/>
      <c r="NMK551" s="57"/>
      <c r="NML551" s="55"/>
      <c r="NMM551" s="55"/>
      <c r="NMN551" s="55"/>
      <c r="NMO551" s="55"/>
      <c r="NMP551" s="55"/>
      <c r="NMQ551" s="55"/>
      <c r="NMR551" s="55"/>
      <c r="NMS551" s="59"/>
      <c r="NMT551" s="55"/>
      <c r="NMU551" s="55"/>
      <c r="NMV551" s="87"/>
      <c r="NMW551" s="88"/>
      <c r="NMX551" s="89"/>
      <c r="NMY551" s="90"/>
      <c r="NMZ551" s="57"/>
      <c r="NNA551" s="57"/>
      <c r="NNB551" s="91"/>
      <c r="NNC551" s="87"/>
      <c r="NND551" s="87"/>
      <c r="NNE551" s="55"/>
      <c r="NNF551" s="55"/>
      <c r="NNG551" s="92"/>
      <c r="NNH551" s="61"/>
      <c r="NNI551" s="55"/>
      <c r="NNJ551" s="57"/>
      <c r="NNK551" s="55"/>
      <c r="NNL551" s="55"/>
      <c r="NNM551" s="55"/>
      <c r="NNN551" s="55"/>
      <c r="NNO551" s="55"/>
      <c r="NNP551" s="55"/>
      <c r="NNQ551" s="55"/>
      <c r="NNR551" s="59"/>
      <c r="NNS551" s="55"/>
      <c r="NNT551" s="55"/>
      <c r="NNU551" s="87"/>
      <c r="NNV551" s="88"/>
      <c r="NNW551" s="89"/>
      <c r="NNX551" s="90"/>
      <c r="NNY551" s="57"/>
      <c r="NNZ551" s="57"/>
      <c r="NOA551" s="91"/>
      <c r="NOB551" s="87"/>
      <c r="NOC551" s="87"/>
      <c r="NOD551" s="55"/>
      <c r="NOE551" s="55"/>
      <c r="NOF551" s="92"/>
      <c r="NOG551" s="61"/>
      <c r="NOH551" s="55"/>
      <c r="NOI551" s="57"/>
      <c r="NOJ551" s="55"/>
      <c r="NOK551" s="55"/>
      <c r="NOL551" s="55"/>
      <c r="NOM551" s="55"/>
      <c r="NON551" s="55"/>
      <c r="NOO551" s="55"/>
      <c r="NOP551" s="55"/>
      <c r="NOQ551" s="59"/>
      <c r="NOR551" s="55"/>
      <c r="NOS551" s="55"/>
      <c r="NOT551" s="87"/>
      <c r="NOU551" s="88"/>
      <c r="NOV551" s="89"/>
      <c r="NOW551" s="90"/>
      <c r="NOX551" s="57"/>
      <c r="NOY551" s="57"/>
      <c r="NOZ551" s="91"/>
      <c r="NPA551" s="87"/>
      <c r="NPB551" s="87"/>
      <c r="NPC551" s="55"/>
      <c r="NPD551" s="55"/>
      <c r="NPE551" s="92"/>
      <c r="NPF551" s="61"/>
      <c r="NPG551" s="55"/>
      <c r="NPH551" s="57"/>
      <c r="NPI551" s="55"/>
      <c r="NPJ551" s="55"/>
      <c r="NPK551" s="55"/>
      <c r="NPL551" s="55"/>
      <c r="NPM551" s="55"/>
      <c r="NPN551" s="55"/>
      <c r="NPO551" s="55"/>
      <c r="NPP551" s="59"/>
      <c r="NPQ551" s="55"/>
      <c r="NPR551" s="55"/>
      <c r="NPS551" s="87"/>
      <c r="NPT551" s="88"/>
      <c r="NPU551" s="89"/>
      <c r="NPV551" s="90"/>
      <c r="NPW551" s="57"/>
      <c r="NPX551" s="57"/>
      <c r="NPY551" s="91"/>
      <c r="NPZ551" s="87"/>
      <c r="NQA551" s="87"/>
      <c r="NQB551" s="55"/>
      <c r="NQC551" s="55"/>
      <c r="NQD551" s="92"/>
      <c r="NQE551" s="61"/>
      <c r="NQF551" s="55"/>
      <c r="NQG551" s="57"/>
      <c r="NQH551" s="55"/>
      <c r="NQI551" s="55"/>
      <c r="NQJ551" s="55"/>
      <c r="NQK551" s="55"/>
      <c r="NQL551" s="55"/>
      <c r="NQM551" s="55"/>
      <c r="NQN551" s="55"/>
      <c r="NQO551" s="59"/>
      <c r="NQP551" s="55"/>
      <c r="NQQ551" s="55"/>
      <c r="NQR551" s="87"/>
      <c r="NQS551" s="88"/>
      <c r="NQT551" s="89"/>
      <c r="NQU551" s="90"/>
      <c r="NQV551" s="57"/>
      <c r="NQW551" s="57"/>
      <c r="NQX551" s="91"/>
      <c r="NQY551" s="87"/>
      <c r="NQZ551" s="87"/>
      <c r="NRA551" s="55"/>
      <c r="NRB551" s="55"/>
      <c r="NRC551" s="92"/>
      <c r="NRD551" s="61"/>
      <c r="NRE551" s="55"/>
      <c r="NRF551" s="57"/>
      <c r="NRG551" s="55"/>
      <c r="NRH551" s="55"/>
      <c r="NRI551" s="55"/>
      <c r="NRJ551" s="55"/>
      <c r="NRK551" s="55"/>
      <c r="NRL551" s="55"/>
      <c r="NRM551" s="55"/>
      <c r="NRN551" s="59"/>
      <c r="NRO551" s="55"/>
      <c r="NRP551" s="55"/>
      <c r="NRQ551" s="87"/>
      <c r="NRR551" s="88"/>
      <c r="NRS551" s="89"/>
      <c r="NRT551" s="90"/>
      <c r="NRU551" s="57"/>
      <c r="NRV551" s="57"/>
      <c r="NRW551" s="91"/>
      <c r="NRX551" s="87"/>
      <c r="NRY551" s="87"/>
      <c r="NRZ551" s="55"/>
      <c r="NSA551" s="55"/>
      <c r="NSB551" s="92"/>
      <c r="NSC551" s="61"/>
      <c r="NSD551" s="55"/>
      <c r="NSE551" s="57"/>
      <c r="NSF551" s="55"/>
      <c r="NSG551" s="55"/>
      <c r="NSH551" s="55"/>
      <c r="NSI551" s="55"/>
      <c r="NSJ551" s="55"/>
      <c r="NSK551" s="55"/>
      <c r="NSL551" s="55"/>
      <c r="NSM551" s="59"/>
      <c r="NSN551" s="55"/>
      <c r="NSO551" s="55"/>
      <c r="NSP551" s="87"/>
      <c r="NSQ551" s="88"/>
      <c r="NSR551" s="89"/>
      <c r="NSS551" s="90"/>
      <c r="NST551" s="57"/>
      <c r="NSU551" s="57"/>
      <c r="NSV551" s="91"/>
      <c r="NSW551" s="87"/>
      <c r="NSX551" s="87"/>
      <c r="NSY551" s="55"/>
      <c r="NSZ551" s="55"/>
      <c r="NTA551" s="92"/>
      <c r="NTB551" s="61"/>
      <c r="NTC551" s="55"/>
      <c r="NTD551" s="57"/>
      <c r="NTE551" s="55"/>
      <c r="NTF551" s="55"/>
      <c r="NTG551" s="55"/>
      <c r="NTH551" s="55"/>
      <c r="NTI551" s="55"/>
      <c r="NTJ551" s="55"/>
      <c r="NTK551" s="55"/>
      <c r="NTL551" s="59"/>
      <c r="NTM551" s="55"/>
      <c r="NTN551" s="55"/>
      <c r="NTO551" s="87"/>
      <c r="NTP551" s="88"/>
      <c r="NTQ551" s="89"/>
      <c r="NTR551" s="90"/>
      <c r="NTS551" s="57"/>
      <c r="NTT551" s="57"/>
      <c r="NTU551" s="91"/>
      <c r="NTV551" s="87"/>
      <c r="NTW551" s="87"/>
      <c r="NTX551" s="55"/>
      <c r="NTY551" s="55"/>
      <c r="NTZ551" s="92"/>
      <c r="NUA551" s="61"/>
      <c r="NUB551" s="55"/>
      <c r="NUC551" s="57"/>
      <c r="NUD551" s="55"/>
      <c r="NUE551" s="55"/>
      <c r="NUF551" s="55"/>
      <c r="NUG551" s="55"/>
      <c r="NUH551" s="55"/>
      <c r="NUI551" s="55"/>
      <c r="NUJ551" s="55"/>
      <c r="NUK551" s="59"/>
      <c r="NUL551" s="55"/>
      <c r="NUM551" s="55"/>
      <c r="NUN551" s="87"/>
      <c r="NUO551" s="88"/>
      <c r="NUP551" s="89"/>
      <c r="NUQ551" s="90"/>
      <c r="NUR551" s="57"/>
      <c r="NUS551" s="57"/>
      <c r="NUT551" s="91"/>
      <c r="NUU551" s="87"/>
      <c r="NUV551" s="87"/>
      <c r="NUW551" s="55"/>
      <c r="NUX551" s="55"/>
      <c r="NUY551" s="92"/>
      <c r="NUZ551" s="61"/>
      <c r="NVA551" s="55"/>
      <c r="NVB551" s="57"/>
      <c r="NVC551" s="55"/>
      <c r="NVD551" s="55"/>
      <c r="NVE551" s="55"/>
      <c r="NVF551" s="55"/>
      <c r="NVG551" s="55"/>
      <c r="NVH551" s="55"/>
      <c r="NVI551" s="55"/>
      <c r="NVJ551" s="59"/>
      <c r="NVK551" s="55"/>
      <c r="NVL551" s="55"/>
      <c r="NVM551" s="87"/>
      <c r="NVN551" s="88"/>
      <c r="NVO551" s="89"/>
      <c r="NVP551" s="90"/>
      <c r="NVQ551" s="57"/>
      <c r="NVR551" s="57"/>
      <c r="NVS551" s="91"/>
      <c r="NVT551" s="87"/>
      <c r="NVU551" s="87"/>
      <c r="NVV551" s="55"/>
      <c r="NVW551" s="55"/>
      <c r="NVX551" s="92"/>
      <c r="NVY551" s="61"/>
      <c r="NVZ551" s="55"/>
      <c r="NWA551" s="57"/>
      <c r="NWB551" s="55"/>
      <c r="NWC551" s="55"/>
      <c r="NWD551" s="55"/>
      <c r="NWE551" s="55"/>
      <c r="NWF551" s="55"/>
      <c r="NWG551" s="55"/>
      <c r="NWH551" s="55"/>
      <c r="NWI551" s="59"/>
      <c r="NWJ551" s="55"/>
      <c r="NWK551" s="55"/>
      <c r="NWL551" s="87"/>
      <c r="NWM551" s="88"/>
      <c r="NWN551" s="89"/>
      <c r="NWO551" s="90"/>
      <c r="NWP551" s="57"/>
      <c r="NWQ551" s="57"/>
      <c r="NWR551" s="91"/>
      <c r="NWS551" s="87"/>
      <c r="NWT551" s="87"/>
      <c r="NWU551" s="55"/>
      <c r="NWV551" s="55"/>
      <c r="NWW551" s="92"/>
      <c r="NWX551" s="61"/>
      <c r="NWY551" s="55"/>
      <c r="NWZ551" s="57"/>
      <c r="NXA551" s="55"/>
      <c r="NXB551" s="55"/>
      <c r="NXC551" s="55"/>
      <c r="NXD551" s="55"/>
      <c r="NXE551" s="55"/>
      <c r="NXF551" s="55"/>
      <c r="NXG551" s="55"/>
      <c r="NXH551" s="59"/>
      <c r="NXI551" s="55"/>
      <c r="NXJ551" s="55"/>
      <c r="NXK551" s="87"/>
      <c r="NXL551" s="88"/>
      <c r="NXM551" s="89"/>
      <c r="NXN551" s="90"/>
      <c r="NXO551" s="57"/>
      <c r="NXP551" s="57"/>
      <c r="NXQ551" s="91"/>
      <c r="NXR551" s="87"/>
      <c r="NXS551" s="87"/>
      <c r="NXT551" s="55"/>
      <c r="NXU551" s="55"/>
      <c r="NXV551" s="92"/>
      <c r="NXW551" s="61"/>
      <c r="NXX551" s="55"/>
      <c r="NXY551" s="57"/>
      <c r="NXZ551" s="55"/>
      <c r="NYA551" s="55"/>
      <c r="NYB551" s="55"/>
      <c r="NYC551" s="55"/>
      <c r="NYD551" s="55"/>
      <c r="NYE551" s="55"/>
      <c r="NYF551" s="55"/>
      <c r="NYG551" s="59"/>
      <c r="NYH551" s="55"/>
      <c r="NYI551" s="55"/>
      <c r="NYJ551" s="87"/>
      <c r="NYK551" s="88"/>
      <c r="NYL551" s="89"/>
      <c r="NYM551" s="90"/>
      <c r="NYN551" s="57"/>
      <c r="NYO551" s="57"/>
      <c r="NYP551" s="91"/>
      <c r="NYQ551" s="87"/>
      <c r="NYR551" s="87"/>
      <c r="NYS551" s="55"/>
      <c r="NYT551" s="55"/>
      <c r="NYU551" s="92"/>
      <c r="NYV551" s="61"/>
      <c r="NYW551" s="55"/>
      <c r="NYX551" s="57"/>
      <c r="NYY551" s="55"/>
      <c r="NYZ551" s="55"/>
      <c r="NZA551" s="55"/>
      <c r="NZB551" s="55"/>
      <c r="NZC551" s="55"/>
      <c r="NZD551" s="55"/>
      <c r="NZE551" s="55"/>
      <c r="NZF551" s="59"/>
      <c r="NZG551" s="55"/>
      <c r="NZH551" s="55"/>
      <c r="NZI551" s="87"/>
      <c r="NZJ551" s="88"/>
      <c r="NZK551" s="89"/>
      <c r="NZL551" s="90"/>
      <c r="NZM551" s="57"/>
      <c r="NZN551" s="57"/>
      <c r="NZO551" s="91"/>
      <c r="NZP551" s="87"/>
      <c r="NZQ551" s="87"/>
      <c r="NZR551" s="55"/>
      <c r="NZS551" s="55"/>
      <c r="NZT551" s="92"/>
      <c r="NZU551" s="61"/>
      <c r="NZV551" s="55"/>
      <c r="NZW551" s="57"/>
      <c r="NZX551" s="55"/>
      <c r="NZY551" s="55"/>
      <c r="NZZ551" s="55"/>
      <c r="OAA551" s="55"/>
      <c r="OAB551" s="55"/>
      <c r="OAC551" s="55"/>
      <c r="OAD551" s="55"/>
      <c r="OAE551" s="59"/>
      <c r="OAF551" s="55"/>
      <c r="OAG551" s="55"/>
      <c r="OAH551" s="87"/>
      <c r="OAI551" s="88"/>
      <c r="OAJ551" s="89"/>
      <c r="OAK551" s="90"/>
      <c r="OAL551" s="57"/>
      <c r="OAM551" s="57"/>
      <c r="OAN551" s="91"/>
      <c r="OAO551" s="87"/>
      <c r="OAP551" s="87"/>
      <c r="OAQ551" s="55"/>
      <c r="OAR551" s="55"/>
      <c r="OAS551" s="92"/>
      <c r="OAT551" s="61"/>
      <c r="OAU551" s="55"/>
      <c r="OAV551" s="57"/>
      <c r="OAW551" s="55"/>
      <c r="OAX551" s="55"/>
      <c r="OAY551" s="55"/>
      <c r="OAZ551" s="55"/>
      <c r="OBA551" s="55"/>
      <c r="OBB551" s="55"/>
      <c r="OBC551" s="55"/>
      <c r="OBD551" s="59"/>
      <c r="OBE551" s="55"/>
      <c r="OBF551" s="55"/>
      <c r="OBG551" s="87"/>
      <c r="OBH551" s="88"/>
      <c r="OBI551" s="89"/>
      <c r="OBJ551" s="90"/>
      <c r="OBK551" s="57"/>
      <c r="OBL551" s="57"/>
      <c r="OBM551" s="91"/>
      <c r="OBN551" s="87"/>
      <c r="OBO551" s="87"/>
      <c r="OBP551" s="55"/>
      <c r="OBQ551" s="55"/>
      <c r="OBR551" s="92"/>
      <c r="OBS551" s="61"/>
      <c r="OBT551" s="55"/>
      <c r="OBU551" s="57"/>
      <c r="OBV551" s="55"/>
      <c r="OBW551" s="55"/>
      <c r="OBX551" s="55"/>
      <c r="OBY551" s="55"/>
      <c r="OBZ551" s="55"/>
      <c r="OCA551" s="55"/>
      <c r="OCB551" s="55"/>
      <c r="OCC551" s="59"/>
      <c r="OCD551" s="55"/>
      <c r="OCE551" s="55"/>
      <c r="OCF551" s="87"/>
      <c r="OCG551" s="88"/>
      <c r="OCH551" s="89"/>
      <c r="OCI551" s="90"/>
      <c r="OCJ551" s="57"/>
      <c r="OCK551" s="57"/>
      <c r="OCL551" s="91"/>
      <c r="OCM551" s="87"/>
      <c r="OCN551" s="87"/>
      <c r="OCO551" s="55"/>
      <c r="OCP551" s="55"/>
      <c r="OCQ551" s="92"/>
      <c r="OCR551" s="61"/>
      <c r="OCS551" s="55"/>
      <c r="OCT551" s="57"/>
      <c r="OCU551" s="55"/>
      <c r="OCV551" s="55"/>
      <c r="OCW551" s="55"/>
      <c r="OCX551" s="55"/>
      <c r="OCY551" s="55"/>
      <c r="OCZ551" s="55"/>
      <c r="ODA551" s="55"/>
      <c r="ODB551" s="59"/>
      <c r="ODC551" s="55"/>
      <c r="ODD551" s="55"/>
      <c r="ODE551" s="87"/>
      <c r="ODF551" s="88"/>
      <c r="ODG551" s="89"/>
      <c r="ODH551" s="90"/>
      <c r="ODI551" s="57"/>
      <c r="ODJ551" s="57"/>
      <c r="ODK551" s="91"/>
      <c r="ODL551" s="87"/>
      <c r="ODM551" s="87"/>
      <c r="ODN551" s="55"/>
      <c r="ODO551" s="55"/>
      <c r="ODP551" s="92"/>
      <c r="ODQ551" s="61"/>
      <c r="ODR551" s="55"/>
      <c r="ODS551" s="57"/>
      <c r="ODT551" s="55"/>
      <c r="ODU551" s="55"/>
      <c r="ODV551" s="55"/>
      <c r="ODW551" s="55"/>
      <c r="ODX551" s="55"/>
      <c r="ODY551" s="55"/>
      <c r="ODZ551" s="55"/>
      <c r="OEA551" s="59"/>
      <c r="OEB551" s="55"/>
      <c r="OEC551" s="55"/>
      <c r="OED551" s="87"/>
      <c r="OEE551" s="88"/>
      <c r="OEF551" s="89"/>
      <c r="OEG551" s="90"/>
      <c r="OEH551" s="57"/>
      <c r="OEI551" s="57"/>
      <c r="OEJ551" s="91"/>
      <c r="OEK551" s="87"/>
      <c r="OEL551" s="87"/>
      <c r="OEM551" s="55"/>
      <c r="OEN551" s="55"/>
      <c r="OEO551" s="92"/>
      <c r="OEP551" s="61"/>
      <c r="OEQ551" s="55"/>
      <c r="OER551" s="57"/>
      <c r="OES551" s="55"/>
      <c r="OET551" s="55"/>
      <c r="OEU551" s="55"/>
      <c r="OEV551" s="55"/>
      <c r="OEW551" s="55"/>
      <c r="OEX551" s="55"/>
      <c r="OEY551" s="55"/>
      <c r="OEZ551" s="59"/>
      <c r="OFA551" s="55"/>
      <c r="OFB551" s="55"/>
      <c r="OFC551" s="87"/>
      <c r="OFD551" s="88"/>
      <c r="OFE551" s="89"/>
      <c r="OFF551" s="90"/>
      <c r="OFG551" s="57"/>
      <c r="OFH551" s="57"/>
      <c r="OFI551" s="91"/>
      <c r="OFJ551" s="87"/>
      <c r="OFK551" s="87"/>
      <c r="OFL551" s="55"/>
      <c r="OFM551" s="55"/>
      <c r="OFN551" s="92"/>
      <c r="OFO551" s="61"/>
      <c r="OFP551" s="55"/>
      <c r="OFQ551" s="57"/>
      <c r="OFR551" s="55"/>
      <c r="OFS551" s="55"/>
      <c r="OFT551" s="55"/>
      <c r="OFU551" s="55"/>
      <c r="OFV551" s="55"/>
      <c r="OFW551" s="55"/>
      <c r="OFX551" s="55"/>
      <c r="OFY551" s="59"/>
      <c r="OFZ551" s="55"/>
      <c r="OGA551" s="55"/>
      <c r="OGB551" s="87"/>
      <c r="OGC551" s="88"/>
      <c r="OGD551" s="89"/>
      <c r="OGE551" s="90"/>
      <c r="OGF551" s="57"/>
      <c r="OGG551" s="57"/>
      <c r="OGH551" s="91"/>
      <c r="OGI551" s="87"/>
      <c r="OGJ551" s="87"/>
      <c r="OGK551" s="55"/>
      <c r="OGL551" s="55"/>
      <c r="OGM551" s="92"/>
      <c r="OGN551" s="61"/>
      <c r="OGO551" s="55"/>
      <c r="OGP551" s="57"/>
      <c r="OGQ551" s="55"/>
      <c r="OGR551" s="55"/>
      <c r="OGS551" s="55"/>
      <c r="OGT551" s="55"/>
      <c r="OGU551" s="55"/>
      <c r="OGV551" s="55"/>
      <c r="OGW551" s="55"/>
      <c r="OGX551" s="59"/>
      <c r="OGY551" s="55"/>
      <c r="OGZ551" s="55"/>
      <c r="OHA551" s="87"/>
      <c r="OHB551" s="88"/>
      <c r="OHC551" s="89"/>
      <c r="OHD551" s="90"/>
      <c r="OHE551" s="57"/>
      <c r="OHF551" s="57"/>
      <c r="OHG551" s="91"/>
      <c r="OHH551" s="87"/>
      <c r="OHI551" s="87"/>
      <c r="OHJ551" s="55"/>
      <c r="OHK551" s="55"/>
      <c r="OHL551" s="92"/>
      <c r="OHM551" s="61"/>
      <c r="OHN551" s="55"/>
      <c r="OHO551" s="57"/>
      <c r="OHP551" s="55"/>
      <c r="OHQ551" s="55"/>
      <c r="OHR551" s="55"/>
      <c r="OHS551" s="55"/>
      <c r="OHT551" s="55"/>
      <c r="OHU551" s="55"/>
      <c r="OHV551" s="55"/>
      <c r="OHW551" s="59"/>
      <c r="OHX551" s="55"/>
      <c r="OHY551" s="55"/>
      <c r="OHZ551" s="87"/>
      <c r="OIA551" s="88"/>
      <c r="OIB551" s="89"/>
      <c r="OIC551" s="90"/>
      <c r="OID551" s="57"/>
      <c r="OIE551" s="57"/>
      <c r="OIF551" s="91"/>
      <c r="OIG551" s="87"/>
      <c r="OIH551" s="87"/>
      <c r="OII551" s="55"/>
      <c r="OIJ551" s="55"/>
      <c r="OIK551" s="92"/>
      <c r="OIL551" s="61"/>
      <c r="OIM551" s="55"/>
      <c r="OIN551" s="57"/>
      <c r="OIO551" s="55"/>
      <c r="OIP551" s="55"/>
      <c r="OIQ551" s="55"/>
      <c r="OIR551" s="55"/>
      <c r="OIS551" s="55"/>
      <c r="OIT551" s="55"/>
      <c r="OIU551" s="55"/>
      <c r="OIV551" s="59"/>
      <c r="OIW551" s="55"/>
      <c r="OIX551" s="55"/>
      <c r="OIY551" s="87"/>
      <c r="OIZ551" s="88"/>
      <c r="OJA551" s="89"/>
      <c r="OJB551" s="90"/>
      <c r="OJC551" s="57"/>
      <c r="OJD551" s="57"/>
      <c r="OJE551" s="91"/>
      <c r="OJF551" s="87"/>
      <c r="OJG551" s="87"/>
      <c r="OJH551" s="55"/>
      <c r="OJI551" s="55"/>
      <c r="OJJ551" s="92"/>
      <c r="OJK551" s="61"/>
      <c r="OJL551" s="55"/>
      <c r="OJM551" s="57"/>
      <c r="OJN551" s="55"/>
      <c r="OJO551" s="55"/>
      <c r="OJP551" s="55"/>
      <c r="OJQ551" s="55"/>
      <c r="OJR551" s="55"/>
      <c r="OJS551" s="55"/>
      <c r="OJT551" s="55"/>
      <c r="OJU551" s="59"/>
      <c r="OJV551" s="55"/>
      <c r="OJW551" s="55"/>
      <c r="OJX551" s="87"/>
      <c r="OJY551" s="88"/>
      <c r="OJZ551" s="89"/>
      <c r="OKA551" s="90"/>
      <c r="OKB551" s="57"/>
      <c r="OKC551" s="57"/>
      <c r="OKD551" s="91"/>
      <c r="OKE551" s="87"/>
      <c r="OKF551" s="87"/>
      <c r="OKG551" s="55"/>
      <c r="OKH551" s="55"/>
      <c r="OKI551" s="92"/>
      <c r="OKJ551" s="61"/>
      <c r="OKK551" s="55"/>
      <c r="OKL551" s="57"/>
      <c r="OKM551" s="55"/>
      <c r="OKN551" s="55"/>
      <c r="OKO551" s="55"/>
      <c r="OKP551" s="55"/>
      <c r="OKQ551" s="55"/>
      <c r="OKR551" s="55"/>
      <c r="OKS551" s="55"/>
      <c r="OKT551" s="59"/>
      <c r="OKU551" s="55"/>
      <c r="OKV551" s="55"/>
      <c r="OKW551" s="87"/>
      <c r="OKX551" s="88"/>
      <c r="OKY551" s="89"/>
      <c r="OKZ551" s="90"/>
      <c r="OLA551" s="57"/>
      <c r="OLB551" s="57"/>
      <c r="OLC551" s="91"/>
      <c r="OLD551" s="87"/>
      <c r="OLE551" s="87"/>
      <c r="OLF551" s="55"/>
      <c r="OLG551" s="55"/>
      <c r="OLH551" s="92"/>
      <c r="OLI551" s="61"/>
      <c r="OLJ551" s="55"/>
      <c r="OLK551" s="57"/>
      <c r="OLL551" s="55"/>
      <c r="OLM551" s="55"/>
      <c r="OLN551" s="55"/>
      <c r="OLO551" s="55"/>
      <c r="OLP551" s="55"/>
      <c r="OLQ551" s="55"/>
      <c r="OLR551" s="55"/>
      <c r="OLS551" s="59"/>
      <c r="OLT551" s="55"/>
      <c r="OLU551" s="55"/>
      <c r="OLV551" s="87"/>
      <c r="OLW551" s="88"/>
      <c r="OLX551" s="89"/>
      <c r="OLY551" s="90"/>
      <c r="OLZ551" s="57"/>
      <c r="OMA551" s="57"/>
      <c r="OMB551" s="91"/>
      <c r="OMC551" s="87"/>
      <c r="OMD551" s="87"/>
      <c r="OME551" s="55"/>
      <c r="OMF551" s="55"/>
      <c r="OMG551" s="92"/>
      <c r="OMH551" s="61"/>
      <c r="OMI551" s="55"/>
      <c r="OMJ551" s="57"/>
      <c r="OMK551" s="55"/>
      <c r="OML551" s="55"/>
      <c r="OMM551" s="55"/>
      <c r="OMN551" s="55"/>
      <c r="OMO551" s="55"/>
      <c r="OMP551" s="55"/>
      <c r="OMQ551" s="55"/>
      <c r="OMR551" s="59"/>
      <c r="OMS551" s="55"/>
      <c r="OMT551" s="55"/>
      <c r="OMU551" s="87"/>
      <c r="OMV551" s="88"/>
      <c r="OMW551" s="89"/>
      <c r="OMX551" s="90"/>
      <c r="OMY551" s="57"/>
      <c r="OMZ551" s="57"/>
      <c r="ONA551" s="91"/>
      <c r="ONB551" s="87"/>
      <c r="ONC551" s="87"/>
      <c r="OND551" s="55"/>
      <c r="ONE551" s="55"/>
      <c r="ONF551" s="92"/>
      <c r="ONG551" s="61"/>
      <c r="ONH551" s="55"/>
      <c r="ONI551" s="57"/>
      <c r="ONJ551" s="55"/>
      <c r="ONK551" s="55"/>
      <c r="ONL551" s="55"/>
      <c r="ONM551" s="55"/>
      <c r="ONN551" s="55"/>
      <c r="ONO551" s="55"/>
      <c r="ONP551" s="55"/>
      <c r="ONQ551" s="59"/>
      <c r="ONR551" s="55"/>
      <c r="ONS551" s="55"/>
      <c r="ONT551" s="87"/>
      <c r="ONU551" s="88"/>
      <c r="ONV551" s="89"/>
      <c r="ONW551" s="90"/>
      <c r="ONX551" s="57"/>
      <c r="ONY551" s="57"/>
      <c r="ONZ551" s="91"/>
      <c r="OOA551" s="87"/>
      <c r="OOB551" s="87"/>
      <c r="OOC551" s="55"/>
      <c r="OOD551" s="55"/>
      <c r="OOE551" s="92"/>
      <c r="OOF551" s="61"/>
      <c r="OOG551" s="55"/>
      <c r="OOH551" s="57"/>
      <c r="OOI551" s="55"/>
      <c r="OOJ551" s="55"/>
      <c r="OOK551" s="55"/>
      <c r="OOL551" s="55"/>
      <c r="OOM551" s="55"/>
      <c r="OON551" s="55"/>
      <c r="OOO551" s="55"/>
      <c r="OOP551" s="59"/>
      <c r="OOQ551" s="55"/>
      <c r="OOR551" s="55"/>
      <c r="OOS551" s="87"/>
      <c r="OOT551" s="88"/>
      <c r="OOU551" s="89"/>
      <c r="OOV551" s="90"/>
      <c r="OOW551" s="57"/>
      <c r="OOX551" s="57"/>
      <c r="OOY551" s="91"/>
      <c r="OOZ551" s="87"/>
      <c r="OPA551" s="87"/>
      <c r="OPB551" s="55"/>
      <c r="OPC551" s="55"/>
      <c r="OPD551" s="92"/>
      <c r="OPE551" s="61"/>
      <c r="OPF551" s="55"/>
      <c r="OPG551" s="57"/>
      <c r="OPH551" s="55"/>
      <c r="OPI551" s="55"/>
      <c r="OPJ551" s="55"/>
      <c r="OPK551" s="55"/>
      <c r="OPL551" s="55"/>
      <c r="OPM551" s="55"/>
      <c r="OPN551" s="55"/>
      <c r="OPO551" s="59"/>
      <c r="OPP551" s="55"/>
      <c r="OPQ551" s="55"/>
      <c r="OPR551" s="87"/>
      <c r="OPS551" s="88"/>
      <c r="OPT551" s="89"/>
      <c r="OPU551" s="90"/>
      <c r="OPV551" s="57"/>
      <c r="OPW551" s="57"/>
      <c r="OPX551" s="91"/>
      <c r="OPY551" s="87"/>
      <c r="OPZ551" s="87"/>
      <c r="OQA551" s="55"/>
      <c r="OQB551" s="55"/>
      <c r="OQC551" s="92"/>
      <c r="OQD551" s="61"/>
      <c r="OQE551" s="55"/>
      <c r="OQF551" s="57"/>
      <c r="OQG551" s="55"/>
      <c r="OQH551" s="55"/>
      <c r="OQI551" s="55"/>
      <c r="OQJ551" s="55"/>
      <c r="OQK551" s="55"/>
      <c r="OQL551" s="55"/>
      <c r="OQM551" s="55"/>
      <c r="OQN551" s="59"/>
      <c r="OQO551" s="55"/>
      <c r="OQP551" s="55"/>
      <c r="OQQ551" s="87"/>
      <c r="OQR551" s="88"/>
      <c r="OQS551" s="89"/>
      <c r="OQT551" s="90"/>
      <c r="OQU551" s="57"/>
      <c r="OQV551" s="57"/>
      <c r="OQW551" s="91"/>
      <c r="OQX551" s="87"/>
      <c r="OQY551" s="87"/>
      <c r="OQZ551" s="55"/>
      <c r="ORA551" s="55"/>
      <c r="ORB551" s="92"/>
      <c r="ORC551" s="61"/>
      <c r="ORD551" s="55"/>
      <c r="ORE551" s="57"/>
      <c r="ORF551" s="55"/>
      <c r="ORG551" s="55"/>
      <c r="ORH551" s="55"/>
      <c r="ORI551" s="55"/>
      <c r="ORJ551" s="55"/>
      <c r="ORK551" s="55"/>
      <c r="ORL551" s="55"/>
      <c r="ORM551" s="59"/>
      <c r="ORN551" s="55"/>
      <c r="ORO551" s="55"/>
      <c r="ORP551" s="87"/>
      <c r="ORQ551" s="88"/>
      <c r="ORR551" s="89"/>
      <c r="ORS551" s="90"/>
      <c r="ORT551" s="57"/>
      <c r="ORU551" s="57"/>
      <c r="ORV551" s="91"/>
      <c r="ORW551" s="87"/>
      <c r="ORX551" s="87"/>
      <c r="ORY551" s="55"/>
      <c r="ORZ551" s="55"/>
      <c r="OSA551" s="92"/>
      <c r="OSB551" s="61"/>
      <c r="OSC551" s="55"/>
      <c r="OSD551" s="57"/>
      <c r="OSE551" s="55"/>
      <c r="OSF551" s="55"/>
      <c r="OSG551" s="55"/>
      <c r="OSH551" s="55"/>
      <c r="OSI551" s="55"/>
      <c r="OSJ551" s="55"/>
      <c r="OSK551" s="55"/>
      <c r="OSL551" s="59"/>
      <c r="OSM551" s="55"/>
      <c r="OSN551" s="55"/>
      <c r="OSO551" s="87"/>
      <c r="OSP551" s="88"/>
      <c r="OSQ551" s="89"/>
      <c r="OSR551" s="90"/>
      <c r="OSS551" s="57"/>
      <c r="OST551" s="57"/>
      <c r="OSU551" s="91"/>
      <c r="OSV551" s="87"/>
      <c r="OSW551" s="87"/>
      <c r="OSX551" s="55"/>
      <c r="OSY551" s="55"/>
      <c r="OSZ551" s="92"/>
      <c r="OTA551" s="61"/>
      <c r="OTB551" s="55"/>
      <c r="OTC551" s="57"/>
      <c r="OTD551" s="55"/>
      <c r="OTE551" s="55"/>
      <c r="OTF551" s="55"/>
      <c r="OTG551" s="55"/>
      <c r="OTH551" s="55"/>
      <c r="OTI551" s="55"/>
      <c r="OTJ551" s="55"/>
      <c r="OTK551" s="59"/>
      <c r="OTL551" s="55"/>
      <c r="OTM551" s="55"/>
      <c r="OTN551" s="87"/>
      <c r="OTO551" s="88"/>
      <c r="OTP551" s="89"/>
      <c r="OTQ551" s="90"/>
      <c r="OTR551" s="57"/>
      <c r="OTS551" s="57"/>
      <c r="OTT551" s="91"/>
      <c r="OTU551" s="87"/>
      <c r="OTV551" s="87"/>
      <c r="OTW551" s="55"/>
      <c r="OTX551" s="55"/>
      <c r="OTY551" s="92"/>
      <c r="OTZ551" s="61"/>
      <c r="OUA551" s="55"/>
      <c r="OUB551" s="57"/>
      <c r="OUC551" s="55"/>
      <c r="OUD551" s="55"/>
      <c r="OUE551" s="55"/>
      <c r="OUF551" s="55"/>
      <c r="OUG551" s="55"/>
      <c r="OUH551" s="55"/>
      <c r="OUI551" s="55"/>
      <c r="OUJ551" s="59"/>
      <c r="OUK551" s="55"/>
      <c r="OUL551" s="55"/>
      <c r="OUM551" s="87"/>
      <c r="OUN551" s="88"/>
      <c r="OUO551" s="89"/>
      <c r="OUP551" s="90"/>
      <c r="OUQ551" s="57"/>
      <c r="OUR551" s="57"/>
      <c r="OUS551" s="91"/>
      <c r="OUT551" s="87"/>
      <c r="OUU551" s="87"/>
      <c r="OUV551" s="55"/>
      <c r="OUW551" s="55"/>
      <c r="OUX551" s="92"/>
      <c r="OUY551" s="61"/>
      <c r="OUZ551" s="55"/>
      <c r="OVA551" s="57"/>
      <c r="OVB551" s="55"/>
      <c r="OVC551" s="55"/>
      <c r="OVD551" s="55"/>
      <c r="OVE551" s="55"/>
      <c r="OVF551" s="55"/>
      <c r="OVG551" s="55"/>
      <c r="OVH551" s="55"/>
      <c r="OVI551" s="59"/>
      <c r="OVJ551" s="55"/>
      <c r="OVK551" s="55"/>
      <c r="OVL551" s="87"/>
      <c r="OVM551" s="88"/>
      <c r="OVN551" s="89"/>
      <c r="OVO551" s="90"/>
      <c r="OVP551" s="57"/>
      <c r="OVQ551" s="57"/>
      <c r="OVR551" s="91"/>
      <c r="OVS551" s="87"/>
      <c r="OVT551" s="87"/>
      <c r="OVU551" s="55"/>
      <c r="OVV551" s="55"/>
      <c r="OVW551" s="92"/>
      <c r="OVX551" s="61"/>
      <c r="OVY551" s="55"/>
      <c r="OVZ551" s="57"/>
      <c r="OWA551" s="55"/>
      <c r="OWB551" s="55"/>
      <c r="OWC551" s="55"/>
      <c r="OWD551" s="55"/>
      <c r="OWE551" s="55"/>
      <c r="OWF551" s="55"/>
      <c r="OWG551" s="55"/>
      <c r="OWH551" s="59"/>
      <c r="OWI551" s="55"/>
      <c r="OWJ551" s="55"/>
      <c r="OWK551" s="87"/>
      <c r="OWL551" s="88"/>
      <c r="OWM551" s="89"/>
      <c r="OWN551" s="90"/>
      <c r="OWO551" s="57"/>
      <c r="OWP551" s="57"/>
      <c r="OWQ551" s="91"/>
      <c r="OWR551" s="87"/>
      <c r="OWS551" s="87"/>
      <c r="OWT551" s="55"/>
      <c r="OWU551" s="55"/>
      <c r="OWV551" s="92"/>
      <c r="OWW551" s="61"/>
      <c r="OWX551" s="55"/>
      <c r="OWY551" s="57"/>
      <c r="OWZ551" s="55"/>
      <c r="OXA551" s="55"/>
      <c r="OXB551" s="55"/>
      <c r="OXC551" s="55"/>
      <c r="OXD551" s="55"/>
      <c r="OXE551" s="55"/>
      <c r="OXF551" s="55"/>
      <c r="OXG551" s="59"/>
      <c r="OXH551" s="55"/>
      <c r="OXI551" s="55"/>
      <c r="OXJ551" s="87"/>
      <c r="OXK551" s="88"/>
      <c r="OXL551" s="89"/>
      <c r="OXM551" s="90"/>
      <c r="OXN551" s="57"/>
      <c r="OXO551" s="57"/>
      <c r="OXP551" s="91"/>
      <c r="OXQ551" s="87"/>
      <c r="OXR551" s="87"/>
      <c r="OXS551" s="55"/>
      <c r="OXT551" s="55"/>
      <c r="OXU551" s="92"/>
      <c r="OXV551" s="61"/>
      <c r="OXW551" s="55"/>
      <c r="OXX551" s="57"/>
      <c r="OXY551" s="55"/>
      <c r="OXZ551" s="55"/>
      <c r="OYA551" s="55"/>
      <c r="OYB551" s="55"/>
      <c r="OYC551" s="55"/>
      <c r="OYD551" s="55"/>
      <c r="OYE551" s="55"/>
      <c r="OYF551" s="59"/>
      <c r="OYG551" s="55"/>
      <c r="OYH551" s="55"/>
      <c r="OYI551" s="87"/>
      <c r="OYJ551" s="88"/>
      <c r="OYK551" s="89"/>
      <c r="OYL551" s="90"/>
      <c r="OYM551" s="57"/>
      <c r="OYN551" s="57"/>
      <c r="OYO551" s="91"/>
      <c r="OYP551" s="87"/>
      <c r="OYQ551" s="87"/>
      <c r="OYR551" s="55"/>
      <c r="OYS551" s="55"/>
      <c r="OYT551" s="92"/>
      <c r="OYU551" s="61"/>
      <c r="OYV551" s="55"/>
      <c r="OYW551" s="57"/>
      <c r="OYX551" s="55"/>
      <c r="OYY551" s="55"/>
      <c r="OYZ551" s="55"/>
      <c r="OZA551" s="55"/>
      <c r="OZB551" s="55"/>
      <c r="OZC551" s="55"/>
      <c r="OZD551" s="55"/>
      <c r="OZE551" s="59"/>
      <c r="OZF551" s="55"/>
      <c r="OZG551" s="55"/>
      <c r="OZH551" s="87"/>
      <c r="OZI551" s="88"/>
      <c r="OZJ551" s="89"/>
      <c r="OZK551" s="90"/>
      <c r="OZL551" s="57"/>
      <c r="OZM551" s="57"/>
      <c r="OZN551" s="91"/>
      <c r="OZO551" s="87"/>
      <c r="OZP551" s="87"/>
      <c r="OZQ551" s="55"/>
      <c r="OZR551" s="55"/>
      <c r="OZS551" s="92"/>
      <c r="OZT551" s="61"/>
      <c r="OZU551" s="55"/>
      <c r="OZV551" s="57"/>
      <c r="OZW551" s="55"/>
      <c r="OZX551" s="55"/>
      <c r="OZY551" s="55"/>
      <c r="OZZ551" s="55"/>
      <c r="PAA551" s="55"/>
      <c r="PAB551" s="55"/>
      <c r="PAC551" s="55"/>
      <c r="PAD551" s="59"/>
      <c r="PAE551" s="55"/>
      <c r="PAF551" s="55"/>
      <c r="PAG551" s="87"/>
      <c r="PAH551" s="88"/>
      <c r="PAI551" s="89"/>
      <c r="PAJ551" s="90"/>
      <c r="PAK551" s="57"/>
      <c r="PAL551" s="57"/>
      <c r="PAM551" s="91"/>
      <c r="PAN551" s="87"/>
      <c r="PAO551" s="87"/>
      <c r="PAP551" s="55"/>
      <c r="PAQ551" s="55"/>
      <c r="PAR551" s="92"/>
      <c r="PAS551" s="61"/>
      <c r="PAT551" s="55"/>
      <c r="PAU551" s="57"/>
      <c r="PAV551" s="55"/>
      <c r="PAW551" s="55"/>
      <c r="PAX551" s="55"/>
      <c r="PAY551" s="55"/>
      <c r="PAZ551" s="55"/>
      <c r="PBA551" s="55"/>
      <c r="PBB551" s="55"/>
      <c r="PBC551" s="59"/>
      <c r="PBD551" s="55"/>
      <c r="PBE551" s="55"/>
      <c r="PBF551" s="87"/>
      <c r="PBG551" s="88"/>
      <c r="PBH551" s="89"/>
      <c r="PBI551" s="90"/>
      <c r="PBJ551" s="57"/>
      <c r="PBK551" s="57"/>
      <c r="PBL551" s="91"/>
      <c r="PBM551" s="87"/>
      <c r="PBN551" s="87"/>
      <c r="PBO551" s="55"/>
      <c r="PBP551" s="55"/>
      <c r="PBQ551" s="92"/>
      <c r="PBR551" s="61"/>
      <c r="PBS551" s="55"/>
      <c r="PBT551" s="57"/>
      <c r="PBU551" s="55"/>
      <c r="PBV551" s="55"/>
      <c r="PBW551" s="55"/>
      <c r="PBX551" s="55"/>
      <c r="PBY551" s="55"/>
      <c r="PBZ551" s="55"/>
      <c r="PCA551" s="55"/>
      <c r="PCB551" s="59"/>
      <c r="PCC551" s="55"/>
      <c r="PCD551" s="55"/>
      <c r="PCE551" s="87"/>
      <c r="PCF551" s="88"/>
      <c r="PCG551" s="89"/>
      <c r="PCH551" s="90"/>
      <c r="PCI551" s="57"/>
      <c r="PCJ551" s="57"/>
      <c r="PCK551" s="91"/>
      <c r="PCL551" s="87"/>
      <c r="PCM551" s="87"/>
      <c r="PCN551" s="55"/>
      <c r="PCO551" s="55"/>
      <c r="PCP551" s="92"/>
      <c r="PCQ551" s="61"/>
      <c r="PCR551" s="55"/>
      <c r="PCS551" s="57"/>
      <c r="PCT551" s="55"/>
      <c r="PCU551" s="55"/>
      <c r="PCV551" s="55"/>
      <c r="PCW551" s="55"/>
      <c r="PCX551" s="55"/>
      <c r="PCY551" s="55"/>
      <c r="PCZ551" s="55"/>
      <c r="PDA551" s="59"/>
      <c r="PDB551" s="55"/>
      <c r="PDC551" s="55"/>
      <c r="PDD551" s="87"/>
      <c r="PDE551" s="88"/>
      <c r="PDF551" s="89"/>
      <c r="PDG551" s="90"/>
      <c r="PDH551" s="57"/>
      <c r="PDI551" s="57"/>
      <c r="PDJ551" s="91"/>
      <c r="PDK551" s="87"/>
      <c r="PDL551" s="87"/>
      <c r="PDM551" s="55"/>
      <c r="PDN551" s="55"/>
      <c r="PDO551" s="92"/>
      <c r="PDP551" s="61"/>
      <c r="PDQ551" s="55"/>
      <c r="PDR551" s="57"/>
      <c r="PDS551" s="55"/>
      <c r="PDT551" s="55"/>
      <c r="PDU551" s="55"/>
      <c r="PDV551" s="55"/>
      <c r="PDW551" s="55"/>
      <c r="PDX551" s="55"/>
      <c r="PDY551" s="55"/>
      <c r="PDZ551" s="59"/>
      <c r="PEA551" s="55"/>
      <c r="PEB551" s="55"/>
      <c r="PEC551" s="87"/>
      <c r="PED551" s="88"/>
      <c r="PEE551" s="89"/>
      <c r="PEF551" s="90"/>
      <c r="PEG551" s="57"/>
      <c r="PEH551" s="57"/>
      <c r="PEI551" s="91"/>
      <c r="PEJ551" s="87"/>
      <c r="PEK551" s="87"/>
      <c r="PEL551" s="55"/>
      <c r="PEM551" s="55"/>
      <c r="PEN551" s="92"/>
      <c r="PEO551" s="61"/>
      <c r="PEP551" s="55"/>
      <c r="PEQ551" s="57"/>
      <c r="PER551" s="55"/>
      <c r="PES551" s="55"/>
      <c r="PET551" s="55"/>
      <c r="PEU551" s="55"/>
      <c r="PEV551" s="55"/>
      <c r="PEW551" s="55"/>
      <c r="PEX551" s="55"/>
      <c r="PEY551" s="59"/>
      <c r="PEZ551" s="55"/>
      <c r="PFA551" s="55"/>
      <c r="PFB551" s="87"/>
      <c r="PFC551" s="88"/>
      <c r="PFD551" s="89"/>
      <c r="PFE551" s="90"/>
      <c r="PFF551" s="57"/>
      <c r="PFG551" s="57"/>
      <c r="PFH551" s="91"/>
      <c r="PFI551" s="87"/>
      <c r="PFJ551" s="87"/>
      <c r="PFK551" s="55"/>
      <c r="PFL551" s="55"/>
      <c r="PFM551" s="92"/>
      <c r="PFN551" s="61"/>
      <c r="PFO551" s="55"/>
      <c r="PFP551" s="57"/>
      <c r="PFQ551" s="55"/>
      <c r="PFR551" s="55"/>
      <c r="PFS551" s="55"/>
      <c r="PFT551" s="55"/>
      <c r="PFU551" s="55"/>
      <c r="PFV551" s="55"/>
      <c r="PFW551" s="55"/>
      <c r="PFX551" s="59"/>
      <c r="PFY551" s="55"/>
      <c r="PFZ551" s="55"/>
      <c r="PGA551" s="87"/>
      <c r="PGB551" s="88"/>
      <c r="PGC551" s="89"/>
      <c r="PGD551" s="90"/>
      <c r="PGE551" s="57"/>
      <c r="PGF551" s="57"/>
      <c r="PGG551" s="91"/>
      <c r="PGH551" s="87"/>
      <c r="PGI551" s="87"/>
      <c r="PGJ551" s="55"/>
      <c r="PGK551" s="55"/>
      <c r="PGL551" s="92"/>
      <c r="PGM551" s="61"/>
      <c r="PGN551" s="55"/>
      <c r="PGO551" s="57"/>
      <c r="PGP551" s="55"/>
      <c r="PGQ551" s="55"/>
      <c r="PGR551" s="55"/>
      <c r="PGS551" s="55"/>
      <c r="PGT551" s="55"/>
      <c r="PGU551" s="55"/>
      <c r="PGV551" s="55"/>
      <c r="PGW551" s="59"/>
      <c r="PGX551" s="55"/>
      <c r="PGY551" s="55"/>
      <c r="PGZ551" s="87"/>
      <c r="PHA551" s="88"/>
      <c r="PHB551" s="89"/>
      <c r="PHC551" s="90"/>
      <c r="PHD551" s="57"/>
      <c r="PHE551" s="57"/>
      <c r="PHF551" s="91"/>
      <c r="PHG551" s="87"/>
      <c r="PHH551" s="87"/>
      <c r="PHI551" s="55"/>
      <c r="PHJ551" s="55"/>
      <c r="PHK551" s="92"/>
      <c r="PHL551" s="61"/>
      <c r="PHM551" s="55"/>
      <c r="PHN551" s="57"/>
      <c r="PHO551" s="55"/>
      <c r="PHP551" s="55"/>
      <c r="PHQ551" s="55"/>
      <c r="PHR551" s="55"/>
      <c r="PHS551" s="55"/>
      <c r="PHT551" s="55"/>
      <c r="PHU551" s="55"/>
      <c r="PHV551" s="59"/>
      <c r="PHW551" s="55"/>
      <c r="PHX551" s="55"/>
      <c r="PHY551" s="87"/>
      <c r="PHZ551" s="88"/>
      <c r="PIA551" s="89"/>
      <c r="PIB551" s="90"/>
      <c r="PIC551" s="57"/>
      <c r="PID551" s="57"/>
      <c r="PIE551" s="91"/>
      <c r="PIF551" s="87"/>
      <c r="PIG551" s="87"/>
      <c r="PIH551" s="55"/>
      <c r="PII551" s="55"/>
      <c r="PIJ551" s="92"/>
      <c r="PIK551" s="61"/>
      <c r="PIL551" s="55"/>
      <c r="PIM551" s="57"/>
      <c r="PIN551" s="55"/>
      <c r="PIO551" s="55"/>
      <c r="PIP551" s="55"/>
      <c r="PIQ551" s="55"/>
      <c r="PIR551" s="55"/>
      <c r="PIS551" s="55"/>
      <c r="PIT551" s="55"/>
      <c r="PIU551" s="59"/>
      <c r="PIV551" s="55"/>
      <c r="PIW551" s="55"/>
      <c r="PIX551" s="87"/>
      <c r="PIY551" s="88"/>
      <c r="PIZ551" s="89"/>
      <c r="PJA551" s="90"/>
      <c r="PJB551" s="57"/>
      <c r="PJC551" s="57"/>
      <c r="PJD551" s="91"/>
      <c r="PJE551" s="87"/>
      <c r="PJF551" s="87"/>
      <c r="PJG551" s="55"/>
      <c r="PJH551" s="55"/>
      <c r="PJI551" s="92"/>
      <c r="PJJ551" s="61"/>
      <c r="PJK551" s="55"/>
      <c r="PJL551" s="57"/>
      <c r="PJM551" s="55"/>
      <c r="PJN551" s="55"/>
      <c r="PJO551" s="55"/>
      <c r="PJP551" s="55"/>
      <c r="PJQ551" s="55"/>
      <c r="PJR551" s="55"/>
      <c r="PJS551" s="55"/>
      <c r="PJT551" s="59"/>
      <c r="PJU551" s="55"/>
      <c r="PJV551" s="55"/>
      <c r="PJW551" s="87"/>
      <c r="PJX551" s="88"/>
      <c r="PJY551" s="89"/>
      <c r="PJZ551" s="90"/>
      <c r="PKA551" s="57"/>
      <c r="PKB551" s="57"/>
      <c r="PKC551" s="91"/>
      <c r="PKD551" s="87"/>
      <c r="PKE551" s="87"/>
      <c r="PKF551" s="55"/>
      <c r="PKG551" s="55"/>
      <c r="PKH551" s="92"/>
      <c r="PKI551" s="61"/>
      <c r="PKJ551" s="55"/>
      <c r="PKK551" s="57"/>
      <c r="PKL551" s="55"/>
      <c r="PKM551" s="55"/>
      <c r="PKN551" s="55"/>
      <c r="PKO551" s="55"/>
      <c r="PKP551" s="55"/>
      <c r="PKQ551" s="55"/>
      <c r="PKR551" s="55"/>
      <c r="PKS551" s="59"/>
      <c r="PKT551" s="55"/>
      <c r="PKU551" s="55"/>
      <c r="PKV551" s="87"/>
      <c r="PKW551" s="88"/>
      <c r="PKX551" s="89"/>
      <c r="PKY551" s="90"/>
      <c r="PKZ551" s="57"/>
      <c r="PLA551" s="57"/>
      <c r="PLB551" s="91"/>
      <c r="PLC551" s="87"/>
      <c r="PLD551" s="87"/>
      <c r="PLE551" s="55"/>
      <c r="PLF551" s="55"/>
      <c r="PLG551" s="92"/>
      <c r="PLH551" s="61"/>
      <c r="PLI551" s="55"/>
      <c r="PLJ551" s="57"/>
      <c r="PLK551" s="55"/>
      <c r="PLL551" s="55"/>
      <c r="PLM551" s="55"/>
      <c r="PLN551" s="55"/>
      <c r="PLO551" s="55"/>
      <c r="PLP551" s="55"/>
      <c r="PLQ551" s="55"/>
      <c r="PLR551" s="59"/>
      <c r="PLS551" s="55"/>
      <c r="PLT551" s="55"/>
      <c r="PLU551" s="87"/>
      <c r="PLV551" s="88"/>
      <c r="PLW551" s="89"/>
      <c r="PLX551" s="90"/>
      <c r="PLY551" s="57"/>
      <c r="PLZ551" s="57"/>
      <c r="PMA551" s="91"/>
      <c r="PMB551" s="87"/>
      <c r="PMC551" s="87"/>
      <c r="PMD551" s="55"/>
      <c r="PME551" s="55"/>
      <c r="PMF551" s="92"/>
      <c r="PMG551" s="61"/>
      <c r="PMH551" s="55"/>
      <c r="PMI551" s="57"/>
      <c r="PMJ551" s="55"/>
      <c r="PMK551" s="55"/>
      <c r="PML551" s="55"/>
      <c r="PMM551" s="55"/>
      <c r="PMN551" s="55"/>
      <c r="PMO551" s="55"/>
      <c r="PMP551" s="55"/>
      <c r="PMQ551" s="59"/>
      <c r="PMR551" s="55"/>
      <c r="PMS551" s="55"/>
      <c r="PMT551" s="87"/>
      <c r="PMU551" s="88"/>
      <c r="PMV551" s="89"/>
      <c r="PMW551" s="90"/>
      <c r="PMX551" s="57"/>
      <c r="PMY551" s="57"/>
      <c r="PMZ551" s="91"/>
      <c r="PNA551" s="87"/>
      <c r="PNB551" s="87"/>
      <c r="PNC551" s="55"/>
      <c r="PND551" s="55"/>
      <c r="PNE551" s="92"/>
      <c r="PNF551" s="61"/>
      <c r="PNG551" s="55"/>
      <c r="PNH551" s="57"/>
      <c r="PNI551" s="55"/>
      <c r="PNJ551" s="55"/>
      <c r="PNK551" s="55"/>
      <c r="PNL551" s="55"/>
      <c r="PNM551" s="55"/>
      <c r="PNN551" s="55"/>
      <c r="PNO551" s="55"/>
      <c r="PNP551" s="59"/>
      <c r="PNQ551" s="55"/>
      <c r="PNR551" s="55"/>
      <c r="PNS551" s="87"/>
      <c r="PNT551" s="88"/>
      <c r="PNU551" s="89"/>
      <c r="PNV551" s="90"/>
      <c r="PNW551" s="57"/>
      <c r="PNX551" s="57"/>
      <c r="PNY551" s="91"/>
      <c r="PNZ551" s="87"/>
      <c r="POA551" s="87"/>
      <c r="POB551" s="55"/>
      <c r="POC551" s="55"/>
      <c r="POD551" s="92"/>
      <c r="POE551" s="61"/>
      <c r="POF551" s="55"/>
      <c r="POG551" s="57"/>
      <c r="POH551" s="55"/>
      <c r="POI551" s="55"/>
      <c r="POJ551" s="55"/>
      <c r="POK551" s="55"/>
      <c r="POL551" s="55"/>
      <c r="POM551" s="55"/>
      <c r="PON551" s="55"/>
      <c r="POO551" s="59"/>
      <c r="POP551" s="55"/>
      <c r="POQ551" s="55"/>
      <c r="POR551" s="87"/>
      <c r="POS551" s="88"/>
      <c r="POT551" s="89"/>
      <c r="POU551" s="90"/>
      <c r="POV551" s="57"/>
      <c r="POW551" s="57"/>
      <c r="POX551" s="91"/>
      <c r="POY551" s="87"/>
      <c r="POZ551" s="87"/>
      <c r="PPA551" s="55"/>
      <c r="PPB551" s="55"/>
      <c r="PPC551" s="92"/>
      <c r="PPD551" s="61"/>
      <c r="PPE551" s="55"/>
      <c r="PPF551" s="57"/>
      <c r="PPG551" s="55"/>
      <c r="PPH551" s="55"/>
      <c r="PPI551" s="55"/>
      <c r="PPJ551" s="55"/>
      <c r="PPK551" s="55"/>
      <c r="PPL551" s="55"/>
      <c r="PPM551" s="55"/>
      <c r="PPN551" s="59"/>
      <c r="PPO551" s="55"/>
      <c r="PPP551" s="55"/>
      <c r="PPQ551" s="87"/>
      <c r="PPR551" s="88"/>
      <c r="PPS551" s="89"/>
      <c r="PPT551" s="90"/>
      <c r="PPU551" s="57"/>
      <c r="PPV551" s="57"/>
      <c r="PPW551" s="91"/>
      <c r="PPX551" s="87"/>
      <c r="PPY551" s="87"/>
      <c r="PPZ551" s="55"/>
      <c r="PQA551" s="55"/>
      <c r="PQB551" s="92"/>
      <c r="PQC551" s="61"/>
      <c r="PQD551" s="55"/>
      <c r="PQE551" s="57"/>
      <c r="PQF551" s="55"/>
      <c r="PQG551" s="55"/>
      <c r="PQH551" s="55"/>
      <c r="PQI551" s="55"/>
      <c r="PQJ551" s="55"/>
      <c r="PQK551" s="55"/>
      <c r="PQL551" s="55"/>
      <c r="PQM551" s="59"/>
      <c r="PQN551" s="55"/>
      <c r="PQO551" s="55"/>
      <c r="PQP551" s="87"/>
      <c r="PQQ551" s="88"/>
      <c r="PQR551" s="89"/>
      <c r="PQS551" s="90"/>
      <c r="PQT551" s="57"/>
      <c r="PQU551" s="57"/>
      <c r="PQV551" s="91"/>
      <c r="PQW551" s="87"/>
      <c r="PQX551" s="87"/>
      <c r="PQY551" s="55"/>
      <c r="PQZ551" s="55"/>
      <c r="PRA551" s="92"/>
      <c r="PRB551" s="61"/>
      <c r="PRC551" s="55"/>
      <c r="PRD551" s="57"/>
      <c r="PRE551" s="55"/>
      <c r="PRF551" s="55"/>
      <c r="PRG551" s="55"/>
      <c r="PRH551" s="55"/>
      <c r="PRI551" s="55"/>
      <c r="PRJ551" s="55"/>
      <c r="PRK551" s="55"/>
      <c r="PRL551" s="59"/>
      <c r="PRM551" s="55"/>
      <c r="PRN551" s="55"/>
      <c r="PRO551" s="87"/>
      <c r="PRP551" s="88"/>
      <c r="PRQ551" s="89"/>
      <c r="PRR551" s="90"/>
      <c r="PRS551" s="57"/>
      <c r="PRT551" s="57"/>
      <c r="PRU551" s="91"/>
      <c r="PRV551" s="87"/>
      <c r="PRW551" s="87"/>
      <c r="PRX551" s="55"/>
      <c r="PRY551" s="55"/>
      <c r="PRZ551" s="92"/>
      <c r="PSA551" s="61"/>
      <c r="PSB551" s="55"/>
      <c r="PSC551" s="57"/>
      <c r="PSD551" s="55"/>
      <c r="PSE551" s="55"/>
      <c r="PSF551" s="55"/>
      <c r="PSG551" s="55"/>
      <c r="PSH551" s="55"/>
      <c r="PSI551" s="55"/>
      <c r="PSJ551" s="55"/>
      <c r="PSK551" s="59"/>
      <c r="PSL551" s="55"/>
      <c r="PSM551" s="55"/>
      <c r="PSN551" s="87"/>
      <c r="PSO551" s="88"/>
      <c r="PSP551" s="89"/>
      <c r="PSQ551" s="90"/>
      <c r="PSR551" s="57"/>
      <c r="PSS551" s="57"/>
      <c r="PST551" s="91"/>
      <c r="PSU551" s="87"/>
      <c r="PSV551" s="87"/>
      <c r="PSW551" s="55"/>
      <c r="PSX551" s="55"/>
      <c r="PSY551" s="92"/>
      <c r="PSZ551" s="61"/>
      <c r="PTA551" s="55"/>
      <c r="PTB551" s="57"/>
      <c r="PTC551" s="55"/>
      <c r="PTD551" s="55"/>
      <c r="PTE551" s="55"/>
      <c r="PTF551" s="55"/>
      <c r="PTG551" s="55"/>
      <c r="PTH551" s="55"/>
      <c r="PTI551" s="55"/>
      <c r="PTJ551" s="59"/>
      <c r="PTK551" s="55"/>
      <c r="PTL551" s="55"/>
      <c r="PTM551" s="87"/>
      <c r="PTN551" s="88"/>
      <c r="PTO551" s="89"/>
      <c r="PTP551" s="90"/>
      <c r="PTQ551" s="57"/>
      <c r="PTR551" s="57"/>
      <c r="PTS551" s="91"/>
      <c r="PTT551" s="87"/>
      <c r="PTU551" s="87"/>
      <c r="PTV551" s="55"/>
      <c r="PTW551" s="55"/>
      <c r="PTX551" s="92"/>
      <c r="PTY551" s="61"/>
      <c r="PTZ551" s="55"/>
      <c r="PUA551" s="57"/>
      <c r="PUB551" s="55"/>
      <c r="PUC551" s="55"/>
      <c r="PUD551" s="55"/>
      <c r="PUE551" s="55"/>
      <c r="PUF551" s="55"/>
      <c r="PUG551" s="55"/>
      <c r="PUH551" s="55"/>
      <c r="PUI551" s="59"/>
      <c r="PUJ551" s="55"/>
      <c r="PUK551" s="55"/>
      <c r="PUL551" s="87"/>
      <c r="PUM551" s="88"/>
      <c r="PUN551" s="89"/>
      <c r="PUO551" s="90"/>
      <c r="PUP551" s="57"/>
      <c r="PUQ551" s="57"/>
      <c r="PUR551" s="91"/>
      <c r="PUS551" s="87"/>
      <c r="PUT551" s="87"/>
      <c r="PUU551" s="55"/>
      <c r="PUV551" s="55"/>
      <c r="PUW551" s="92"/>
      <c r="PUX551" s="61"/>
      <c r="PUY551" s="55"/>
      <c r="PUZ551" s="57"/>
      <c r="PVA551" s="55"/>
      <c r="PVB551" s="55"/>
      <c r="PVC551" s="55"/>
      <c r="PVD551" s="55"/>
      <c r="PVE551" s="55"/>
      <c r="PVF551" s="55"/>
      <c r="PVG551" s="55"/>
      <c r="PVH551" s="59"/>
      <c r="PVI551" s="55"/>
      <c r="PVJ551" s="55"/>
      <c r="PVK551" s="87"/>
      <c r="PVL551" s="88"/>
      <c r="PVM551" s="89"/>
      <c r="PVN551" s="90"/>
      <c r="PVO551" s="57"/>
      <c r="PVP551" s="57"/>
      <c r="PVQ551" s="91"/>
      <c r="PVR551" s="87"/>
      <c r="PVS551" s="87"/>
      <c r="PVT551" s="55"/>
      <c r="PVU551" s="55"/>
      <c r="PVV551" s="92"/>
      <c r="PVW551" s="61"/>
      <c r="PVX551" s="55"/>
      <c r="PVY551" s="57"/>
      <c r="PVZ551" s="55"/>
      <c r="PWA551" s="55"/>
      <c r="PWB551" s="55"/>
      <c r="PWC551" s="55"/>
      <c r="PWD551" s="55"/>
      <c r="PWE551" s="55"/>
      <c r="PWF551" s="55"/>
      <c r="PWG551" s="59"/>
      <c r="PWH551" s="55"/>
      <c r="PWI551" s="55"/>
      <c r="PWJ551" s="87"/>
      <c r="PWK551" s="88"/>
      <c r="PWL551" s="89"/>
      <c r="PWM551" s="90"/>
      <c r="PWN551" s="57"/>
      <c r="PWO551" s="57"/>
      <c r="PWP551" s="91"/>
      <c r="PWQ551" s="87"/>
      <c r="PWR551" s="87"/>
      <c r="PWS551" s="55"/>
      <c r="PWT551" s="55"/>
      <c r="PWU551" s="92"/>
      <c r="PWV551" s="61"/>
      <c r="PWW551" s="55"/>
      <c r="PWX551" s="57"/>
      <c r="PWY551" s="55"/>
      <c r="PWZ551" s="55"/>
      <c r="PXA551" s="55"/>
      <c r="PXB551" s="55"/>
      <c r="PXC551" s="55"/>
      <c r="PXD551" s="55"/>
      <c r="PXE551" s="55"/>
      <c r="PXF551" s="59"/>
      <c r="PXG551" s="55"/>
      <c r="PXH551" s="55"/>
      <c r="PXI551" s="87"/>
      <c r="PXJ551" s="88"/>
      <c r="PXK551" s="89"/>
      <c r="PXL551" s="90"/>
      <c r="PXM551" s="57"/>
      <c r="PXN551" s="57"/>
      <c r="PXO551" s="91"/>
      <c r="PXP551" s="87"/>
      <c r="PXQ551" s="87"/>
      <c r="PXR551" s="55"/>
      <c r="PXS551" s="55"/>
      <c r="PXT551" s="92"/>
      <c r="PXU551" s="61"/>
      <c r="PXV551" s="55"/>
      <c r="PXW551" s="57"/>
      <c r="PXX551" s="55"/>
      <c r="PXY551" s="55"/>
      <c r="PXZ551" s="55"/>
      <c r="PYA551" s="55"/>
      <c r="PYB551" s="55"/>
      <c r="PYC551" s="55"/>
      <c r="PYD551" s="55"/>
      <c r="PYE551" s="59"/>
      <c r="PYF551" s="55"/>
      <c r="PYG551" s="55"/>
      <c r="PYH551" s="87"/>
      <c r="PYI551" s="88"/>
      <c r="PYJ551" s="89"/>
      <c r="PYK551" s="90"/>
      <c r="PYL551" s="57"/>
      <c r="PYM551" s="57"/>
      <c r="PYN551" s="91"/>
      <c r="PYO551" s="87"/>
      <c r="PYP551" s="87"/>
      <c r="PYQ551" s="55"/>
      <c r="PYR551" s="55"/>
      <c r="PYS551" s="92"/>
      <c r="PYT551" s="61"/>
      <c r="PYU551" s="55"/>
      <c r="PYV551" s="57"/>
      <c r="PYW551" s="55"/>
      <c r="PYX551" s="55"/>
      <c r="PYY551" s="55"/>
      <c r="PYZ551" s="55"/>
      <c r="PZA551" s="55"/>
      <c r="PZB551" s="55"/>
      <c r="PZC551" s="55"/>
      <c r="PZD551" s="59"/>
      <c r="PZE551" s="55"/>
      <c r="PZF551" s="55"/>
      <c r="PZG551" s="87"/>
      <c r="PZH551" s="88"/>
      <c r="PZI551" s="89"/>
      <c r="PZJ551" s="90"/>
      <c r="PZK551" s="57"/>
      <c r="PZL551" s="57"/>
      <c r="PZM551" s="91"/>
      <c r="PZN551" s="87"/>
      <c r="PZO551" s="87"/>
      <c r="PZP551" s="55"/>
      <c r="PZQ551" s="55"/>
      <c r="PZR551" s="92"/>
      <c r="PZS551" s="61"/>
      <c r="PZT551" s="55"/>
      <c r="PZU551" s="57"/>
      <c r="PZV551" s="55"/>
      <c r="PZW551" s="55"/>
      <c r="PZX551" s="55"/>
      <c r="PZY551" s="55"/>
      <c r="PZZ551" s="55"/>
      <c r="QAA551" s="55"/>
      <c r="QAB551" s="55"/>
      <c r="QAC551" s="59"/>
      <c r="QAD551" s="55"/>
      <c r="QAE551" s="55"/>
      <c r="QAF551" s="87"/>
      <c r="QAG551" s="88"/>
      <c r="QAH551" s="89"/>
      <c r="QAI551" s="90"/>
      <c r="QAJ551" s="57"/>
      <c r="QAK551" s="57"/>
      <c r="QAL551" s="91"/>
      <c r="QAM551" s="87"/>
      <c r="QAN551" s="87"/>
      <c r="QAO551" s="55"/>
      <c r="QAP551" s="55"/>
      <c r="QAQ551" s="92"/>
      <c r="QAR551" s="61"/>
      <c r="QAS551" s="55"/>
      <c r="QAT551" s="57"/>
      <c r="QAU551" s="55"/>
      <c r="QAV551" s="55"/>
      <c r="QAW551" s="55"/>
      <c r="QAX551" s="55"/>
      <c r="QAY551" s="55"/>
      <c r="QAZ551" s="55"/>
      <c r="QBA551" s="55"/>
      <c r="QBB551" s="59"/>
      <c r="QBC551" s="55"/>
      <c r="QBD551" s="55"/>
      <c r="QBE551" s="87"/>
      <c r="QBF551" s="88"/>
      <c r="QBG551" s="89"/>
      <c r="QBH551" s="90"/>
      <c r="QBI551" s="57"/>
      <c r="QBJ551" s="57"/>
      <c r="QBK551" s="91"/>
      <c r="QBL551" s="87"/>
      <c r="QBM551" s="87"/>
      <c r="QBN551" s="55"/>
      <c r="QBO551" s="55"/>
      <c r="QBP551" s="92"/>
      <c r="QBQ551" s="61"/>
      <c r="QBR551" s="55"/>
      <c r="QBS551" s="57"/>
      <c r="QBT551" s="55"/>
      <c r="QBU551" s="55"/>
      <c r="QBV551" s="55"/>
      <c r="QBW551" s="55"/>
      <c r="QBX551" s="55"/>
      <c r="QBY551" s="55"/>
      <c r="QBZ551" s="55"/>
      <c r="QCA551" s="59"/>
      <c r="QCB551" s="55"/>
      <c r="QCC551" s="55"/>
      <c r="QCD551" s="87"/>
      <c r="QCE551" s="88"/>
      <c r="QCF551" s="89"/>
      <c r="QCG551" s="90"/>
      <c r="QCH551" s="57"/>
      <c r="QCI551" s="57"/>
      <c r="QCJ551" s="91"/>
      <c r="QCK551" s="87"/>
      <c r="QCL551" s="87"/>
      <c r="QCM551" s="55"/>
      <c r="QCN551" s="55"/>
      <c r="QCO551" s="92"/>
      <c r="QCP551" s="61"/>
      <c r="QCQ551" s="55"/>
      <c r="QCR551" s="57"/>
      <c r="QCS551" s="55"/>
      <c r="QCT551" s="55"/>
      <c r="QCU551" s="55"/>
      <c r="QCV551" s="55"/>
      <c r="QCW551" s="55"/>
      <c r="QCX551" s="55"/>
      <c r="QCY551" s="55"/>
      <c r="QCZ551" s="59"/>
      <c r="QDA551" s="55"/>
      <c r="QDB551" s="55"/>
      <c r="QDC551" s="87"/>
      <c r="QDD551" s="88"/>
      <c r="QDE551" s="89"/>
      <c r="QDF551" s="90"/>
      <c r="QDG551" s="57"/>
      <c r="QDH551" s="57"/>
      <c r="QDI551" s="91"/>
      <c r="QDJ551" s="87"/>
      <c r="QDK551" s="87"/>
      <c r="QDL551" s="55"/>
      <c r="QDM551" s="55"/>
      <c r="QDN551" s="92"/>
      <c r="QDO551" s="61"/>
      <c r="QDP551" s="55"/>
      <c r="QDQ551" s="57"/>
      <c r="QDR551" s="55"/>
      <c r="QDS551" s="55"/>
      <c r="QDT551" s="55"/>
      <c r="QDU551" s="55"/>
      <c r="QDV551" s="55"/>
      <c r="QDW551" s="55"/>
      <c r="QDX551" s="55"/>
      <c r="QDY551" s="59"/>
      <c r="QDZ551" s="55"/>
      <c r="QEA551" s="55"/>
      <c r="QEB551" s="87"/>
      <c r="QEC551" s="88"/>
      <c r="QED551" s="89"/>
      <c r="QEE551" s="90"/>
      <c r="QEF551" s="57"/>
      <c r="QEG551" s="57"/>
      <c r="QEH551" s="91"/>
      <c r="QEI551" s="87"/>
      <c r="QEJ551" s="87"/>
      <c r="QEK551" s="55"/>
      <c r="QEL551" s="55"/>
      <c r="QEM551" s="92"/>
      <c r="QEN551" s="61"/>
      <c r="QEO551" s="55"/>
      <c r="QEP551" s="57"/>
      <c r="QEQ551" s="55"/>
      <c r="QER551" s="55"/>
      <c r="QES551" s="55"/>
      <c r="QET551" s="55"/>
      <c r="QEU551" s="55"/>
      <c r="QEV551" s="55"/>
      <c r="QEW551" s="55"/>
      <c r="QEX551" s="59"/>
      <c r="QEY551" s="55"/>
      <c r="QEZ551" s="55"/>
      <c r="QFA551" s="87"/>
      <c r="QFB551" s="88"/>
      <c r="QFC551" s="89"/>
      <c r="QFD551" s="90"/>
      <c r="QFE551" s="57"/>
      <c r="QFF551" s="57"/>
      <c r="QFG551" s="91"/>
      <c r="QFH551" s="87"/>
      <c r="QFI551" s="87"/>
      <c r="QFJ551" s="55"/>
      <c r="QFK551" s="55"/>
      <c r="QFL551" s="92"/>
      <c r="QFM551" s="61"/>
      <c r="QFN551" s="55"/>
      <c r="QFO551" s="57"/>
      <c r="QFP551" s="55"/>
      <c r="QFQ551" s="55"/>
      <c r="QFR551" s="55"/>
      <c r="QFS551" s="55"/>
      <c r="QFT551" s="55"/>
      <c r="QFU551" s="55"/>
      <c r="QFV551" s="55"/>
      <c r="QFW551" s="59"/>
      <c r="QFX551" s="55"/>
      <c r="QFY551" s="55"/>
      <c r="QFZ551" s="87"/>
      <c r="QGA551" s="88"/>
      <c r="QGB551" s="89"/>
      <c r="QGC551" s="90"/>
      <c r="QGD551" s="57"/>
      <c r="QGE551" s="57"/>
      <c r="QGF551" s="91"/>
      <c r="QGG551" s="87"/>
      <c r="QGH551" s="87"/>
      <c r="QGI551" s="55"/>
      <c r="QGJ551" s="55"/>
      <c r="QGK551" s="92"/>
      <c r="QGL551" s="61"/>
      <c r="QGM551" s="55"/>
      <c r="QGN551" s="57"/>
      <c r="QGO551" s="55"/>
      <c r="QGP551" s="55"/>
      <c r="QGQ551" s="55"/>
      <c r="QGR551" s="55"/>
      <c r="QGS551" s="55"/>
      <c r="QGT551" s="55"/>
      <c r="QGU551" s="55"/>
      <c r="QGV551" s="59"/>
      <c r="QGW551" s="55"/>
      <c r="QGX551" s="55"/>
      <c r="QGY551" s="87"/>
      <c r="QGZ551" s="88"/>
      <c r="QHA551" s="89"/>
      <c r="QHB551" s="90"/>
      <c r="QHC551" s="57"/>
      <c r="QHD551" s="57"/>
      <c r="QHE551" s="91"/>
      <c r="QHF551" s="87"/>
      <c r="QHG551" s="87"/>
      <c r="QHH551" s="55"/>
      <c r="QHI551" s="55"/>
      <c r="QHJ551" s="92"/>
      <c r="QHK551" s="61"/>
      <c r="QHL551" s="55"/>
      <c r="QHM551" s="57"/>
      <c r="QHN551" s="55"/>
      <c r="QHO551" s="55"/>
      <c r="QHP551" s="55"/>
      <c r="QHQ551" s="55"/>
      <c r="QHR551" s="55"/>
      <c r="QHS551" s="55"/>
      <c r="QHT551" s="55"/>
      <c r="QHU551" s="59"/>
      <c r="QHV551" s="55"/>
      <c r="QHW551" s="55"/>
      <c r="QHX551" s="87"/>
      <c r="QHY551" s="88"/>
      <c r="QHZ551" s="89"/>
      <c r="QIA551" s="90"/>
      <c r="QIB551" s="57"/>
      <c r="QIC551" s="57"/>
      <c r="QID551" s="91"/>
      <c r="QIE551" s="87"/>
      <c r="QIF551" s="87"/>
      <c r="QIG551" s="55"/>
      <c r="QIH551" s="55"/>
      <c r="QII551" s="92"/>
      <c r="QIJ551" s="61"/>
      <c r="QIK551" s="55"/>
      <c r="QIL551" s="57"/>
      <c r="QIM551" s="55"/>
      <c r="QIN551" s="55"/>
      <c r="QIO551" s="55"/>
      <c r="QIP551" s="55"/>
      <c r="QIQ551" s="55"/>
      <c r="QIR551" s="55"/>
      <c r="QIS551" s="55"/>
      <c r="QIT551" s="59"/>
      <c r="QIU551" s="55"/>
      <c r="QIV551" s="55"/>
      <c r="QIW551" s="87"/>
      <c r="QIX551" s="88"/>
      <c r="QIY551" s="89"/>
      <c r="QIZ551" s="90"/>
      <c r="QJA551" s="57"/>
      <c r="QJB551" s="57"/>
      <c r="QJC551" s="91"/>
      <c r="QJD551" s="87"/>
      <c r="QJE551" s="87"/>
      <c r="QJF551" s="55"/>
      <c r="QJG551" s="55"/>
      <c r="QJH551" s="92"/>
      <c r="QJI551" s="61"/>
      <c r="QJJ551" s="55"/>
      <c r="QJK551" s="57"/>
      <c r="QJL551" s="55"/>
      <c r="QJM551" s="55"/>
      <c r="QJN551" s="55"/>
      <c r="QJO551" s="55"/>
      <c r="QJP551" s="55"/>
      <c r="QJQ551" s="55"/>
      <c r="QJR551" s="55"/>
      <c r="QJS551" s="59"/>
      <c r="QJT551" s="55"/>
      <c r="QJU551" s="55"/>
      <c r="QJV551" s="87"/>
      <c r="QJW551" s="88"/>
      <c r="QJX551" s="89"/>
      <c r="QJY551" s="90"/>
      <c r="QJZ551" s="57"/>
      <c r="QKA551" s="57"/>
      <c r="QKB551" s="91"/>
      <c r="QKC551" s="87"/>
      <c r="QKD551" s="87"/>
      <c r="QKE551" s="55"/>
      <c r="QKF551" s="55"/>
      <c r="QKG551" s="92"/>
      <c r="QKH551" s="61"/>
      <c r="QKI551" s="55"/>
      <c r="QKJ551" s="57"/>
      <c r="QKK551" s="55"/>
      <c r="QKL551" s="55"/>
      <c r="QKM551" s="55"/>
      <c r="QKN551" s="55"/>
      <c r="QKO551" s="55"/>
      <c r="QKP551" s="55"/>
      <c r="QKQ551" s="55"/>
      <c r="QKR551" s="59"/>
      <c r="QKS551" s="55"/>
      <c r="QKT551" s="55"/>
      <c r="QKU551" s="87"/>
      <c r="QKV551" s="88"/>
      <c r="QKW551" s="89"/>
      <c r="QKX551" s="90"/>
      <c r="QKY551" s="57"/>
      <c r="QKZ551" s="57"/>
      <c r="QLA551" s="91"/>
      <c r="QLB551" s="87"/>
      <c r="QLC551" s="87"/>
      <c r="QLD551" s="55"/>
      <c r="QLE551" s="55"/>
      <c r="QLF551" s="92"/>
      <c r="QLG551" s="61"/>
      <c r="QLH551" s="55"/>
      <c r="QLI551" s="57"/>
      <c r="QLJ551" s="55"/>
      <c r="QLK551" s="55"/>
      <c r="QLL551" s="55"/>
      <c r="QLM551" s="55"/>
      <c r="QLN551" s="55"/>
      <c r="QLO551" s="55"/>
      <c r="QLP551" s="55"/>
      <c r="QLQ551" s="59"/>
      <c r="QLR551" s="55"/>
      <c r="QLS551" s="55"/>
      <c r="QLT551" s="87"/>
      <c r="QLU551" s="88"/>
      <c r="QLV551" s="89"/>
      <c r="QLW551" s="90"/>
      <c r="QLX551" s="57"/>
      <c r="QLY551" s="57"/>
      <c r="QLZ551" s="91"/>
      <c r="QMA551" s="87"/>
      <c r="QMB551" s="87"/>
      <c r="QMC551" s="55"/>
      <c r="QMD551" s="55"/>
      <c r="QME551" s="92"/>
      <c r="QMF551" s="61"/>
      <c r="QMG551" s="55"/>
      <c r="QMH551" s="57"/>
      <c r="QMI551" s="55"/>
      <c r="QMJ551" s="55"/>
      <c r="QMK551" s="55"/>
      <c r="QML551" s="55"/>
      <c r="QMM551" s="55"/>
      <c r="QMN551" s="55"/>
      <c r="QMO551" s="55"/>
      <c r="QMP551" s="59"/>
      <c r="QMQ551" s="55"/>
      <c r="QMR551" s="55"/>
      <c r="QMS551" s="87"/>
      <c r="QMT551" s="88"/>
      <c r="QMU551" s="89"/>
      <c r="QMV551" s="90"/>
      <c r="QMW551" s="57"/>
      <c r="QMX551" s="57"/>
      <c r="QMY551" s="91"/>
      <c r="QMZ551" s="87"/>
      <c r="QNA551" s="87"/>
      <c r="QNB551" s="55"/>
      <c r="QNC551" s="55"/>
      <c r="QND551" s="92"/>
      <c r="QNE551" s="61"/>
      <c r="QNF551" s="55"/>
      <c r="QNG551" s="57"/>
      <c r="QNH551" s="55"/>
      <c r="QNI551" s="55"/>
      <c r="QNJ551" s="55"/>
      <c r="QNK551" s="55"/>
      <c r="QNL551" s="55"/>
      <c r="QNM551" s="55"/>
      <c r="QNN551" s="55"/>
      <c r="QNO551" s="59"/>
      <c r="QNP551" s="55"/>
      <c r="QNQ551" s="55"/>
      <c r="QNR551" s="87"/>
      <c r="QNS551" s="88"/>
      <c r="QNT551" s="89"/>
      <c r="QNU551" s="90"/>
      <c r="QNV551" s="57"/>
      <c r="QNW551" s="57"/>
      <c r="QNX551" s="91"/>
      <c r="QNY551" s="87"/>
      <c r="QNZ551" s="87"/>
      <c r="QOA551" s="55"/>
      <c r="QOB551" s="55"/>
      <c r="QOC551" s="92"/>
      <c r="QOD551" s="61"/>
      <c r="QOE551" s="55"/>
      <c r="QOF551" s="57"/>
      <c r="QOG551" s="55"/>
      <c r="QOH551" s="55"/>
      <c r="QOI551" s="55"/>
      <c r="QOJ551" s="55"/>
      <c r="QOK551" s="55"/>
      <c r="QOL551" s="55"/>
      <c r="QOM551" s="55"/>
      <c r="QON551" s="59"/>
      <c r="QOO551" s="55"/>
      <c r="QOP551" s="55"/>
      <c r="QOQ551" s="87"/>
      <c r="QOR551" s="88"/>
      <c r="QOS551" s="89"/>
      <c r="QOT551" s="90"/>
      <c r="QOU551" s="57"/>
      <c r="QOV551" s="57"/>
      <c r="QOW551" s="91"/>
      <c r="QOX551" s="87"/>
      <c r="QOY551" s="87"/>
      <c r="QOZ551" s="55"/>
      <c r="QPA551" s="55"/>
      <c r="QPB551" s="92"/>
      <c r="QPC551" s="61"/>
      <c r="QPD551" s="55"/>
      <c r="QPE551" s="57"/>
      <c r="QPF551" s="55"/>
      <c r="QPG551" s="55"/>
      <c r="QPH551" s="55"/>
      <c r="QPI551" s="55"/>
      <c r="QPJ551" s="55"/>
      <c r="QPK551" s="55"/>
      <c r="QPL551" s="55"/>
      <c r="QPM551" s="59"/>
      <c r="QPN551" s="55"/>
      <c r="QPO551" s="55"/>
      <c r="QPP551" s="87"/>
      <c r="QPQ551" s="88"/>
      <c r="QPR551" s="89"/>
      <c r="QPS551" s="90"/>
      <c r="QPT551" s="57"/>
      <c r="QPU551" s="57"/>
      <c r="QPV551" s="91"/>
      <c r="QPW551" s="87"/>
      <c r="QPX551" s="87"/>
      <c r="QPY551" s="55"/>
      <c r="QPZ551" s="55"/>
      <c r="QQA551" s="92"/>
      <c r="QQB551" s="61"/>
      <c r="QQC551" s="55"/>
      <c r="QQD551" s="57"/>
      <c r="QQE551" s="55"/>
      <c r="QQF551" s="55"/>
      <c r="QQG551" s="55"/>
      <c r="QQH551" s="55"/>
      <c r="QQI551" s="55"/>
      <c r="QQJ551" s="55"/>
      <c r="QQK551" s="55"/>
      <c r="QQL551" s="59"/>
      <c r="QQM551" s="55"/>
      <c r="QQN551" s="55"/>
      <c r="QQO551" s="87"/>
      <c r="QQP551" s="88"/>
      <c r="QQQ551" s="89"/>
      <c r="QQR551" s="90"/>
      <c r="QQS551" s="57"/>
      <c r="QQT551" s="57"/>
      <c r="QQU551" s="91"/>
      <c r="QQV551" s="87"/>
      <c r="QQW551" s="87"/>
      <c r="QQX551" s="55"/>
      <c r="QQY551" s="55"/>
      <c r="QQZ551" s="92"/>
      <c r="QRA551" s="61"/>
      <c r="QRB551" s="55"/>
      <c r="QRC551" s="57"/>
      <c r="QRD551" s="55"/>
      <c r="QRE551" s="55"/>
      <c r="QRF551" s="55"/>
      <c r="QRG551" s="55"/>
      <c r="QRH551" s="55"/>
      <c r="QRI551" s="55"/>
      <c r="QRJ551" s="55"/>
      <c r="QRK551" s="59"/>
      <c r="QRL551" s="55"/>
      <c r="QRM551" s="55"/>
      <c r="QRN551" s="87"/>
      <c r="QRO551" s="88"/>
      <c r="QRP551" s="89"/>
      <c r="QRQ551" s="90"/>
      <c r="QRR551" s="57"/>
      <c r="QRS551" s="57"/>
      <c r="QRT551" s="91"/>
      <c r="QRU551" s="87"/>
      <c r="QRV551" s="87"/>
      <c r="QRW551" s="55"/>
      <c r="QRX551" s="55"/>
      <c r="QRY551" s="92"/>
      <c r="QRZ551" s="61"/>
      <c r="QSA551" s="55"/>
      <c r="QSB551" s="57"/>
      <c r="QSC551" s="55"/>
      <c r="QSD551" s="55"/>
      <c r="QSE551" s="55"/>
      <c r="QSF551" s="55"/>
      <c r="QSG551" s="55"/>
      <c r="QSH551" s="55"/>
      <c r="QSI551" s="55"/>
      <c r="QSJ551" s="59"/>
      <c r="QSK551" s="55"/>
      <c r="QSL551" s="55"/>
      <c r="QSM551" s="87"/>
      <c r="QSN551" s="88"/>
      <c r="QSO551" s="89"/>
      <c r="QSP551" s="90"/>
      <c r="QSQ551" s="57"/>
      <c r="QSR551" s="57"/>
      <c r="QSS551" s="91"/>
      <c r="QST551" s="87"/>
      <c r="QSU551" s="87"/>
      <c r="QSV551" s="55"/>
      <c r="QSW551" s="55"/>
      <c r="QSX551" s="92"/>
      <c r="QSY551" s="61"/>
      <c r="QSZ551" s="55"/>
      <c r="QTA551" s="57"/>
      <c r="QTB551" s="55"/>
      <c r="QTC551" s="55"/>
      <c r="QTD551" s="55"/>
      <c r="QTE551" s="55"/>
      <c r="QTF551" s="55"/>
      <c r="QTG551" s="55"/>
      <c r="QTH551" s="55"/>
      <c r="QTI551" s="59"/>
      <c r="QTJ551" s="55"/>
      <c r="QTK551" s="55"/>
      <c r="QTL551" s="87"/>
      <c r="QTM551" s="88"/>
      <c r="QTN551" s="89"/>
      <c r="QTO551" s="90"/>
      <c r="QTP551" s="57"/>
      <c r="QTQ551" s="57"/>
      <c r="QTR551" s="91"/>
      <c r="QTS551" s="87"/>
      <c r="QTT551" s="87"/>
      <c r="QTU551" s="55"/>
      <c r="QTV551" s="55"/>
      <c r="QTW551" s="92"/>
      <c r="QTX551" s="61"/>
      <c r="QTY551" s="55"/>
      <c r="QTZ551" s="57"/>
      <c r="QUA551" s="55"/>
      <c r="QUB551" s="55"/>
      <c r="QUC551" s="55"/>
      <c r="QUD551" s="55"/>
      <c r="QUE551" s="55"/>
      <c r="QUF551" s="55"/>
      <c r="QUG551" s="55"/>
      <c r="QUH551" s="59"/>
      <c r="QUI551" s="55"/>
      <c r="QUJ551" s="55"/>
      <c r="QUK551" s="87"/>
      <c r="QUL551" s="88"/>
      <c r="QUM551" s="89"/>
      <c r="QUN551" s="90"/>
      <c r="QUO551" s="57"/>
      <c r="QUP551" s="57"/>
      <c r="QUQ551" s="91"/>
      <c r="QUR551" s="87"/>
      <c r="QUS551" s="87"/>
      <c r="QUT551" s="55"/>
      <c r="QUU551" s="55"/>
      <c r="QUV551" s="92"/>
      <c r="QUW551" s="61"/>
      <c r="QUX551" s="55"/>
      <c r="QUY551" s="57"/>
      <c r="QUZ551" s="55"/>
      <c r="QVA551" s="55"/>
      <c r="QVB551" s="55"/>
      <c r="QVC551" s="55"/>
      <c r="QVD551" s="55"/>
      <c r="QVE551" s="55"/>
      <c r="QVF551" s="55"/>
      <c r="QVG551" s="59"/>
      <c r="QVH551" s="55"/>
      <c r="QVI551" s="55"/>
      <c r="QVJ551" s="87"/>
      <c r="QVK551" s="88"/>
      <c r="QVL551" s="89"/>
      <c r="QVM551" s="90"/>
      <c r="QVN551" s="57"/>
      <c r="QVO551" s="57"/>
      <c r="QVP551" s="91"/>
      <c r="QVQ551" s="87"/>
      <c r="QVR551" s="87"/>
      <c r="QVS551" s="55"/>
      <c r="QVT551" s="55"/>
      <c r="QVU551" s="92"/>
      <c r="QVV551" s="61"/>
      <c r="QVW551" s="55"/>
      <c r="QVX551" s="57"/>
      <c r="QVY551" s="55"/>
      <c r="QVZ551" s="55"/>
      <c r="QWA551" s="55"/>
      <c r="QWB551" s="55"/>
      <c r="QWC551" s="55"/>
      <c r="QWD551" s="55"/>
      <c r="QWE551" s="55"/>
      <c r="QWF551" s="59"/>
      <c r="QWG551" s="55"/>
      <c r="QWH551" s="55"/>
      <c r="QWI551" s="87"/>
      <c r="QWJ551" s="88"/>
      <c r="QWK551" s="89"/>
      <c r="QWL551" s="90"/>
      <c r="QWM551" s="57"/>
      <c r="QWN551" s="57"/>
      <c r="QWO551" s="91"/>
      <c r="QWP551" s="87"/>
      <c r="QWQ551" s="87"/>
      <c r="QWR551" s="55"/>
      <c r="QWS551" s="55"/>
      <c r="QWT551" s="92"/>
      <c r="QWU551" s="61"/>
      <c r="QWV551" s="55"/>
      <c r="QWW551" s="57"/>
      <c r="QWX551" s="55"/>
      <c r="QWY551" s="55"/>
      <c r="QWZ551" s="55"/>
      <c r="QXA551" s="55"/>
      <c r="QXB551" s="55"/>
      <c r="QXC551" s="55"/>
      <c r="QXD551" s="55"/>
      <c r="QXE551" s="59"/>
      <c r="QXF551" s="55"/>
      <c r="QXG551" s="55"/>
      <c r="QXH551" s="87"/>
      <c r="QXI551" s="88"/>
      <c r="QXJ551" s="89"/>
      <c r="QXK551" s="90"/>
      <c r="QXL551" s="57"/>
      <c r="QXM551" s="57"/>
      <c r="QXN551" s="91"/>
      <c r="QXO551" s="87"/>
      <c r="QXP551" s="87"/>
      <c r="QXQ551" s="55"/>
      <c r="QXR551" s="55"/>
      <c r="QXS551" s="92"/>
      <c r="QXT551" s="61"/>
      <c r="QXU551" s="55"/>
      <c r="QXV551" s="57"/>
      <c r="QXW551" s="55"/>
      <c r="QXX551" s="55"/>
      <c r="QXY551" s="55"/>
      <c r="QXZ551" s="55"/>
      <c r="QYA551" s="55"/>
      <c r="QYB551" s="55"/>
      <c r="QYC551" s="55"/>
      <c r="QYD551" s="59"/>
      <c r="QYE551" s="55"/>
      <c r="QYF551" s="55"/>
      <c r="QYG551" s="87"/>
      <c r="QYH551" s="88"/>
      <c r="QYI551" s="89"/>
      <c r="QYJ551" s="90"/>
      <c r="QYK551" s="57"/>
      <c r="QYL551" s="57"/>
      <c r="QYM551" s="91"/>
      <c r="QYN551" s="87"/>
      <c r="QYO551" s="87"/>
      <c r="QYP551" s="55"/>
      <c r="QYQ551" s="55"/>
      <c r="QYR551" s="92"/>
      <c r="QYS551" s="61"/>
      <c r="QYT551" s="55"/>
      <c r="QYU551" s="57"/>
      <c r="QYV551" s="55"/>
      <c r="QYW551" s="55"/>
      <c r="QYX551" s="55"/>
      <c r="QYY551" s="55"/>
      <c r="QYZ551" s="55"/>
      <c r="QZA551" s="55"/>
      <c r="QZB551" s="55"/>
      <c r="QZC551" s="59"/>
      <c r="QZD551" s="55"/>
      <c r="QZE551" s="55"/>
      <c r="QZF551" s="87"/>
      <c r="QZG551" s="88"/>
      <c r="QZH551" s="89"/>
      <c r="QZI551" s="90"/>
      <c r="QZJ551" s="57"/>
      <c r="QZK551" s="57"/>
      <c r="QZL551" s="91"/>
      <c r="QZM551" s="87"/>
      <c r="QZN551" s="87"/>
      <c r="QZO551" s="55"/>
      <c r="QZP551" s="55"/>
      <c r="QZQ551" s="92"/>
      <c r="QZR551" s="61"/>
      <c r="QZS551" s="55"/>
      <c r="QZT551" s="57"/>
      <c r="QZU551" s="55"/>
      <c r="QZV551" s="55"/>
      <c r="QZW551" s="55"/>
      <c r="QZX551" s="55"/>
      <c r="QZY551" s="55"/>
      <c r="QZZ551" s="55"/>
      <c r="RAA551" s="55"/>
      <c r="RAB551" s="59"/>
      <c r="RAC551" s="55"/>
      <c r="RAD551" s="55"/>
      <c r="RAE551" s="87"/>
      <c r="RAF551" s="88"/>
      <c r="RAG551" s="89"/>
      <c r="RAH551" s="90"/>
      <c r="RAI551" s="57"/>
      <c r="RAJ551" s="57"/>
      <c r="RAK551" s="91"/>
      <c r="RAL551" s="87"/>
      <c r="RAM551" s="87"/>
      <c r="RAN551" s="55"/>
      <c r="RAO551" s="55"/>
      <c r="RAP551" s="92"/>
      <c r="RAQ551" s="61"/>
      <c r="RAR551" s="55"/>
      <c r="RAS551" s="57"/>
      <c r="RAT551" s="55"/>
      <c r="RAU551" s="55"/>
      <c r="RAV551" s="55"/>
      <c r="RAW551" s="55"/>
      <c r="RAX551" s="55"/>
      <c r="RAY551" s="55"/>
      <c r="RAZ551" s="55"/>
      <c r="RBA551" s="59"/>
      <c r="RBB551" s="55"/>
      <c r="RBC551" s="55"/>
      <c r="RBD551" s="87"/>
      <c r="RBE551" s="88"/>
      <c r="RBF551" s="89"/>
      <c r="RBG551" s="90"/>
      <c r="RBH551" s="57"/>
      <c r="RBI551" s="57"/>
      <c r="RBJ551" s="91"/>
      <c r="RBK551" s="87"/>
      <c r="RBL551" s="87"/>
      <c r="RBM551" s="55"/>
      <c r="RBN551" s="55"/>
      <c r="RBO551" s="92"/>
      <c r="RBP551" s="61"/>
      <c r="RBQ551" s="55"/>
      <c r="RBR551" s="57"/>
      <c r="RBS551" s="55"/>
      <c r="RBT551" s="55"/>
      <c r="RBU551" s="55"/>
      <c r="RBV551" s="55"/>
      <c r="RBW551" s="55"/>
      <c r="RBX551" s="55"/>
      <c r="RBY551" s="55"/>
      <c r="RBZ551" s="59"/>
      <c r="RCA551" s="55"/>
      <c r="RCB551" s="55"/>
      <c r="RCC551" s="87"/>
      <c r="RCD551" s="88"/>
      <c r="RCE551" s="89"/>
      <c r="RCF551" s="90"/>
      <c r="RCG551" s="57"/>
      <c r="RCH551" s="57"/>
      <c r="RCI551" s="91"/>
      <c r="RCJ551" s="87"/>
      <c r="RCK551" s="87"/>
      <c r="RCL551" s="55"/>
      <c r="RCM551" s="55"/>
      <c r="RCN551" s="92"/>
      <c r="RCO551" s="61"/>
      <c r="RCP551" s="55"/>
      <c r="RCQ551" s="57"/>
      <c r="RCR551" s="55"/>
      <c r="RCS551" s="55"/>
      <c r="RCT551" s="55"/>
      <c r="RCU551" s="55"/>
      <c r="RCV551" s="55"/>
      <c r="RCW551" s="55"/>
      <c r="RCX551" s="55"/>
      <c r="RCY551" s="59"/>
      <c r="RCZ551" s="55"/>
      <c r="RDA551" s="55"/>
      <c r="RDB551" s="87"/>
      <c r="RDC551" s="88"/>
      <c r="RDD551" s="89"/>
      <c r="RDE551" s="90"/>
      <c r="RDF551" s="57"/>
      <c r="RDG551" s="57"/>
      <c r="RDH551" s="91"/>
      <c r="RDI551" s="87"/>
      <c r="RDJ551" s="87"/>
      <c r="RDK551" s="55"/>
      <c r="RDL551" s="55"/>
      <c r="RDM551" s="92"/>
      <c r="RDN551" s="61"/>
      <c r="RDO551" s="55"/>
      <c r="RDP551" s="57"/>
      <c r="RDQ551" s="55"/>
      <c r="RDR551" s="55"/>
      <c r="RDS551" s="55"/>
      <c r="RDT551" s="55"/>
      <c r="RDU551" s="55"/>
      <c r="RDV551" s="55"/>
      <c r="RDW551" s="55"/>
      <c r="RDX551" s="59"/>
      <c r="RDY551" s="55"/>
      <c r="RDZ551" s="55"/>
      <c r="REA551" s="87"/>
      <c r="REB551" s="88"/>
      <c r="REC551" s="89"/>
      <c r="RED551" s="90"/>
      <c r="REE551" s="57"/>
      <c r="REF551" s="57"/>
      <c r="REG551" s="91"/>
      <c r="REH551" s="87"/>
      <c r="REI551" s="87"/>
      <c r="REJ551" s="55"/>
      <c r="REK551" s="55"/>
      <c r="REL551" s="92"/>
      <c r="REM551" s="61"/>
      <c r="REN551" s="55"/>
      <c r="REO551" s="57"/>
      <c r="REP551" s="55"/>
      <c r="REQ551" s="55"/>
      <c r="RER551" s="55"/>
      <c r="RES551" s="55"/>
      <c r="RET551" s="55"/>
      <c r="REU551" s="55"/>
      <c r="REV551" s="55"/>
      <c r="REW551" s="59"/>
      <c r="REX551" s="55"/>
      <c r="REY551" s="55"/>
      <c r="REZ551" s="87"/>
      <c r="RFA551" s="88"/>
      <c r="RFB551" s="89"/>
      <c r="RFC551" s="90"/>
      <c r="RFD551" s="57"/>
      <c r="RFE551" s="57"/>
      <c r="RFF551" s="91"/>
      <c r="RFG551" s="87"/>
      <c r="RFH551" s="87"/>
      <c r="RFI551" s="55"/>
      <c r="RFJ551" s="55"/>
      <c r="RFK551" s="92"/>
      <c r="RFL551" s="61"/>
      <c r="RFM551" s="55"/>
      <c r="RFN551" s="57"/>
      <c r="RFO551" s="55"/>
      <c r="RFP551" s="55"/>
      <c r="RFQ551" s="55"/>
      <c r="RFR551" s="55"/>
      <c r="RFS551" s="55"/>
      <c r="RFT551" s="55"/>
      <c r="RFU551" s="55"/>
      <c r="RFV551" s="59"/>
      <c r="RFW551" s="55"/>
      <c r="RFX551" s="55"/>
      <c r="RFY551" s="87"/>
      <c r="RFZ551" s="88"/>
      <c r="RGA551" s="89"/>
      <c r="RGB551" s="90"/>
      <c r="RGC551" s="57"/>
      <c r="RGD551" s="57"/>
      <c r="RGE551" s="91"/>
      <c r="RGF551" s="87"/>
      <c r="RGG551" s="87"/>
      <c r="RGH551" s="55"/>
      <c r="RGI551" s="55"/>
      <c r="RGJ551" s="92"/>
      <c r="RGK551" s="61"/>
      <c r="RGL551" s="55"/>
      <c r="RGM551" s="57"/>
      <c r="RGN551" s="55"/>
      <c r="RGO551" s="55"/>
      <c r="RGP551" s="55"/>
      <c r="RGQ551" s="55"/>
      <c r="RGR551" s="55"/>
      <c r="RGS551" s="55"/>
      <c r="RGT551" s="55"/>
      <c r="RGU551" s="59"/>
      <c r="RGV551" s="55"/>
      <c r="RGW551" s="55"/>
      <c r="RGX551" s="87"/>
      <c r="RGY551" s="88"/>
      <c r="RGZ551" s="89"/>
      <c r="RHA551" s="90"/>
      <c r="RHB551" s="57"/>
      <c r="RHC551" s="57"/>
      <c r="RHD551" s="91"/>
      <c r="RHE551" s="87"/>
      <c r="RHF551" s="87"/>
      <c r="RHG551" s="55"/>
      <c r="RHH551" s="55"/>
      <c r="RHI551" s="92"/>
      <c r="RHJ551" s="61"/>
      <c r="RHK551" s="55"/>
      <c r="RHL551" s="57"/>
      <c r="RHM551" s="55"/>
      <c r="RHN551" s="55"/>
      <c r="RHO551" s="55"/>
      <c r="RHP551" s="55"/>
      <c r="RHQ551" s="55"/>
      <c r="RHR551" s="55"/>
      <c r="RHS551" s="55"/>
      <c r="RHT551" s="59"/>
      <c r="RHU551" s="55"/>
      <c r="RHV551" s="55"/>
      <c r="RHW551" s="87"/>
      <c r="RHX551" s="88"/>
      <c r="RHY551" s="89"/>
      <c r="RHZ551" s="90"/>
      <c r="RIA551" s="57"/>
      <c r="RIB551" s="57"/>
      <c r="RIC551" s="91"/>
      <c r="RID551" s="87"/>
      <c r="RIE551" s="87"/>
      <c r="RIF551" s="55"/>
      <c r="RIG551" s="55"/>
      <c r="RIH551" s="92"/>
      <c r="RII551" s="61"/>
      <c r="RIJ551" s="55"/>
      <c r="RIK551" s="57"/>
      <c r="RIL551" s="55"/>
      <c r="RIM551" s="55"/>
      <c r="RIN551" s="55"/>
      <c r="RIO551" s="55"/>
      <c r="RIP551" s="55"/>
      <c r="RIQ551" s="55"/>
      <c r="RIR551" s="55"/>
      <c r="RIS551" s="59"/>
      <c r="RIT551" s="55"/>
      <c r="RIU551" s="55"/>
      <c r="RIV551" s="87"/>
      <c r="RIW551" s="88"/>
      <c r="RIX551" s="89"/>
      <c r="RIY551" s="90"/>
      <c r="RIZ551" s="57"/>
      <c r="RJA551" s="57"/>
      <c r="RJB551" s="91"/>
      <c r="RJC551" s="87"/>
      <c r="RJD551" s="87"/>
      <c r="RJE551" s="55"/>
      <c r="RJF551" s="55"/>
      <c r="RJG551" s="92"/>
      <c r="RJH551" s="61"/>
      <c r="RJI551" s="55"/>
      <c r="RJJ551" s="57"/>
      <c r="RJK551" s="55"/>
      <c r="RJL551" s="55"/>
      <c r="RJM551" s="55"/>
      <c r="RJN551" s="55"/>
      <c r="RJO551" s="55"/>
      <c r="RJP551" s="55"/>
      <c r="RJQ551" s="55"/>
      <c r="RJR551" s="59"/>
      <c r="RJS551" s="55"/>
      <c r="RJT551" s="55"/>
      <c r="RJU551" s="87"/>
      <c r="RJV551" s="88"/>
      <c r="RJW551" s="89"/>
      <c r="RJX551" s="90"/>
      <c r="RJY551" s="57"/>
      <c r="RJZ551" s="57"/>
      <c r="RKA551" s="91"/>
      <c r="RKB551" s="87"/>
      <c r="RKC551" s="87"/>
      <c r="RKD551" s="55"/>
      <c r="RKE551" s="55"/>
      <c r="RKF551" s="92"/>
      <c r="RKG551" s="61"/>
      <c r="RKH551" s="55"/>
      <c r="RKI551" s="57"/>
      <c r="RKJ551" s="55"/>
      <c r="RKK551" s="55"/>
      <c r="RKL551" s="55"/>
      <c r="RKM551" s="55"/>
      <c r="RKN551" s="55"/>
      <c r="RKO551" s="55"/>
      <c r="RKP551" s="55"/>
      <c r="RKQ551" s="59"/>
      <c r="RKR551" s="55"/>
      <c r="RKS551" s="55"/>
      <c r="RKT551" s="87"/>
      <c r="RKU551" s="88"/>
      <c r="RKV551" s="89"/>
      <c r="RKW551" s="90"/>
      <c r="RKX551" s="57"/>
      <c r="RKY551" s="57"/>
      <c r="RKZ551" s="91"/>
      <c r="RLA551" s="87"/>
      <c r="RLB551" s="87"/>
      <c r="RLC551" s="55"/>
      <c r="RLD551" s="55"/>
      <c r="RLE551" s="92"/>
      <c r="RLF551" s="61"/>
      <c r="RLG551" s="55"/>
      <c r="RLH551" s="57"/>
      <c r="RLI551" s="55"/>
      <c r="RLJ551" s="55"/>
      <c r="RLK551" s="55"/>
      <c r="RLL551" s="55"/>
      <c r="RLM551" s="55"/>
      <c r="RLN551" s="55"/>
      <c r="RLO551" s="55"/>
      <c r="RLP551" s="59"/>
      <c r="RLQ551" s="55"/>
      <c r="RLR551" s="55"/>
      <c r="RLS551" s="87"/>
      <c r="RLT551" s="88"/>
      <c r="RLU551" s="89"/>
      <c r="RLV551" s="90"/>
      <c r="RLW551" s="57"/>
      <c r="RLX551" s="57"/>
      <c r="RLY551" s="91"/>
      <c r="RLZ551" s="87"/>
      <c r="RMA551" s="87"/>
      <c r="RMB551" s="55"/>
      <c r="RMC551" s="55"/>
      <c r="RMD551" s="92"/>
      <c r="RME551" s="61"/>
      <c r="RMF551" s="55"/>
      <c r="RMG551" s="57"/>
      <c r="RMH551" s="55"/>
      <c r="RMI551" s="55"/>
      <c r="RMJ551" s="55"/>
      <c r="RMK551" s="55"/>
      <c r="RML551" s="55"/>
      <c r="RMM551" s="55"/>
      <c r="RMN551" s="55"/>
      <c r="RMO551" s="59"/>
      <c r="RMP551" s="55"/>
      <c r="RMQ551" s="55"/>
      <c r="RMR551" s="87"/>
      <c r="RMS551" s="88"/>
      <c r="RMT551" s="89"/>
      <c r="RMU551" s="90"/>
      <c r="RMV551" s="57"/>
      <c r="RMW551" s="57"/>
      <c r="RMX551" s="91"/>
      <c r="RMY551" s="87"/>
      <c r="RMZ551" s="87"/>
      <c r="RNA551" s="55"/>
      <c r="RNB551" s="55"/>
      <c r="RNC551" s="92"/>
      <c r="RND551" s="61"/>
      <c r="RNE551" s="55"/>
      <c r="RNF551" s="57"/>
      <c r="RNG551" s="55"/>
      <c r="RNH551" s="55"/>
      <c r="RNI551" s="55"/>
      <c r="RNJ551" s="55"/>
      <c r="RNK551" s="55"/>
      <c r="RNL551" s="55"/>
      <c r="RNM551" s="55"/>
      <c r="RNN551" s="59"/>
      <c r="RNO551" s="55"/>
      <c r="RNP551" s="55"/>
      <c r="RNQ551" s="87"/>
      <c r="RNR551" s="88"/>
      <c r="RNS551" s="89"/>
      <c r="RNT551" s="90"/>
      <c r="RNU551" s="57"/>
      <c r="RNV551" s="57"/>
      <c r="RNW551" s="91"/>
      <c r="RNX551" s="87"/>
      <c r="RNY551" s="87"/>
      <c r="RNZ551" s="55"/>
      <c r="ROA551" s="55"/>
      <c r="ROB551" s="92"/>
      <c r="ROC551" s="61"/>
      <c r="ROD551" s="55"/>
      <c r="ROE551" s="57"/>
      <c r="ROF551" s="55"/>
      <c r="ROG551" s="55"/>
      <c r="ROH551" s="55"/>
      <c r="ROI551" s="55"/>
      <c r="ROJ551" s="55"/>
      <c r="ROK551" s="55"/>
      <c r="ROL551" s="55"/>
      <c r="ROM551" s="59"/>
      <c r="RON551" s="55"/>
      <c r="ROO551" s="55"/>
      <c r="ROP551" s="87"/>
      <c r="ROQ551" s="88"/>
      <c r="ROR551" s="89"/>
      <c r="ROS551" s="90"/>
      <c r="ROT551" s="57"/>
      <c r="ROU551" s="57"/>
      <c r="ROV551" s="91"/>
      <c r="ROW551" s="87"/>
      <c r="ROX551" s="87"/>
      <c r="ROY551" s="55"/>
      <c r="ROZ551" s="55"/>
      <c r="RPA551" s="92"/>
      <c r="RPB551" s="61"/>
      <c r="RPC551" s="55"/>
      <c r="RPD551" s="57"/>
      <c r="RPE551" s="55"/>
      <c r="RPF551" s="55"/>
      <c r="RPG551" s="55"/>
      <c r="RPH551" s="55"/>
      <c r="RPI551" s="55"/>
      <c r="RPJ551" s="55"/>
      <c r="RPK551" s="55"/>
      <c r="RPL551" s="59"/>
      <c r="RPM551" s="55"/>
      <c r="RPN551" s="55"/>
      <c r="RPO551" s="87"/>
      <c r="RPP551" s="88"/>
      <c r="RPQ551" s="89"/>
      <c r="RPR551" s="90"/>
      <c r="RPS551" s="57"/>
      <c r="RPT551" s="57"/>
      <c r="RPU551" s="91"/>
      <c r="RPV551" s="87"/>
      <c r="RPW551" s="87"/>
      <c r="RPX551" s="55"/>
      <c r="RPY551" s="55"/>
      <c r="RPZ551" s="92"/>
      <c r="RQA551" s="61"/>
      <c r="RQB551" s="55"/>
      <c r="RQC551" s="57"/>
      <c r="RQD551" s="55"/>
      <c r="RQE551" s="55"/>
      <c r="RQF551" s="55"/>
      <c r="RQG551" s="55"/>
      <c r="RQH551" s="55"/>
      <c r="RQI551" s="55"/>
      <c r="RQJ551" s="55"/>
      <c r="RQK551" s="59"/>
      <c r="RQL551" s="55"/>
      <c r="RQM551" s="55"/>
      <c r="RQN551" s="87"/>
      <c r="RQO551" s="88"/>
      <c r="RQP551" s="89"/>
      <c r="RQQ551" s="90"/>
      <c r="RQR551" s="57"/>
      <c r="RQS551" s="57"/>
      <c r="RQT551" s="91"/>
      <c r="RQU551" s="87"/>
      <c r="RQV551" s="87"/>
      <c r="RQW551" s="55"/>
      <c r="RQX551" s="55"/>
      <c r="RQY551" s="92"/>
      <c r="RQZ551" s="61"/>
      <c r="RRA551" s="55"/>
      <c r="RRB551" s="57"/>
      <c r="RRC551" s="55"/>
      <c r="RRD551" s="55"/>
      <c r="RRE551" s="55"/>
      <c r="RRF551" s="55"/>
      <c r="RRG551" s="55"/>
      <c r="RRH551" s="55"/>
      <c r="RRI551" s="55"/>
      <c r="RRJ551" s="59"/>
      <c r="RRK551" s="55"/>
      <c r="RRL551" s="55"/>
      <c r="RRM551" s="87"/>
      <c r="RRN551" s="88"/>
      <c r="RRO551" s="89"/>
      <c r="RRP551" s="90"/>
      <c r="RRQ551" s="57"/>
      <c r="RRR551" s="57"/>
      <c r="RRS551" s="91"/>
      <c r="RRT551" s="87"/>
      <c r="RRU551" s="87"/>
      <c r="RRV551" s="55"/>
      <c r="RRW551" s="55"/>
      <c r="RRX551" s="92"/>
      <c r="RRY551" s="61"/>
      <c r="RRZ551" s="55"/>
      <c r="RSA551" s="57"/>
      <c r="RSB551" s="55"/>
      <c r="RSC551" s="55"/>
      <c r="RSD551" s="55"/>
      <c r="RSE551" s="55"/>
      <c r="RSF551" s="55"/>
      <c r="RSG551" s="55"/>
      <c r="RSH551" s="55"/>
      <c r="RSI551" s="59"/>
      <c r="RSJ551" s="55"/>
      <c r="RSK551" s="55"/>
      <c r="RSL551" s="87"/>
      <c r="RSM551" s="88"/>
      <c r="RSN551" s="89"/>
      <c r="RSO551" s="90"/>
      <c r="RSP551" s="57"/>
      <c r="RSQ551" s="57"/>
      <c r="RSR551" s="91"/>
      <c r="RSS551" s="87"/>
      <c r="RST551" s="87"/>
      <c r="RSU551" s="55"/>
      <c r="RSV551" s="55"/>
      <c r="RSW551" s="92"/>
      <c r="RSX551" s="61"/>
      <c r="RSY551" s="55"/>
      <c r="RSZ551" s="57"/>
      <c r="RTA551" s="55"/>
      <c r="RTB551" s="55"/>
      <c r="RTC551" s="55"/>
      <c r="RTD551" s="55"/>
      <c r="RTE551" s="55"/>
      <c r="RTF551" s="55"/>
      <c r="RTG551" s="55"/>
      <c r="RTH551" s="59"/>
      <c r="RTI551" s="55"/>
      <c r="RTJ551" s="55"/>
      <c r="RTK551" s="87"/>
      <c r="RTL551" s="88"/>
      <c r="RTM551" s="89"/>
      <c r="RTN551" s="90"/>
      <c r="RTO551" s="57"/>
      <c r="RTP551" s="57"/>
      <c r="RTQ551" s="91"/>
      <c r="RTR551" s="87"/>
      <c r="RTS551" s="87"/>
      <c r="RTT551" s="55"/>
      <c r="RTU551" s="55"/>
      <c r="RTV551" s="92"/>
      <c r="RTW551" s="61"/>
      <c r="RTX551" s="55"/>
      <c r="RTY551" s="57"/>
      <c r="RTZ551" s="55"/>
      <c r="RUA551" s="55"/>
      <c r="RUB551" s="55"/>
      <c r="RUC551" s="55"/>
      <c r="RUD551" s="55"/>
      <c r="RUE551" s="55"/>
      <c r="RUF551" s="55"/>
      <c r="RUG551" s="59"/>
      <c r="RUH551" s="55"/>
      <c r="RUI551" s="55"/>
      <c r="RUJ551" s="87"/>
      <c r="RUK551" s="88"/>
      <c r="RUL551" s="89"/>
      <c r="RUM551" s="90"/>
      <c r="RUN551" s="57"/>
      <c r="RUO551" s="57"/>
      <c r="RUP551" s="91"/>
      <c r="RUQ551" s="87"/>
      <c r="RUR551" s="87"/>
      <c r="RUS551" s="55"/>
      <c r="RUT551" s="55"/>
      <c r="RUU551" s="92"/>
      <c r="RUV551" s="61"/>
      <c r="RUW551" s="55"/>
      <c r="RUX551" s="57"/>
      <c r="RUY551" s="55"/>
      <c r="RUZ551" s="55"/>
      <c r="RVA551" s="55"/>
      <c r="RVB551" s="55"/>
      <c r="RVC551" s="55"/>
      <c r="RVD551" s="55"/>
      <c r="RVE551" s="55"/>
      <c r="RVF551" s="59"/>
      <c r="RVG551" s="55"/>
      <c r="RVH551" s="55"/>
      <c r="RVI551" s="87"/>
      <c r="RVJ551" s="88"/>
      <c r="RVK551" s="89"/>
      <c r="RVL551" s="90"/>
      <c r="RVM551" s="57"/>
      <c r="RVN551" s="57"/>
      <c r="RVO551" s="91"/>
      <c r="RVP551" s="87"/>
      <c r="RVQ551" s="87"/>
      <c r="RVR551" s="55"/>
      <c r="RVS551" s="55"/>
      <c r="RVT551" s="92"/>
      <c r="RVU551" s="61"/>
      <c r="RVV551" s="55"/>
      <c r="RVW551" s="57"/>
      <c r="RVX551" s="55"/>
      <c r="RVY551" s="55"/>
      <c r="RVZ551" s="55"/>
      <c r="RWA551" s="55"/>
      <c r="RWB551" s="55"/>
      <c r="RWC551" s="55"/>
      <c r="RWD551" s="55"/>
      <c r="RWE551" s="59"/>
      <c r="RWF551" s="55"/>
      <c r="RWG551" s="55"/>
      <c r="RWH551" s="87"/>
      <c r="RWI551" s="88"/>
      <c r="RWJ551" s="89"/>
      <c r="RWK551" s="90"/>
      <c r="RWL551" s="57"/>
      <c r="RWM551" s="57"/>
      <c r="RWN551" s="91"/>
      <c r="RWO551" s="87"/>
      <c r="RWP551" s="87"/>
      <c r="RWQ551" s="55"/>
      <c r="RWR551" s="55"/>
      <c r="RWS551" s="92"/>
      <c r="RWT551" s="61"/>
      <c r="RWU551" s="55"/>
      <c r="RWV551" s="57"/>
      <c r="RWW551" s="55"/>
      <c r="RWX551" s="55"/>
      <c r="RWY551" s="55"/>
      <c r="RWZ551" s="55"/>
      <c r="RXA551" s="55"/>
      <c r="RXB551" s="55"/>
      <c r="RXC551" s="55"/>
      <c r="RXD551" s="59"/>
      <c r="RXE551" s="55"/>
      <c r="RXF551" s="55"/>
      <c r="RXG551" s="87"/>
      <c r="RXH551" s="88"/>
      <c r="RXI551" s="89"/>
      <c r="RXJ551" s="90"/>
      <c r="RXK551" s="57"/>
      <c r="RXL551" s="57"/>
      <c r="RXM551" s="91"/>
      <c r="RXN551" s="87"/>
      <c r="RXO551" s="87"/>
      <c r="RXP551" s="55"/>
      <c r="RXQ551" s="55"/>
      <c r="RXR551" s="92"/>
      <c r="RXS551" s="61"/>
      <c r="RXT551" s="55"/>
      <c r="RXU551" s="57"/>
      <c r="RXV551" s="55"/>
      <c r="RXW551" s="55"/>
      <c r="RXX551" s="55"/>
      <c r="RXY551" s="55"/>
      <c r="RXZ551" s="55"/>
      <c r="RYA551" s="55"/>
      <c r="RYB551" s="55"/>
      <c r="RYC551" s="59"/>
      <c r="RYD551" s="55"/>
      <c r="RYE551" s="55"/>
      <c r="RYF551" s="87"/>
      <c r="RYG551" s="88"/>
      <c r="RYH551" s="89"/>
      <c r="RYI551" s="90"/>
      <c r="RYJ551" s="57"/>
      <c r="RYK551" s="57"/>
      <c r="RYL551" s="91"/>
      <c r="RYM551" s="87"/>
      <c r="RYN551" s="87"/>
      <c r="RYO551" s="55"/>
      <c r="RYP551" s="55"/>
      <c r="RYQ551" s="92"/>
      <c r="RYR551" s="61"/>
      <c r="RYS551" s="55"/>
      <c r="RYT551" s="57"/>
      <c r="RYU551" s="55"/>
      <c r="RYV551" s="55"/>
      <c r="RYW551" s="55"/>
      <c r="RYX551" s="55"/>
      <c r="RYY551" s="55"/>
      <c r="RYZ551" s="55"/>
      <c r="RZA551" s="55"/>
      <c r="RZB551" s="59"/>
      <c r="RZC551" s="55"/>
      <c r="RZD551" s="55"/>
      <c r="RZE551" s="87"/>
      <c r="RZF551" s="88"/>
      <c r="RZG551" s="89"/>
      <c r="RZH551" s="90"/>
      <c r="RZI551" s="57"/>
      <c r="RZJ551" s="57"/>
      <c r="RZK551" s="91"/>
      <c r="RZL551" s="87"/>
      <c r="RZM551" s="87"/>
      <c r="RZN551" s="55"/>
      <c r="RZO551" s="55"/>
      <c r="RZP551" s="92"/>
      <c r="RZQ551" s="61"/>
      <c r="RZR551" s="55"/>
      <c r="RZS551" s="57"/>
      <c r="RZT551" s="55"/>
      <c r="RZU551" s="55"/>
      <c r="RZV551" s="55"/>
      <c r="RZW551" s="55"/>
      <c r="RZX551" s="55"/>
      <c r="RZY551" s="55"/>
      <c r="RZZ551" s="55"/>
      <c r="SAA551" s="59"/>
      <c r="SAB551" s="55"/>
      <c r="SAC551" s="55"/>
      <c r="SAD551" s="87"/>
      <c r="SAE551" s="88"/>
      <c r="SAF551" s="89"/>
      <c r="SAG551" s="90"/>
      <c r="SAH551" s="57"/>
      <c r="SAI551" s="57"/>
      <c r="SAJ551" s="91"/>
      <c r="SAK551" s="87"/>
      <c r="SAL551" s="87"/>
      <c r="SAM551" s="55"/>
      <c r="SAN551" s="55"/>
      <c r="SAO551" s="92"/>
      <c r="SAP551" s="61"/>
      <c r="SAQ551" s="55"/>
      <c r="SAR551" s="57"/>
      <c r="SAS551" s="55"/>
      <c r="SAT551" s="55"/>
      <c r="SAU551" s="55"/>
      <c r="SAV551" s="55"/>
      <c r="SAW551" s="55"/>
      <c r="SAX551" s="55"/>
      <c r="SAY551" s="55"/>
      <c r="SAZ551" s="59"/>
      <c r="SBA551" s="55"/>
      <c r="SBB551" s="55"/>
      <c r="SBC551" s="87"/>
      <c r="SBD551" s="88"/>
      <c r="SBE551" s="89"/>
      <c r="SBF551" s="90"/>
      <c r="SBG551" s="57"/>
      <c r="SBH551" s="57"/>
      <c r="SBI551" s="91"/>
      <c r="SBJ551" s="87"/>
      <c r="SBK551" s="87"/>
      <c r="SBL551" s="55"/>
      <c r="SBM551" s="55"/>
      <c r="SBN551" s="92"/>
      <c r="SBO551" s="61"/>
      <c r="SBP551" s="55"/>
      <c r="SBQ551" s="57"/>
      <c r="SBR551" s="55"/>
      <c r="SBS551" s="55"/>
      <c r="SBT551" s="55"/>
      <c r="SBU551" s="55"/>
      <c r="SBV551" s="55"/>
      <c r="SBW551" s="55"/>
      <c r="SBX551" s="55"/>
      <c r="SBY551" s="59"/>
      <c r="SBZ551" s="55"/>
      <c r="SCA551" s="55"/>
      <c r="SCB551" s="87"/>
      <c r="SCC551" s="88"/>
      <c r="SCD551" s="89"/>
      <c r="SCE551" s="90"/>
      <c r="SCF551" s="57"/>
      <c r="SCG551" s="57"/>
      <c r="SCH551" s="91"/>
      <c r="SCI551" s="87"/>
      <c r="SCJ551" s="87"/>
      <c r="SCK551" s="55"/>
      <c r="SCL551" s="55"/>
      <c r="SCM551" s="92"/>
      <c r="SCN551" s="61"/>
      <c r="SCO551" s="55"/>
      <c r="SCP551" s="57"/>
      <c r="SCQ551" s="55"/>
      <c r="SCR551" s="55"/>
      <c r="SCS551" s="55"/>
      <c r="SCT551" s="55"/>
      <c r="SCU551" s="55"/>
      <c r="SCV551" s="55"/>
      <c r="SCW551" s="55"/>
      <c r="SCX551" s="59"/>
      <c r="SCY551" s="55"/>
      <c r="SCZ551" s="55"/>
      <c r="SDA551" s="87"/>
      <c r="SDB551" s="88"/>
      <c r="SDC551" s="89"/>
      <c r="SDD551" s="90"/>
      <c r="SDE551" s="57"/>
      <c r="SDF551" s="57"/>
      <c r="SDG551" s="91"/>
      <c r="SDH551" s="87"/>
      <c r="SDI551" s="87"/>
      <c r="SDJ551" s="55"/>
      <c r="SDK551" s="55"/>
      <c r="SDL551" s="92"/>
      <c r="SDM551" s="61"/>
      <c r="SDN551" s="55"/>
      <c r="SDO551" s="57"/>
      <c r="SDP551" s="55"/>
      <c r="SDQ551" s="55"/>
      <c r="SDR551" s="55"/>
      <c r="SDS551" s="55"/>
      <c r="SDT551" s="55"/>
      <c r="SDU551" s="55"/>
      <c r="SDV551" s="55"/>
      <c r="SDW551" s="59"/>
      <c r="SDX551" s="55"/>
      <c r="SDY551" s="55"/>
      <c r="SDZ551" s="87"/>
      <c r="SEA551" s="88"/>
      <c r="SEB551" s="89"/>
      <c r="SEC551" s="90"/>
      <c r="SED551" s="57"/>
      <c r="SEE551" s="57"/>
      <c r="SEF551" s="91"/>
      <c r="SEG551" s="87"/>
      <c r="SEH551" s="87"/>
      <c r="SEI551" s="55"/>
      <c r="SEJ551" s="55"/>
      <c r="SEK551" s="92"/>
      <c r="SEL551" s="61"/>
      <c r="SEM551" s="55"/>
      <c r="SEN551" s="57"/>
      <c r="SEO551" s="55"/>
      <c r="SEP551" s="55"/>
      <c r="SEQ551" s="55"/>
      <c r="SER551" s="55"/>
      <c r="SES551" s="55"/>
      <c r="SET551" s="55"/>
      <c r="SEU551" s="55"/>
      <c r="SEV551" s="59"/>
      <c r="SEW551" s="55"/>
      <c r="SEX551" s="55"/>
      <c r="SEY551" s="87"/>
      <c r="SEZ551" s="88"/>
      <c r="SFA551" s="89"/>
      <c r="SFB551" s="90"/>
      <c r="SFC551" s="57"/>
      <c r="SFD551" s="57"/>
      <c r="SFE551" s="91"/>
      <c r="SFF551" s="87"/>
      <c r="SFG551" s="87"/>
      <c r="SFH551" s="55"/>
      <c r="SFI551" s="55"/>
      <c r="SFJ551" s="92"/>
      <c r="SFK551" s="61"/>
      <c r="SFL551" s="55"/>
      <c r="SFM551" s="57"/>
      <c r="SFN551" s="55"/>
      <c r="SFO551" s="55"/>
      <c r="SFP551" s="55"/>
      <c r="SFQ551" s="55"/>
      <c r="SFR551" s="55"/>
      <c r="SFS551" s="55"/>
      <c r="SFT551" s="55"/>
      <c r="SFU551" s="59"/>
      <c r="SFV551" s="55"/>
      <c r="SFW551" s="55"/>
      <c r="SFX551" s="87"/>
      <c r="SFY551" s="88"/>
      <c r="SFZ551" s="89"/>
      <c r="SGA551" s="90"/>
      <c r="SGB551" s="57"/>
      <c r="SGC551" s="57"/>
      <c r="SGD551" s="91"/>
      <c r="SGE551" s="87"/>
      <c r="SGF551" s="87"/>
      <c r="SGG551" s="55"/>
      <c r="SGH551" s="55"/>
      <c r="SGI551" s="92"/>
      <c r="SGJ551" s="61"/>
      <c r="SGK551" s="55"/>
      <c r="SGL551" s="57"/>
      <c r="SGM551" s="55"/>
      <c r="SGN551" s="55"/>
      <c r="SGO551" s="55"/>
      <c r="SGP551" s="55"/>
      <c r="SGQ551" s="55"/>
      <c r="SGR551" s="55"/>
      <c r="SGS551" s="55"/>
      <c r="SGT551" s="59"/>
      <c r="SGU551" s="55"/>
      <c r="SGV551" s="55"/>
      <c r="SGW551" s="87"/>
      <c r="SGX551" s="88"/>
      <c r="SGY551" s="89"/>
      <c r="SGZ551" s="90"/>
      <c r="SHA551" s="57"/>
      <c r="SHB551" s="57"/>
      <c r="SHC551" s="91"/>
      <c r="SHD551" s="87"/>
      <c r="SHE551" s="87"/>
      <c r="SHF551" s="55"/>
      <c r="SHG551" s="55"/>
      <c r="SHH551" s="92"/>
      <c r="SHI551" s="61"/>
      <c r="SHJ551" s="55"/>
      <c r="SHK551" s="57"/>
      <c r="SHL551" s="55"/>
      <c r="SHM551" s="55"/>
      <c r="SHN551" s="55"/>
      <c r="SHO551" s="55"/>
      <c r="SHP551" s="55"/>
      <c r="SHQ551" s="55"/>
      <c r="SHR551" s="55"/>
      <c r="SHS551" s="59"/>
      <c r="SHT551" s="55"/>
      <c r="SHU551" s="55"/>
      <c r="SHV551" s="87"/>
      <c r="SHW551" s="88"/>
      <c r="SHX551" s="89"/>
      <c r="SHY551" s="90"/>
      <c r="SHZ551" s="57"/>
      <c r="SIA551" s="57"/>
      <c r="SIB551" s="91"/>
      <c r="SIC551" s="87"/>
      <c r="SID551" s="87"/>
      <c r="SIE551" s="55"/>
      <c r="SIF551" s="55"/>
      <c r="SIG551" s="92"/>
      <c r="SIH551" s="61"/>
      <c r="SII551" s="55"/>
      <c r="SIJ551" s="57"/>
      <c r="SIK551" s="55"/>
      <c r="SIL551" s="55"/>
      <c r="SIM551" s="55"/>
      <c r="SIN551" s="55"/>
      <c r="SIO551" s="55"/>
      <c r="SIP551" s="55"/>
      <c r="SIQ551" s="55"/>
      <c r="SIR551" s="59"/>
      <c r="SIS551" s="55"/>
      <c r="SIT551" s="55"/>
      <c r="SIU551" s="87"/>
      <c r="SIV551" s="88"/>
      <c r="SIW551" s="89"/>
      <c r="SIX551" s="90"/>
      <c r="SIY551" s="57"/>
      <c r="SIZ551" s="57"/>
      <c r="SJA551" s="91"/>
      <c r="SJB551" s="87"/>
      <c r="SJC551" s="87"/>
      <c r="SJD551" s="55"/>
      <c r="SJE551" s="55"/>
      <c r="SJF551" s="92"/>
      <c r="SJG551" s="61"/>
      <c r="SJH551" s="55"/>
      <c r="SJI551" s="57"/>
      <c r="SJJ551" s="55"/>
      <c r="SJK551" s="55"/>
      <c r="SJL551" s="55"/>
      <c r="SJM551" s="55"/>
      <c r="SJN551" s="55"/>
      <c r="SJO551" s="55"/>
      <c r="SJP551" s="55"/>
      <c r="SJQ551" s="59"/>
      <c r="SJR551" s="55"/>
      <c r="SJS551" s="55"/>
      <c r="SJT551" s="87"/>
      <c r="SJU551" s="88"/>
      <c r="SJV551" s="89"/>
      <c r="SJW551" s="90"/>
      <c r="SJX551" s="57"/>
      <c r="SJY551" s="57"/>
      <c r="SJZ551" s="91"/>
      <c r="SKA551" s="87"/>
      <c r="SKB551" s="87"/>
      <c r="SKC551" s="55"/>
      <c r="SKD551" s="55"/>
      <c r="SKE551" s="92"/>
      <c r="SKF551" s="61"/>
      <c r="SKG551" s="55"/>
      <c r="SKH551" s="57"/>
      <c r="SKI551" s="55"/>
      <c r="SKJ551" s="55"/>
      <c r="SKK551" s="55"/>
      <c r="SKL551" s="55"/>
      <c r="SKM551" s="55"/>
      <c r="SKN551" s="55"/>
      <c r="SKO551" s="55"/>
      <c r="SKP551" s="59"/>
      <c r="SKQ551" s="55"/>
      <c r="SKR551" s="55"/>
      <c r="SKS551" s="87"/>
      <c r="SKT551" s="88"/>
      <c r="SKU551" s="89"/>
      <c r="SKV551" s="90"/>
      <c r="SKW551" s="57"/>
      <c r="SKX551" s="57"/>
      <c r="SKY551" s="91"/>
      <c r="SKZ551" s="87"/>
      <c r="SLA551" s="87"/>
      <c r="SLB551" s="55"/>
      <c r="SLC551" s="55"/>
      <c r="SLD551" s="92"/>
      <c r="SLE551" s="61"/>
      <c r="SLF551" s="55"/>
      <c r="SLG551" s="57"/>
      <c r="SLH551" s="55"/>
      <c r="SLI551" s="55"/>
      <c r="SLJ551" s="55"/>
      <c r="SLK551" s="55"/>
      <c r="SLL551" s="55"/>
      <c r="SLM551" s="55"/>
      <c r="SLN551" s="55"/>
      <c r="SLO551" s="59"/>
      <c r="SLP551" s="55"/>
      <c r="SLQ551" s="55"/>
      <c r="SLR551" s="87"/>
      <c r="SLS551" s="88"/>
      <c r="SLT551" s="89"/>
      <c r="SLU551" s="90"/>
      <c r="SLV551" s="57"/>
      <c r="SLW551" s="57"/>
      <c r="SLX551" s="91"/>
      <c r="SLY551" s="87"/>
      <c r="SLZ551" s="87"/>
      <c r="SMA551" s="55"/>
      <c r="SMB551" s="55"/>
      <c r="SMC551" s="92"/>
      <c r="SMD551" s="61"/>
      <c r="SME551" s="55"/>
      <c r="SMF551" s="57"/>
      <c r="SMG551" s="55"/>
      <c r="SMH551" s="55"/>
      <c r="SMI551" s="55"/>
      <c r="SMJ551" s="55"/>
      <c r="SMK551" s="55"/>
      <c r="SML551" s="55"/>
      <c r="SMM551" s="55"/>
      <c r="SMN551" s="59"/>
      <c r="SMO551" s="55"/>
      <c r="SMP551" s="55"/>
      <c r="SMQ551" s="87"/>
      <c r="SMR551" s="88"/>
      <c r="SMS551" s="89"/>
      <c r="SMT551" s="90"/>
      <c r="SMU551" s="57"/>
      <c r="SMV551" s="57"/>
      <c r="SMW551" s="91"/>
      <c r="SMX551" s="87"/>
      <c r="SMY551" s="87"/>
      <c r="SMZ551" s="55"/>
      <c r="SNA551" s="55"/>
      <c r="SNB551" s="92"/>
      <c r="SNC551" s="61"/>
      <c r="SND551" s="55"/>
      <c r="SNE551" s="57"/>
      <c r="SNF551" s="55"/>
      <c r="SNG551" s="55"/>
      <c r="SNH551" s="55"/>
      <c r="SNI551" s="55"/>
      <c r="SNJ551" s="55"/>
      <c r="SNK551" s="55"/>
      <c r="SNL551" s="55"/>
      <c r="SNM551" s="59"/>
      <c r="SNN551" s="55"/>
      <c r="SNO551" s="55"/>
      <c r="SNP551" s="87"/>
      <c r="SNQ551" s="88"/>
      <c r="SNR551" s="89"/>
      <c r="SNS551" s="90"/>
      <c r="SNT551" s="57"/>
      <c r="SNU551" s="57"/>
      <c r="SNV551" s="91"/>
      <c r="SNW551" s="87"/>
      <c r="SNX551" s="87"/>
      <c r="SNY551" s="55"/>
      <c r="SNZ551" s="55"/>
      <c r="SOA551" s="92"/>
      <c r="SOB551" s="61"/>
      <c r="SOC551" s="55"/>
      <c r="SOD551" s="57"/>
      <c r="SOE551" s="55"/>
      <c r="SOF551" s="55"/>
      <c r="SOG551" s="55"/>
      <c r="SOH551" s="55"/>
      <c r="SOI551" s="55"/>
      <c r="SOJ551" s="55"/>
      <c r="SOK551" s="55"/>
      <c r="SOL551" s="59"/>
      <c r="SOM551" s="55"/>
      <c r="SON551" s="55"/>
      <c r="SOO551" s="87"/>
      <c r="SOP551" s="88"/>
      <c r="SOQ551" s="89"/>
      <c r="SOR551" s="90"/>
      <c r="SOS551" s="57"/>
      <c r="SOT551" s="57"/>
      <c r="SOU551" s="91"/>
      <c r="SOV551" s="87"/>
      <c r="SOW551" s="87"/>
      <c r="SOX551" s="55"/>
      <c r="SOY551" s="55"/>
      <c r="SOZ551" s="92"/>
      <c r="SPA551" s="61"/>
      <c r="SPB551" s="55"/>
      <c r="SPC551" s="57"/>
      <c r="SPD551" s="55"/>
      <c r="SPE551" s="55"/>
      <c r="SPF551" s="55"/>
      <c r="SPG551" s="55"/>
      <c r="SPH551" s="55"/>
      <c r="SPI551" s="55"/>
      <c r="SPJ551" s="55"/>
      <c r="SPK551" s="59"/>
      <c r="SPL551" s="55"/>
      <c r="SPM551" s="55"/>
      <c r="SPN551" s="87"/>
      <c r="SPO551" s="88"/>
      <c r="SPP551" s="89"/>
      <c r="SPQ551" s="90"/>
      <c r="SPR551" s="57"/>
      <c r="SPS551" s="57"/>
      <c r="SPT551" s="91"/>
      <c r="SPU551" s="87"/>
      <c r="SPV551" s="87"/>
      <c r="SPW551" s="55"/>
      <c r="SPX551" s="55"/>
      <c r="SPY551" s="92"/>
      <c r="SPZ551" s="61"/>
      <c r="SQA551" s="55"/>
      <c r="SQB551" s="57"/>
      <c r="SQC551" s="55"/>
      <c r="SQD551" s="55"/>
      <c r="SQE551" s="55"/>
      <c r="SQF551" s="55"/>
      <c r="SQG551" s="55"/>
      <c r="SQH551" s="55"/>
      <c r="SQI551" s="55"/>
      <c r="SQJ551" s="59"/>
      <c r="SQK551" s="55"/>
      <c r="SQL551" s="55"/>
      <c r="SQM551" s="87"/>
      <c r="SQN551" s="88"/>
      <c r="SQO551" s="89"/>
      <c r="SQP551" s="90"/>
      <c r="SQQ551" s="57"/>
      <c r="SQR551" s="57"/>
      <c r="SQS551" s="91"/>
      <c r="SQT551" s="87"/>
      <c r="SQU551" s="87"/>
      <c r="SQV551" s="55"/>
      <c r="SQW551" s="55"/>
      <c r="SQX551" s="92"/>
      <c r="SQY551" s="61"/>
      <c r="SQZ551" s="55"/>
      <c r="SRA551" s="57"/>
      <c r="SRB551" s="55"/>
      <c r="SRC551" s="55"/>
      <c r="SRD551" s="55"/>
      <c r="SRE551" s="55"/>
      <c r="SRF551" s="55"/>
      <c r="SRG551" s="55"/>
      <c r="SRH551" s="55"/>
      <c r="SRI551" s="59"/>
      <c r="SRJ551" s="55"/>
      <c r="SRK551" s="55"/>
      <c r="SRL551" s="87"/>
      <c r="SRM551" s="88"/>
      <c r="SRN551" s="89"/>
      <c r="SRO551" s="90"/>
      <c r="SRP551" s="57"/>
      <c r="SRQ551" s="57"/>
      <c r="SRR551" s="91"/>
      <c r="SRS551" s="87"/>
      <c r="SRT551" s="87"/>
      <c r="SRU551" s="55"/>
      <c r="SRV551" s="55"/>
      <c r="SRW551" s="92"/>
      <c r="SRX551" s="61"/>
      <c r="SRY551" s="55"/>
      <c r="SRZ551" s="57"/>
      <c r="SSA551" s="55"/>
      <c r="SSB551" s="55"/>
      <c r="SSC551" s="55"/>
      <c r="SSD551" s="55"/>
      <c r="SSE551" s="55"/>
      <c r="SSF551" s="55"/>
      <c r="SSG551" s="55"/>
      <c r="SSH551" s="59"/>
      <c r="SSI551" s="55"/>
      <c r="SSJ551" s="55"/>
      <c r="SSK551" s="87"/>
      <c r="SSL551" s="88"/>
      <c r="SSM551" s="89"/>
      <c r="SSN551" s="90"/>
      <c r="SSO551" s="57"/>
      <c r="SSP551" s="57"/>
      <c r="SSQ551" s="91"/>
      <c r="SSR551" s="87"/>
      <c r="SSS551" s="87"/>
      <c r="SST551" s="55"/>
      <c r="SSU551" s="55"/>
      <c r="SSV551" s="92"/>
      <c r="SSW551" s="61"/>
      <c r="SSX551" s="55"/>
      <c r="SSY551" s="57"/>
      <c r="SSZ551" s="55"/>
      <c r="STA551" s="55"/>
      <c r="STB551" s="55"/>
      <c r="STC551" s="55"/>
      <c r="STD551" s="55"/>
      <c r="STE551" s="55"/>
      <c r="STF551" s="55"/>
      <c r="STG551" s="59"/>
      <c r="STH551" s="55"/>
      <c r="STI551" s="55"/>
      <c r="STJ551" s="87"/>
      <c r="STK551" s="88"/>
      <c r="STL551" s="89"/>
      <c r="STM551" s="90"/>
      <c r="STN551" s="57"/>
      <c r="STO551" s="57"/>
      <c r="STP551" s="91"/>
      <c r="STQ551" s="87"/>
      <c r="STR551" s="87"/>
      <c r="STS551" s="55"/>
      <c r="STT551" s="55"/>
      <c r="STU551" s="92"/>
      <c r="STV551" s="61"/>
      <c r="STW551" s="55"/>
      <c r="STX551" s="57"/>
      <c r="STY551" s="55"/>
      <c r="STZ551" s="55"/>
      <c r="SUA551" s="55"/>
      <c r="SUB551" s="55"/>
      <c r="SUC551" s="55"/>
      <c r="SUD551" s="55"/>
      <c r="SUE551" s="55"/>
      <c r="SUF551" s="59"/>
      <c r="SUG551" s="55"/>
      <c r="SUH551" s="55"/>
      <c r="SUI551" s="87"/>
      <c r="SUJ551" s="88"/>
      <c r="SUK551" s="89"/>
      <c r="SUL551" s="90"/>
      <c r="SUM551" s="57"/>
      <c r="SUN551" s="57"/>
      <c r="SUO551" s="91"/>
      <c r="SUP551" s="87"/>
      <c r="SUQ551" s="87"/>
      <c r="SUR551" s="55"/>
      <c r="SUS551" s="55"/>
      <c r="SUT551" s="92"/>
      <c r="SUU551" s="61"/>
      <c r="SUV551" s="55"/>
      <c r="SUW551" s="57"/>
      <c r="SUX551" s="55"/>
      <c r="SUY551" s="55"/>
      <c r="SUZ551" s="55"/>
      <c r="SVA551" s="55"/>
      <c r="SVB551" s="55"/>
      <c r="SVC551" s="55"/>
      <c r="SVD551" s="55"/>
      <c r="SVE551" s="59"/>
      <c r="SVF551" s="55"/>
      <c r="SVG551" s="55"/>
      <c r="SVH551" s="87"/>
      <c r="SVI551" s="88"/>
      <c r="SVJ551" s="89"/>
      <c r="SVK551" s="90"/>
      <c r="SVL551" s="57"/>
      <c r="SVM551" s="57"/>
      <c r="SVN551" s="91"/>
      <c r="SVO551" s="87"/>
      <c r="SVP551" s="87"/>
      <c r="SVQ551" s="55"/>
      <c r="SVR551" s="55"/>
      <c r="SVS551" s="92"/>
      <c r="SVT551" s="61"/>
      <c r="SVU551" s="55"/>
      <c r="SVV551" s="57"/>
      <c r="SVW551" s="55"/>
      <c r="SVX551" s="55"/>
      <c r="SVY551" s="55"/>
      <c r="SVZ551" s="55"/>
      <c r="SWA551" s="55"/>
      <c r="SWB551" s="55"/>
      <c r="SWC551" s="55"/>
      <c r="SWD551" s="59"/>
      <c r="SWE551" s="55"/>
      <c r="SWF551" s="55"/>
      <c r="SWG551" s="87"/>
      <c r="SWH551" s="88"/>
      <c r="SWI551" s="89"/>
      <c r="SWJ551" s="90"/>
      <c r="SWK551" s="57"/>
      <c r="SWL551" s="57"/>
      <c r="SWM551" s="91"/>
      <c r="SWN551" s="87"/>
      <c r="SWO551" s="87"/>
      <c r="SWP551" s="55"/>
      <c r="SWQ551" s="55"/>
      <c r="SWR551" s="92"/>
      <c r="SWS551" s="61"/>
      <c r="SWT551" s="55"/>
      <c r="SWU551" s="57"/>
      <c r="SWV551" s="55"/>
      <c r="SWW551" s="55"/>
      <c r="SWX551" s="55"/>
      <c r="SWY551" s="55"/>
      <c r="SWZ551" s="55"/>
      <c r="SXA551" s="55"/>
      <c r="SXB551" s="55"/>
      <c r="SXC551" s="59"/>
      <c r="SXD551" s="55"/>
      <c r="SXE551" s="55"/>
      <c r="SXF551" s="87"/>
      <c r="SXG551" s="88"/>
      <c r="SXH551" s="89"/>
      <c r="SXI551" s="90"/>
      <c r="SXJ551" s="57"/>
      <c r="SXK551" s="57"/>
      <c r="SXL551" s="91"/>
      <c r="SXM551" s="87"/>
      <c r="SXN551" s="87"/>
      <c r="SXO551" s="55"/>
      <c r="SXP551" s="55"/>
      <c r="SXQ551" s="92"/>
      <c r="SXR551" s="61"/>
      <c r="SXS551" s="55"/>
      <c r="SXT551" s="57"/>
      <c r="SXU551" s="55"/>
      <c r="SXV551" s="55"/>
      <c r="SXW551" s="55"/>
      <c r="SXX551" s="55"/>
      <c r="SXY551" s="55"/>
      <c r="SXZ551" s="55"/>
      <c r="SYA551" s="55"/>
      <c r="SYB551" s="59"/>
      <c r="SYC551" s="55"/>
      <c r="SYD551" s="55"/>
      <c r="SYE551" s="87"/>
      <c r="SYF551" s="88"/>
      <c r="SYG551" s="89"/>
      <c r="SYH551" s="90"/>
      <c r="SYI551" s="57"/>
      <c r="SYJ551" s="57"/>
      <c r="SYK551" s="91"/>
      <c r="SYL551" s="87"/>
      <c r="SYM551" s="87"/>
      <c r="SYN551" s="55"/>
      <c r="SYO551" s="55"/>
      <c r="SYP551" s="92"/>
      <c r="SYQ551" s="61"/>
      <c r="SYR551" s="55"/>
      <c r="SYS551" s="57"/>
      <c r="SYT551" s="55"/>
      <c r="SYU551" s="55"/>
      <c r="SYV551" s="55"/>
      <c r="SYW551" s="55"/>
      <c r="SYX551" s="55"/>
      <c r="SYY551" s="55"/>
      <c r="SYZ551" s="55"/>
      <c r="SZA551" s="59"/>
      <c r="SZB551" s="55"/>
      <c r="SZC551" s="55"/>
      <c r="SZD551" s="87"/>
      <c r="SZE551" s="88"/>
      <c r="SZF551" s="89"/>
      <c r="SZG551" s="90"/>
      <c r="SZH551" s="57"/>
      <c r="SZI551" s="57"/>
      <c r="SZJ551" s="91"/>
      <c r="SZK551" s="87"/>
      <c r="SZL551" s="87"/>
      <c r="SZM551" s="55"/>
      <c r="SZN551" s="55"/>
      <c r="SZO551" s="92"/>
      <c r="SZP551" s="61"/>
      <c r="SZQ551" s="55"/>
      <c r="SZR551" s="57"/>
      <c r="SZS551" s="55"/>
      <c r="SZT551" s="55"/>
      <c r="SZU551" s="55"/>
      <c r="SZV551" s="55"/>
      <c r="SZW551" s="55"/>
      <c r="SZX551" s="55"/>
      <c r="SZY551" s="55"/>
      <c r="SZZ551" s="59"/>
      <c r="TAA551" s="55"/>
      <c r="TAB551" s="55"/>
      <c r="TAC551" s="87"/>
      <c r="TAD551" s="88"/>
      <c r="TAE551" s="89"/>
      <c r="TAF551" s="90"/>
      <c r="TAG551" s="57"/>
      <c r="TAH551" s="57"/>
      <c r="TAI551" s="91"/>
      <c r="TAJ551" s="87"/>
      <c r="TAK551" s="87"/>
      <c r="TAL551" s="55"/>
      <c r="TAM551" s="55"/>
      <c r="TAN551" s="92"/>
      <c r="TAO551" s="61"/>
      <c r="TAP551" s="55"/>
      <c r="TAQ551" s="57"/>
      <c r="TAR551" s="55"/>
      <c r="TAS551" s="55"/>
      <c r="TAT551" s="55"/>
      <c r="TAU551" s="55"/>
      <c r="TAV551" s="55"/>
      <c r="TAW551" s="55"/>
      <c r="TAX551" s="55"/>
      <c r="TAY551" s="59"/>
      <c r="TAZ551" s="55"/>
      <c r="TBA551" s="55"/>
      <c r="TBB551" s="87"/>
      <c r="TBC551" s="88"/>
      <c r="TBD551" s="89"/>
      <c r="TBE551" s="90"/>
      <c r="TBF551" s="57"/>
      <c r="TBG551" s="57"/>
      <c r="TBH551" s="91"/>
      <c r="TBI551" s="87"/>
      <c r="TBJ551" s="87"/>
      <c r="TBK551" s="55"/>
      <c r="TBL551" s="55"/>
      <c r="TBM551" s="92"/>
      <c r="TBN551" s="61"/>
      <c r="TBO551" s="55"/>
      <c r="TBP551" s="57"/>
      <c r="TBQ551" s="55"/>
      <c r="TBR551" s="55"/>
      <c r="TBS551" s="55"/>
      <c r="TBT551" s="55"/>
      <c r="TBU551" s="55"/>
      <c r="TBV551" s="55"/>
      <c r="TBW551" s="55"/>
      <c r="TBX551" s="59"/>
      <c r="TBY551" s="55"/>
      <c r="TBZ551" s="55"/>
      <c r="TCA551" s="87"/>
      <c r="TCB551" s="88"/>
      <c r="TCC551" s="89"/>
      <c r="TCD551" s="90"/>
      <c r="TCE551" s="57"/>
      <c r="TCF551" s="57"/>
      <c r="TCG551" s="91"/>
      <c r="TCH551" s="87"/>
      <c r="TCI551" s="87"/>
      <c r="TCJ551" s="55"/>
      <c r="TCK551" s="55"/>
      <c r="TCL551" s="92"/>
      <c r="TCM551" s="61"/>
      <c r="TCN551" s="55"/>
      <c r="TCO551" s="57"/>
      <c r="TCP551" s="55"/>
      <c r="TCQ551" s="55"/>
      <c r="TCR551" s="55"/>
      <c r="TCS551" s="55"/>
      <c r="TCT551" s="55"/>
      <c r="TCU551" s="55"/>
      <c r="TCV551" s="55"/>
      <c r="TCW551" s="59"/>
      <c r="TCX551" s="55"/>
      <c r="TCY551" s="55"/>
      <c r="TCZ551" s="87"/>
      <c r="TDA551" s="88"/>
      <c r="TDB551" s="89"/>
      <c r="TDC551" s="90"/>
      <c r="TDD551" s="57"/>
      <c r="TDE551" s="57"/>
      <c r="TDF551" s="91"/>
      <c r="TDG551" s="87"/>
      <c r="TDH551" s="87"/>
      <c r="TDI551" s="55"/>
      <c r="TDJ551" s="55"/>
      <c r="TDK551" s="92"/>
      <c r="TDL551" s="61"/>
      <c r="TDM551" s="55"/>
      <c r="TDN551" s="57"/>
      <c r="TDO551" s="55"/>
      <c r="TDP551" s="55"/>
      <c r="TDQ551" s="55"/>
      <c r="TDR551" s="55"/>
      <c r="TDS551" s="55"/>
      <c r="TDT551" s="55"/>
      <c r="TDU551" s="55"/>
      <c r="TDV551" s="59"/>
      <c r="TDW551" s="55"/>
      <c r="TDX551" s="55"/>
      <c r="TDY551" s="87"/>
      <c r="TDZ551" s="88"/>
      <c r="TEA551" s="89"/>
      <c r="TEB551" s="90"/>
      <c r="TEC551" s="57"/>
      <c r="TED551" s="57"/>
      <c r="TEE551" s="91"/>
      <c r="TEF551" s="87"/>
      <c r="TEG551" s="87"/>
      <c r="TEH551" s="55"/>
      <c r="TEI551" s="55"/>
      <c r="TEJ551" s="92"/>
      <c r="TEK551" s="61"/>
      <c r="TEL551" s="55"/>
      <c r="TEM551" s="57"/>
      <c r="TEN551" s="55"/>
      <c r="TEO551" s="55"/>
      <c r="TEP551" s="55"/>
      <c r="TEQ551" s="55"/>
      <c r="TER551" s="55"/>
      <c r="TES551" s="55"/>
      <c r="TET551" s="55"/>
      <c r="TEU551" s="59"/>
      <c r="TEV551" s="55"/>
      <c r="TEW551" s="55"/>
      <c r="TEX551" s="87"/>
      <c r="TEY551" s="88"/>
      <c r="TEZ551" s="89"/>
      <c r="TFA551" s="90"/>
      <c r="TFB551" s="57"/>
      <c r="TFC551" s="57"/>
      <c r="TFD551" s="91"/>
      <c r="TFE551" s="87"/>
      <c r="TFF551" s="87"/>
      <c r="TFG551" s="55"/>
      <c r="TFH551" s="55"/>
      <c r="TFI551" s="92"/>
      <c r="TFJ551" s="61"/>
      <c r="TFK551" s="55"/>
      <c r="TFL551" s="57"/>
      <c r="TFM551" s="55"/>
      <c r="TFN551" s="55"/>
      <c r="TFO551" s="55"/>
      <c r="TFP551" s="55"/>
      <c r="TFQ551" s="55"/>
      <c r="TFR551" s="55"/>
      <c r="TFS551" s="55"/>
      <c r="TFT551" s="59"/>
      <c r="TFU551" s="55"/>
      <c r="TFV551" s="55"/>
      <c r="TFW551" s="87"/>
      <c r="TFX551" s="88"/>
      <c r="TFY551" s="89"/>
      <c r="TFZ551" s="90"/>
      <c r="TGA551" s="57"/>
      <c r="TGB551" s="57"/>
      <c r="TGC551" s="91"/>
      <c r="TGD551" s="87"/>
      <c r="TGE551" s="87"/>
      <c r="TGF551" s="55"/>
      <c r="TGG551" s="55"/>
      <c r="TGH551" s="92"/>
      <c r="TGI551" s="61"/>
      <c r="TGJ551" s="55"/>
      <c r="TGK551" s="57"/>
      <c r="TGL551" s="55"/>
      <c r="TGM551" s="55"/>
      <c r="TGN551" s="55"/>
      <c r="TGO551" s="55"/>
      <c r="TGP551" s="55"/>
      <c r="TGQ551" s="55"/>
      <c r="TGR551" s="55"/>
      <c r="TGS551" s="59"/>
      <c r="TGT551" s="55"/>
      <c r="TGU551" s="55"/>
      <c r="TGV551" s="87"/>
      <c r="TGW551" s="88"/>
      <c r="TGX551" s="89"/>
      <c r="TGY551" s="90"/>
      <c r="TGZ551" s="57"/>
      <c r="THA551" s="57"/>
      <c r="THB551" s="91"/>
      <c r="THC551" s="87"/>
      <c r="THD551" s="87"/>
      <c r="THE551" s="55"/>
      <c r="THF551" s="55"/>
      <c r="THG551" s="92"/>
      <c r="THH551" s="61"/>
      <c r="THI551" s="55"/>
      <c r="THJ551" s="57"/>
      <c r="THK551" s="55"/>
      <c r="THL551" s="55"/>
      <c r="THM551" s="55"/>
      <c r="THN551" s="55"/>
      <c r="THO551" s="55"/>
      <c r="THP551" s="55"/>
      <c r="THQ551" s="55"/>
      <c r="THR551" s="59"/>
      <c r="THS551" s="55"/>
      <c r="THT551" s="55"/>
      <c r="THU551" s="87"/>
      <c r="THV551" s="88"/>
      <c r="THW551" s="89"/>
      <c r="THX551" s="90"/>
      <c r="THY551" s="57"/>
      <c r="THZ551" s="57"/>
      <c r="TIA551" s="91"/>
      <c r="TIB551" s="87"/>
      <c r="TIC551" s="87"/>
      <c r="TID551" s="55"/>
      <c r="TIE551" s="55"/>
      <c r="TIF551" s="92"/>
      <c r="TIG551" s="61"/>
      <c r="TIH551" s="55"/>
      <c r="TII551" s="57"/>
      <c r="TIJ551" s="55"/>
      <c r="TIK551" s="55"/>
      <c r="TIL551" s="55"/>
      <c r="TIM551" s="55"/>
      <c r="TIN551" s="55"/>
      <c r="TIO551" s="55"/>
      <c r="TIP551" s="55"/>
      <c r="TIQ551" s="59"/>
      <c r="TIR551" s="55"/>
      <c r="TIS551" s="55"/>
      <c r="TIT551" s="87"/>
      <c r="TIU551" s="88"/>
      <c r="TIV551" s="89"/>
      <c r="TIW551" s="90"/>
      <c r="TIX551" s="57"/>
      <c r="TIY551" s="57"/>
      <c r="TIZ551" s="91"/>
      <c r="TJA551" s="87"/>
      <c r="TJB551" s="87"/>
      <c r="TJC551" s="55"/>
      <c r="TJD551" s="55"/>
      <c r="TJE551" s="92"/>
      <c r="TJF551" s="61"/>
      <c r="TJG551" s="55"/>
      <c r="TJH551" s="57"/>
      <c r="TJI551" s="55"/>
      <c r="TJJ551" s="55"/>
      <c r="TJK551" s="55"/>
      <c r="TJL551" s="55"/>
      <c r="TJM551" s="55"/>
      <c r="TJN551" s="55"/>
      <c r="TJO551" s="55"/>
      <c r="TJP551" s="59"/>
      <c r="TJQ551" s="55"/>
      <c r="TJR551" s="55"/>
      <c r="TJS551" s="87"/>
      <c r="TJT551" s="88"/>
      <c r="TJU551" s="89"/>
      <c r="TJV551" s="90"/>
      <c r="TJW551" s="57"/>
      <c r="TJX551" s="57"/>
      <c r="TJY551" s="91"/>
      <c r="TJZ551" s="87"/>
      <c r="TKA551" s="87"/>
      <c r="TKB551" s="55"/>
      <c r="TKC551" s="55"/>
      <c r="TKD551" s="92"/>
      <c r="TKE551" s="61"/>
      <c r="TKF551" s="55"/>
      <c r="TKG551" s="57"/>
      <c r="TKH551" s="55"/>
      <c r="TKI551" s="55"/>
      <c r="TKJ551" s="55"/>
      <c r="TKK551" s="55"/>
      <c r="TKL551" s="55"/>
      <c r="TKM551" s="55"/>
      <c r="TKN551" s="55"/>
      <c r="TKO551" s="59"/>
      <c r="TKP551" s="55"/>
      <c r="TKQ551" s="55"/>
      <c r="TKR551" s="87"/>
      <c r="TKS551" s="88"/>
      <c r="TKT551" s="89"/>
      <c r="TKU551" s="90"/>
      <c r="TKV551" s="57"/>
      <c r="TKW551" s="57"/>
      <c r="TKX551" s="91"/>
      <c r="TKY551" s="87"/>
      <c r="TKZ551" s="87"/>
      <c r="TLA551" s="55"/>
      <c r="TLB551" s="55"/>
      <c r="TLC551" s="92"/>
      <c r="TLD551" s="61"/>
      <c r="TLE551" s="55"/>
      <c r="TLF551" s="57"/>
      <c r="TLG551" s="55"/>
      <c r="TLH551" s="55"/>
      <c r="TLI551" s="55"/>
      <c r="TLJ551" s="55"/>
      <c r="TLK551" s="55"/>
      <c r="TLL551" s="55"/>
      <c r="TLM551" s="55"/>
      <c r="TLN551" s="59"/>
      <c r="TLO551" s="55"/>
      <c r="TLP551" s="55"/>
      <c r="TLQ551" s="87"/>
      <c r="TLR551" s="88"/>
      <c r="TLS551" s="89"/>
      <c r="TLT551" s="90"/>
      <c r="TLU551" s="57"/>
      <c r="TLV551" s="57"/>
      <c r="TLW551" s="91"/>
      <c r="TLX551" s="87"/>
      <c r="TLY551" s="87"/>
      <c r="TLZ551" s="55"/>
      <c r="TMA551" s="55"/>
      <c r="TMB551" s="92"/>
      <c r="TMC551" s="61"/>
      <c r="TMD551" s="55"/>
      <c r="TME551" s="57"/>
      <c r="TMF551" s="55"/>
      <c r="TMG551" s="55"/>
      <c r="TMH551" s="55"/>
      <c r="TMI551" s="55"/>
      <c r="TMJ551" s="55"/>
      <c r="TMK551" s="55"/>
      <c r="TML551" s="55"/>
      <c r="TMM551" s="59"/>
      <c r="TMN551" s="55"/>
      <c r="TMO551" s="55"/>
      <c r="TMP551" s="87"/>
      <c r="TMQ551" s="88"/>
      <c r="TMR551" s="89"/>
      <c r="TMS551" s="90"/>
      <c r="TMT551" s="57"/>
      <c r="TMU551" s="57"/>
      <c r="TMV551" s="91"/>
      <c r="TMW551" s="87"/>
      <c r="TMX551" s="87"/>
      <c r="TMY551" s="55"/>
      <c r="TMZ551" s="55"/>
      <c r="TNA551" s="92"/>
      <c r="TNB551" s="61"/>
      <c r="TNC551" s="55"/>
      <c r="TND551" s="57"/>
      <c r="TNE551" s="55"/>
      <c r="TNF551" s="55"/>
      <c r="TNG551" s="55"/>
      <c r="TNH551" s="55"/>
      <c r="TNI551" s="55"/>
      <c r="TNJ551" s="55"/>
      <c r="TNK551" s="55"/>
      <c r="TNL551" s="59"/>
      <c r="TNM551" s="55"/>
      <c r="TNN551" s="55"/>
      <c r="TNO551" s="87"/>
      <c r="TNP551" s="88"/>
      <c r="TNQ551" s="89"/>
      <c r="TNR551" s="90"/>
      <c r="TNS551" s="57"/>
      <c r="TNT551" s="57"/>
      <c r="TNU551" s="91"/>
      <c r="TNV551" s="87"/>
      <c r="TNW551" s="87"/>
      <c r="TNX551" s="55"/>
      <c r="TNY551" s="55"/>
      <c r="TNZ551" s="92"/>
      <c r="TOA551" s="61"/>
      <c r="TOB551" s="55"/>
      <c r="TOC551" s="57"/>
      <c r="TOD551" s="55"/>
      <c r="TOE551" s="55"/>
      <c r="TOF551" s="55"/>
      <c r="TOG551" s="55"/>
      <c r="TOH551" s="55"/>
      <c r="TOI551" s="55"/>
      <c r="TOJ551" s="55"/>
      <c r="TOK551" s="59"/>
      <c r="TOL551" s="55"/>
      <c r="TOM551" s="55"/>
      <c r="TON551" s="87"/>
      <c r="TOO551" s="88"/>
      <c r="TOP551" s="89"/>
      <c r="TOQ551" s="90"/>
      <c r="TOR551" s="57"/>
      <c r="TOS551" s="57"/>
      <c r="TOT551" s="91"/>
      <c r="TOU551" s="87"/>
      <c r="TOV551" s="87"/>
      <c r="TOW551" s="55"/>
      <c r="TOX551" s="55"/>
      <c r="TOY551" s="92"/>
      <c r="TOZ551" s="61"/>
      <c r="TPA551" s="55"/>
      <c r="TPB551" s="57"/>
      <c r="TPC551" s="55"/>
      <c r="TPD551" s="55"/>
      <c r="TPE551" s="55"/>
      <c r="TPF551" s="55"/>
      <c r="TPG551" s="55"/>
      <c r="TPH551" s="55"/>
      <c r="TPI551" s="55"/>
      <c r="TPJ551" s="59"/>
      <c r="TPK551" s="55"/>
      <c r="TPL551" s="55"/>
      <c r="TPM551" s="87"/>
      <c r="TPN551" s="88"/>
      <c r="TPO551" s="89"/>
      <c r="TPP551" s="90"/>
      <c r="TPQ551" s="57"/>
      <c r="TPR551" s="57"/>
      <c r="TPS551" s="91"/>
      <c r="TPT551" s="87"/>
      <c r="TPU551" s="87"/>
      <c r="TPV551" s="55"/>
      <c r="TPW551" s="55"/>
      <c r="TPX551" s="92"/>
      <c r="TPY551" s="61"/>
      <c r="TPZ551" s="55"/>
      <c r="TQA551" s="57"/>
      <c r="TQB551" s="55"/>
      <c r="TQC551" s="55"/>
      <c r="TQD551" s="55"/>
      <c r="TQE551" s="55"/>
      <c r="TQF551" s="55"/>
      <c r="TQG551" s="55"/>
      <c r="TQH551" s="55"/>
      <c r="TQI551" s="59"/>
      <c r="TQJ551" s="55"/>
      <c r="TQK551" s="55"/>
      <c r="TQL551" s="87"/>
      <c r="TQM551" s="88"/>
      <c r="TQN551" s="89"/>
      <c r="TQO551" s="90"/>
      <c r="TQP551" s="57"/>
      <c r="TQQ551" s="57"/>
      <c r="TQR551" s="91"/>
      <c r="TQS551" s="87"/>
      <c r="TQT551" s="87"/>
      <c r="TQU551" s="55"/>
      <c r="TQV551" s="55"/>
      <c r="TQW551" s="92"/>
      <c r="TQX551" s="61"/>
      <c r="TQY551" s="55"/>
      <c r="TQZ551" s="57"/>
      <c r="TRA551" s="55"/>
      <c r="TRB551" s="55"/>
      <c r="TRC551" s="55"/>
      <c r="TRD551" s="55"/>
      <c r="TRE551" s="55"/>
      <c r="TRF551" s="55"/>
      <c r="TRG551" s="55"/>
      <c r="TRH551" s="59"/>
      <c r="TRI551" s="55"/>
      <c r="TRJ551" s="55"/>
      <c r="TRK551" s="87"/>
      <c r="TRL551" s="88"/>
      <c r="TRM551" s="89"/>
      <c r="TRN551" s="90"/>
      <c r="TRO551" s="57"/>
      <c r="TRP551" s="57"/>
      <c r="TRQ551" s="91"/>
      <c r="TRR551" s="87"/>
      <c r="TRS551" s="87"/>
      <c r="TRT551" s="55"/>
      <c r="TRU551" s="55"/>
      <c r="TRV551" s="92"/>
      <c r="TRW551" s="61"/>
      <c r="TRX551" s="55"/>
      <c r="TRY551" s="57"/>
      <c r="TRZ551" s="55"/>
      <c r="TSA551" s="55"/>
      <c r="TSB551" s="55"/>
      <c r="TSC551" s="55"/>
      <c r="TSD551" s="55"/>
      <c r="TSE551" s="55"/>
      <c r="TSF551" s="55"/>
      <c r="TSG551" s="59"/>
      <c r="TSH551" s="55"/>
      <c r="TSI551" s="55"/>
      <c r="TSJ551" s="87"/>
      <c r="TSK551" s="88"/>
      <c r="TSL551" s="89"/>
      <c r="TSM551" s="90"/>
      <c r="TSN551" s="57"/>
      <c r="TSO551" s="57"/>
      <c r="TSP551" s="91"/>
      <c r="TSQ551" s="87"/>
      <c r="TSR551" s="87"/>
      <c r="TSS551" s="55"/>
      <c r="TST551" s="55"/>
      <c r="TSU551" s="92"/>
      <c r="TSV551" s="61"/>
      <c r="TSW551" s="55"/>
      <c r="TSX551" s="57"/>
      <c r="TSY551" s="55"/>
      <c r="TSZ551" s="55"/>
      <c r="TTA551" s="55"/>
      <c r="TTB551" s="55"/>
      <c r="TTC551" s="55"/>
      <c r="TTD551" s="55"/>
      <c r="TTE551" s="55"/>
      <c r="TTF551" s="59"/>
      <c r="TTG551" s="55"/>
      <c r="TTH551" s="55"/>
      <c r="TTI551" s="87"/>
      <c r="TTJ551" s="88"/>
      <c r="TTK551" s="89"/>
      <c r="TTL551" s="90"/>
      <c r="TTM551" s="57"/>
      <c r="TTN551" s="57"/>
      <c r="TTO551" s="91"/>
      <c r="TTP551" s="87"/>
      <c r="TTQ551" s="87"/>
      <c r="TTR551" s="55"/>
      <c r="TTS551" s="55"/>
      <c r="TTT551" s="92"/>
      <c r="TTU551" s="61"/>
      <c r="TTV551" s="55"/>
      <c r="TTW551" s="57"/>
      <c r="TTX551" s="55"/>
      <c r="TTY551" s="55"/>
      <c r="TTZ551" s="55"/>
      <c r="TUA551" s="55"/>
      <c r="TUB551" s="55"/>
      <c r="TUC551" s="55"/>
      <c r="TUD551" s="55"/>
      <c r="TUE551" s="59"/>
      <c r="TUF551" s="55"/>
      <c r="TUG551" s="55"/>
      <c r="TUH551" s="87"/>
      <c r="TUI551" s="88"/>
      <c r="TUJ551" s="89"/>
      <c r="TUK551" s="90"/>
      <c r="TUL551" s="57"/>
      <c r="TUM551" s="57"/>
      <c r="TUN551" s="91"/>
      <c r="TUO551" s="87"/>
      <c r="TUP551" s="87"/>
      <c r="TUQ551" s="55"/>
      <c r="TUR551" s="55"/>
      <c r="TUS551" s="92"/>
      <c r="TUT551" s="61"/>
      <c r="TUU551" s="55"/>
      <c r="TUV551" s="57"/>
      <c r="TUW551" s="55"/>
      <c r="TUX551" s="55"/>
      <c r="TUY551" s="55"/>
      <c r="TUZ551" s="55"/>
      <c r="TVA551" s="55"/>
      <c r="TVB551" s="55"/>
      <c r="TVC551" s="55"/>
      <c r="TVD551" s="59"/>
      <c r="TVE551" s="55"/>
      <c r="TVF551" s="55"/>
      <c r="TVG551" s="87"/>
      <c r="TVH551" s="88"/>
      <c r="TVI551" s="89"/>
      <c r="TVJ551" s="90"/>
      <c r="TVK551" s="57"/>
      <c r="TVL551" s="57"/>
      <c r="TVM551" s="91"/>
      <c r="TVN551" s="87"/>
      <c r="TVO551" s="87"/>
      <c r="TVP551" s="55"/>
      <c r="TVQ551" s="55"/>
      <c r="TVR551" s="92"/>
      <c r="TVS551" s="61"/>
      <c r="TVT551" s="55"/>
      <c r="TVU551" s="57"/>
      <c r="TVV551" s="55"/>
      <c r="TVW551" s="55"/>
      <c r="TVX551" s="55"/>
      <c r="TVY551" s="55"/>
      <c r="TVZ551" s="55"/>
      <c r="TWA551" s="55"/>
      <c r="TWB551" s="55"/>
      <c r="TWC551" s="59"/>
      <c r="TWD551" s="55"/>
      <c r="TWE551" s="55"/>
      <c r="TWF551" s="87"/>
      <c r="TWG551" s="88"/>
      <c r="TWH551" s="89"/>
      <c r="TWI551" s="90"/>
      <c r="TWJ551" s="57"/>
      <c r="TWK551" s="57"/>
      <c r="TWL551" s="91"/>
      <c r="TWM551" s="87"/>
      <c r="TWN551" s="87"/>
      <c r="TWO551" s="55"/>
      <c r="TWP551" s="55"/>
      <c r="TWQ551" s="92"/>
      <c r="TWR551" s="61"/>
      <c r="TWS551" s="55"/>
      <c r="TWT551" s="57"/>
      <c r="TWU551" s="55"/>
      <c r="TWV551" s="55"/>
      <c r="TWW551" s="55"/>
      <c r="TWX551" s="55"/>
      <c r="TWY551" s="55"/>
      <c r="TWZ551" s="55"/>
      <c r="TXA551" s="55"/>
      <c r="TXB551" s="59"/>
      <c r="TXC551" s="55"/>
      <c r="TXD551" s="55"/>
      <c r="TXE551" s="87"/>
      <c r="TXF551" s="88"/>
      <c r="TXG551" s="89"/>
      <c r="TXH551" s="90"/>
      <c r="TXI551" s="57"/>
      <c r="TXJ551" s="57"/>
      <c r="TXK551" s="91"/>
      <c r="TXL551" s="87"/>
      <c r="TXM551" s="87"/>
      <c r="TXN551" s="55"/>
      <c r="TXO551" s="55"/>
      <c r="TXP551" s="92"/>
      <c r="TXQ551" s="61"/>
      <c r="TXR551" s="55"/>
      <c r="TXS551" s="57"/>
      <c r="TXT551" s="55"/>
      <c r="TXU551" s="55"/>
      <c r="TXV551" s="55"/>
      <c r="TXW551" s="55"/>
      <c r="TXX551" s="55"/>
      <c r="TXY551" s="55"/>
      <c r="TXZ551" s="55"/>
      <c r="TYA551" s="59"/>
      <c r="TYB551" s="55"/>
      <c r="TYC551" s="55"/>
      <c r="TYD551" s="87"/>
      <c r="TYE551" s="88"/>
      <c r="TYF551" s="89"/>
      <c r="TYG551" s="90"/>
      <c r="TYH551" s="57"/>
      <c r="TYI551" s="57"/>
      <c r="TYJ551" s="91"/>
      <c r="TYK551" s="87"/>
      <c r="TYL551" s="87"/>
      <c r="TYM551" s="55"/>
      <c r="TYN551" s="55"/>
      <c r="TYO551" s="92"/>
      <c r="TYP551" s="61"/>
      <c r="TYQ551" s="55"/>
      <c r="TYR551" s="57"/>
      <c r="TYS551" s="55"/>
      <c r="TYT551" s="55"/>
      <c r="TYU551" s="55"/>
      <c r="TYV551" s="55"/>
      <c r="TYW551" s="55"/>
      <c r="TYX551" s="55"/>
      <c r="TYY551" s="55"/>
      <c r="TYZ551" s="59"/>
      <c r="TZA551" s="55"/>
      <c r="TZB551" s="55"/>
      <c r="TZC551" s="87"/>
      <c r="TZD551" s="88"/>
      <c r="TZE551" s="89"/>
      <c r="TZF551" s="90"/>
      <c r="TZG551" s="57"/>
      <c r="TZH551" s="57"/>
      <c r="TZI551" s="91"/>
      <c r="TZJ551" s="87"/>
      <c r="TZK551" s="87"/>
      <c r="TZL551" s="55"/>
      <c r="TZM551" s="55"/>
      <c r="TZN551" s="92"/>
      <c r="TZO551" s="61"/>
      <c r="TZP551" s="55"/>
      <c r="TZQ551" s="57"/>
      <c r="TZR551" s="55"/>
      <c r="TZS551" s="55"/>
      <c r="TZT551" s="55"/>
      <c r="TZU551" s="55"/>
      <c r="TZV551" s="55"/>
      <c r="TZW551" s="55"/>
      <c r="TZX551" s="55"/>
      <c r="TZY551" s="59"/>
      <c r="TZZ551" s="55"/>
      <c r="UAA551" s="55"/>
      <c r="UAB551" s="87"/>
      <c r="UAC551" s="88"/>
      <c r="UAD551" s="89"/>
      <c r="UAE551" s="90"/>
      <c r="UAF551" s="57"/>
      <c r="UAG551" s="57"/>
      <c r="UAH551" s="91"/>
      <c r="UAI551" s="87"/>
      <c r="UAJ551" s="87"/>
      <c r="UAK551" s="55"/>
      <c r="UAL551" s="55"/>
      <c r="UAM551" s="92"/>
      <c r="UAN551" s="61"/>
      <c r="UAO551" s="55"/>
      <c r="UAP551" s="57"/>
      <c r="UAQ551" s="55"/>
      <c r="UAR551" s="55"/>
      <c r="UAS551" s="55"/>
      <c r="UAT551" s="55"/>
      <c r="UAU551" s="55"/>
      <c r="UAV551" s="55"/>
      <c r="UAW551" s="55"/>
      <c r="UAX551" s="59"/>
      <c r="UAY551" s="55"/>
      <c r="UAZ551" s="55"/>
      <c r="UBA551" s="87"/>
      <c r="UBB551" s="88"/>
      <c r="UBC551" s="89"/>
      <c r="UBD551" s="90"/>
      <c r="UBE551" s="57"/>
      <c r="UBF551" s="57"/>
      <c r="UBG551" s="91"/>
      <c r="UBH551" s="87"/>
      <c r="UBI551" s="87"/>
      <c r="UBJ551" s="55"/>
      <c r="UBK551" s="55"/>
      <c r="UBL551" s="92"/>
      <c r="UBM551" s="61"/>
      <c r="UBN551" s="55"/>
      <c r="UBO551" s="57"/>
      <c r="UBP551" s="55"/>
      <c r="UBQ551" s="55"/>
      <c r="UBR551" s="55"/>
      <c r="UBS551" s="55"/>
      <c r="UBT551" s="55"/>
      <c r="UBU551" s="55"/>
      <c r="UBV551" s="55"/>
      <c r="UBW551" s="59"/>
      <c r="UBX551" s="55"/>
      <c r="UBY551" s="55"/>
      <c r="UBZ551" s="87"/>
      <c r="UCA551" s="88"/>
      <c r="UCB551" s="89"/>
      <c r="UCC551" s="90"/>
      <c r="UCD551" s="57"/>
      <c r="UCE551" s="57"/>
      <c r="UCF551" s="91"/>
      <c r="UCG551" s="87"/>
      <c r="UCH551" s="87"/>
      <c r="UCI551" s="55"/>
      <c r="UCJ551" s="55"/>
      <c r="UCK551" s="92"/>
      <c r="UCL551" s="61"/>
      <c r="UCM551" s="55"/>
      <c r="UCN551" s="57"/>
      <c r="UCO551" s="55"/>
      <c r="UCP551" s="55"/>
      <c r="UCQ551" s="55"/>
      <c r="UCR551" s="55"/>
      <c r="UCS551" s="55"/>
      <c r="UCT551" s="55"/>
      <c r="UCU551" s="55"/>
      <c r="UCV551" s="59"/>
      <c r="UCW551" s="55"/>
      <c r="UCX551" s="55"/>
      <c r="UCY551" s="87"/>
      <c r="UCZ551" s="88"/>
      <c r="UDA551" s="89"/>
      <c r="UDB551" s="90"/>
      <c r="UDC551" s="57"/>
      <c r="UDD551" s="57"/>
      <c r="UDE551" s="91"/>
      <c r="UDF551" s="87"/>
      <c r="UDG551" s="87"/>
      <c r="UDH551" s="55"/>
      <c r="UDI551" s="55"/>
      <c r="UDJ551" s="92"/>
      <c r="UDK551" s="61"/>
      <c r="UDL551" s="55"/>
      <c r="UDM551" s="57"/>
      <c r="UDN551" s="55"/>
      <c r="UDO551" s="55"/>
      <c r="UDP551" s="55"/>
      <c r="UDQ551" s="55"/>
      <c r="UDR551" s="55"/>
      <c r="UDS551" s="55"/>
      <c r="UDT551" s="55"/>
      <c r="UDU551" s="59"/>
      <c r="UDV551" s="55"/>
      <c r="UDW551" s="55"/>
      <c r="UDX551" s="87"/>
      <c r="UDY551" s="88"/>
      <c r="UDZ551" s="89"/>
      <c r="UEA551" s="90"/>
      <c r="UEB551" s="57"/>
      <c r="UEC551" s="57"/>
      <c r="UED551" s="91"/>
      <c r="UEE551" s="87"/>
      <c r="UEF551" s="87"/>
      <c r="UEG551" s="55"/>
      <c r="UEH551" s="55"/>
      <c r="UEI551" s="92"/>
      <c r="UEJ551" s="61"/>
      <c r="UEK551" s="55"/>
      <c r="UEL551" s="57"/>
      <c r="UEM551" s="55"/>
      <c r="UEN551" s="55"/>
      <c r="UEO551" s="55"/>
      <c r="UEP551" s="55"/>
      <c r="UEQ551" s="55"/>
      <c r="UER551" s="55"/>
      <c r="UES551" s="55"/>
      <c r="UET551" s="59"/>
      <c r="UEU551" s="55"/>
      <c r="UEV551" s="55"/>
      <c r="UEW551" s="87"/>
      <c r="UEX551" s="88"/>
      <c r="UEY551" s="89"/>
      <c r="UEZ551" s="90"/>
      <c r="UFA551" s="57"/>
      <c r="UFB551" s="57"/>
      <c r="UFC551" s="91"/>
      <c r="UFD551" s="87"/>
      <c r="UFE551" s="87"/>
      <c r="UFF551" s="55"/>
      <c r="UFG551" s="55"/>
      <c r="UFH551" s="92"/>
      <c r="UFI551" s="61"/>
      <c r="UFJ551" s="55"/>
      <c r="UFK551" s="57"/>
      <c r="UFL551" s="55"/>
      <c r="UFM551" s="55"/>
      <c r="UFN551" s="55"/>
      <c r="UFO551" s="55"/>
      <c r="UFP551" s="55"/>
      <c r="UFQ551" s="55"/>
      <c r="UFR551" s="55"/>
      <c r="UFS551" s="59"/>
      <c r="UFT551" s="55"/>
      <c r="UFU551" s="55"/>
      <c r="UFV551" s="87"/>
      <c r="UFW551" s="88"/>
      <c r="UFX551" s="89"/>
      <c r="UFY551" s="90"/>
      <c r="UFZ551" s="57"/>
      <c r="UGA551" s="57"/>
      <c r="UGB551" s="91"/>
      <c r="UGC551" s="87"/>
      <c r="UGD551" s="87"/>
      <c r="UGE551" s="55"/>
      <c r="UGF551" s="55"/>
      <c r="UGG551" s="92"/>
      <c r="UGH551" s="61"/>
      <c r="UGI551" s="55"/>
      <c r="UGJ551" s="57"/>
      <c r="UGK551" s="55"/>
      <c r="UGL551" s="55"/>
      <c r="UGM551" s="55"/>
      <c r="UGN551" s="55"/>
      <c r="UGO551" s="55"/>
      <c r="UGP551" s="55"/>
      <c r="UGQ551" s="55"/>
      <c r="UGR551" s="59"/>
      <c r="UGS551" s="55"/>
      <c r="UGT551" s="55"/>
      <c r="UGU551" s="87"/>
      <c r="UGV551" s="88"/>
      <c r="UGW551" s="89"/>
      <c r="UGX551" s="90"/>
      <c r="UGY551" s="57"/>
      <c r="UGZ551" s="57"/>
      <c r="UHA551" s="91"/>
      <c r="UHB551" s="87"/>
      <c r="UHC551" s="87"/>
      <c r="UHD551" s="55"/>
      <c r="UHE551" s="55"/>
      <c r="UHF551" s="92"/>
      <c r="UHG551" s="61"/>
      <c r="UHH551" s="55"/>
      <c r="UHI551" s="57"/>
      <c r="UHJ551" s="55"/>
      <c r="UHK551" s="55"/>
      <c r="UHL551" s="55"/>
      <c r="UHM551" s="55"/>
      <c r="UHN551" s="55"/>
      <c r="UHO551" s="55"/>
      <c r="UHP551" s="55"/>
      <c r="UHQ551" s="59"/>
      <c r="UHR551" s="55"/>
      <c r="UHS551" s="55"/>
      <c r="UHT551" s="87"/>
      <c r="UHU551" s="88"/>
      <c r="UHV551" s="89"/>
      <c r="UHW551" s="90"/>
      <c r="UHX551" s="57"/>
      <c r="UHY551" s="57"/>
      <c r="UHZ551" s="91"/>
      <c r="UIA551" s="87"/>
      <c r="UIB551" s="87"/>
      <c r="UIC551" s="55"/>
      <c r="UID551" s="55"/>
      <c r="UIE551" s="92"/>
      <c r="UIF551" s="61"/>
      <c r="UIG551" s="55"/>
      <c r="UIH551" s="57"/>
      <c r="UII551" s="55"/>
      <c r="UIJ551" s="55"/>
      <c r="UIK551" s="55"/>
      <c r="UIL551" s="55"/>
      <c r="UIM551" s="55"/>
      <c r="UIN551" s="55"/>
      <c r="UIO551" s="55"/>
      <c r="UIP551" s="59"/>
      <c r="UIQ551" s="55"/>
      <c r="UIR551" s="55"/>
      <c r="UIS551" s="87"/>
      <c r="UIT551" s="88"/>
      <c r="UIU551" s="89"/>
      <c r="UIV551" s="90"/>
      <c r="UIW551" s="57"/>
      <c r="UIX551" s="57"/>
      <c r="UIY551" s="91"/>
      <c r="UIZ551" s="87"/>
      <c r="UJA551" s="87"/>
      <c r="UJB551" s="55"/>
      <c r="UJC551" s="55"/>
      <c r="UJD551" s="92"/>
      <c r="UJE551" s="61"/>
      <c r="UJF551" s="55"/>
      <c r="UJG551" s="57"/>
      <c r="UJH551" s="55"/>
      <c r="UJI551" s="55"/>
      <c r="UJJ551" s="55"/>
      <c r="UJK551" s="55"/>
      <c r="UJL551" s="55"/>
      <c r="UJM551" s="55"/>
      <c r="UJN551" s="55"/>
      <c r="UJO551" s="59"/>
      <c r="UJP551" s="55"/>
      <c r="UJQ551" s="55"/>
      <c r="UJR551" s="87"/>
      <c r="UJS551" s="88"/>
      <c r="UJT551" s="89"/>
      <c r="UJU551" s="90"/>
      <c r="UJV551" s="57"/>
      <c r="UJW551" s="57"/>
      <c r="UJX551" s="91"/>
      <c r="UJY551" s="87"/>
      <c r="UJZ551" s="87"/>
      <c r="UKA551" s="55"/>
      <c r="UKB551" s="55"/>
      <c r="UKC551" s="92"/>
      <c r="UKD551" s="61"/>
      <c r="UKE551" s="55"/>
      <c r="UKF551" s="57"/>
      <c r="UKG551" s="55"/>
      <c r="UKH551" s="55"/>
      <c r="UKI551" s="55"/>
      <c r="UKJ551" s="55"/>
      <c r="UKK551" s="55"/>
      <c r="UKL551" s="55"/>
      <c r="UKM551" s="55"/>
      <c r="UKN551" s="59"/>
      <c r="UKO551" s="55"/>
      <c r="UKP551" s="55"/>
      <c r="UKQ551" s="87"/>
      <c r="UKR551" s="88"/>
      <c r="UKS551" s="89"/>
      <c r="UKT551" s="90"/>
      <c r="UKU551" s="57"/>
      <c r="UKV551" s="57"/>
      <c r="UKW551" s="91"/>
      <c r="UKX551" s="87"/>
      <c r="UKY551" s="87"/>
      <c r="UKZ551" s="55"/>
      <c r="ULA551" s="55"/>
      <c r="ULB551" s="92"/>
      <c r="ULC551" s="61"/>
      <c r="ULD551" s="55"/>
      <c r="ULE551" s="57"/>
      <c r="ULF551" s="55"/>
      <c r="ULG551" s="55"/>
      <c r="ULH551" s="55"/>
      <c r="ULI551" s="55"/>
      <c r="ULJ551" s="55"/>
      <c r="ULK551" s="55"/>
      <c r="ULL551" s="55"/>
      <c r="ULM551" s="59"/>
      <c r="ULN551" s="55"/>
      <c r="ULO551" s="55"/>
      <c r="ULP551" s="87"/>
      <c r="ULQ551" s="88"/>
      <c r="ULR551" s="89"/>
      <c r="ULS551" s="90"/>
      <c r="ULT551" s="57"/>
      <c r="ULU551" s="57"/>
      <c r="ULV551" s="91"/>
      <c r="ULW551" s="87"/>
      <c r="ULX551" s="87"/>
      <c r="ULY551" s="55"/>
      <c r="ULZ551" s="55"/>
      <c r="UMA551" s="92"/>
      <c r="UMB551" s="61"/>
      <c r="UMC551" s="55"/>
      <c r="UMD551" s="57"/>
      <c r="UME551" s="55"/>
      <c r="UMF551" s="55"/>
      <c r="UMG551" s="55"/>
      <c r="UMH551" s="55"/>
      <c r="UMI551" s="55"/>
      <c r="UMJ551" s="55"/>
      <c r="UMK551" s="55"/>
      <c r="UML551" s="59"/>
      <c r="UMM551" s="55"/>
      <c r="UMN551" s="55"/>
      <c r="UMO551" s="87"/>
      <c r="UMP551" s="88"/>
      <c r="UMQ551" s="89"/>
      <c r="UMR551" s="90"/>
      <c r="UMS551" s="57"/>
      <c r="UMT551" s="57"/>
      <c r="UMU551" s="91"/>
      <c r="UMV551" s="87"/>
      <c r="UMW551" s="87"/>
      <c r="UMX551" s="55"/>
      <c r="UMY551" s="55"/>
      <c r="UMZ551" s="92"/>
      <c r="UNA551" s="61"/>
      <c r="UNB551" s="55"/>
      <c r="UNC551" s="57"/>
      <c r="UND551" s="55"/>
      <c r="UNE551" s="55"/>
      <c r="UNF551" s="55"/>
      <c r="UNG551" s="55"/>
      <c r="UNH551" s="55"/>
      <c r="UNI551" s="55"/>
      <c r="UNJ551" s="55"/>
      <c r="UNK551" s="59"/>
      <c r="UNL551" s="55"/>
      <c r="UNM551" s="55"/>
      <c r="UNN551" s="87"/>
      <c r="UNO551" s="88"/>
      <c r="UNP551" s="89"/>
      <c r="UNQ551" s="90"/>
      <c r="UNR551" s="57"/>
      <c r="UNS551" s="57"/>
      <c r="UNT551" s="91"/>
      <c r="UNU551" s="87"/>
      <c r="UNV551" s="87"/>
      <c r="UNW551" s="55"/>
      <c r="UNX551" s="55"/>
      <c r="UNY551" s="92"/>
      <c r="UNZ551" s="61"/>
      <c r="UOA551" s="55"/>
      <c r="UOB551" s="57"/>
      <c r="UOC551" s="55"/>
      <c r="UOD551" s="55"/>
      <c r="UOE551" s="55"/>
      <c r="UOF551" s="55"/>
      <c r="UOG551" s="55"/>
      <c r="UOH551" s="55"/>
      <c r="UOI551" s="55"/>
      <c r="UOJ551" s="59"/>
      <c r="UOK551" s="55"/>
      <c r="UOL551" s="55"/>
      <c r="UOM551" s="87"/>
      <c r="UON551" s="88"/>
      <c r="UOO551" s="89"/>
      <c r="UOP551" s="90"/>
      <c r="UOQ551" s="57"/>
      <c r="UOR551" s="57"/>
      <c r="UOS551" s="91"/>
      <c r="UOT551" s="87"/>
      <c r="UOU551" s="87"/>
      <c r="UOV551" s="55"/>
      <c r="UOW551" s="55"/>
      <c r="UOX551" s="92"/>
      <c r="UOY551" s="61"/>
      <c r="UOZ551" s="55"/>
      <c r="UPA551" s="57"/>
      <c r="UPB551" s="55"/>
      <c r="UPC551" s="55"/>
      <c r="UPD551" s="55"/>
      <c r="UPE551" s="55"/>
      <c r="UPF551" s="55"/>
      <c r="UPG551" s="55"/>
      <c r="UPH551" s="55"/>
      <c r="UPI551" s="59"/>
      <c r="UPJ551" s="55"/>
      <c r="UPK551" s="55"/>
      <c r="UPL551" s="87"/>
      <c r="UPM551" s="88"/>
      <c r="UPN551" s="89"/>
      <c r="UPO551" s="90"/>
      <c r="UPP551" s="57"/>
      <c r="UPQ551" s="57"/>
      <c r="UPR551" s="91"/>
      <c r="UPS551" s="87"/>
      <c r="UPT551" s="87"/>
      <c r="UPU551" s="55"/>
      <c r="UPV551" s="55"/>
      <c r="UPW551" s="92"/>
      <c r="UPX551" s="61"/>
      <c r="UPY551" s="55"/>
      <c r="UPZ551" s="57"/>
      <c r="UQA551" s="55"/>
      <c r="UQB551" s="55"/>
      <c r="UQC551" s="55"/>
      <c r="UQD551" s="55"/>
      <c r="UQE551" s="55"/>
      <c r="UQF551" s="55"/>
      <c r="UQG551" s="55"/>
      <c r="UQH551" s="59"/>
      <c r="UQI551" s="55"/>
      <c r="UQJ551" s="55"/>
      <c r="UQK551" s="87"/>
      <c r="UQL551" s="88"/>
      <c r="UQM551" s="89"/>
      <c r="UQN551" s="90"/>
      <c r="UQO551" s="57"/>
      <c r="UQP551" s="57"/>
      <c r="UQQ551" s="91"/>
      <c r="UQR551" s="87"/>
      <c r="UQS551" s="87"/>
      <c r="UQT551" s="55"/>
      <c r="UQU551" s="55"/>
      <c r="UQV551" s="92"/>
      <c r="UQW551" s="61"/>
      <c r="UQX551" s="55"/>
      <c r="UQY551" s="57"/>
      <c r="UQZ551" s="55"/>
      <c r="URA551" s="55"/>
      <c r="URB551" s="55"/>
      <c r="URC551" s="55"/>
      <c r="URD551" s="55"/>
      <c r="URE551" s="55"/>
      <c r="URF551" s="55"/>
      <c r="URG551" s="59"/>
      <c r="URH551" s="55"/>
      <c r="URI551" s="55"/>
      <c r="URJ551" s="87"/>
      <c r="URK551" s="88"/>
      <c r="URL551" s="89"/>
      <c r="URM551" s="90"/>
      <c r="URN551" s="57"/>
      <c r="URO551" s="57"/>
      <c r="URP551" s="91"/>
      <c r="URQ551" s="87"/>
      <c r="URR551" s="87"/>
      <c r="URS551" s="55"/>
      <c r="URT551" s="55"/>
      <c r="URU551" s="92"/>
      <c r="URV551" s="61"/>
      <c r="URW551" s="55"/>
      <c r="URX551" s="57"/>
      <c r="URY551" s="55"/>
      <c r="URZ551" s="55"/>
      <c r="USA551" s="55"/>
      <c r="USB551" s="55"/>
      <c r="USC551" s="55"/>
      <c r="USD551" s="55"/>
      <c r="USE551" s="55"/>
      <c r="USF551" s="59"/>
      <c r="USG551" s="55"/>
      <c r="USH551" s="55"/>
      <c r="USI551" s="87"/>
      <c r="USJ551" s="88"/>
      <c r="USK551" s="89"/>
      <c r="USL551" s="90"/>
      <c r="USM551" s="57"/>
      <c r="USN551" s="57"/>
      <c r="USO551" s="91"/>
      <c r="USP551" s="87"/>
      <c r="USQ551" s="87"/>
      <c r="USR551" s="55"/>
      <c r="USS551" s="55"/>
      <c r="UST551" s="92"/>
      <c r="USU551" s="61"/>
      <c r="USV551" s="55"/>
      <c r="USW551" s="57"/>
      <c r="USX551" s="55"/>
      <c r="USY551" s="55"/>
      <c r="USZ551" s="55"/>
      <c r="UTA551" s="55"/>
      <c r="UTB551" s="55"/>
      <c r="UTC551" s="55"/>
      <c r="UTD551" s="55"/>
      <c r="UTE551" s="59"/>
      <c r="UTF551" s="55"/>
      <c r="UTG551" s="55"/>
      <c r="UTH551" s="87"/>
      <c r="UTI551" s="88"/>
      <c r="UTJ551" s="89"/>
      <c r="UTK551" s="90"/>
      <c r="UTL551" s="57"/>
      <c r="UTM551" s="57"/>
      <c r="UTN551" s="91"/>
      <c r="UTO551" s="87"/>
      <c r="UTP551" s="87"/>
      <c r="UTQ551" s="55"/>
      <c r="UTR551" s="55"/>
      <c r="UTS551" s="92"/>
      <c r="UTT551" s="61"/>
      <c r="UTU551" s="55"/>
      <c r="UTV551" s="57"/>
      <c r="UTW551" s="55"/>
      <c r="UTX551" s="55"/>
      <c r="UTY551" s="55"/>
      <c r="UTZ551" s="55"/>
      <c r="UUA551" s="55"/>
      <c r="UUB551" s="55"/>
      <c r="UUC551" s="55"/>
      <c r="UUD551" s="59"/>
      <c r="UUE551" s="55"/>
      <c r="UUF551" s="55"/>
      <c r="UUG551" s="87"/>
      <c r="UUH551" s="88"/>
      <c r="UUI551" s="89"/>
      <c r="UUJ551" s="90"/>
      <c r="UUK551" s="57"/>
      <c r="UUL551" s="57"/>
      <c r="UUM551" s="91"/>
      <c r="UUN551" s="87"/>
      <c r="UUO551" s="87"/>
      <c r="UUP551" s="55"/>
      <c r="UUQ551" s="55"/>
      <c r="UUR551" s="92"/>
      <c r="UUS551" s="61"/>
      <c r="UUT551" s="55"/>
      <c r="UUU551" s="57"/>
      <c r="UUV551" s="55"/>
      <c r="UUW551" s="55"/>
      <c r="UUX551" s="55"/>
      <c r="UUY551" s="55"/>
      <c r="UUZ551" s="55"/>
      <c r="UVA551" s="55"/>
      <c r="UVB551" s="55"/>
      <c r="UVC551" s="59"/>
      <c r="UVD551" s="55"/>
      <c r="UVE551" s="55"/>
      <c r="UVF551" s="87"/>
      <c r="UVG551" s="88"/>
      <c r="UVH551" s="89"/>
      <c r="UVI551" s="90"/>
      <c r="UVJ551" s="57"/>
      <c r="UVK551" s="57"/>
      <c r="UVL551" s="91"/>
      <c r="UVM551" s="87"/>
      <c r="UVN551" s="87"/>
      <c r="UVO551" s="55"/>
      <c r="UVP551" s="55"/>
      <c r="UVQ551" s="92"/>
      <c r="UVR551" s="61"/>
      <c r="UVS551" s="55"/>
      <c r="UVT551" s="57"/>
      <c r="UVU551" s="55"/>
      <c r="UVV551" s="55"/>
      <c r="UVW551" s="55"/>
      <c r="UVX551" s="55"/>
      <c r="UVY551" s="55"/>
      <c r="UVZ551" s="55"/>
      <c r="UWA551" s="55"/>
      <c r="UWB551" s="59"/>
      <c r="UWC551" s="55"/>
      <c r="UWD551" s="55"/>
      <c r="UWE551" s="87"/>
      <c r="UWF551" s="88"/>
      <c r="UWG551" s="89"/>
      <c r="UWH551" s="90"/>
      <c r="UWI551" s="57"/>
      <c r="UWJ551" s="57"/>
      <c r="UWK551" s="91"/>
      <c r="UWL551" s="87"/>
      <c r="UWM551" s="87"/>
      <c r="UWN551" s="55"/>
      <c r="UWO551" s="55"/>
      <c r="UWP551" s="92"/>
      <c r="UWQ551" s="61"/>
      <c r="UWR551" s="55"/>
      <c r="UWS551" s="57"/>
      <c r="UWT551" s="55"/>
      <c r="UWU551" s="55"/>
      <c r="UWV551" s="55"/>
      <c r="UWW551" s="55"/>
      <c r="UWX551" s="55"/>
      <c r="UWY551" s="55"/>
      <c r="UWZ551" s="55"/>
      <c r="UXA551" s="59"/>
      <c r="UXB551" s="55"/>
      <c r="UXC551" s="55"/>
      <c r="UXD551" s="87"/>
      <c r="UXE551" s="88"/>
      <c r="UXF551" s="89"/>
      <c r="UXG551" s="90"/>
      <c r="UXH551" s="57"/>
      <c r="UXI551" s="57"/>
      <c r="UXJ551" s="91"/>
      <c r="UXK551" s="87"/>
      <c r="UXL551" s="87"/>
      <c r="UXM551" s="55"/>
      <c r="UXN551" s="55"/>
      <c r="UXO551" s="92"/>
      <c r="UXP551" s="61"/>
      <c r="UXQ551" s="55"/>
      <c r="UXR551" s="57"/>
      <c r="UXS551" s="55"/>
      <c r="UXT551" s="55"/>
      <c r="UXU551" s="55"/>
      <c r="UXV551" s="55"/>
      <c r="UXW551" s="55"/>
      <c r="UXX551" s="55"/>
      <c r="UXY551" s="55"/>
      <c r="UXZ551" s="59"/>
      <c r="UYA551" s="55"/>
      <c r="UYB551" s="55"/>
      <c r="UYC551" s="87"/>
      <c r="UYD551" s="88"/>
      <c r="UYE551" s="89"/>
      <c r="UYF551" s="90"/>
      <c r="UYG551" s="57"/>
      <c r="UYH551" s="57"/>
      <c r="UYI551" s="91"/>
      <c r="UYJ551" s="87"/>
      <c r="UYK551" s="87"/>
      <c r="UYL551" s="55"/>
      <c r="UYM551" s="55"/>
      <c r="UYN551" s="92"/>
      <c r="UYO551" s="61"/>
      <c r="UYP551" s="55"/>
      <c r="UYQ551" s="57"/>
      <c r="UYR551" s="55"/>
      <c r="UYS551" s="55"/>
      <c r="UYT551" s="55"/>
      <c r="UYU551" s="55"/>
      <c r="UYV551" s="55"/>
      <c r="UYW551" s="55"/>
      <c r="UYX551" s="55"/>
      <c r="UYY551" s="59"/>
      <c r="UYZ551" s="55"/>
      <c r="UZA551" s="55"/>
      <c r="UZB551" s="87"/>
      <c r="UZC551" s="88"/>
      <c r="UZD551" s="89"/>
      <c r="UZE551" s="90"/>
      <c r="UZF551" s="57"/>
      <c r="UZG551" s="57"/>
      <c r="UZH551" s="91"/>
      <c r="UZI551" s="87"/>
      <c r="UZJ551" s="87"/>
      <c r="UZK551" s="55"/>
      <c r="UZL551" s="55"/>
      <c r="UZM551" s="92"/>
      <c r="UZN551" s="61"/>
      <c r="UZO551" s="55"/>
      <c r="UZP551" s="57"/>
      <c r="UZQ551" s="55"/>
      <c r="UZR551" s="55"/>
      <c r="UZS551" s="55"/>
      <c r="UZT551" s="55"/>
      <c r="UZU551" s="55"/>
      <c r="UZV551" s="55"/>
      <c r="UZW551" s="55"/>
      <c r="UZX551" s="59"/>
      <c r="UZY551" s="55"/>
      <c r="UZZ551" s="55"/>
      <c r="VAA551" s="87"/>
      <c r="VAB551" s="88"/>
      <c r="VAC551" s="89"/>
      <c r="VAD551" s="90"/>
      <c r="VAE551" s="57"/>
      <c r="VAF551" s="57"/>
      <c r="VAG551" s="91"/>
      <c r="VAH551" s="87"/>
      <c r="VAI551" s="87"/>
      <c r="VAJ551" s="55"/>
      <c r="VAK551" s="55"/>
      <c r="VAL551" s="92"/>
      <c r="VAM551" s="61"/>
      <c r="VAN551" s="55"/>
      <c r="VAO551" s="57"/>
      <c r="VAP551" s="55"/>
      <c r="VAQ551" s="55"/>
      <c r="VAR551" s="55"/>
      <c r="VAS551" s="55"/>
      <c r="VAT551" s="55"/>
      <c r="VAU551" s="55"/>
      <c r="VAV551" s="55"/>
      <c r="VAW551" s="59"/>
      <c r="VAX551" s="55"/>
      <c r="VAY551" s="55"/>
      <c r="VAZ551" s="87"/>
      <c r="VBA551" s="88"/>
      <c r="VBB551" s="89"/>
      <c r="VBC551" s="90"/>
      <c r="VBD551" s="57"/>
      <c r="VBE551" s="57"/>
      <c r="VBF551" s="91"/>
      <c r="VBG551" s="87"/>
      <c r="VBH551" s="87"/>
      <c r="VBI551" s="55"/>
      <c r="VBJ551" s="55"/>
      <c r="VBK551" s="92"/>
      <c r="VBL551" s="61"/>
      <c r="VBM551" s="55"/>
      <c r="VBN551" s="57"/>
      <c r="VBO551" s="55"/>
      <c r="VBP551" s="55"/>
      <c r="VBQ551" s="55"/>
      <c r="VBR551" s="55"/>
      <c r="VBS551" s="55"/>
      <c r="VBT551" s="55"/>
      <c r="VBU551" s="55"/>
      <c r="VBV551" s="59"/>
      <c r="VBW551" s="55"/>
      <c r="VBX551" s="55"/>
      <c r="VBY551" s="87"/>
      <c r="VBZ551" s="88"/>
      <c r="VCA551" s="89"/>
      <c r="VCB551" s="90"/>
      <c r="VCC551" s="57"/>
      <c r="VCD551" s="57"/>
      <c r="VCE551" s="91"/>
      <c r="VCF551" s="87"/>
      <c r="VCG551" s="87"/>
      <c r="VCH551" s="55"/>
      <c r="VCI551" s="55"/>
      <c r="VCJ551" s="92"/>
      <c r="VCK551" s="61"/>
      <c r="VCL551" s="55"/>
      <c r="VCM551" s="57"/>
      <c r="VCN551" s="55"/>
      <c r="VCO551" s="55"/>
      <c r="VCP551" s="55"/>
      <c r="VCQ551" s="55"/>
      <c r="VCR551" s="55"/>
      <c r="VCS551" s="55"/>
      <c r="VCT551" s="55"/>
      <c r="VCU551" s="59"/>
      <c r="VCV551" s="55"/>
      <c r="VCW551" s="55"/>
      <c r="VCX551" s="87"/>
      <c r="VCY551" s="88"/>
      <c r="VCZ551" s="89"/>
      <c r="VDA551" s="90"/>
      <c r="VDB551" s="57"/>
      <c r="VDC551" s="57"/>
      <c r="VDD551" s="91"/>
      <c r="VDE551" s="87"/>
      <c r="VDF551" s="87"/>
      <c r="VDG551" s="55"/>
      <c r="VDH551" s="55"/>
      <c r="VDI551" s="92"/>
      <c r="VDJ551" s="61"/>
      <c r="VDK551" s="55"/>
      <c r="VDL551" s="57"/>
      <c r="VDM551" s="55"/>
      <c r="VDN551" s="55"/>
      <c r="VDO551" s="55"/>
      <c r="VDP551" s="55"/>
      <c r="VDQ551" s="55"/>
      <c r="VDR551" s="55"/>
      <c r="VDS551" s="55"/>
      <c r="VDT551" s="59"/>
      <c r="VDU551" s="55"/>
      <c r="VDV551" s="55"/>
      <c r="VDW551" s="87"/>
      <c r="VDX551" s="88"/>
      <c r="VDY551" s="89"/>
      <c r="VDZ551" s="90"/>
      <c r="VEA551" s="57"/>
      <c r="VEB551" s="57"/>
      <c r="VEC551" s="91"/>
      <c r="VED551" s="87"/>
      <c r="VEE551" s="87"/>
      <c r="VEF551" s="55"/>
      <c r="VEG551" s="55"/>
      <c r="VEH551" s="92"/>
      <c r="VEI551" s="61"/>
      <c r="VEJ551" s="55"/>
      <c r="VEK551" s="57"/>
      <c r="VEL551" s="55"/>
      <c r="VEM551" s="55"/>
      <c r="VEN551" s="55"/>
      <c r="VEO551" s="55"/>
      <c r="VEP551" s="55"/>
      <c r="VEQ551" s="55"/>
      <c r="VER551" s="55"/>
      <c r="VES551" s="59"/>
      <c r="VET551" s="55"/>
      <c r="VEU551" s="55"/>
      <c r="VEV551" s="87"/>
      <c r="VEW551" s="88"/>
      <c r="VEX551" s="89"/>
      <c r="VEY551" s="90"/>
      <c r="VEZ551" s="57"/>
      <c r="VFA551" s="57"/>
      <c r="VFB551" s="91"/>
      <c r="VFC551" s="87"/>
      <c r="VFD551" s="87"/>
      <c r="VFE551" s="55"/>
      <c r="VFF551" s="55"/>
      <c r="VFG551" s="92"/>
      <c r="VFH551" s="61"/>
      <c r="VFI551" s="55"/>
      <c r="VFJ551" s="57"/>
      <c r="VFK551" s="55"/>
      <c r="VFL551" s="55"/>
      <c r="VFM551" s="55"/>
      <c r="VFN551" s="55"/>
      <c r="VFO551" s="55"/>
      <c r="VFP551" s="55"/>
      <c r="VFQ551" s="55"/>
      <c r="VFR551" s="59"/>
      <c r="VFS551" s="55"/>
      <c r="VFT551" s="55"/>
      <c r="VFU551" s="87"/>
      <c r="VFV551" s="88"/>
      <c r="VFW551" s="89"/>
      <c r="VFX551" s="90"/>
      <c r="VFY551" s="57"/>
      <c r="VFZ551" s="57"/>
      <c r="VGA551" s="91"/>
      <c r="VGB551" s="87"/>
      <c r="VGC551" s="87"/>
      <c r="VGD551" s="55"/>
      <c r="VGE551" s="55"/>
      <c r="VGF551" s="92"/>
      <c r="VGG551" s="61"/>
      <c r="VGH551" s="55"/>
      <c r="VGI551" s="57"/>
      <c r="VGJ551" s="55"/>
      <c r="VGK551" s="55"/>
      <c r="VGL551" s="55"/>
      <c r="VGM551" s="55"/>
      <c r="VGN551" s="55"/>
      <c r="VGO551" s="55"/>
      <c r="VGP551" s="55"/>
      <c r="VGQ551" s="59"/>
      <c r="VGR551" s="55"/>
      <c r="VGS551" s="55"/>
      <c r="VGT551" s="87"/>
      <c r="VGU551" s="88"/>
      <c r="VGV551" s="89"/>
      <c r="VGW551" s="90"/>
      <c r="VGX551" s="57"/>
      <c r="VGY551" s="57"/>
      <c r="VGZ551" s="91"/>
      <c r="VHA551" s="87"/>
      <c r="VHB551" s="87"/>
      <c r="VHC551" s="55"/>
      <c r="VHD551" s="55"/>
      <c r="VHE551" s="92"/>
      <c r="VHF551" s="61"/>
      <c r="VHG551" s="55"/>
      <c r="VHH551" s="57"/>
      <c r="VHI551" s="55"/>
      <c r="VHJ551" s="55"/>
      <c r="VHK551" s="55"/>
      <c r="VHL551" s="55"/>
      <c r="VHM551" s="55"/>
      <c r="VHN551" s="55"/>
      <c r="VHO551" s="55"/>
      <c r="VHP551" s="59"/>
      <c r="VHQ551" s="55"/>
      <c r="VHR551" s="55"/>
      <c r="VHS551" s="87"/>
      <c r="VHT551" s="88"/>
      <c r="VHU551" s="89"/>
      <c r="VHV551" s="90"/>
      <c r="VHW551" s="57"/>
      <c r="VHX551" s="57"/>
      <c r="VHY551" s="91"/>
      <c r="VHZ551" s="87"/>
      <c r="VIA551" s="87"/>
      <c r="VIB551" s="55"/>
      <c r="VIC551" s="55"/>
      <c r="VID551" s="92"/>
      <c r="VIE551" s="61"/>
      <c r="VIF551" s="55"/>
      <c r="VIG551" s="57"/>
      <c r="VIH551" s="55"/>
      <c r="VII551" s="55"/>
      <c r="VIJ551" s="55"/>
      <c r="VIK551" s="55"/>
      <c r="VIL551" s="55"/>
      <c r="VIM551" s="55"/>
      <c r="VIN551" s="55"/>
      <c r="VIO551" s="59"/>
      <c r="VIP551" s="55"/>
      <c r="VIQ551" s="55"/>
      <c r="VIR551" s="87"/>
      <c r="VIS551" s="88"/>
      <c r="VIT551" s="89"/>
      <c r="VIU551" s="90"/>
      <c r="VIV551" s="57"/>
      <c r="VIW551" s="57"/>
      <c r="VIX551" s="91"/>
      <c r="VIY551" s="87"/>
      <c r="VIZ551" s="87"/>
      <c r="VJA551" s="55"/>
      <c r="VJB551" s="55"/>
      <c r="VJC551" s="92"/>
      <c r="VJD551" s="61"/>
      <c r="VJE551" s="55"/>
      <c r="VJF551" s="57"/>
      <c r="VJG551" s="55"/>
      <c r="VJH551" s="55"/>
      <c r="VJI551" s="55"/>
      <c r="VJJ551" s="55"/>
      <c r="VJK551" s="55"/>
      <c r="VJL551" s="55"/>
      <c r="VJM551" s="55"/>
      <c r="VJN551" s="59"/>
      <c r="VJO551" s="55"/>
      <c r="VJP551" s="55"/>
      <c r="VJQ551" s="87"/>
      <c r="VJR551" s="88"/>
      <c r="VJS551" s="89"/>
      <c r="VJT551" s="90"/>
      <c r="VJU551" s="57"/>
      <c r="VJV551" s="57"/>
      <c r="VJW551" s="91"/>
      <c r="VJX551" s="87"/>
      <c r="VJY551" s="87"/>
      <c r="VJZ551" s="55"/>
      <c r="VKA551" s="55"/>
      <c r="VKB551" s="92"/>
      <c r="VKC551" s="61"/>
      <c r="VKD551" s="55"/>
      <c r="VKE551" s="57"/>
      <c r="VKF551" s="55"/>
      <c r="VKG551" s="55"/>
      <c r="VKH551" s="55"/>
      <c r="VKI551" s="55"/>
      <c r="VKJ551" s="55"/>
      <c r="VKK551" s="55"/>
      <c r="VKL551" s="55"/>
      <c r="VKM551" s="59"/>
      <c r="VKN551" s="55"/>
      <c r="VKO551" s="55"/>
      <c r="VKP551" s="87"/>
      <c r="VKQ551" s="88"/>
      <c r="VKR551" s="89"/>
      <c r="VKS551" s="90"/>
      <c r="VKT551" s="57"/>
      <c r="VKU551" s="57"/>
      <c r="VKV551" s="91"/>
      <c r="VKW551" s="87"/>
      <c r="VKX551" s="87"/>
      <c r="VKY551" s="55"/>
      <c r="VKZ551" s="55"/>
      <c r="VLA551" s="92"/>
      <c r="VLB551" s="61"/>
      <c r="VLC551" s="55"/>
      <c r="VLD551" s="57"/>
      <c r="VLE551" s="55"/>
      <c r="VLF551" s="55"/>
      <c r="VLG551" s="55"/>
      <c r="VLH551" s="55"/>
      <c r="VLI551" s="55"/>
      <c r="VLJ551" s="55"/>
      <c r="VLK551" s="55"/>
      <c r="VLL551" s="59"/>
      <c r="VLM551" s="55"/>
      <c r="VLN551" s="55"/>
      <c r="VLO551" s="87"/>
      <c r="VLP551" s="88"/>
      <c r="VLQ551" s="89"/>
      <c r="VLR551" s="90"/>
      <c r="VLS551" s="57"/>
      <c r="VLT551" s="57"/>
      <c r="VLU551" s="91"/>
      <c r="VLV551" s="87"/>
      <c r="VLW551" s="87"/>
      <c r="VLX551" s="55"/>
      <c r="VLY551" s="55"/>
      <c r="VLZ551" s="92"/>
      <c r="VMA551" s="61"/>
      <c r="VMB551" s="55"/>
      <c r="VMC551" s="57"/>
      <c r="VMD551" s="55"/>
      <c r="VME551" s="55"/>
      <c r="VMF551" s="55"/>
      <c r="VMG551" s="55"/>
      <c r="VMH551" s="55"/>
      <c r="VMI551" s="55"/>
      <c r="VMJ551" s="55"/>
      <c r="VMK551" s="59"/>
      <c r="VML551" s="55"/>
      <c r="VMM551" s="55"/>
      <c r="VMN551" s="87"/>
      <c r="VMO551" s="88"/>
      <c r="VMP551" s="89"/>
      <c r="VMQ551" s="90"/>
      <c r="VMR551" s="57"/>
      <c r="VMS551" s="57"/>
      <c r="VMT551" s="91"/>
      <c r="VMU551" s="87"/>
      <c r="VMV551" s="87"/>
      <c r="VMW551" s="55"/>
      <c r="VMX551" s="55"/>
      <c r="VMY551" s="92"/>
      <c r="VMZ551" s="61"/>
      <c r="VNA551" s="55"/>
      <c r="VNB551" s="57"/>
      <c r="VNC551" s="55"/>
      <c r="VND551" s="55"/>
      <c r="VNE551" s="55"/>
      <c r="VNF551" s="55"/>
      <c r="VNG551" s="55"/>
      <c r="VNH551" s="55"/>
      <c r="VNI551" s="55"/>
      <c r="VNJ551" s="59"/>
      <c r="VNK551" s="55"/>
      <c r="VNL551" s="55"/>
      <c r="VNM551" s="87"/>
      <c r="VNN551" s="88"/>
      <c r="VNO551" s="89"/>
      <c r="VNP551" s="90"/>
      <c r="VNQ551" s="57"/>
      <c r="VNR551" s="57"/>
      <c r="VNS551" s="91"/>
      <c r="VNT551" s="87"/>
      <c r="VNU551" s="87"/>
      <c r="VNV551" s="55"/>
      <c r="VNW551" s="55"/>
      <c r="VNX551" s="92"/>
      <c r="VNY551" s="61"/>
      <c r="VNZ551" s="55"/>
      <c r="VOA551" s="57"/>
      <c r="VOB551" s="55"/>
      <c r="VOC551" s="55"/>
      <c r="VOD551" s="55"/>
      <c r="VOE551" s="55"/>
      <c r="VOF551" s="55"/>
      <c r="VOG551" s="55"/>
      <c r="VOH551" s="55"/>
      <c r="VOI551" s="59"/>
      <c r="VOJ551" s="55"/>
      <c r="VOK551" s="55"/>
      <c r="VOL551" s="87"/>
      <c r="VOM551" s="88"/>
      <c r="VON551" s="89"/>
      <c r="VOO551" s="90"/>
      <c r="VOP551" s="57"/>
      <c r="VOQ551" s="57"/>
      <c r="VOR551" s="91"/>
      <c r="VOS551" s="87"/>
      <c r="VOT551" s="87"/>
      <c r="VOU551" s="55"/>
      <c r="VOV551" s="55"/>
      <c r="VOW551" s="92"/>
      <c r="VOX551" s="61"/>
      <c r="VOY551" s="55"/>
      <c r="VOZ551" s="57"/>
      <c r="VPA551" s="55"/>
      <c r="VPB551" s="55"/>
      <c r="VPC551" s="55"/>
      <c r="VPD551" s="55"/>
      <c r="VPE551" s="55"/>
      <c r="VPF551" s="55"/>
      <c r="VPG551" s="55"/>
      <c r="VPH551" s="59"/>
      <c r="VPI551" s="55"/>
      <c r="VPJ551" s="55"/>
      <c r="VPK551" s="87"/>
      <c r="VPL551" s="88"/>
      <c r="VPM551" s="89"/>
      <c r="VPN551" s="90"/>
      <c r="VPO551" s="57"/>
      <c r="VPP551" s="57"/>
      <c r="VPQ551" s="91"/>
      <c r="VPR551" s="87"/>
      <c r="VPS551" s="87"/>
      <c r="VPT551" s="55"/>
      <c r="VPU551" s="55"/>
      <c r="VPV551" s="92"/>
      <c r="VPW551" s="61"/>
      <c r="VPX551" s="55"/>
      <c r="VPY551" s="57"/>
      <c r="VPZ551" s="55"/>
      <c r="VQA551" s="55"/>
      <c r="VQB551" s="55"/>
      <c r="VQC551" s="55"/>
      <c r="VQD551" s="55"/>
      <c r="VQE551" s="55"/>
      <c r="VQF551" s="55"/>
      <c r="VQG551" s="59"/>
      <c r="VQH551" s="55"/>
      <c r="VQI551" s="55"/>
      <c r="VQJ551" s="87"/>
      <c r="VQK551" s="88"/>
      <c r="VQL551" s="89"/>
      <c r="VQM551" s="90"/>
      <c r="VQN551" s="57"/>
      <c r="VQO551" s="57"/>
      <c r="VQP551" s="91"/>
      <c r="VQQ551" s="87"/>
      <c r="VQR551" s="87"/>
      <c r="VQS551" s="55"/>
      <c r="VQT551" s="55"/>
      <c r="VQU551" s="92"/>
      <c r="VQV551" s="61"/>
      <c r="VQW551" s="55"/>
      <c r="VQX551" s="57"/>
      <c r="VQY551" s="55"/>
      <c r="VQZ551" s="55"/>
      <c r="VRA551" s="55"/>
      <c r="VRB551" s="55"/>
      <c r="VRC551" s="55"/>
      <c r="VRD551" s="55"/>
      <c r="VRE551" s="55"/>
      <c r="VRF551" s="59"/>
      <c r="VRG551" s="55"/>
      <c r="VRH551" s="55"/>
      <c r="VRI551" s="87"/>
      <c r="VRJ551" s="88"/>
      <c r="VRK551" s="89"/>
      <c r="VRL551" s="90"/>
      <c r="VRM551" s="57"/>
      <c r="VRN551" s="57"/>
      <c r="VRO551" s="91"/>
      <c r="VRP551" s="87"/>
      <c r="VRQ551" s="87"/>
      <c r="VRR551" s="55"/>
      <c r="VRS551" s="55"/>
      <c r="VRT551" s="92"/>
      <c r="VRU551" s="61"/>
      <c r="VRV551" s="55"/>
      <c r="VRW551" s="57"/>
      <c r="VRX551" s="55"/>
      <c r="VRY551" s="55"/>
      <c r="VRZ551" s="55"/>
      <c r="VSA551" s="55"/>
      <c r="VSB551" s="55"/>
      <c r="VSC551" s="55"/>
      <c r="VSD551" s="55"/>
      <c r="VSE551" s="59"/>
      <c r="VSF551" s="55"/>
      <c r="VSG551" s="55"/>
      <c r="VSH551" s="87"/>
      <c r="VSI551" s="88"/>
      <c r="VSJ551" s="89"/>
      <c r="VSK551" s="90"/>
      <c r="VSL551" s="57"/>
      <c r="VSM551" s="57"/>
      <c r="VSN551" s="91"/>
      <c r="VSO551" s="87"/>
      <c r="VSP551" s="87"/>
      <c r="VSQ551" s="55"/>
      <c r="VSR551" s="55"/>
      <c r="VSS551" s="92"/>
      <c r="VST551" s="61"/>
      <c r="VSU551" s="55"/>
      <c r="VSV551" s="57"/>
      <c r="VSW551" s="55"/>
      <c r="VSX551" s="55"/>
      <c r="VSY551" s="55"/>
      <c r="VSZ551" s="55"/>
      <c r="VTA551" s="55"/>
      <c r="VTB551" s="55"/>
      <c r="VTC551" s="55"/>
      <c r="VTD551" s="59"/>
      <c r="VTE551" s="55"/>
      <c r="VTF551" s="55"/>
      <c r="VTG551" s="87"/>
      <c r="VTH551" s="88"/>
      <c r="VTI551" s="89"/>
      <c r="VTJ551" s="90"/>
      <c r="VTK551" s="57"/>
      <c r="VTL551" s="57"/>
      <c r="VTM551" s="91"/>
      <c r="VTN551" s="87"/>
      <c r="VTO551" s="87"/>
      <c r="VTP551" s="55"/>
      <c r="VTQ551" s="55"/>
      <c r="VTR551" s="92"/>
      <c r="VTS551" s="61"/>
      <c r="VTT551" s="55"/>
      <c r="VTU551" s="57"/>
      <c r="VTV551" s="55"/>
      <c r="VTW551" s="55"/>
      <c r="VTX551" s="55"/>
      <c r="VTY551" s="55"/>
      <c r="VTZ551" s="55"/>
      <c r="VUA551" s="55"/>
      <c r="VUB551" s="55"/>
      <c r="VUC551" s="59"/>
      <c r="VUD551" s="55"/>
      <c r="VUE551" s="55"/>
      <c r="VUF551" s="87"/>
      <c r="VUG551" s="88"/>
      <c r="VUH551" s="89"/>
      <c r="VUI551" s="90"/>
      <c r="VUJ551" s="57"/>
      <c r="VUK551" s="57"/>
      <c r="VUL551" s="91"/>
      <c r="VUM551" s="87"/>
      <c r="VUN551" s="87"/>
      <c r="VUO551" s="55"/>
      <c r="VUP551" s="55"/>
      <c r="VUQ551" s="92"/>
      <c r="VUR551" s="61"/>
      <c r="VUS551" s="55"/>
      <c r="VUT551" s="57"/>
      <c r="VUU551" s="55"/>
      <c r="VUV551" s="55"/>
      <c r="VUW551" s="55"/>
      <c r="VUX551" s="55"/>
      <c r="VUY551" s="55"/>
      <c r="VUZ551" s="55"/>
      <c r="VVA551" s="55"/>
      <c r="VVB551" s="59"/>
      <c r="VVC551" s="55"/>
      <c r="VVD551" s="55"/>
      <c r="VVE551" s="87"/>
      <c r="VVF551" s="88"/>
      <c r="VVG551" s="89"/>
      <c r="VVH551" s="90"/>
      <c r="VVI551" s="57"/>
      <c r="VVJ551" s="57"/>
      <c r="VVK551" s="91"/>
      <c r="VVL551" s="87"/>
      <c r="VVM551" s="87"/>
      <c r="VVN551" s="55"/>
      <c r="VVO551" s="55"/>
      <c r="VVP551" s="92"/>
      <c r="VVQ551" s="61"/>
      <c r="VVR551" s="55"/>
      <c r="VVS551" s="57"/>
      <c r="VVT551" s="55"/>
      <c r="VVU551" s="55"/>
      <c r="VVV551" s="55"/>
      <c r="VVW551" s="55"/>
      <c r="VVX551" s="55"/>
      <c r="VVY551" s="55"/>
      <c r="VVZ551" s="55"/>
      <c r="VWA551" s="59"/>
      <c r="VWB551" s="55"/>
      <c r="VWC551" s="55"/>
      <c r="VWD551" s="87"/>
      <c r="VWE551" s="88"/>
      <c r="VWF551" s="89"/>
      <c r="VWG551" s="90"/>
      <c r="VWH551" s="57"/>
      <c r="VWI551" s="57"/>
      <c r="VWJ551" s="91"/>
      <c r="VWK551" s="87"/>
      <c r="VWL551" s="87"/>
      <c r="VWM551" s="55"/>
      <c r="VWN551" s="55"/>
      <c r="VWO551" s="92"/>
      <c r="VWP551" s="61"/>
      <c r="VWQ551" s="55"/>
      <c r="VWR551" s="57"/>
      <c r="VWS551" s="55"/>
      <c r="VWT551" s="55"/>
      <c r="VWU551" s="55"/>
      <c r="VWV551" s="55"/>
      <c r="VWW551" s="55"/>
      <c r="VWX551" s="55"/>
      <c r="VWY551" s="55"/>
      <c r="VWZ551" s="59"/>
      <c r="VXA551" s="55"/>
      <c r="VXB551" s="55"/>
      <c r="VXC551" s="87"/>
      <c r="VXD551" s="88"/>
      <c r="VXE551" s="89"/>
      <c r="VXF551" s="90"/>
      <c r="VXG551" s="57"/>
      <c r="VXH551" s="57"/>
      <c r="VXI551" s="91"/>
      <c r="VXJ551" s="87"/>
      <c r="VXK551" s="87"/>
      <c r="VXL551" s="55"/>
      <c r="VXM551" s="55"/>
      <c r="VXN551" s="92"/>
      <c r="VXO551" s="61"/>
      <c r="VXP551" s="55"/>
      <c r="VXQ551" s="57"/>
      <c r="VXR551" s="55"/>
      <c r="VXS551" s="55"/>
      <c r="VXT551" s="55"/>
      <c r="VXU551" s="55"/>
      <c r="VXV551" s="55"/>
      <c r="VXW551" s="55"/>
      <c r="VXX551" s="55"/>
      <c r="VXY551" s="59"/>
      <c r="VXZ551" s="55"/>
      <c r="VYA551" s="55"/>
      <c r="VYB551" s="87"/>
      <c r="VYC551" s="88"/>
      <c r="VYD551" s="89"/>
      <c r="VYE551" s="90"/>
      <c r="VYF551" s="57"/>
      <c r="VYG551" s="57"/>
      <c r="VYH551" s="91"/>
      <c r="VYI551" s="87"/>
      <c r="VYJ551" s="87"/>
      <c r="VYK551" s="55"/>
      <c r="VYL551" s="55"/>
      <c r="VYM551" s="92"/>
      <c r="VYN551" s="61"/>
      <c r="VYO551" s="55"/>
      <c r="VYP551" s="57"/>
      <c r="VYQ551" s="55"/>
      <c r="VYR551" s="55"/>
      <c r="VYS551" s="55"/>
      <c r="VYT551" s="55"/>
      <c r="VYU551" s="55"/>
      <c r="VYV551" s="55"/>
      <c r="VYW551" s="55"/>
      <c r="VYX551" s="59"/>
      <c r="VYY551" s="55"/>
      <c r="VYZ551" s="55"/>
      <c r="VZA551" s="87"/>
      <c r="VZB551" s="88"/>
      <c r="VZC551" s="89"/>
      <c r="VZD551" s="90"/>
      <c r="VZE551" s="57"/>
      <c r="VZF551" s="57"/>
      <c r="VZG551" s="91"/>
      <c r="VZH551" s="87"/>
      <c r="VZI551" s="87"/>
      <c r="VZJ551" s="55"/>
      <c r="VZK551" s="55"/>
      <c r="VZL551" s="92"/>
      <c r="VZM551" s="61"/>
      <c r="VZN551" s="55"/>
      <c r="VZO551" s="57"/>
      <c r="VZP551" s="55"/>
      <c r="VZQ551" s="55"/>
      <c r="VZR551" s="55"/>
      <c r="VZS551" s="55"/>
      <c r="VZT551" s="55"/>
      <c r="VZU551" s="55"/>
      <c r="VZV551" s="55"/>
      <c r="VZW551" s="59"/>
      <c r="VZX551" s="55"/>
      <c r="VZY551" s="55"/>
      <c r="VZZ551" s="87"/>
      <c r="WAA551" s="88"/>
      <c r="WAB551" s="89"/>
      <c r="WAC551" s="90"/>
      <c r="WAD551" s="57"/>
      <c r="WAE551" s="57"/>
      <c r="WAF551" s="91"/>
      <c r="WAG551" s="87"/>
      <c r="WAH551" s="87"/>
      <c r="WAI551" s="55"/>
      <c r="WAJ551" s="55"/>
      <c r="WAK551" s="92"/>
      <c r="WAL551" s="61"/>
      <c r="WAM551" s="55"/>
      <c r="WAN551" s="57"/>
      <c r="WAO551" s="55"/>
      <c r="WAP551" s="55"/>
      <c r="WAQ551" s="55"/>
      <c r="WAR551" s="55"/>
      <c r="WAS551" s="55"/>
      <c r="WAT551" s="55"/>
      <c r="WAU551" s="55"/>
      <c r="WAV551" s="59"/>
      <c r="WAW551" s="55"/>
      <c r="WAX551" s="55"/>
      <c r="WAY551" s="87"/>
      <c r="WAZ551" s="88"/>
      <c r="WBA551" s="89"/>
      <c r="WBB551" s="90"/>
      <c r="WBC551" s="57"/>
      <c r="WBD551" s="57"/>
      <c r="WBE551" s="91"/>
      <c r="WBF551" s="87"/>
      <c r="WBG551" s="87"/>
      <c r="WBH551" s="55"/>
      <c r="WBI551" s="55"/>
      <c r="WBJ551" s="92"/>
      <c r="WBK551" s="61"/>
      <c r="WBL551" s="55"/>
      <c r="WBM551" s="57"/>
      <c r="WBN551" s="55"/>
      <c r="WBO551" s="55"/>
      <c r="WBP551" s="55"/>
      <c r="WBQ551" s="55"/>
      <c r="WBR551" s="55"/>
      <c r="WBS551" s="55"/>
      <c r="WBT551" s="55"/>
      <c r="WBU551" s="59"/>
      <c r="WBV551" s="55"/>
      <c r="WBW551" s="55"/>
      <c r="WBX551" s="87"/>
      <c r="WBY551" s="88"/>
      <c r="WBZ551" s="89"/>
      <c r="WCA551" s="90"/>
      <c r="WCB551" s="57"/>
      <c r="WCC551" s="57"/>
      <c r="WCD551" s="91"/>
      <c r="WCE551" s="87"/>
      <c r="WCF551" s="87"/>
      <c r="WCG551" s="55"/>
      <c r="WCH551" s="55"/>
      <c r="WCI551" s="92"/>
      <c r="WCJ551" s="61"/>
      <c r="WCK551" s="55"/>
      <c r="WCL551" s="57"/>
      <c r="WCM551" s="55"/>
      <c r="WCN551" s="55"/>
      <c r="WCO551" s="55"/>
      <c r="WCP551" s="55"/>
      <c r="WCQ551" s="55"/>
      <c r="WCR551" s="55"/>
      <c r="WCS551" s="55"/>
      <c r="WCT551" s="59"/>
      <c r="WCU551" s="55"/>
      <c r="WCV551" s="55"/>
      <c r="WCW551" s="87"/>
      <c r="WCX551" s="88"/>
      <c r="WCY551" s="89"/>
      <c r="WCZ551" s="90"/>
      <c r="WDA551" s="57"/>
      <c r="WDB551" s="57"/>
      <c r="WDC551" s="91"/>
      <c r="WDD551" s="87"/>
      <c r="WDE551" s="87"/>
      <c r="WDF551" s="55"/>
      <c r="WDG551" s="55"/>
      <c r="WDH551" s="92"/>
      <c r="WDI551" s="61"/>
      <c r="WDJ551" s="55"/>
      <c r="WDK551" s="57"/>
      <c r="WDL551" s="55"/>
      <c r="WDM551" s="55"/>
      <c r="WDN551" s="55"/>
      <c r="WDO551" s="55"/>
      <c r="WDP551" s="55"/>
      <c r="WDQ551" s="55"/>
      <c r="WDR551" s="55"/>
      <c r="WDS551" s="59"/>
      <c r="WDT551" s="55"/>
      <c r="WDU551" s="55"/>
      <c r="WDV551" s="87"/>
      <c r="WDW551" s="88"/>
      <c r="WDX551" s="89"/>
      <c r="WDY551" s="90"/>
      <c r="WDZ551" s="57"/>
      <c r="WEA551" s="57"/>
      <c r="WEB551" s="91"/>
      <c r="WEC551" s="87"/>
      <c r="WED551" s="87"/>
      <c r="WEE551" s="55"/>
      <c r="WEF551" s="55"/>
      <c r="WEG551" s="92"/>
      <c r="WEH551" s="61"/>
      <c r="WEI551" s="55"/>
      <c r="WEJ551" s="57"/>
      <c r="WEK551" s="55"/>
      <c r="WEL551" s="55"/>
      <c r="WEM551" s="55"/>
      <c r="WEN551" s="55"/>
      <c r="WEO551" s="55"/>
      <c r="WEP551" s="55"/>
      <c r="WEQ551" s="55"/>
      <c r="WER551" s="59"/>
      <c r="WES551" s="55"/>
      <c r="WET551" s="55"/>
      <c r="WEU551" s="87"/>
      <c r="WEV551" s="88"/>
      <c r="WEW551" s="89"/>
      <c r="WEX551" s="90"/>
      <c r="WEY551" s="57"/>
      <c r="WEZ551" s="57"/>
      <c r="WFA551" s="91"/>
      <c r="WFB551" s="87"/>
      <c r="WFC551" s="87"/>
      <c r="WFD551" s="55"/>
      <c r="WFE551" s="55"/>
      <c r="WFF551" s="92"/>
      <c r="WFG551" s="61"/>
      <c r="WFH551" s="55"/>
      <c r="WFI551" s="57"/>
      <c r="WFJ551" s="55"/>
      <c r="WFK551" s="55"/>
      <c r="WFL551" s="55"/>
      <c r="WFM551" s="55"/>
      <c r="WFN551" s="55"/>
      <c r="WFO551" s="55"/>
      <c r="WFP551" s="55"/>
      <c r="WFQ551" s="59"/>
      <c r="WFR551" s="55"/>
      <c r="WFS551" s="55"/>
      <c r="WFT551" s="87"/>
      <c r="WFU551" s="88"/>
      <c r="WFV551" s="89"/>
      <c r="WFW551" s="90"/>
      <c r="WFX551" s="57"/>
      <c r="WFY551" s="57"/>
      <c r="WFZ551" s="91"/>
      <c r="WGA551" s="87"/>
      <c r="WGB551" s="87"/>
      <c r="WGC551" s="55"/>
      <c r="WGD551" s="55"/>
      <c r="WGE551" s="92"/>
      <c r="WGF551" s="61"/>
      <c r="WGG551" s="55"/>
      <c r="WGH551" s="57"/>
      <c r="WGI551" s="55"/>
      <c r="WGJ551" s="55"/>
      <c r="WGK551" s="55"/>
      <c r="WGL551" s="55"/>
      <c r="WGM551" s="55"/>
      <c r="WGN551" s="55"/>
      <c r="WGO551" s="55"/>
      <c r="WGP551" s="59"/>
      <c r="WGQ551" s="55"/>
      <c r="WGR551" s="55"/>
      <c r="WGS551" s="87"/>
      <c r="WGT551" s="88"/>
      <c r="WGU551" s="89"/>
      <c r="WGV551" s="90"/>
      <c r="WGW551" s="57"/>
      <c r="WGX551" s="57"/>
      <c r="WGY551" s="91"/>
      <c r="WGZ551" s="87"/>
      <c r="WHA551" s="87"/>
      <c r="WHB551" s="55"/>
      <c r="WHC551" s="55"/>
      <c r="WHD551" s="92"/>
      <c r="WHE551" s="61"/>
      <c r="WHF551" s="55"/>
      <c r="WHG551" s="57"/>
      <c r="WHH551" s="55"/>
      <c r="WHI551" s="55"/>
      <c r="WHJ551" s="55"/>
      <c r="WHK551" s="55"/>
      <c r="WHL551" s="55"/>
      <c r="WHM551" s="55"/>
      <c r="WHN551" s="55"/>
      <c r="WHO551" s="59"/>
      <c r="WHP551" s="55"/>
      <c r="WHQ551" s="55"/>
      <c r="WHR551" s="87"/>
      <c r="WHS551" s="88"/>
      <c r="WHT551" s="89"/>
      <c r="WHU551" s="90"/>
      <c r="WHV551" s="57"/>
      <c r="WHW551" s="57"/>
      <c r="WHX551" s="91"/>
      <c r="WHY551" s="87"/>
      <c r="WHZ551" s="87"/>
      <c r="WIA551" s="55"/>
      <c r="WIB551" s="55"/>
      <c r="WIC551" s="92"/>
      <c r="WID551" s="61"/>
      <c r="WIE551" s="55"/>
      <c r="WIF551" s="57"/>
      <c r="WIG551" s="55"/>
      <c r="WIH551" s="55"/>
      <c r="WII551" s="55"/>
      <c r="WIJ551" s="55"/>
      <c r="WIK551" s="55"/>
      <c r="WIL551" s="55"/>
      <c r="WIM551" s="55"/>
      <c r="WIN551" s="59"/>
      <c r="WIO551" s="55"/>
      <c r="WIP551" s="55"/>
      <c r="WIQ551" s="87"/>
      <c r="WIR551" s="88"/>
      <c r="WIS551" s="89"/>
      <c r="WIT551" s="90"/>
      <c r="WIU551" s="57"/>
      <c r="WIV551" s="57"/>
      <c r="WIW551" s="91"/>
      <c r="WIX551" s="87"/>
      <c r="WIY551" s="87"/>
      <c r="WIZ551" s="55"/>
      <c r="WJA551" s="55"/>
      <c r="WJB551" s="92"/>
      <c r="WJC551" s="61"/>
      <c r="WJD551" s="55"/>
      <c r="WJE551" s="57"/>
      <c r="WJF551" s="55"/>
      <c r="WJG551" s="55"/>
      <c r="WJH551" s="55"/>
      <c r="WJI551" s="55"/>
      <c r="WJJ551" s="55"/>
      <c r="WJK551" s="55"/>
      <c r="WJL551" s="55"/>
      <c r="WJM551" s="59"/>
      <c r="WJN551" s="55"/>
      <c r="WJO551" s="55"/>
      <c r="WJP551" s="87"/>
      <c r="WJQ551" s="88"/>
      <c r="WJR551" s="89"/>
      <c r="WJS551" s="90"/>
      <c r="WJT551" s="57"/>
      <c r="WJU551" s="57"/>
      <c r="WJV551" s="91"/>
      <c r="WJW551" s="87"/>
      <c r="WJX551" s="87"/>
      <c r="WJY551" s="55"/>
      <c r="WJZ551" s="55"/>
      <c r="WKA551" s="92"/>
      <c r="WKB551" s="61"/>
      <c r="WKC551" s="55"/>
      <c r="WKD551" s="57"/>
      <c r="WKE551" s="55"/>
      <c r="WKF551" s="55"/>
      <c r="WKG551" s="55"/>
      <c r="WKH551" s="55"/>
      <c r="WKI551" s="55"/>
      <c r="WKJ551" s="55"/>
      <c r="WKK551" s="55"/>
      <c r="WKL551" s="59"/>
      <c r="WKM551" s="55"/>
      <c r="WKN551" s="55"/>
      <c r="WKO551" s="87"/>
      <c r="WKP551" s="88"/>
      <c r="WKQ551" s="89"/>
      <c r="WKR551" s="90"/>
      <c r="WKS551" s="57"/>
      <c r="WKT551" s="57"/>
      <c r="WKU551" s="91"/>
      <c r="WKV551" s="87"/>
      <c r="WKW551" s="87"/>
      <c r="WKX551" s="55"/>
      <c r="WKY551" s="55"/>
      <c r="WKZ551" s="92"/>
      <c r="WLA551" s="61"/>
      <c r="WLB551" s="55"/>
      <c r="WLC551" s="57"/>
      <c r="WLD551" s="55"/>
      <c r="WLE551" s="55"/>
      <c r="WLF551" s="55"/>
      <c r="WLG551" s="55"/>
      <c r="WLH551" s="55"/>
      <c r="WLI551" s="55"/>
      <c r="WLJ551" s="55"/>
      <c r="WLK551" s="59"/>
      <c r="WLL551" s="55"/>
      <c r="WLM551" s="55"/>
      <c r="WLN551" s="87"/>
      <c r="WLO551" s="88"/>
      <c r="WLP551" s="89"/>
      <c r="WLQ551" s="90"/>
      <c r="WLR551" s="57"/>
      <c r="WLS551" s="57"/>
      <c r="WLT551" s="91"/>
      <c r="WLU551" s="87"/>
      <c r="WLV551" s="87"/>
      <c r="WLW551" s="55"/>
      <c r="WLX551" s="55"/>
      <c r="WLY551" s="92"/>
      <c r="WLZ551" s="61"/>
      <c r="WMA551" s="55"/>
      <c r="WMB551" s="57"/>
      <c r="WMC551" s="55"/>
      <c r="WMD551" s="55"/>
      <c r="WME551" s="55"/>
      <c r="WMF551" s="55"/>
      <c r="WMG551" s="55"/>
      <c r="WMH551" s="55"/>
      <c r="WMI551" s="55"/>
      <c r="WMJ551" s="59"/>
      <c r="WMK551" s="55"/>
      <c r="WML551" s="55"/>
      <c r="WMM551" s="87"/>
      <c r="WMN551" s="88"/>
      <c r="WMO551" s="89"/>
      <c r="WMP551" s="90"/>
      <c r="WMQ551" s="57"/>
      <c r="WMR551" s="57"/>
      <c r="WMS551" s="91"/>
      <c r="WMT551" s="87"/>
      <c r="WMU551" s="87"/>
      <c r="WMV551" s="55"/>
      <c r="WMW551" s="55"/>
      <c r="WMX551" s="92"/>
      <c r="WMY551" s="61"/>
      <c r="WMZ551" s="55"/>
      <c r="WNA551" s="57"/>
      <c r="WNB551" s="55"/>
      <c r="WNC551" s="55"/>
      <c r="WND551" s="55"/>
      <c r="WNE551" s="55"/>
      <c r="WNF551" s="55"/>
      <c r="WNG551" s="55"/>
      <c r="WNH551" s="55"/>
      <c r="WNI551" s="59"/>
      <c r="WNJ551" s="55"/>
      <c r="WNK551" s="55"/>
      <c r="WNL551" s="87"/>
      <c r="WNM551" s="88"/>
      <c r="WNN551" s="89"/>
      <c r="WNO551" s="90"/>
      <c r="WNP551" s="57"/>
      <c r="WNQ551" s="57"/>
      <c r="WNR551" s="91"/>
      <c r="WNS551" s="87"/>
      <c r="WNT551" s="87"/>
      <c r="WNU551" s="55"/>
      <c r="WNV551" s="55"/>
      <c r="WNW551" s="92"/>
      <c r="WNX551" s="61"/>
      <c r="WNY551" s="55"/>
      <c r="WNZ551" s="57"/>
      <c r="WOA551" s="55"/>
      <c r="WOB551" s="55"/>
      <c r="WOC551" s="55"/>
      <c r="WOD551" s="55"/>
      <c r="WOE551" s="55"/>
      <c r="WOF551" s="55"/>
      <c r="WOG551" s="55"/>
      <c r="WOH551" s="59"/>
      <c r="WOI551" s="55"/>
      <c r="WOJ551" s="55"/>
      <c r="WOK551" s="87"/>
      <c r="WOL551" s="88"/>
      <c r="WOM551" s="89"/>
      <c r="WON551" s="90"/>
      <c r="WOO551" s="57"/>
      <c r="WOP551" s="57"/>
      <c r="WOQ551" s="91"/>
      <c r="WOR551" s="87"/>
      <c r="WOS551" s="87"/>
      <c r="WOT551" s="55"/>
      <c r="WOU551" s="55"/>
      <c r="WOV551" s="92"/>
      <c r="WOW551" s="61"/>
      <c r="WOX551" s="55"/>
      <c r="WOY551" s="57"/>
      <c r="WOZ551" s="55"/>
      <c r="WPA551" s="55"/>
      <c r="WPB551" s="55"/>
      <c r="WPC551" s="55"/>
      <c r="WPD551" s="55"/>
      <c r="WPE551" s="55"/>
      <c r="WPF551" s="55"/>
      <c r="WPG551" s="59"/>
      <c r="WPH551" s="55"/>
      <c r="WPI551" s="55"/>
      <c r="WPJ551" s="87"/>
      <c r="WPK551" s="88"/>
      <c r="WPL551" s="89"/>
      <c r="WPM551" s="90"/>
      <c r="WPN551" s="57"/>
      <c r="WPO551" s="57"/>
      <c r="WPP551" s="91"/>
      <c r="WPQ551" s="87"/>
      <c r="WPR551" s="87"/>
      <c r="WPS551" s="55"/>
      <c r="WPT551" s="55"/>
      <c r="WPU551" s="92"/>
      <c r="WPV551" s="61"/>
      <c r="WPW551" s="55"/>
      <c r="WPX551" s="57"/>
      <c r="WPY551" s="55"/>
      <c r="WPZ551" s="55"/>
      <c r="WQA551" s="55"/>
      <c r="WQB551" s="55"/>
      <c r="WQC551" s="55"/>
      <c r="WQD551" s="55"/>
      <c r="WQE551" s="55"/>
      <c r="WQF551" s="59"/>
      <c r="WQG551" s="55"/>
      <c r="WQH551" s="55"/>
      <c r="WQI551" s="87"/>
      <c r="WQJ551" s="88"/>
      <c r="WQK551" s="89"/>
      <c r="WQL551" s="90"/>
      <c r="WQM551" s="57"/>
      <c r="WQN551" s="57"/>
      <c r="WQO551" s="91"/>
      <c r="WQP551" s="87"/>
      <c r="WQQ551" s="87"/>
      <c r="WQR551" s="55"/>
      <c r="WQS551" s="55"/>
      <c r="WQT551" s="92"/>
      <c r="WQU551" s="61"/>
      <c r="WQV551" s="55"/>
      <c r="WQW551" s="57"/>
      <c r="WQX551" s="55"/>
      <c r="WQY551" s="55"/>
      <c r="WQZ551" s="55"/>
      <c r="WRA551" s="55"/>
      <c r="WRB551" s="55"/>
      <c r="WRC551" s="55"/>
      <c r="WRD551" s="55"/>
      <c r="WRE551" s="59"/>
      <c r="WRF551" s="55"/>
      <c r="WRG551" s="55"/>
      <c r="WRH551" s="87"/>
      <c r="WRI551" s="88"/>
      <c r="WRJ551" s="89"/>
      <c r="WRK551" s="90"/>
      <c r="WRL551" s="57"/>
      <c r="WRM551" s="57"/>
      <c r="WRN551" s="91"/>
      <c r="WRO551" s="87"/>
      <c r="WRP551" s="87"/>
      <c r="WRQ551" s="55"/>
      <c r="WRR551" s="55"/>
      <c r="WRS551" s="92"/>
      <c r="WRT551" s="61"/>
      <c r="WRU551" s="55"/>
      <c r="WRV551" s="57"/>
      <c r="WRW551" s="55"/>
      <c r="WRX551" s="55"/>
      <c r="WRY551" s="55"/>
      <c r="WRZ551" s="55"/>
      <c r="WSA551" s="55"/>
      <c r="WSB551" s="55"/>
      <c r="WSC551" s="55"/>
      <c r="WSD551" s="59"/>
      <c r="WSE551" s="55"/>
      <c r="WSF551" s="55"/>
      <c r="WSG551" s="87"/>
      <c r="WSH551" s="88"/>
      <c r="WSI551" s="89"/>
      <c r="WSJ551" s="90"/>
      <c r="WSK551" s="57"/>
      <c r="WSL551" s="57"/>
      <c r="WSM551" s="91"/>
      <c r="WSN551" s="87"/>
      <c r="WSO551" s="87"/>
      <c r="WSP551" s="55"/>
      <c r="WSQ551" s="55"/>
      <c r="WSR551" s="92"/>
      <c r="WSS551" s="61"/>
      <c r="WST551" s="55"/>
      <c r="WSU551" s="57"/>
      <c r="WSV551" s="55"/>
      <c r="WSW551" s="55"/>
      <c r="WSX551" s="55"/>
      <c r="WSY551" s="55"/>
      <c r="WSZ551" s="55"/>
      <c r="WTA551" s="55"/>
      <c r="WTB551" s="55"/>
      <c r="WTC551" s="59"/>
      <c r="WTD551" s="55"/>
      <c r="WTE551" s="55"/>
      <c r="WTF551" s="87"/>
      <c r="WTG551" s="88"/>
      <c r="WTH551" s="89"/>
      <c r="WTI551" s="90"/>
      <c r="WTJ551" s="57"/>
      <c r="WTK551" s="57"/>
      <c r="WTL551" s="91"/>
      <c r="WTM551" s="87"/>
      <c r="WTN551" s="87"/>
      <c r="WTO551" s="55"/>
      <c r="WTP551" s="55"/>
      <c r="WTQ551" s="92"/>
      <c r="WTR551" s="61"/>
      <c r="WTS551" s="55"/>
      <c r="WTT551" s="57"/>
      <c r="WTU551" s="55"/>
      <c r="WTV551" s="55"/>
      <c r="WTW551" s="55"/>
      <c r="WTX551" s="55"/>
      <c r="WTY551" s="55"/>
      <c r="WTZ551" s="55"/>
      <c r="WUA551" s="55"/>
      <c r="WUB551" s="59"/>
      <c r="WUC551" s="55"/>
      <c r="WUD551" s="55"/>
      <c r="WUE551" s="87"/>
      <c r="WUF551" s="88"/>
      <c r="WUG551" s="89"/>
      <c r="WUH551" s="90"/>
      <c r="WUI551" s="57"/>
      <c r="WUJ551" s="57"/>
      <c r="WUK551" s="91"/>
      <c r="WUL551" s="87"/>
      <c r="WUM551" s="87"/>
      <c r="WUN551" s="55"/>
      <c r="WUO551" s="55"/>
      <c r="WUP551" s="92"/>
      <c r="WUQ551" s="61"/>
      <c r="WUR551" s="55"/>
      <c r="WUS551" s="57"/>
      <c r="WUT551" s="55"/>
      <c r="WUU551" s="55"/>
      <c r="WUV551" s="55"/>
      <c r="WUW551" s="55"/>
      <c r="WUX551" s="55"/>
      <c r="WUY551" s="55"/>
      <c r="WUZ551" s="55"/>
      <c r="WVA551" s="59"/>
      <c r="WVB551" s="55"/>
      <c r="WVC551" s="55"/>
      <c r="WVD551" s="87"/>
      <c r="WVE551" s="88"/>
      <c r="WVF551" s="89"/>
      <c r="WVG551" s="90"/>
      <c r="WVH551" s="57"/>
      <c r="WVI551" s="57"/>
      <c r="WVJ551" s="91"/>
      <c r="WVK551" s="87"/>
      <c r="WVL551" s="87"/>
      <c r="WVM551" s="55"/>
      <c r="WVN551" s="55"/>
      <c r="WVO551" s="92"/>
      <c r="WVP551" s="61"/>
      <c r="WVQ551" s="55"/>
      <c r="WVR551" s="57"/>
      <c r="WVS551" s="55"/>
      <c r="WVT551" s="55"/>
      <c r="WVU551" s="55"/>
      <c r="WVV551" s="55"/>
      <c r="WVW551" s="55"/>
      <c r="WVX551" s="55"/>
      <c r="WVY551" s="55"/>
      <c r="WVZ551" s="59"/>
      <c r="WWA551" s="55"/>
      <c r="WWB551" s="55"/>
      <c r="WWC551" s="87"/>
      <c r="WWD551" s="88"/>
      <c r="WWE551" s="89"/>
      <c r="WWF551" s="90"/>
      <c r="WWG551" s="57"/>
      <c r="WWH551" s="57"/>
      <c r="WWI551" s="91"/>
      <c r="WWJ551" s="87"/>
      <c r="WWK551" s="87"/>
      <c r="WWL551" s="55"/>
      <c r="WWM551" s="55"/>
      <c r="WWN551" s="92"/>
      <c r="WWO551" s="61"/>
      <c r="WWP551" s="55"/>
      <c r="WWQ551" s="57"/>
      <c r="WWR551" s="55"/>
      <c r="WWS551" s="55"/>
      <c r="WWT551" s="55"/>
      <c r="WWU551" s="55"/>
      <c r="WWV551" s="55"/>
      <c r="WWW551" s="55"/>
      <c r="WWX551" s="55"/>
      <c r="WWY551" s="59"/>
      <c r="WWZ551" s="55"/>
      <c r="WXA551" s="55"/>
      <c r="WXB551" s="87"/>
      <c r="WXC551" s="88"/>
      <c r="WXD551" s="89"/>
      <c r="WXE551" s="90"/>
      <c r="WXF551" s="57"/>
      <c r="WXG551" s="57"/>
      <c r="WXH551" s="91"/>
      <c r="WXI551" s="87"/>
      <c r="WXJ551" s="87"/>
      <c r="WXK551" s="55"/>
      <c r="WXL551" s="55"/>
      <c r="WXM551" s="92"/>
      <c r="WXN551" s="61"/>
      <c r="WXO551" s="55"/>
      <c r="WXP551" s="57"/>
      <c r="WXQ551" s="55"/>
      <c r="WXR551" s="55"/>
      <c r="WXS551" s="55"/>
      <c r="WXT551" s="55"/>
      <c r="WXU551" s="55"/>
      <c r="WXV551" s="55"/>
      <c r="WXW551" s="55"/>
      <c r="WXX551" s="59"/>
      <c r="WXY551" s="55"/>
      <c r="WXZ551" s="55"/>
      <c r="WYA551" s="87"/>
      <c r="WYB551" s="88"/>
      <c r="WYC551" s="89"/>
      <c r="WYD551" s="90"/>
      <c r="WYE551" s="57"/>
      <c r="WYF551" s="57"/>
      <c r="WYG551" s="91"/>
      <c r="WYH551" s="87"/>
      <c r="WYI551" s="87"/>
      <c r="WYJ551" s="55"/>
      <c r="WYK551" s="55"/>
      <c r="WYL551" s="92"/>
      <c r="WYM551" s="61"/>
      <c r="WYN551" s="55"/>
      <c r="WYO551" s="57"/>
      <c r="WYP551" s="55"/>
      <c r="WYQ551" s="55"/>
      <c r="WYR551" s="55"/>
      <c r="WYS551" s="55"/>
      <c r="WYT551" s="55"/>
      <c r="WYU551" s="55"/>
      <c r="WYV551" s="55"/>
      <c r="WYW551" s="59"/>
      <c r="WYX551" s="55"/>
      <c r="WYY551" s="55"/>
      <c r="WYZ551" s="87"/>
      <c r="WZA551" s="88"/>
      <c r="WZB551" s="89"/>
      <c r="WZC551" s="90"/>
      <c r="WZD551" s="57"/>
      <c r="WZE551" s="57"/>
      <c r="WZF551" s="91"/>
      <c r="WZG551" s="87"/>
      <c r="WZH551" s="87"/>
      <c r="WZI551" s="55"/>
      <c r="WZJ551" s="55"/>
      <c r="WZK551" s="92"/>
      <c r="WZL551" s="61"/>
      <c r="WZM551" s="55"/>
      <c r="WZN551" s="57"/>
      <c r="WZO551" s="55"/>
      <c r="WZP551" s="55"/>
      <c r="WZQ551" s="55"/>
      <c r="WZR551" s="55"/>
      <c r="WZS551" s="55"/>
      <c r="WZT551" s="55"/>
      <c r="WZU551" s="55"/>
      <c r="WZV551" s="59"/>
      <c r="WZW551" s="55"/>
      <c r="WZX551" s="55"/>
      <c r="WZY551" s="87"/>
      <c r="WZZ551" s="88"/>
      <c r="XAA551" s="89"/>
      <c r="XAB551" s="90"/>
      <c r="XAC551" s="57"/>
      <c r="XAD551" s="57"/>
      <c r="XAE551" s="91"/>
      <c r="XAF551" s="87"/>
      <c r="XAG551" s="87"/>
      <c r="XAH551" s="55"/>
      <c r="XAI551" s="55"/>
      <c r="XAJ551" s="92"/>
      <c r="XAK551" s="61"/>
      <c r="XAL551" s="55"/>
      <c r="XAM551" s="57"/>
      <c r="XAN551" s="55"/>
      <c r="XAO551" s="55"/>
      <c r="XAP551" s="55"/>
      <c r="XAQ551" s="55"/>
      <c r="XAR551" s="55"/>
      <c r="XAS551" s="55"/>
      <c r="XAT551" s="55"/>
      <c r="XAU551" s="59"/>
      <c r="XAV551" s="55"/>
      <c r="XAW551" s="55"/>
      <c r="XAX551" s="87"/>
      <c r="XAY551" s="88"/>
      <c r="XAZ551" s="89"/>
      <c r="XBA551" s="90"/>
      <c r="XBB551" s="57"/>
      <c r="XBC551" s="57"/>
      <c r="XBD551" s="91"/>
      <c r="XBE551" s="87"/>
      <c r="XBF551" s="87"/>
      <c r="XBG551" s="55"/>
      <c r="XBH551" s="55"/>
      <c r="XBI551" s="92"/>
      <c r="XBJ551" s="61"/>
      <c r="XBK551" s="55"/>
      <c r="XBL551" s="57"/>
      <c r="XBM551" s="55"/>
      <c r="XBN551" s="55"/>
      <c r="XBO551" s="55"/>
      <c r="XBP551" s="55"/>
      <c r="XBQ551" s="55"/>
      <c r="XBR551" s="55"/>
      <c r="XBS551" s="55"/>
      <c r="XBT551" s="59"/>
      <c r="XBU551" s="55"/>
      <c r="XBV551" s="55"/>
      <c r="XBW551" s="87"/>
      <c r="XBX551" s="88"/>
      <c r="XBY551" s="89"/>
      <c r="XBZ551" s="90"/>
      <c r="XCA551" s="57"/>
      <c r="XCB551" s="57"/>
      <c r="XCC551" s="91"/>
      <c r="XCD551" s="87"/>
      <c r="XCE551" s="87"/>
      <c r="XCF551" s="55"/>
      <c r="XCG551" s="55"/>
      <c r="XCH551" s="92"/>
      <c r="XCI551" s="61"/>
      <c r="XCJ551" s="55"/>
      <c r="XCK551" s="57"/>
      <c r="XCL551" s="55"/>
      <c r="XCM551" s="55"/>
      <c r="XCN551" s="55"/>
      <c r="XCO551" s="55"/>
      <c r="XCP551" s="55"/>
      <c r="XCQ551" s="55"/>
      <c r="XCR551" s="55"/>
      <c r="XCS551" s="59"/>
      <c r="XCT551" s="55"/>
      <c r="XCU551" s="55"/>
      <c r="XCV551" s="87"/>
      <c r="XCW551" s="88"/>
      <c r="XCX551" s="89"/>
      <c r="XCY551" s="90"/>
      <c r="XCZ551" s="57"/>
      <c r="XDA551" s="57"/>
      <c r="XDB551" s="91"/>
      <c r="XDC551" s="87"/>
      <c r="XDD551" s="87"/>
      <c r="XDE551" s="55"/>
      <c r="XDF551" s="55"/>
      <c r="XDG551" s="92"/>
      <c r="XDH551" s="61"/>
      <c r="XDI551" s="55"/>
      <c r="XDJ551" s="57"/>
      <c r="XDK551" s="55"/>
      <c r="XDL551" s="55"/>
      <c r="XDM551" s="55"/>
      <c r="XDN551" s="55"/>
      <c r="XDO551" s="55"/>
      <c r="XDP551" s="55"/>
      <c r="XDQ551" s="55"/>
      <c r="XDR551" s="59"/>
      <c r="XDS551" s="55"/>
      <c r="XDT551" s="55"/>
      <c r="XDU551" s="87"/>
      <c r="XDV551" s="88"/>
      <c r="XDW551" s="89"/>
      <c r="XDX551" s="90"/>
      <c r="XDY551" s="57"/>
      <c r="XDZ551" s="57"/>
      <c r="XEA551" s="91"/>
      <c r="XEB551" s="87"/>
      <c r="XEC551" s="87"/>
      <c r="XED551" s="55"/>
      <c r="XEE551" s="55"/>
      <c r="XEF551" s="92"/>
      <c r="XEG551" s="61"/>
      <c r="XEH551" s="55"/>
      <c r="XEI551" s="57"/>
      <c r="XEJ551" s="55"/>
      <c r="XEK551" s="55"/>
      <c r="XEL551" s="55"/>
      <c r="XEM551" s="55"/>
      <c r="XEN551" s="55"/>
      <c r="XEO551" s="55"/>
    </row>
    <row r="552" spans="1:16369" ht="135" hidden="1" customHeight="1" x14ac:dyDescent="0.2">
      <c r="A552" s="61" t="s">
        <v>1583</v>
      </c>
      <c r="B552" s="55" t="s">
        <v>97</v>
      </c>
      <c r="C552" s="56" t="s">
        <v>96</v>
      </c>
      <c r="D552" s="57" t="s">
        <v>1582</v>
      </c>
      <c r="E552" s="55" t="s">
        <v>1581</v>
      </c>
      <c r="F552" s="55" t="s">
        <v>129</v>
      </c>
      <c r="G552" s="55" t="s">
        <v>367</v>
      </c>
      <c r="H552" s="55" t="s">
        <v>86</v>
      </c>
      <c r="I552" s="55" t="s">
        <v>86</v>
      </c>
      <c r="J552" s="55" t="s">
        <v>1580</v>
      </c>
      <c r="K552" s="58">
        <v>74.59</v>
      </c>
      <c r="L552" s="59">
        <v>43774</v>
      </c>
      <c r="M552" s="55" t="s">
        <v>86</v>
      </c>
      <c r="N552" s="55" t="s">
        <v>90</v>
      </c>
      <c r="O552" s="57" t="s">
        <v>1576</v>
      </c>
      <c r="P552" s="57" t="s">
        <v>1575</v>
      </c>
      <c r="Q552" s="57" t="s">
        <v>1574</v>
      </c>
      <c r="R552" s="60" t="s">
        <v>86</v>
      </c>
      <c r="S552" s="55" t="s">
        <v>223</v>
      </c>
      <c r="T552" s="55"/>
      <c r="U552" s="59"/>
      <c r="V552" s="55"/>
      <c r="W552" s="55"/>
      <c r="X552" s="87"/>
      <c r="Y552" s="88"/>
      <c r="Z552" s="89"/>
      <c r="AA552" s="90"/>
      <c r="AB552" s="57"/>
      <c r="AC552" s="57"/>
      <c r="AD552" s="91"/>
      <c r="AE552" s="87"/>
      <c r="AF552" s="87"/>
      <c r="AG552" s="55"/>
      <c r="AH552" s="55"/>
      <c r="AI552" s="92"/>
      <c r="AJ552" s="61"/>
      <c r="AK552" s="55"/>
      <c r="AL552" s="57"/>
      <c r="AM552" s="55"/>
      <c r="AN552" s="55"/>
      <c r="AO552" s="55"/>
      <c r="AP552" s="55"/>
      <c r="AQ552" s="55"/>
      <c r="AR552" s="55"/>
      <c r="AS552" s="55"/>
      <c r="AT552" s="59"/>
      <c r="AU552" s="55"/>
      <c r="AV552" s="55"/>
      <c r="AW552" s="87"/>
      <c r="AX552" s="88"/>
      <c r="AY552" s="89"/>
      <c r="AZ552" s="90"/>
      <c r="BA552" s="57"/>
      <c r="BB552" s="57"/>
      <c r="BC552" s="91"/>
      <c r="BD552" s="87"/>
      <c r="BE552" s="87"/>
      <c r="BF552" s="55"/>
      <c r="BG552" s="55"/>
      <c r="BH552" s="92"/>
      <c r="BI552" s="61"/>
      <c r="BJ552" s="55"/>
      <c r="BK552" s="57"/>
      <c r="BL552" s="55"/>
      <c r="BM552" s="55"/>
      <c r="BN552" s="55"/>
      <c r="BO552" s="55"/>
      <c r="BP552" s="55"/>
      <c r="BQ552" s="55"/>
      <c r="BR552" s="55"/>
      <c r="BS552" s="59"/>
      <c r="BT552" s="55"/>
      <c r="BU552" s="55"/>
      <c r="BV552" s="87"/>
      <c r="BW552" s="88"/>
      <c r="BX552" s="89"/>
      <c r="BY552" s="90"/>
      <c r="BZ552" s="57"/>
      <c r="CA552" s="57"/>
      <c r="CB552" s="91"/>
      <c r="CC552" s="87"/>
      <c r="CD552" s="87"/>
      <c r="CE552" s="55"/>
      <c r="CF552" s="55"/>
      <c r="CG552" s="92"/>
      <c r="CH552" s="61"/>
      <c r="CI552" s="55"/>
      <c r="CJ552" s="57"/>
      <c r="CK552" s="55"/>
      <c r="CL552" s="55"/>
      <c r="CM552" s="55"/>
      <c r="CN552" s="55"/>
      <c r="CO552" s="55"/>
      <c r="CP552" s="55"/>
      <c r="CQ552" s="55"/>
      <c r="CR552" s="59"/>
      <c r="CS552" s="55"/>
      <c r="CT552" s="55"/>
      <c r="CU552" s="87"/>
      <c r="CV552" s="88"/>
      <c r="CW552" s="89"/>
      <c r="CX552" s="90"/>
      <c r="CY552" s="57"/>
      <c r="CZ552" s="57"/>
      <c r="DA552" s="91"/>
      <c r="DB552" s="87"/>
      <c r="DC552" s="87"/>
      <c r="DD552" s="55"/>
      <c r="DE552" s="55"/>
      <c r="DF552" s="92"/>
      <c r="DG552" s="61"/>
      <c r="DH552" s="55"/>
      <c r="DI552" s="57"/>
      <c r="DJ552" s="55"/>
      <c r="DK552" s="55"/>
      <c r="DL552" s="55"/>
      <c r="DM552" s="55"/>
      <c r="DN552" s="55"/>
      <c r="DO552" s="55"/>
      <c r="DP552" s="55"/>
      <c r="DQ552" s="59"/>
      <c r="DR552" s="55"/>
      <c r="DS552" s="55"/>
      <c r="DT552" s="87"/>
      <c r="DU552" s="88"/>
      <c r="DV552" s="89"/>
      <c r="DW552" s="90"/>
      <c r="DX552" s="57"/>
      <c r="DY552" s="57"/>
      <c r="DZ552" s="91"/>
      <c r="EA552" s="87"/>
      <c r="EB552" s="87"/>
      <c r="EC552" s="55"/>
      <c r="ED552" s="55"/>
      <c r="EE552" s="92"/>
      <c r="EF552" s="61"/>
      <c r="EG552" s="55"/>
      <c r="EH552" s="57"/>
      <c r="EI552" s="55"/>
      <c r="EJ552" s="55"/>
      <c r="EK552" s="55"/>
      <c r="EL552" s="55"/>
      <c r="EM552" s="55"/>
      <c r="EN552" s="55"/>
      <c r="EO552" s="55"/>
      <c r="EP552" s="59"/>
      <c r="EQ552" s="55"/>
      <c r="ER552" s="55"/>
      <c r="ES552" s="87"/>
      <c r="ET552" s="88"/>
      <c r="EU552" s="89"/>
      <c r="EV552" s="90"/>
      <c r="EW552" s="57"/>
      <c r="EX552" s="57"/>
      <c r="EY552" s="91"/>
      <c r="EZ552" s="87"/>
      <c r="FA552" s="87"/>
      <c r="FB552" s="55"/>
      <c r="FC552" s="55"/>
      <c r="FD552" s="92"/>
      <c r="FE552" s="61"/>
      <c r="FF552" s="55"/>
      <c r="FG552" s="57"/>
      <c r="FH552" s="55"/>
      <c r="FI552" s="55"/>
      <c r="FJ552" s="55"/>
      <c r="FK552" s="55"/>
      <c r="FL552" s="55"/>
      <c r="FM552" s="55"/>
      <c r="FN552" s="55"/>
      <c r="FO552" s="59"/>
      <c r="FP552" s="55"/>
      <c r="FQ552" s="55"/>
      <c r="FR552" s="87"/>
      <c r="FS552" s="88"/>
      <c r="FT552" s="89"/>
      <c r="FU552" s="90"/>
      <c r="FV552" s="57"/>
      <c r="FW552" s="57"/>
      <c r="FX552" s="91"/>
      <c r="FY552" s="87"/>
      <c r="FZ552" s="87"/>
      <c r="GA552" s="55"/>
      <c r="GB552" s="55"/>
      <c r="GC552" s="92"/>
      <c r="GD552" s="61"/>
      <c r="GE552" s="55"/>
      <c r="GF552" s="57"/>
      <c r="GG552" s="55"/>
      <c r="GH552" s="55"/>
      <c r="GI552" s="55"/>
      <c r="GJ552" s="55"/>
      <c r="GK552" s="55"/>
      <c r="GL552" s="55"/>
      <c r="GM552" s="55"/>
      <c r="GN552" s="59"/>
      <c r="GO552" s="55"/>
      <c r="GP552" s="55"/>
      <c r="GQ552" s="87"/>
      <c r="GR552" s="88"/>
      <c r="GS552" s="89"/>
      <c r="GT552" s="90"/>
      <c r="GU552" s="57"/>
      <c r="GV552" s="57"/>
      <c r="GW552" s="91"/>
      <c r="GX552" s="87"/>
      <c r="GY552" s="87"/>
      <c r="GZ552" s="55"/>
      <c r="HA552" s="55"/>
      <c r="HB552" s="92"/>
      <c r="HC552" s="61"/>
      <c r="HD552" s="55"/>
      <c r="HE552" s="57"/>
      <c r="HF552" s="55"/>
      <c r="HG552" s="55"/>
      <c r="HH552" s="55"/>
      <c r="HI552" s="55"/>
      <c r="HJ552" s="55"/>
      <c r="HK552" s="55"/>
      <c r="HL552" s="55"/>
      <c r="HM552" s="59"/>
      <c r="HN552" s="55"/>
      <c r="HO552" s="55"/>
      <c r="HP552" s="87"/>
      <c r="HQ552" s="88"/>
      <c r="HR552" s="89"/>
      <c r="HS552" s="90"/>
      <c r="HT552" s="57"/>
      <c r="HU552" s="57"/>
      <c r="HV552" s="91"/>
      <c r="HW552" s="87"/>
      <c r="HX552" s="87"/>
      <c r="HY552" s="55"/>
      <c r="HZ552" s="55"/>
      <c r="IA552" s="92"/>
      <c r="IB552" s="61"/>
      <c r="IC552" s="55"/>
      <c r="ID552" s="57"/>
      <c r="IE552" s="55"/>
      <c r="IF552" s="55"/>
      <c r="IG552" s="55"/>
      <c r="IH552" s="55"/>
      <c r="II552" s="55"/>
      <c r="IJ552" s="55"/>
      <c r="IK552" s="55"/>
      <c r="IL552" s="59"/>
      <c r="IM552" s="55"/>
      <c r="IN552" s="55"/>
      <c r="IO552" s="87"/>
      <c r="IP552" s="88"/>
      <c r="IQ552" s="89"/>
      <c r="IR552" s="90"/>
      <c r="IS552" s="57"/>
      <c r="IT552" s="57"/>
      <c r="IU552" s="91"/>
      <c r="IV552" s="87"/>
      <c r="IW552" s="87"/>
      <c r="IX552" s="55"/>
      <c r="IY552" s="55"/>
      <c r="IZ552" s="92"/>
      <c r="JA552" s="61"/>
      <c r="JB552" s="55"/>
      <c r="JC552" s="57"/>
      <c r="JD552" s="55"/>
      <c r="JE552" s="55"/>
      <c r="JF552" s="55"/>
      <c r="JG552" s="55"/>
      <c r="JH552" s="55"/>
      <c r="JI552" s="55"/>
      <c r="JJ552" s="55"/>
      <c r="JK552" s="59"/>
      <c r="JL552" s="55"/>
      <c r="JM552" s="55"/>
      <c r="JN552" s="87"/>
      <c r="JO552" s="88"/>
      <c r="JP552" s="89"/>
      <c r="JQ552" s="90"/>
      <c r="JR552" s="57"/>
      <c r="JS552" s="57"/>
      <c r="JT552" s="91"/>
      <c r="JU552" s="87"/>
      <c r="JV552" s="87"/>
      <c r="JW552" s="55"/>
      <c r="JX552" s="55"/>
      <c r="JY552" s="92"/>
      <c r="JZ552" s="61"/>
      <c r="KA552" s="55"/>
      <c r="KB552" s="57"/>
      <c r="KC552" s="55"/>
      <c r="KD552" s="55"/>
      <c r="KE552" s="55"/>
      <c r="KF552" s="55"/>
      <c r="KG552" s="55"/>
      <c r="KH552" s="55"/>
      <c r="KI552" s="55"/>
      <c r="KJ552" s="59"/>
      <c r="KK552" s="55"/>
      <c r="KL552" s="55"/>
      <c r="KM552" s="87"/>
      <c r="KN552" s="88"/>
      <c r="KO552" s="89"/>
      <c r="KP552" s="90"/>
      <c r="KQ552" s="57"/>
      <c r="KR552" s="57"/>
      <c r="KS552" s="91"/>
      <c r="KT552" s="87"/>
      <c r="KU552" s="87"/>
      <c r="KV552" s="55"/>
      <c r="KW552" s="55"/>
      <c r="KX552" s="92"/>
      <c r="KY552" s="61"/>
      <c r="KZ552" s="55"/>
      <c r="LA552" s="57"/>
      <c r="LB552" s="55"/>
      <c r="LC552" s="55"/>
      <c r="LD552" s="55"/>
      <c r="LE552" s="55"/>
      <c r="LF552" s="55"/>
      <c r="LG552" s="55"/>
      <c r="LH552" s="55"/>
      <c r="LI552" s="59"/>
      <c r="LJ552" s="55"/>
      <c r="LK552" s="55"/>
      <c r="LL552" s="87"/>
      <c r="LM552" s="88"/>
      <c r="LN552" s="89"/>
      <c r="LO552" s="90"/>
      <c r="LP552" s="57"/>
      <c r="LQ552" s="57"/>
      <c r="LR552" s="91"/>
      <c r="LS552" s="87"/>
      <c r="LT552" s="87"/>
      <c r="LU552" s="55"/>
      <c r="LV552" s="55"/>
      <c r="LW552" s="92"/>
      <c r="LX552" s="61"/>
      <c r="LY552" s="55"/>
      <c r="LZ552" s="57"/>
      <c r="MA552" s="55"/>
      <c r="MB552" s="55"/>
      <c r="MC552" s="55"/>
      <c r="MD552" s="55"/>
      <c r="ME552" s="55"/>
      <c r="MF552" s="55"/>
      <c r="MG552" s="55"/>
      <c r="MH552" s="59"/>
      <c r="MI552" s="55"/>
      <c r="MJ552" s="55"/>
      <c r="MK552" s="87"/>
      <c r="ML552" s="88"/>
      <c r="MM552" s="89"/>
      <c r="MN552" s="90"/>
      <c r="MO552" s="57"/>
      <c r="MP552" s="57"/>
      <c r="MQ552" s="91"/>
      <c r="MR552" s="87"/>
      <c r="MS552" s="87"/>
      <c r="MT552" s="55"/>
      <c r="MU552" s="55"/>
      <c r="MV552" s="92"/>
      <c r="MW552" s="61"/>
      <c r="MX552" s="55"/>
      <c r="MY552" s="57"/>
      <c r="MZ552" s="55"/>
      <c r="NA552" s="55"/>
      <c r="NB552" s="55"/>
      <c r="NC552" s="55"/>
      <c r="ND552" s="55"/>
      <c r="NE552" s="55"/>
      <c r="NF552" s="55"/>
      <c r="NG552" s="59"/>
      <c r="NH552" s="55"/>
      <c r="NI552" s="55"/>
      <c r="NJ552" s="87"/>
      <c r="NK552" s="88"/>
      <c r="NL552" s="89"/>
      <c r="NM552" s="90"/>
      <c r="NN552" s="57"/>
      <c r="NO552" s="57"/>
      <c r="NP552" s="91"/>
      <c r="NQ552" s="87"/>
      <c r="NR552" s="87"/>
      <c r="NS552" s="55"/>
      <c r="NT552" s="55"/>
      <c r="NU552" s="92"/>
      <c r="NV552" s="61"/>
      <c r="NW552" s="55"/>
      <c r="NX552" s="57"/>
      <c r="NY552" s="55"/>
      <c r="NZ552" s="55"/>
      <c r="OA552" s="55"/>
      <c r="OB552" s="55"/>
      <c r="OC552" s="55"/>
      <c r="OD552" s="55"/>
      <c r="OE552" s="55"/>
      <c r="OF552" s="59"/>
      <c r="OG552" s="55"/>
      <c r="OH552" s="55"/>
      <c r="OI552" s="87"/>
      <c r="OJ552" s="88"/>
      <c r="OK552" s="89"/>
      <c r="OL552" s="90"/>
      <c r="OM552" s="57"/>
      <c r="ON552" s="57"/>
      <c r="OO552" s="91"/>
      <c r="OP552" s="87"/>
      <c r="OQ552" s="87"/>
      <c r="OR552" s="55"/>
      <c r="OS552" s="55"/>
      <c r="OT552" s="92"/>
      <c r="OU552" s="61"/>
      <c r="OV552" s="55"/>
      <c r="OW552" s="57"/>
      <c r="OX552" s="55"/>
      <c r="OY552" s="55"/>
      <c r="OZ552" s="55"/>
      <c r="PA552" s="55"/>
      <c r="PB552" s="55"/>
      <c r="PC552" s="55"/>
      <c r="PD552" s="55"/>
      <c r="PE552" s="59"/>
      <c r="PF552" s="55"/>
      <c r="PG552" s="55"/>
      <c r="PH552" s="87"/>
      <c r="PI552" s="88"/>
      <c r="PJ552" s="89"/>
      <c r="PK552" s="90"/>
      <c r="PL552" s="57"/>
      <c r="PM552" s="57"/>
      <c r="PN552" s="91"/>
      <c r="PO552" s="87"/>
      <c r="PP552" s="87"/>
      <c r="PQ552" s="55"/>
      <c r="PR552" s="55"/>
      <c r="PS552" s="92"/>
      <c r="PT552" s="61"/>
      <c r="PU552" s="55"/>
      <c r="PV552" s="57"/>
      <c r="PW552" s="55"/>
      <c r="PX552" s="55"/>
      <c r="PY552" s="55"/>
      <c r="PZ552" s="55"/>
      <c r="QA552" s="55"/>
      <c r="QB552" s="55"/>
      <c r="QC552" s="55"/>
      <c r="QD552" s="59"/>
      <c r="QE552" s="55"/>
      <c r="QF552" s="55"/>
      <c r="QG552" s="87"/>
      <c r="QH552" s="88"/>
      <c r="QI552" s="89"/>
      <c r="QJ552" s="90"/>
      <c r="QK552" s="57"/>
      <c r="QL552" s="57"/>
      <c r="QM552" s="91"/>
      <c r="QN552" s="87"/>
      <c r="QO552" s="87"/>
      <c r="QP552" s="55"/>
      <c r="QQ552" s="55"/>
      <c r="QR552" s="92"/>
      <c r="QS552" s="61"/>
      <c r="QT552" s="55"/>
      <c r="QU552" s="57"/>
      <c r="QV552" s="55"/>
      <c r="QW552" s="55"/>
      <c r="QX552" s="55"/>
      <c r="QY552" s="55"/>
      <c r="QZ552" s="55"/>
      <c r="RA552" s="55"/>
      <c r="RB552" s="55"/>
      <c r="RC552" s="59"/>
      <c r="RD552" s="55"/>
      <c r="RE552" s="55"/>
      <c r="RF552" s="87"/>
      <c r="RG552" s="88"/>
      <c r="RH552" s="89"/>
      <c r="RI552" s="90"/>
      <c r="RJ552" s="57"/>
      <c r="RK552" s="57"/>
      <c r="RL552" s="91"/>
      <c r="RM552" s="87"/>
      <c r="RN552" s="87"/>
      <c r="RO552" s="55"/>
      <c r="RP552" s="55"/>
      <c r="RQ552" s="92"/>
      <c r="RR552" s="61"/>
      <c r="RS552" s="55"/>
      <c r="RT552" s="57"/>
      <c r="RU552" s="55"/>
      <c r="RV552" s="55"/>
      <c r="RW552" s="55"/>
      <c r="RX552" s="55"/>
      <c r="RY552" s="55"/>
      <c r="RZ552" s="55"/>
      <c r="SA552" s="55"/>
      <c r="SB552" s="59"/>
      <c r="SC552" s="55"/>
      <c r="SD552" s="55"/>
      <c r="SE552" s="87"/>
      <c r="SF552" s="88"/>
      <c r="SG552" s="89"/>
      <c r="SH552" s="90"/>
      <c r="SI552" s="57"/>
      <c r="SJ552" s="57"/>
      <c r="SK552" s="91"/>
      <c r="SL552" s="87"/>
      <c r="SM552" s="87"/>
      <c r="SN552" s="55"/>
      <c r="SO552" s="55"/>
      <c r="SP552" s="92"/>
      <c r="SQ552" s="61"/>
      <c r="SR552" s="55"/>
      <c r="SS552" s="57"/>
      <c r="ST552" s="55"/>
      <c r="SU552" s="55"/>
      <c r="SV552" s="55"/>
      <c r="SW552" s="55"/>
      <c r="SX552" s="55"/>
      <c r="SY552" s="55"/>
      <c r="SZ552" s="55"/>
      <c r="TA552" s="59"/>
      <c r="TB552" s="55"/>
      <c r="TC552" s="55"/>
      <c r="TD552" s="87"/>
      <c r="TE552" s="88"/>
      <c r="TF552" s="89"/>
      <c r="TG552" s="90"/>
      <c r="TH552" s="57"/>
      <c r="TI552" s="57"/>
      <c r="TJ552" s="91"/>
      <c r="TK552" s="87"/>
      <c r="TL552" s="87"/>
      <c r="TM552" s="55"/>
      <c r="TN552" s="55"/>
      <c r="TO552" s="92"/>
      <c r="TP552" s="61"/>
      <c r="TQ552" s="55"/>
      <c r="TR552" s="57"/>
      <c r="TS552" s="55"/>
      <c r="TT552" s="55"/>
      <c r="TU552" s="55"/>
      <c r="TV552" s="55"/>
      <c r="TW552" s="55"/>
      <c r="TX552" s="55"/>
      <c r="TY552" s="55"/>
      <c r="TZ552" s="59"/>
      <c r="UA552" s="55"/>
      <c r="UB552" s="55"/>
      <c r="UC552" s="87"/>
      <c r="UD552" s="88"/>
      <c r="UE552" s="89"/>
      <c r="UF552" s="90"/>
      <c r="UG552" s="57"/>
      <c r="UH552" s="57"/>
      <c r="UI552" s="91"/>
      <c r="UJ552" s="87"/>
      <c r="UK552" s="87"/>
      <c r="UL552" s="55"/>
      <c r="UM552" s="55"/>
      <c r="UN552" s="92"/>
      <c r="UO552" s="61"/>
      <c r="UP552" s="55"/>
      <c r="UQ552" s="57"/>
      <c r="UR552" s="55"/>
      <c r="US552" s="55"/>
      <c r="UT552" s="55"/>
      <c r="UU552" s="55"/>
      <c r="UV552" s="55"/>
      <c r="UW552" s="55"/>
      <c r="UX552" s="55"/>
      <c r="UY552" s="59"/>
      <c r="UZ552" s="55"/>
      <c r="VA552" s="55"/>
      <c r="VB552" s="87"/>
      <c r="VC552" s="88"/>
      <c r="VD552" s="89"/>
      <c r="VE552" s="90"/>
      <c r="VF552" s="57"/>
      <c r="VG552" s="57"/>
      <c r="VH552" s="91"/>
      <c r="VI552" s="87"/>
      <c r="VJ552" s="87"/>
      <c r="VK552" s="55"/>
      <c r="VL552" s="55"/>
      <c r="VM552" s="92"/>
      <c r="VN552" s="61"/>
      <c r="VO552" s="55"/>
      <c r="VP552" s="57"/>
      <c r="VQ552" s="55"/>
      <c r="VR552" s="55"/>
      <c r="VS552" s="55"/>
      <c r="VT552" s="55"/>
      <c r="VU552" s="55"/>
      <c r="VV552" s="55"/>
      <c r="VW552" s="55"/>
      <c r="VX552" s="59"/>
      <c r="VY552" s="55"/>
      <c r="VZ552" s="55"/>
      <c r="WA552" s="87"/>
      <c r="WB552" s="88"/>
      <c r="WC552" s="89"/>
      <c r="WD552" s="90"/>
      <c r="WE552" s="57"/>
      <c r="WF552" s="57"/>
      <c r="WG552" s="91"/>
      <c r="WH552" s="87"/>
      <c r="WI552" s="87"/>
      <c r="WJ552" s="55"/>
      <c r="WK552" s="55"/>
      <c r="WL552" s="92"/>
      <c r="WM552" s="61"/>
      <c r="WN552" s="55"/>
      <c r="WO552" s="57"/>
      <c r="WP552" s="55"/>
      <c r="WQ552" s="55"/>
      <c r="WR552" s="55"/>
      <c r="WS552" s="55"/>
      <c r="WT552" s="55"/>
      <c r="WU552" s="55"/>
      <c r="WV552" s="55"/>
      <c r="WW552" s="59"/>
      <c r="WX552" s="55"/>
      <c r="WY552" s="55"/>
      <c r="WZ552" s="87"/>
      <c r="XA552" s="88"/>
      <c r="XB552" s="89"/>
      <c r="XC552" s="90"/>
      <c r="XD552" s="57"/>
      <c r="XE552" s="57"/>
      <c r="XF552" s="91"/>
      <c r="XG552" s="87"/>
      <c r="XH552" s="87"/>
      <c r="XI552" s="55"/>
      <c r="XJ552" s="55"/>
      <c r="XK552" s="92"/>
      <c r="XL552" s="61"/>
      <c r="XM552" s="55"/>
      <c r="XN552" s="57"/>
      <c r="XO552" s="55"/>
      <c r="XP552" s="55"/>
      <c r="XQ552" s="55"/>
      <c r="XR552" s="55"/>
      <c r="XS552" s="55"/>
      <c r="XT552" s="55"/>
      <c r="XU552" s="55"/>
      <c r="XV552" s="59"/>
      <c r="XW552" s="55"/>
      <c r="XX552" s="55"/>
      <c r="XY552" s="87"/>
      <c r="XZ552" s="88"/>
      <c r="YA552" s="89"/>
      <c r="YB552" s="90"/>
      <c r="YC552" s="57"/>
      <c r="YD552" s="57"/>
      <c r="YE552" s="91"/>
      <c r="YF552" s="87"/>
      <c r="YG552" s="87"/>
      <c r="YH552" s="55"/>
      <c r="YI552" s="55"/>
      <c r="YJ552" s="92"/>
      <c r="YK552" s="61"/>
      <c r="YL552" s="55"/>
      <c r="YM552" s="57"/>
      <c r="YN552" s="55"/>
      <c r="YO552" s="55"/>
      <c r="YP552" s="55"/>
      <c r="YQ552" s="55"/>
      <c r="YR552" s="55"/>
      <c r="YS552" s="55"/>
      <c r="YT552" s="55"/>
      <c r="YU552" s="59"/>
      <c r="YV552" s="55"/>
      <c r="YW552" s="55"/>
      <c r="YX552" s="87"/>
      <c r="YY552" s="88"/>
      <c r="YZ552" s="89"/>
      <c r="ZA552" s="90"/>
      <c r="ZB552" s="57"/>
      <c r="ZC552" s="57"/>
      <c r="ZD552" s="91"/>
      <c r="ZE552" s="87"/>
      <c r="ZF552" s="87"/>
      <c r="ZG552" s="55"/>
      <c r="ZH552" s="55"/>
      <c r="ZI552" s="92"/>
      <c r="ZJ552" s="61"/>
      <c r="ZK552" s="55"/>
      <c r="ZL552" s="57"/>
      <c r="ZM552" s="55"/>
      <c r="ZN552" s="55"/>
      <c r="ZO552" s="55"/>
      <c r="ZP552" s="55"/>
      <c r="ZQ552" s="55"/>
      <c r="ZR552" s="55"/>
      <c r="ZS552" s="55"/>
      <c r="ZT552" s="59"/>
      <c r="ZU552" s="55"/>
      <c r="ZV552" s="55"/>
      <c r="ZW552" s="87"/>
      <c r="ZX552" s="88"/>
      <c r="ZY552" s="89"/>
      <c r="ZZ552" s="90"/>
      <c r="AAA552" s="57"/>
      <c r="AAB552" s="57"/>
      <c r="AAC552" s="91"/>
      <c r="AAD552" s="87"/>
      <c r="AAE552" s="87"/>
      <c r="AAF552" s="55"/>
      <c r="AAG552" s="55"/>
      <c r="AAH552" s="92"/>
      <c r="AAI552" s="61"/>
      <c r="AAJ552" s="55"/>
      <c r="AAK552" s="57"/>
      <c r="AAL552" s="55"/>
      <c r="AAM552" s="55"/>
      <c r="AAN552" s="55"/>
      <c r="AAO552" s="55"/>
      <c r="AAP552" s="55"/>
      <c r="AAQ552" s="55"/>
      <c r="AAR552" s="55"/>
      <c r="AAS552" s="59"/>
      <c r="AAT552" s="55"/>
      <c r="AAU552" s="55"/>
      <c r="AAV552" s="87"/>
      <c r="AAW552" s="88"/>
      <c r="AAX552" s="89"/>
      <c r="AAY552" s="90"/>
      <c r="AAZ552" s="57"/>
      <c r="ABA552" s="57"/>
      <c r="ABB552" s="91"/>
      <c r="ABC552" s="87"/>
      <c r="ABD552" s="87"/>
      <c r="ABE552" s="55"/>
      <c r="ABF552" s="55"/>
      <c r="ABG552" s="92"/>
      <c r="ABH552" s="61"/>
      <c r="ABI552" s="55"/>
      <c r="ABJ552" s="57"/>
      <c r="ABK552" s="55"/>
      <c r="ABL552" s="55"/>
      <c r="ABM552" s="55"/>
      <c r="ABN552" s="55"/>
      <c r="ABO552" s="55"/>
      <c r="ABP552" s="55"/>
      <c r="ABQ552" s="55"/>
      <c r="ABR552" s="59"/>
      <c r="ABS552" s="55"/>
      <c r="ABT552" s="55"/>
      <c r="ABU552" s="87"/>
      <c r="ABV552" s="88"/>
      <c r="ABW552" s="89"/>
      <c r="ABX552" s="90"/>
      <c r="ABY552" s="57"/>
      <c r="ABZ552" s="57"/>
      <c r="ACA552" s="91"/>
      <c r="ACB552" s="87"/>
      <c r="ACC552" s="87"/>
      <c r="ACD552" s="55"/>
      <c r="ACE552" s="55"/>
      <c r="ACF552" s="92"/>
      <c r="ACG552" s="61"/>
      <c r="ACH552" s="55"/>
      <c r="ACI552" s="57"/>
      <c r="ACJ552" s="55"/>
      <c r="ACK552" s="55"/>
      <c r="ACL552" s="55"/>
      <c r="ACM552" s="55"/>
      <c r="ACN552" s="55"/>
      <c r="ACO552" s="55"/>
      <c r="ACP552" s="55"/>
      <c r="ACQ552" s="59"/>
      <c r="ACR552" s="55"/>
      <c r="ACS552" s="55"/>
      <c r="ACT552" s="87"/>
      <c r="ACU552" s="88"/>
      <c r="ACV552" s="89"/>
      <c r="ACW552" s="90"/>
      <c r="ACX552" s="57"/>
      <c r="ACY552" s="57"/>
      <c r="ACZ552" s="91"/>
      <c r="ADA552" s="87"/>
      <c r="ADB552" s="87"/>
      <c r="ADC552" s="55"/>
      <c r="ADD552" s="55"/>
      <c r="ADE552" s="92"/>
      <c r="ADF552" s="61"/>
      <c r="ADG552" s="55"/>
      <c r="ADH552" s="57"/>
      <c r="ADI552" s="55"/>
      <c r="ADJ552" s="55"/>
      <c r="ADK552" s="55"/>
      <c r="ADL552" s="55"/>
      <c r="ADM552" s="55"/>
      <c r="ADN552" s="55"/>
      <c r="ADO552" s="55"/>
      <c r="ADP552" s="59"/>
      <c r="ADQ552" s="55"/>
      <c r="ADR552" s="55"/>
      <c r="ADS552" s="87"/>
      <c r="ADT552" s="88"/>
      <c r="ADU552" s="89"/>
      <c r="ADV552" s="90"/>
      <c r="ADW552" s="57"/>
      <c r="ADX552" s="57"/>
      <c r="ADY552" s="91"/>
      <c r="ADZ552" s="87"/>
      <c r="AEA552" s="87"/>
      <c r="AEB552" s="55"/>
      <c r="AEC552" s="55"/>
      <c r="AED552" s="92"/>
      <c r="AEE552" s="61"/>
      <c r="AEF552" s="55"/>
      <c r="AEG552" s="57"/>
      <c r="AEH552" s="55"/>
      <c r="AEI552" s="55"/>
      <c r="AEJ552" s="55"/>
      <c r="AEK552" s="55"/>
      <c r="AEL552" s="55"/>
      <c r="AEM552" s="55"/>
      <c r="AEN552" s="55"/>
      <c r="AEO552" s="59"/>
      <c r="AEP552" s="55"/>
      <c r="AEQ552" s="55"/>
      <c r="AER552" s="87"/>
      <c r="AES552" s="88"/>
      <c r="AET552" s="89"/>
      <c r="AEU552" s="90"/>
      <c r="AEV552" s="57"/>
      <c r="AEW552" s="57"/>
      <c r="AEX552" s="91"/>
      <c r="AEY552" s="87"/>
      <c r="AEZ552" s="87"/>
      <c r="AFA552" s="55"/>
      <c r="AFB552" s="55"/>
      <c r="AFC552" s="92"/>
      <c r="AFD552" s="61"/>
      <c r="AFE552" s="55"/>
      <c r="AFF552" s="57"/>
      <c r="AFG552" s="55"/>
      <c r="AFH552" s="55"/>
      <c r="AFI552" s="55"/>
      <c r="AFJ552" s="55"/>
      <c r="AFK552" s="55"/>
      <c r="AFL552" s="55"/>
      <c r="AFM552" s="55"/>
      <c r="AFN552" s="59"/>
      <c r="AFO552" s="55"/>
      <c r="AFP552" s="55"/>
      <c r="AFQ552" s="87"/>
      <c r="AFR552" s="88"/>
      <c r="AFS552" s="89"/>
      <c r="AFT552" s="90"/>
      <c r="AFU552" s="57"/>
      <c r="AFV552" s="57"/>
      <c r="AFW552" s="91"/>
      <c r="AFX552" s="87"/>
      <c r="AFY552" s="87"/>
      <c r="AFZ552" s="55"/>
      <c r="AGA552" s="55"/>
      <c r="AGB552" s="92"/>
      <c r="AGC552" s="61"/>
      <c r="AGD552" s="55"/>
      <c r="AGE552" s="57"/>
      <c r="AGF552" s="55"/>
      <c r="AGG552" s="55"/>
      <c r="AGH552" s="55"/>
      <c r="AGI552" s="55"/>
      <c r="AGJ552" s="55"/>
      <c r="AGK552" s="55"/>
      <c r="AGL552" s="55"/>
      <c r="AGM552" s="59"/>
      <c r="AGN552" s="55"/>
      <c r="AGO552" s="55"/>
      <c r="AGP552" s="87"/>
      <c r="AGQ552" s="88"/>
      <c r="AGR552" s="89"/>
      <c r="AGS552" s="90"/>
      <c r="AGT552" s="57"/>
      <c r="AGU552" s="57"/>
      <c r="AGV552" s="91"/>
      <c r="AGW552" s="87"/>
      <c r="AGX552" s="87"/>
      <c r="AGY552" s="55"/>
      <c r="AGZ552" s="55"/>
      <c r="AHA552" s="92"/>
      <c r="AHB552" s="61"/>
      <c r="AHC552" s="55"/>
      <c r="AHD552" s="57"/>
      <c r="AHE552" s="55"/>
      <c r="AHF552" s="55"/>
      <c r="AHG552" s="55"/>
      <c r="AHH552" s="55"/>
      <c r="AHI552" s="55"/>
      <c r="AHJ552" s="55"/>
      <c r="AHK552" s="55"/>
      <c r="AHL552" s="59"/>
      <c r="AHM552" s="55"/>
      <c r="AHN552" s="55"/>
      <c r="AHO552" s="87"/>
      <c r="AHP552" s="88"/>
      <c r="AHQ552" s="89"/>
      <c r="AHR552" s="90"/>
      <c r="AHS552" s="57"/>
      <c r="AHT552" s="57"/>
      <c r="AHU552" s="91"/>
      <c r="AHV552" s="87"/>
      <c r="AHW552" s="87"/>
      <c r="AHX552" s="55"/>
      <c r="AHY552" s="55"/>
      <c r="AHZ552" s="92"/>
      <c r="AIA552" s="61"/>
      <c r="AIB552" s="55"/>
      <c r="AIC552" s="57"/>
      <c r="AID552" s="55"/>
      <c r="AIE552" s="55"/>
      <c r="AIF552" s="55"/>
      <c r="AIG552" s="55"/>
      <c r="AIH552" s="55"/>
      <c r="AII552" s="55"/>
      <c r="AIJ552" s="55"/>
      <c r="AIK552" s="59"/>
      <c r="AIL552" s="55"/>
      <c r="AIM552" s="55"/>
      <c r="AIN552" s="87"/>
      <c r="AIO552" s="88"/>
      <c r="AIP552" s="89"/>
      <c r="AIQ552" s="90"/>
      <c r="AIR552" s="57"/>
      <c r="AIS552" s="57"/>
      <c r="AIT552" s="91"/>
      <c r="AIU552" s="87"/>
      <c r="AIV552" s="87"/>
      <c r="AIW552" s="55"/>
      <c r="AIX552" s="55"/>
      <c r="AIY552" s="92"/>
      <c r="AIZ552" s="61"/>
      <c r="AJA552" s="55"/>
      <c r="AJB552" s="57"/>
      <c r="AJC552" s="55"/>
      <c r="AJD552" s="55"/>
      <c r="AJE552" s="55"/>
      <c r="AJF552" s="55"/>
      <c r="AJG552" s="55"/>
      <c r="AJH552" s="55"/>
      <c r="AJI552" s="55"/>
      <c r="AJJ552" s="59"/>
      <c r="AJK552" s="55"/>
      <c r="AJL552" s="55"/>
      <c r="AJM552" s="87"/>
      <c r="AJN552" s="88"/>
      <c r="AJO552" s="89"/>
      <c r="AJP552" s="90"/>
      <c r="AJQ552" s="57"/>
      <c r="AJR552" s="57"/>
      <c r="AJS552" s="91"/>
      <c r="AJT552" s="87"/>
      <c r="AJU552" s="87"/>
      <c r="AJV552" s="55"/>
      <c r="AJW552" s="55"/>
      <c r="AJX552" s="92"/>
      <c r="AJY552" s="61"/>
      <c r="AJZ552" s="55"/>
      <c r="AKA552" s="57"/>
      <c r="AKB552" s="55"/>
      <c r="AKC552" s="55"/>
      <c r="AKD552" s="55"/>
      <c r="AKE552" s="55"/>
      <c r="AKF552" s="55"/>
      <c r="AKG552" s="55"/>
      <c r="AKH552" s="55"/>
      <c r="AKI552" s="59"/>
      <c r="AKJ552" s="55"/>
      <c r="AKK552" s="55"/>
      <c r="AKL552" s="87"/>
      <c r="AKM552" s="88"/>
      <c r="AKN552" s="89"/>
      <c r="AKO552" s="90"/>
      <c r="AKP552" s="57"/>
      <c r="AKQ552" s="57"/>
      <c r="AKR552" s="91"/>
      <c r="AKS552" s="87"/>
      <c r="AKT552" s="87"/>
      <c r="AKU552" s="55"/>
      <c r="AKV552" s="55"/>
      <c r="AKW552" s="92"/>
      <c r="AKX552" s="61"/>
      <c r="AKY552" s="55"/>
      <c r="AKZ552" s="57"/>
      <c r="ALA552" s="55"/>
      <c r="ALB552" s="55"/>
      <c r="ALC552" s="55"/>
      <c r="ALD552" s="55"/>
      <c r="ALE552" s="55"/>
      <c r="ALF552" s="55"/>
      <c r="ALG552" s="55"/>
      <c r="ALH552" s="59"/>
      <c r="ALI552" s="55"/>
      <c r="ALJ552" s="55"/>
      <c r="ALK552" s="87"/>
      <c r="ALL552" s="88"/>
      <c r="ALM552" s="89"/>
      <c r="ALN552" s="90"/>
      <c r="ALO552" s="57"/>
      <c r="ALP552" s="57"/>
      <c r="ALQ552" s="91"/>
      <c r="ALR552" s="87"/>
      <c r="ALS552" s="87"/>
      <c r="ALT552" s="55"/>
      <c r="ALU552" s="55"/>
      <c r="ALV552" s="92"/>
      <c r="ALW552" s="61"/>
      <c r="ALX552" s="55"/>
      <c r="ALY552" s="57"/>
      <c r="ALZ552" s="55"/>
      <c r="AMA552" s="55"/>
      <c r="AMB552" s="55"/>
      <c r="AMC552" s="55"/>
      <c r="AMD552" s="55"/>
      <c r="AME552" s="55"/>
      <c r="AMF552" s="55"/>
      <c r="AMG552" s="59"/>
      <c r="AMH552" s="55"/>
      <c r="AMI552" s="55"/>
      <c r="AMJ552" s="87"/>
      <c r="AMK552" s="88"/>
      <c r="AML552" s="89"/>
      <c r="AMM552" s="90"/>
      <c r="AMN552" s="57"/>
      <c r="AMO552" s="57"/>
      <c r="AMP552" s="91"/>
      <c r="AMQ552" s="87"/>
      <c r="AMR552" s="87"/>
      <c r="AMS552" s="55"/>
      <c r="AMT552" s="55"/>
      <c r="AMU552" s="92"/>
      <c r="AMV552" s="61"/>
      <c r="AMW552" s="55"/>
      <c r="AMX552" s="57"/>
      <c r="AMY552" s="55"/>
      <c r="AMZ552" s="55"/>
      <c r="ANA552" s="55"/>
      <c r="ANB552" s="55"/>
      <c r="ANC552" s="55"/>
      <c r="AND552" s="55"/>
      <c r="ANE552" s="55"/>
      <c r="ANF552" s="59"/>
      <c r="ANG552" s="55"/>
      <c r="ANH552" s="55"/>
      <c r="ANI552" s="87"/>
      <c r="ANJ552" s="88"/>
      <c r="ANK552" s="89"/>
      <c r="ANL552" s="90"/>
      <c r="ANM552" s="57"/>
      <c r="ANN552" s="57"/>
      <c r="ANO552" s="91"/>
      <c r="ANP552" s="87"/>
      <c r="ANQ552" s="87"/>
      <c r="ANR552" s="55"/>
      <c r="ANS552" s="55"/>
      <c r="ANT552" s="92"/>
      <c r="ANU552" s="61"/>
      <c r="ANV552" s="55"/>
      <c r="ANW552" s="57"/>
      <c r="ANX552" s="55"/>
      <c r="ANY552" s="55"/>
      <c r="ANZ552" s="55"/>
      <c r="AOA552" s="55"/>
      <c r="AOB552" s="55"/>
      <c r="AOC552" s="55"/>
      <c r="AOD552" s="55"/>
      <c r="AOE552" s="59"/>
      <c r="AOF552" s="55"/>
      <c r="AOG552" s="55"/>
      <c r="AOH552" s="87"/>
      <c r="AOI552" s="88"/>
      <c r="AOJ552" s="89"/>
      <c r="AOK552" s="90"/>
      <c r="AOL552" s="57"/>
      <c r="AOM552" s="57"/>
      <c r="AON552" s="91"/>
      <c r="AOO552" s="87"/>
      <c r="AOP552" s="87"/>
      <c r="AOQ552" s="55"/>
      <c r="AOR552" s="55"/>
      <c r="AOS552" s="92"/>
      <c r="AOT552" s="61"/>
      <c r="AOU552" s="55"/>
      <c r="AOV552" s="57"/>
      <c r="AOW552" s="55"/>
      <c r="AOX552" s="55"/>
      <c r="AOY552" s="55"/>
      <c r="AOZ552" s="55"/>
      <c r="APA552" s="55"/>
      <c r="APB552" s="55"/>
      <c r="APC552" s="55"/>
      <c r="APD552" s="59"/>
      <c r="APE552" s="55"/>
      <c r="APF552" s="55"/>
      <c r="APG552" s="87"/>
      <c r="APH552" s="88"/>
      <c r="API552" s="89"/>
      <c r="APJ552" s="90"/>
      <c r="APK552" s="57"/>
      <c r="APL552" s="57"/>
      <c r="APM552" s="91"/>
      <c r="APN552" s="87"/>
      <c r="APO552" s="87"/>
      <c r="APP552" s="55"/>
      <c r="APQ552" s="55"/>
      <c r="APR552" s="92"/>
      <c r="APS552" s="61"/>
      <c r="APT552" s="55"/>
      <c r="APU552" s="57"/>
      <c r="APV552" s="55"/>
      <c r="APW552" s="55"/>
      <c r="APX552" s="55"/>
      <c r="APY552" s="55"/>
      <c r="APZ552" s="55"/>
      <c r="AQA552" s="55"/>
      <c r="AQB552" s="55"/>
      <c r="AQC552" s="59"/>
      <c r="AQD552" s="55"/>
      <c r="AQE552" s="55"/>
      <c r="AQF552" s="87"/>
      <c r="AQG552" s="88"/>
      <c r="AQH552" s="89"/>
      <c r="AQI552" s="90"/>
      <c r="AQJ552" s="57"/>
      <c r="AQK552" s="57"/>
      <c r="AQL552" s="91"/>
      <c r="AQM552" s="87"/>
      <c r="AQN552" s="87"/>
      <c r="AQO552" s="55"/>
      <c r="AQP552" s="55"/>
      <c r="AQQ552" s="92"/>
      <c r="AQR552" s="61"/>
      <c r="AQS552" s="55"/>
      <c r="AQT552" s="57"/>
      <c r="AQU552" s="55"/>
      <c r="AQV552" s="55"/>
      <c r="AQW552" s="55"/>
      <c r="AQX552" s="55"/>
      <c r="AQY552" s="55"/>
      <c r="AQZ552" s="55"/>
      <c r="ARA552" s="55"/>
      <c r="ARB552" s="59"/>
      <c r="ARC552" s="55"/>
      <c r="ARD552" s="55"/>
      <c r="ARE552" s="87"/>
      <c r="ARF552" s="88"/>
      <c r="ARG552" s="89"/>
      <c r="ARH552" s="90"/>
      <c r="ARI552" s="57"/>
      <c r="ARJ552" s="57"/>
      <c r="ARK552" s="91"/>
      <c r="ARL552" s="87"/>
      <c r="ARM552" s="87"/>
      <c r="ARN552" s="55"/>
      <c r="ARO552" s="55"/>
      <c r="ARP552" s="92"/>
      <c r="ARQ552" s="61"/>
      <c r="ARR552" s="55"/>
      <c r="ARS552" s="57"/>
      <c r="ART552" s="55"/>
      <c r="ARU552" s="55"/>
      <c r="ARV552" s="55"/>
      <c r="ARW552" s="55"/>
      <c r="ARX552" s="55"/>
      <c r="ARY552" s="55"/>
      <c r="ARZ552" s="55"/>
      <c r="ASA552" s="59"/>
      <c r="ASB552" s="55"/>
      <c r="ASC552" s="55"/>
      <c r="ASD552" s="87"/>
      <c r="ASE552" s="88"/>
      <c r="ASF552" s="89"/>
      <c r="ASG552" s="90"/>
      <c r="ASH552" s="57"/>
      <c r="ASI552" s="57"/>
      <c r="ASJ552" s="91"/>
      <c r="ASK552" s="87"/>
      <c r="ASL552" s="87"/>
      <c r="ASM552" s="55"/>
      <c r="ASN552" s="55"/>
      <c r="ASO552" s="92"/>
      <c r="ASP552" s="61"/>
      <c r="ASQ552" s="55"/>
      <c r="ASR552" s="57"/>
      <c r="ASS552" s="55"/>
      <c r="AST552" s="55"/>
      <c r="ASU552" s="55"/>
      <c r="ASV552" s="55"/>
      <c r="ASW552" s="55"/>
      <c r="ASX552" s="55"/>
      <c r="ASY552" s="55"/>
      <c r="ASZ552" s="59"/>
      <c r="ATA552" s="55"/>
      <c r="ATB552" s="55"/>
      <c r="ATC552" s="87"/>
      <c r="ATD552" s="88"/>
      <c r="ATE552" s="89"/>
      <c r="ATF552" s="90"/>
      <c r="ATG552" s="57"/>
      <c r="ATH552" s="57"/>
      <c r="ATI552" s="91"/>
      <c r="ATJ552" s="87"/>
      <c r="ATK552" s="87"/>
      <c r="ATL552" s="55"/>
      <c r="ATM552" s="55"/>
      <c r="ATN552" s="92"/>
      <c r="ATO552" s="61"/>
      <c r="ATP552" s="55"/>
      <c r="ATQ552" s="57"/>
      <c r="ATR552" s="55"/>
      <c r="ATS552" s="55"/>
      <c r="ATT552" s="55"/>
      <c r="ATU552" s="55"/>
      <c r="ATV552" s="55"/>
      <c r="ATW552" s="55"/>
      <c r="ATX552" s="55"/>
      <c r="ATY552" s="59"/>
      <c r="ATZ552" s="55"/>
      <c r="AUA552" s="55"/>
      <c r="AUB552" s="87"/>
      <c r="AUC552" s="88"/>
      <c r="AUD552" s="89"/>
      <c r="AUE552" s="90"/>
      <c r="AUF552" s="57"/>
      <c r="AUG552" s="57"/>
      <c r="AUH552" s="91"/>
      <c r="AUI552" s="87"/>
      <c r="AUJ552" s="87"/>
      <c r="AUK552" s="55"/>
      <c r="AUL552" s="55"/>
      <c r="AUM552" s="92"/>
      <c r="AUN552" s="61"/>
      <c r="AUO552" s="55"/>
      <c r="AUP552" s="57"/>
      <c r="AUQ552" s="55"/>
      <c r="AUR552" s="55"/>
      <c r="AUS552" s="55"/>
      <c r="AUT552" s="55"/>
      <c r="AUU552" s="55"/>
      <c r="AUV552" s="55"/>
      <c r="AUW552" s="55"/>
      <c r="AUX552" s="59"/>
      <c r="AUY552" s="55"/>
      <c r="AUZ552" s="55"/>
      <c r="AVA552" s="87"/>
      <c r="AVB552" s="88"/>
      <c r="AVC552" s="89"/>
      <c r="AVD552" s="90"/>
      <c r="AVE552" s="57"/>
      <c r="AVF552" s="57"/>
      <c r="AVG552" s="91"/>
      <c r="AVH552" s="87"/>
      <c r="AVI552" s="87"/>
      <c r="AVJ552" s="55"/>
      <c r="AVK552" s="55"/>
      <c r="AVL552" s="92"/>
      <c r="AVM552" s="61"/>
      <c r="AVN552" s="55"/>
      <c r="AVO552" s="57"/>
      <c r="AVP552" s="55"/>
      <c r="AVQ552" s="55"/>
      <c r="AVR552" s="55"/>
      <c r="AVS552" s="55"/>
      <c r="AVT552" s="55"/>
      <c r="AVU552" s="55"/>
      <c r="AVV552" s="55"/>
      <c r="AVW552" s="59"/>
      <c r="AVX552" s="55"/>
      <c r="AVY552" s="55"/>
      <c r="AVZ552" s="87"/>
      <c r="AWA552" s="88"/>
      <c r="AWB552" s="89"/>
      <c r="AWC552" s="90"/>
      <c r="AWD552" s="57"/>
      <c r="AWE552" s="57"/>
      <c r="AWF552" s="91"/>
      <c r="AWG552" s="87"/>
      <c r="AWH552" s="87"/>
      <c r="AWI552" s="55"/>
      <c r="AWJ552" s="55"/>
      <c r="AWK552" s="92"/>
      <c r="AWL552" s="61"/>
      <c r="AWM552" s="55"/>
      <c r="AWN552" s="57"/>
      <c r="AWO552" s="55"/>
      <c r="AWP552" s="55"/>
      <c r="AWQ552" s="55"/>
      <c r="AWR552" s="55"/>
      <c r="AWS552" s="55"/>
      <c r="AWT552" s="55"/>
      <c r="AWU552" s="55"/>
      <c r="AWV552" s="59"/>
      <c r="AWW552" s="55"/>
      <c r="AWX552" s="55"/>
      <c r="AWY552" s="87"/>
      <c r="AWZ552" s="88"/>
      <c r="AXA552" s="89"/>
      <c r="AXB552" s="90"/>
      <c r="AXC552" s="57"/>
      <c r="AXD552" s="57"/>
      <c r="AXE552" s="91"/>
      <c r="AXF552" s="87"/>
      <c r="AXG552" s="87"/>
      <c r="AXH552" s="55"/>
      <c r="AXI552" s="55"/>
      <c r="AXJ552" s="92"/>
      <c r="AXK552" s="61"/>
      <c r="AXL552" s="55"/>
      <c r="AXM552" s="57"/>
      <c r="AXN552" s="55"/>
      <c r="AXO552" s="55"/>
      <c r="AXP552" s="55"/>
      <c r="AXQ552" s="55"/>
      <c r="AXR552" s="55"/>
      <c r="AXS552" s="55"/>
      <c r="AXT552" s="55"/>
      <c r="AXU552" s="59"/>
      <c r="AXV552" s="55"/>
      <c r="AXW552" s="55"/>
      <c r="AXX552" s="87"/>
      <c r="AXY552" s="88"/>
      <c r="AXZ552" s="89"/>
      <c r="AYA552" s="90"/>
      <c r="AYB552" s="57"/>
      <c r="AYC552" s="57"/>
      <c r="AYD552" s="91"/>
      <c r="AYE552" s="87"/>
      <c r="AYF552" s="87"/>
      <c r="AYG552" s="55"/>
      <c r="AYH552" s="55"/>
      <c r="AYI552" s="92"/>
      <c r="AYJ552" s="61"/>
      <c r="AYK552" s="55"/>
      <c r="AYL552" s="57"/>
      <c r="AYM552" s="55"/>
      <c r="AYN552" s="55"/>
      <c r="AYO552" s="55"/>
      <c r="AYP552" s="55"/>
      <c r="AYQ552" s="55"/>
      <c r="AYR552" s="55"/>
      <c r="AYS552" s="55"/>
      <c r="AYT552" s="59"/>
      <c r="AYU552" s="55"/>
      <c r="AYV552" s="55"/>
      <c r="AYW552" s="87"/>
      <c r="AYX552" s="88"/>
      <c r="AYY552" s="89"/>
      <c r="AYZ552" s="90"/>
      <c r="AZA552" s="57"/>
      <c r="AZB552" s="57"/>
      <c r="AZC552" s="91"/>
      <c r="AZD552" s="87"/>
      <c r="AZE552" s="87"/>
      <c r="AZF552" s="55"/>
      <c r="AZG552" s="55"/>
      <c r="AZH552" s="92"/>
      <c r="AZI552" s="61"/>
      <c r="AZJ552" s="55"/>
      <c r="AZK552" s="57"/>
      <c r="AZL552" s="55"/>
      <c r="AZM552" s="55"/>
      <c r="AZN552" s="55"/>
      <c r="AZO552" s="55"/>
      <c r="AZP552" s="55"/>
      <c r="AZQ552" s="55"/>
      <c r="AZR552" s="55"/>
      <c r="AZS552" s="59"/>
      <c r="AZT552" s="55"/>
      <c r="AZU552" s="55"/>
      <c r="AZV552" s="87"/>
      <c r="AZW552" s="88"/>
      <c r="AZX552" s="89"/>
      <c r="AZY552" s="90"/>
      <c r="AZZ552" s="57"/>
      <c r="BAA552" s="57"/>
      <c r="BAB552" s="91"/>
      <c r="BAC552" s="87"/>
      <c r="BAD552" s="87"/>
      <c r="BAE552" s="55"/>
      <c r="BAF552" s="55"/>
      <c r="BAG552" s="92"/>
      <c r="BAH552" s="61"/>
      <c r="BAI552" s="55"/>
      <c r="BAJ552" s="57"/>
      <c r="BAK552" s="55"/>
      <c r="BAL552" s="55"/>
      <c r="BAM552" s="55"/>
      <c r="BAN552" s="55"/>
      <c r="BAO552" s="55"/>
      <c r="BAP552" s="55"/>
      <c r="BAQ552" s="55"/>
      <c r="BAR552" s="59"/>
      <c r="BAS552" s="55"/>
      <c r="BAT552" s="55"/>
      <c r="BAU552" s="87"/>
      <c r="BAV552" s="88"/>
      <c r="BAW552" s="89"/>
      <c r="BAX552" s="90"/>
      <c r="BAY552" s="57"/>
      <c r="BAZ552" s="57"/>
      <c r="BBA552" s="91"/>
      <c r="BBB552" s="87"/>
      <c r="BBC552" s="87"/>
      <c r="BBD552" s="55"/>
      <c r="BBE552" s="55"/>
      <c r="BBF552" s="92"/>
      <c r="BBG552" s="61"/>
      <c r="BBH552" s="55"/>
      <c r="BBI552" s="57"/>
      <c r="BBJ552" s="55"/>
      <c r="BBK552" s="55"/>
      <c r="BBL552" s="55"/>
      <c r="BBM552" s="55"/>
      <c r="BBN552" s="55"/>
      <c r="BBO552" s="55"/>
      <c r="BBP552" s="55"/>
      <c r="BBQ552" s="59"/>
      <c r="BBR552" s="55"/>
      <c r="BBS552" s="55"/>
      <c r="BBT552" s="87"/>
      <c r="BBU552" s="88"/>
      <c r="BBV552" s="89"/>
      <c r="BBW552" s="90"/>
      <c r="BBX552" s="57"/>
      <c r="BBY552" s="57"/>
      <c r="BBZ552" s="91"/>
      <c r="BCA552" s="87"/>
      <c r="BCB552" s="87"/>
      <c r="BCC552" s="55"/>
      <c r="BCD552" s="55"/>
      <c r="BCE552" s="92"/>
      <c r="BCF552" s="61"/>
      <c r="BCG552" s="55"/>
      <c r="BCH552" s="57"/>
      <c r="BCI552" s="55"/>
      <c r="BCJ552" s="55"/>
      <c r="BCK552" s="55"/>
      <c r="BCL552" s="55"/>
      <c r="BCM552" s="55"/>
      <c r="BCN552" s="55"/>
      <c r="BCO552" s="55"/>
      <c r="BCP552" s="59"/>
      <c r="BCQ552" s="55"/>
      <c r="BCR552" s="55"/>
      <c r="BCS552" s="87"/>
      <c r="BCT552" s="88"/>
      <c r="BCU552" s="89"/>
      <c r="BCV552" s="90"/>
      <c r="BCW552" s="57"/>
      <c r="BCX552" s="57"/>
      <c r="BCY552" s="91"/>
      <c r="BCZ552" s="87"/>
      <c r="BDA552" s="87"/>
      <c r="BDB552" s="55"/>
      <c r="BDC552" s="55"/>
      <c r="BDD552" s="92"/>
      <c r="BDE552" s="61"/>
      <c r="BDF552" s="55"/>
      <c r="BDG552" s="57"/>
      <c r="BDH552" s="55"/>
      <c r="BDI552" s="55"/>
      <c r="BDJ552" s="55"/>
      <c r="BDK552" s="55"/>
      <c r="BDL552" s="55"/>
      <c r="BDM552" s="55"/>
      <c r="BDN552" s="55"/>
      <c r="BDO552" s="59"/>
      <c r="BDP552" s="55"/>
      <c r="BDQ552" s="55"/>
      <c r="BDR552" s="87"/>
      <c r="BDS552" s="88"/>
      <c r="BDT552" s="89"/>
      <c r="BDU552" s="90"/>
      <c r="BDV552" s="57"/>
      <c r="BDW552" s="57"/>
      <c r="BDX552" s="91"/>
      <c r="BDY552" s="87"/>
      <c r="BDZ552" s="87"/>
      <c r="BEA552" s="55"/>
      <c r="BEB552" s="55"/>
      <c r="BEC552" s="92"/>
      <c r="BED552" s="61"/>
      <c r="BEE552" s="55"/>
      <c r="BEF552" s="57"/>
      <c r="BEG552" s="55"/>
      <c r="BEH552" s="55"/>
      <c r="BEI552" s="55"/>
      <c r="BEJ552" s="55"/>
      <c r="BEK552" s="55"/>
      <c r="BEL552" s="55"/>
      <c r="BEM552" s="55"/>
      <c r="BEN552" s="59"/>
      <c r="BEO552" s="55"/>
      <c r="BEP552" s="55"/>
      <c r="BEQ552" s="87"/>
      <c r="BER552" s="88"/>
      <c r="BES552" s="89"/>
      <c r="BET552" s="90"/>
      <c r="BEU552" s="57"/>
      <c r="BEV552" s="57"/>
      <c r="BEW552" s="91"/>
      <c r="BEX552" s="87"/>
      <c r="BEY552" s="87"/>
      <c r="BEZ552" s="55"/>
      <c r="BFA552" s="55"/>
      <c r="BFB552" s="92"/>
      <c r="BFC552" s="61"/>
      <c r="BFD552" s="55"/>
      <c r="BFE552" s="57"/>
      <c r="BFF552" s="55"/>
      <c r="BFG552" s="55"/>
      <c r="BFH552" s="55"/>
      <c r="BFI552" s="55"/>
      <c r="BFJ552" s="55"/>
      <c r="BFK552" s="55"/>
      <c r="BFL552" s="55"/>
      <c r="BFM552" s="59"/>
      <c r="BFN552" s="55"/>
      <c r="BFO552" s="55"/>
      <c r="BFP552" s="87"/>
      <c r="BFQ552" s="88"/>
      <c r="BFR552" s="89"/>
      <c r="BFS552" s="90"/>
      <c r="BFT552" s="57"/>
      <c r="BFU552" s="57"/>
      <c r="BFV552" s="91"/>
      <c r="BFW552" s="87"/>
      <c r="BFX552" s="87"/>
      <c r="BFY552" s="55"/>
      <c r="BFZ552" s="55"/>
      <c r="BGA552" s="92"/>
      <c r="BGB552" s="61"/>
      <c r="BGC552" s="55"/>
      <c r="BGD552" s="57"/>
      <c r="BGE552" s="55"/>
      <c r="BGF552" s="55"/>
      <c r="BGG552" s="55"/>
      <c r="BGH552" s="55"/>
      <c r="BGI552" s="55"/>
      <c r="BGJ552" s="55"/>
      <c r="BGK552" s="55"/>
      <c r="BGL552" s="59"/>
      <c r="BGM552" s="55"/>
      <c r="BGN552" s="55"/>
      <c r="BGO552" s="87"/>
      <c r="BGP552" s="88"/>
      <c r="BGQ552" s="89"/>
      <c r="BGR552" s="90"/>
      <c r="BGS552" s="57"/>
      <c r="BGT552" s="57"/>
      <c r="BGU552" s="91"/>
      <c r="BGV552" s="87"/>
      <c r="BGW552" s="87"/>
      <c r="BGX552" s="55"/>
      <c r="BGY552" s="55"/>
      <c r="BGZ552" s="92"/>
      <c r="BHA552" s="61"/>
      <c r="BHB552" s="55"/>
      <c r="BHC552" s="57"/>
      <c r="BHD552" s="55"/>
      <c r="BHE552" s="55"/>
      <c r="BHF552" s="55"/>
      <c r="BHG552" s="55"/>
      <c r="BHH552" s="55"/>
      <c r="BHI552" s="55"/>
      <c r="BHJ552" s="55"/>
      <c r="BHK552" s="59"/>
      <c r="BHL552" s="55"/>
      <c r="BHM552" s="55"/>
      <c r="BHN552" s="87"/>
      <c r="BHO552" s="88"/>
      <c r="BHP552" s="89"/>
      <c r="BHQ552" s="90"/>
      <c r="BHR552" s="57"/>
      <c r="BHS552" s="57"/>
      <c r="BHT552" s="91"/>
      <c r="BHU552" s="87"/>
      <c r="BHV552" s="87"/>
      <c r="BHW552" s="55"/>
      <c r="BHX552" s="55"/>
      <c r="BHY552" s="92"/>
      <c r="BHZ552" s="61"/>
      <c r="BIA552" s="55"/>
      <c r="BIB552" s="57"/>
      <c r="BIC552" s="55"/>
      <c r="BID552" s="55"/>
      <c r="BIE552" s="55"/>
      <c r="BIF552" s="55"/>
      <c r="BIG552" s="55"/>
      <c r="BIH552" s="55"/>
      <c r="BII552" s="55"/>
      <c r="BIJ552" s="59"/>
      <c r="BIK552" s="55"/>
      <c r="BIL552" s="55"/>
      <c r="BIM552" s="87"/>
      <c r="BIN552" s="88"/>
      <c r="BIO552" s="89"/>
      <c r="BIP552" s="90"/>
      <c r="BIQ552" s="57"/>
      <c r="BIR552" s="57"/>
      <c r="BIS552" s="91"/>
      <c r="BIT552" s="87"/>
      <c r="BIU552" s="87"/>
      <c r="BIV552" s="55"/>
      <c r="BIW552" s="55"/>
      <c r="BIX552" s="92"/>
      <c r="BIY552" s="61"/>
      <c r="BIZ552" s="55"/>
      <c r="BJA552" s="57"/>
      <c r="BJB552" s="55"/>
      <c r="BJC552" s="55"/>
      <c r="BJD552" s="55"/>
      <c r="BJE552" s="55"/>
      <c r="BJF552" s="55"/>
      <c r="BJG552" s="55"/>
      <c r="BJH552" s="55"/>
      <c r="BJI552" s="59"/>
      <c r="BJJ552" s="55"/>
      <c r="BJK552" s="55"/>
      <c r="BJL552" s="87"/>
      <c r="BJM552" s="88"/>
      <c r="BJN552" s="89"/>
      <c r="BJO552" s="90"/>
      <c r="BJP552" s="57"/>
      <c r="BJQ552" s="57"/>
      <c r="BJR552" s="91"/>
      <c r="BJS552" s="87"/>
      <c r="BJT552" s="87"/>
      <c r="BJU552" s="55"/>
      <c r="BJV552" s="55"/>
      <c r="BJW552" s="92"/>
      <c r="BJX552" s="61"/>
      <c r="BJY552" s="55"/>
      <c r="BJZ552" s="57"/>
      <c r="BKA552" s="55"/>
      <c r="BKB552" s="55"/>
      <c r="BKC552" s="55"/>
      <c r="BKD552" s="55"/>
      <c r="BKE552" s="55"/>
      <c r="BKF552" s="55"/>
      <c r="BKG552" s="55"/>
      <c r="BKH552" s="59"/>
      <c r="BKI552" s="55"/>
      <c r="BKJ552" s="55"/>
      <c r="BKK552" s="87"/>
      <c r="BKL552" s="88"/>
      <c r="BKM552" s="89"/>
      <c r="BKN552" s="90"/>
      <c r="BKO552" s="57"/>
      <c r="BKP552" s="57"/>
      <c r="BKQ552" s="91"/>
      <c r="BKR552" s="87"/>
      <c r="BKS552" s="87"/>
      <c r="BKT552" s="55"/>
      <c r="BKU552" s="55"/>
      <c r="BKV552" s="92"/>
      <c r="BKW552" s="61"/>
      <c r="BKX552" s="55"/>
      <c r="BKY552" s="57"/>
      <c r="BKZ552" s="55"/>
      <c r="BLA552" s="55"/>
      <c r="BLB552" s="55"/>
      <c r="BLC552" s="55"/>
      <c r="BLD552" s="55"/>
      <c r="BLE552" s="55"/>
      <c r="BLF552" s="55"/>
      <c r="BLG552" s="59"/>
      <c r="BLH552" s="55"/>
      <c r="BLI552" s="55"/>
      <c r="BLJ552" s="87"/>
      <c r="BLK552" s="88"/>
      <c r="BLL552" s="89"/>
      <c r="BLM552" s="90"/>
      <c r="BLN552" s="57"/>
      <c r="BLO552" s="57"/>
      <c r="BLP552" s="91"/>
      <c r="BLQ552" s="87"/>
      <c r="BLR552" s="87"/>
      <c r="BLS552" s="55"/>
      <c r="BLT552" s="55"/>
      <c r="BLU552" s="92"/>
      <c r="BLV552" s="61"/>
      <c r="BLW552" s="55"/>
      <c r="BLX552" s="57"/>
      <c r="BLY552" s="55"/>
      <c r="BLZ552" s="55"/>
      <c r="BMA552" s="55"/>
      <c r="BMB552" s="55"/>
      <c r="BMC552" s="55"/>
      <c r="BMD552" s="55"/>
      <c r="BME552" s="55"/>
      <c r="BMF552" s="59"/>
      <c r="BMG552" s="55"/>
      <c r="BMH552" s="55"/>
      <c r="BMI552" s="87"/>
      <c r="BMJ552" s="88"/>
      <c r="BMK552" s="89"/>
      <c r="BML552" s="90"/>
      <c r="BMM552" s="57"/>
      <c r="BMN552" s="57"/>
      <c r="BMO552" s="91"/>
      <c r="BMP552" s="87"/>
      <c r="BMQ552" s="87"/>
      <c r="BMR552" s="55"/>
      <c r="BMS552" s="55"/>
      <c r="BMT552" s="92"/>
      <c r="BMU552" s="61"/>
      <c r="BMV552" s="55"/>
      <c r="BMW552" s="57"/>
      <c r="BMX552" s="55"/>
      <c r="BMY552" s="55"/>
      <c r="BMZ552" s="55"/>
      <c r="BNA552" s="55"/>
      <c r="BNB552" s="55"/>
      <c r="BNC552" s="55"/>
      <c r="BND552" s="55"/>
      <c r="BNE552" s="59"/>
      <c r="BNF552" s="55"/>
      <c r="BNG552" s="55"/>
      <c r="BNH552" s="87"/>
      <c r="BNI552" s="88"/>
      <c r="BNJ552" s="89"/>
      <c r="BNK552" s="90"/>
      <c r="BNL552" s="57"/>
      <c r="BNM552" s="57"/>
      <c r="BNN552" s="91"/>
      <c r="BNO552" s="87"/>
      <c r="BNP552" s="87"/>
      <c r="BNQ552" s="55"/>
      <c r="BNR552" s="55"/>
      <c r="BNS552" s="92"/>
      <c r="BNT552" s="61"/>
      <c r="BNU552" s="55"/>
      <c r="BNV552" s="57"/>
      <c r="BNW552" s="55"/>
      <c r="BNX552" s="55"/>
      <c r="BNY552" s="55"/>
      <c r="BNZ552" s="55"/>
      <c r="BOA552" s="55"/>
      <c r="BOB552" s="55"/>
      <c r="BOC552" s="55"/>
      <c r="BOD552" s="59"/>
      <c r="BOE552" s="55"/>
      <c r="BOF552" s="55"/>
      <c r="BOG552" s="87"/>
      <c r="BOH552" s="88"/>
      <c r="BOI552" s="89"/>
      <c r="BOJ552" s="90"/>
      <c r="BOK552" s="57"/>
      <c r="BOL552" s="57"/>
      <c r="BOM552" s="91"/>
      <c r="BON552" s="87"/>
      <c r="BOO552" s="87"/>
      <c r="BOP552" s="55"/>
      <c r="BOQ552" s="55"/>
      <c r="BOR552" s="92"/>
      <c r="BOS552" s="61"/>
      <c r="BOT552" s="55"/>
      <c r="BOU552" s="57"/>
      <c r="BOV552" s="55"/>
      <c r="BOW552" s="55"/>
      <c r="BOX552" s="55"/>
      <c r="BOY552" s="55"/>
      <c r="BOZ552" s="55"/>
      <c r="BPA552" s="55"/>
      <c r="BPB552" s="55"/>
      <c r="BPC552" s="59"/>
      <c r="BPD552" s="55"/>
      <c r="BPE552" s="55"/>
      <c r="BPF552" s="87"/>
      <c r="BPG552" s="88"/>
      <c r="BPH552" s="89"/>
      <c r="BPI552" s="90"/>
      <c r="BPJ552" s="57"/>
      <c r="BPK552" s="57"/>
      <c r="BPL552" s="91"/>
      <c r="BPM552" s="87"/>
      <c r="BPN552" s="87"/>
      <c r="BPO552" s="55"/>
      <c r="BPP552" s="55"/>
      <c r="BPQ552" s="92"/>
      <c r="BPR552" s="61"/>
      <c r="BPS552" s="55"/>
      <c r="BPT552" s="57"/>
      <c r="BPU552" s="55"/>
      <c r="BPV552" s="55"/>
      <c r="BPW552" s="55"/>
      <c r="BPX552" s="55"/>
      <c r="BPY552" s="55"/>
      <c r="BPZ552" s="55"/>
      <c r="BQA552" s="55"/>
      <c r="BQB552" s="59"/>
      <c r="BQC552" s="55"/>
      <c r="BQD552" s="55"/>
      <c r="BQE552" s="87"/>
      <c r="BQF552" s="88"/>
      <c r="BQG552" s="89"/>
      <c r="BQH552" s="90"/>
      <c r="BQI552" s="57"/>
      <c r="BQJ552" s="57"/>
      <c r="BQK552" s="91"/>
      <c r="BQL552" s="87"/>
      <c r="BQM552" s="87"/>
      <c r="BQN552" s="55"/>
      <c r="BQO552" s="55"/>
      <c r="BQP552" s="92"/>
      <c r="BQQ552" s="61"/>
      <c r="BQR552" s="55"/>
      <c r="BQS552" s="57"/>
      <c r="BQT552" s="55"/>
      <c r="BQU552" s="55"/>
      <c r="BQV552" s="55"/>
      <c r="BQW552" s="55"/>
      <c r="BQX552" s="55"/>
      <c r="BQY552" s="55"/>
      <c r="BQZ552" s="55"/>
      <c r="BRA552" s="59"/>
      <c r="BRB552" s="55"/>
      <c r="BRC552" s="55"/>
      <c r="BRD552" s="87"/>
      <c r="BRE552" s="88"/>
      <c r="BRF552" s="89"/>
      <c r="BRG552" s="90"/>
      <c r="BRH552" s="57"/>
      <c r="BRI552" s="57"/>
      <c r="BRJ552" s="91"/>
      <c r="BRK552" s="87"/>
      <c r="BRL552" s="87"/>
      <c r="BRM552" s="55"/>
      <c r="BRN552" s="55"/>
      <c r="BRO552" s="92"/>
      <c r="BRP552" s="61"/>
      <c r="BRQ552" s="55"/>
      <c r="BRR552" s="57"/>
      <c r="BRS552" s="55"/>
      <c r="BRT552" s="55"/>
      <c r="BRU552" s="55"/>
      <c r="BRV552" s="55"/>
      <c r="BRW552" s="55"/>
      <c r="BRX552" s="55"/>
      <c r="BRY552" s="55"/>
      <c r="BRZ552" s="59"/>
      <c r="BSA552" s="55"/>
      <c r="BSB552" s="55"/>
      <c r="BSC552" s="87"/>
      <c r="BSD552" s="88"/>
      <c r="BSE552" s="89"/>
      <c r="BSF552" s="90"/>
      <c r="BSG552" s="57"/>
      <c r="BSH552" s="57"/>
      <c r="BSI552" s="91"/>
      <c r="BSJ552" s="87"/>
      <c r="BSK552" s="87"/>
      <c r="BSL552" s="55"/>
      <c r="BSM552" s="55"/>
      <c r="BSN552" s="92"/>
      <c r="BSO552" s="61"/>
      <c r="BSP552" s="55"/>
      <c r="BSQ552" s="57"/>
      <c r="BSR552" s="55"/>
      <c r="BSS552" s="55"/>
      <c r="BST552" s="55"/>
      <c r="BSU552" s="55"/>
      <c r="BSV552" s="55"/>
      <c r="BSW552" s="55"/>
      <c r="BSX552" s="55"/>
      <c r="BSY552" s="59"/>
      <c r="BSZ552" s="55"/>
      <c r="BTA552" s="55"/>
      <c r="BTB552" s="87"/>
      <c r="BTC552" s="88"/>
      <c r="BTD552" s="89"/>
      <c r="BTE552" s="90"/>
      <c r="BTF552" s="57"/>
      <c r="BTG552" s="57"/>
      <c r="BTH552" s="91"/>
      <c r="BTI552" s="87"/>
      <c r="BTJ552" s="87"/>
      <c r="BTK552" s="55"/>
      <c r="BTL552" s="55"/>
      <c r="BTM552" s="92"/>
      <c r="BTN552" s="61"/>
      <c r="BTO552" s="55"/>
      <c r="BTP552" s="57"/>
      <c r="BTQ552" s="55"/>
      <c r="BTR552" s="55"/>
      <c r="BTS552" s="55"/>
      <c r="BTT552" s="55"/>
      <c r="BTU552" s="55"/>
      <c r="BTV552" s="55"/>
      <c r="BTW552" s="55"/>
      <c r="BTX552" s="59"/>
      <c r="BTY552" s="55"/>
      <c r="BTZ552" s="55"/>
      <c r="BUA552" s="87"/>
      <c r="BUB552" s="88"/>
      <c r="BUC552" s="89"/>
      <c r="BUD552" s="90"/>
      <c r="BUE552" s="57"/>
      <c r="BUF552" s="57"/>
      <c r="BUG552" s="91"/>
      <c r="BUH552" s="87"/>
      <c r="BUI552" s="87"/>
      <c r="BUJ552" s="55"/>
      <c r="BUK552" s="55"/>
      <c r="BUL552" s="92"/>
      <c r="BUM552" s="61"/>
      <c r="BUN552" s="55"/>
      <c r="BUO552" s="57"/>
      <c r="BUP552" s="55"/>
      <c r="BUQ552" s="55"/>
      <c r="BUR552" s="55"/>
      <c r="BUS552" s="55"/>
      <c r="BUT552" s="55"/>
      <c r="BUU552" s="55"/>
      <c r="BUV552" s="55"/>
      <c r="BUW552" s="59"/>
      <c r="BUX552" s="55"/>
      <c r="BUY552" s="55"/>
      <c r="BUZ552" s="87"/>
      <c r="BVA552" s="88"/>
      <c r="BVB552" s="89"/>
      <c r="BVC552" s="90"/>
      <c r="BVD552" s="57"/>
      <c r="BVE552" s="57"/>
      <c r="BVF552" s="91"/>
      <c r="BVG552" s="87"/>
      <c r="BVH552" s="87"/>
      <c r="BVI552" s="55"/>
      <c r="BVJ552" s="55"/>
      <c r="BVK552" s="92"/>
      <c r="BVL552" s="61"/>
      <c r="BVM552" s="55"/>
      <c r="BVN552" s="57"/>
      <c r="BVO552" s="55"/>
      <c r="BVP552" s="55"/>
      <c r="BVQ552" s="55"/>
      <c r="BVR552" s="55"/>
      <c r="BVS552" s="55"/>
      <c r="BVT552" s="55"/>
      <c r="BVU552" s="55"/>
      <c r="BVV552" s="59"/>
      <c r="BVW552" s="55"/>
      <c r="BVX552" s="55"/>
      <c r="BVY552" s="87"/>
      <c r="BVZ552" s="88"/>
      <c r="BWA552" s="89"/>
      <c r="BWB552" s="90"/>
      <c r="BWC552" s="57"/>
      <c r="BWD552" s="57"/>
      <c r="BWE552" s="91"/>
      <c r="BWF552" s="87"/>
      <c r="BWG552" s="87"/>
      <c r="BWH552" s="55"/>
      <c r="BWI552" s="55"/>
      <c r="BWJ552" s="92"/>
      <c r="BWK552" s="61"/>
      <c r="BWL552" s="55"/>
      <c r="BWM552" s="57"/>
      <c r="BWN552" s="55"/>
      <c r="BWO552" s="55"/>
      <c r="BWP552" s="55"/>
      <c r="BWQ552" s="55"/>
      <c r="BWR552" s="55"/>
      <c r="BWS552" s="55"/>
      <c r="BWT552" s="55"/>
      <c r="BWU552" s="59"/>
      <c r="BWV552" s="55"/>
      <c r="BWW552" s="55"/>
      <c r="BWX552" s="87"/>
      <c r="BWY552" s="88"/>
      <c r="BWZ552" s="89"/>
      <c r="BXA552" s="90"/>
      <c r="BXB552" s="57"/>
      <c r="BXC552" s="57"/>
      <c r="BXD552" s="91"/>
      <c r="BXE552" s="87"/>
      <c r="BXF552" s="87"/>
      <c r="BXG552" s="55"/>
      <c r="BXH552" s="55"/>
      <c r="BXI552" s="92"/>
      <c r="BXJ552" s="61"/>
      <c r="BXK552" s="55"/>
      <c r="BXL552" s="57"/>
      <c r="BXM552" s="55"/>
      <c r="BXN552" s="55"/>
      <c r="BXO552" s="55"/>
      <c r="BXP552" s="55"/>
      <c r="BXQ552" s="55"/>
      <c r="BXR552" s="55"/>
      <c r="BXS552" s="55"/>
      <c r="BXT552" s="59"/>
      <c r="BXU552" s="55"/>
      <c r="BXV552" s="55"/>
      <c r="BXW552" s="87"/>
      <c r="BXX552" s="88"/>
      <c r="BXY552" s="89"/>
      <c r="BXZ552" s="90"/>
      <c r="BYA552" s="57"/>
      <c r="BYB552" s="57"/>
      <c r="BYC552" s="91"/>
      <c r="BYD552" s="87"/>
      <c r="BYE552" s="87"/>
      <c r="BYF552" s="55"/>
      <c r="BYG552" s="55"/>
      <c r="BYH552" s="92"/>
      <c r="BYI552" s="61"/>
      <c r="BYJ552" s="55"/>
      <c r="BYK552" s="57"/>
      <c r="BYL552" s="55"/>
      <c r="BYM552" s="55"/>
      <c r="BYN552" s="55"/>
      <c r="BYO552" s="55"/>
      <c r="BYP552" s="55"/>
      <c r="BYQ552" s="55"/>
      <c r="BYR552" s="55"/>
      <c r="BYS552" s="59"/>
      <c r="BYT552" s="55"/>
      <c r="BYU552" s="55"/>
      <c r="BYV552" s="87"/>
      <c r="BYW552" s="88"/>
      <c r="BYX552" s="89"/>
      <c r="BYY552" s="90"/>
      <c r="BYZ552" s="57"/>
      <c r="BZA552" s="57"/>
      <c r="BZB552" s="91"/>
      <c r="BZC552" s="87"/>
      <c r="BZD552" s="87"/>
      <c r="BZE552" s="55"/>
      <c r="BZF552" s="55"/>
      <c r="BZG552" s="92"/>
      <c r="BZH552" s="61"/>
      <c r="BZI552" s="55"/>
      <c r="BZJ552" s="57"/>
      <c r="BZK552" s="55"/>
      <c r="BZL552" s="55"/>
      <c r="BZM552" s="55"/>
      <c r="BZN552" s="55"/>
      <c r="BZO552" s="55"/>
      <c r="BZP552" s="55"/>
      <c r="BZQ552" s="55"/>
      <c r="BZR552" s="59"/>
      <c r="BZS552" s="55"/>
      <c r="BZT552" s="55"/>
      <c r="BZU552" s="87"/>
      <c r="BZV552" s="88"/>
      <c r="BZW552" s="89"/>
      <c r="BZX552" s="90"/>
      <c r="BZY552" s="57"/>
      <c r="BZZ552" s="57"/>
      <c r="CAA552" s="91"/>
      <c r="CAB552" s="87"/>
      <c r="CAC552" s="87"/>
      <c r="CAD552" s="55"/>
      <c r="CAE552" s="55"/>
      <c r="CAF552" s="92"/>
      <c r="CAG552" s="61"/>
      <c r="CAH552" s="55"/>
      <c r="CAI552" s="57"/>
      <c r="CAJ552" s="55"/>
      <c r="CAK552" s="55"/>
      <c r="CAL552" s="55"/>
      <c r="CAM552" s="55"/>
      <c r="CAN552" s="55"/>
      <c r="CAO552" s="55"/>
      <c r="CAP552" s="55"/>
      <c r="CAQ552" s="59"/>
      <c r="CAR552" s="55"/>
      <c r="CAS552" s="55"/>
      <c r="CAT552" s="87"/>
      <c r="CAU552" s="88"/>
      <c r="CAV552" s="89"/>
      <c r="CAW552" s="90"/>
      <c r="CAX552" s="57"/>
      <c r="CAY552" s="57"/>
      <c r="CAZ552" s="91"/>
      <c r="CBA552" s="87"/>
      <c r="CBB552" s="87"/>
      <c r="CBC552" s="55"/>
      <c r="CBD552" s="55"/>
      <c r="CBE552" s="92"/>
      <c r="CBF552" s="61"/>
      <c r="CBG552" s="55"/>
      <c r="CBH552" s="57"/>
      <c r="CBI552" s="55"/>
      <c r="CBJ552" s="55"/>
      <c r="CBK552" s="55"/>
      <c r="CBL552" s="55"/>
      <c r="CBM552" s="55"/>
      <c r="CBN552" s="55"/>
      <c r="CBO552" s="55"/>
      <c r="CBP552" s="59"/>
      <c r="CBQ552" s="55"/>
      <c r="CBR552" s="55"/>
      <c r="CBS552" s="87"/>
      <c r="CBT552" s="88"/>
      <c r="CBU552" s="89"/>
      <c r="CBV552" s="90"/>
      <c r="CBW552" s="57"/>
      <c r="CBX552" s="57"/>
      <c r="CBY552" s="91"/>
      <c r="CBZ552" s="87"/>
      <c r="CCA552" s="87"/>
      <c r="CCB552" s="55"/>
      <c r="CCC552" s="55"/>
      <c r="CCD552" s="92"/>
      <c r="CCE552" s="61"/>
      <c r="CCF552" s="55"/>
      <c r="CCG552" s="57"/>
      <c r="CCH552" s="55"/>
      <c r="CCI552" s="55"/>
      <c r="CCJ552" s="55"/>
      <c r="CCK552" s="55"/>
      <c r="CCL552" s="55"/>
      <c r="CCM552" s="55"/>
      <c r="CCN552" s="55"/>
      <c r="CCO552" s="59"/>
      <c r="CCP552" s="55"/>
      <c r="CCQ552" s="55"/>
      <c r="CCR552" s="87"/>
      <c r="CCS552" s="88"/>
      <c r="CCT552" s="89"/>
      <c r="CCU552" s="90"/>
      <c r="CCV552" s="57"/>
      <c r="CCW552" s="57"/>
      <c r="CCX552" s="91"/>
      <c r="CCY552" s="87"/>
      <c r="CCZ552" s="87"/>
      <c r="CDA552" s="55"/>
      <c r="CDB552" s="55"/>
      <c r="CDC552" s="92"/>
      <c r="CDD552" s="61"/>
      <c r="CDE552" s="55"/>
      <c r="CDF552" s="57"/>
      <c r="CDG552" s="55"/>
      <c r="CDH552" s="55"/>
      <c r="CDI552" s="55"/>
      <c r="CDJ552" s="55"/>
      <c r="CDK552" s="55"/>
      <c r="CDL552" s="55"/>
      <c r="CDM552" s="55"/>
      <c r="CDN552" s="59"/>
      <c r="CDO552" s="55"/>
      <c r="CDP552" s="55"/>
      <c r="CDQ552" s="87"/>
      <c r="CDR552" s="88"/>
      <c r="CDS552" s="89"/>
      <c r="CDT552" s="90"/>
      <c r="CDU552" s="57"/>
      <c r="CDV552" s="57"/>
      <c r="CDW552" s="91"/>
      <c r="CDX552" s="87"/>
      <c r="CDY552" s="87"/>
      <c r="CDZ552" s="55"/>
      <c r="CEA552" s="55"/>
      <c r="CEB552" s="92"/>
      <c r="CEC552" s="61"/>
      <c r="CED552" s="55"/>
      <c r="CEE552" s="57"/>
      <c r="CEF552" s="55"/>
      <c r="CEG552" s="55"/>
      <c r="CEH552" s="55"/>
      <c r="CEI552" s="55"/>
      <c r="CEJ552" s="55"/>
      <c r="CEK552" s="55"/>
      <c r="CEL552" s="55"/>
      <c r="CEM552" s="59"/>
      <c r="CEN552" s="55"/>
      <c r="CEO552" s="55"/>
      <c r="CEP552" s="87"/>
      <c r="CEQ552" s="88"/>
      <c r="CER552" s="89"/>
      <c r="CES552" s="90"/>
      <c r="CET552" s="57"/>
      <c r="CEU552" s="57"/>
      <c r="CEV552" s="91"/>
      <c r="CEW552" s="87"/>
      <c r="CEX552" s="87"/>
      <c r="CEY552" s="55"/>
      <c r="CEZ552" s="55"/>
      <c r="CFA552" s="92"/>
      <c r="CFB552" s="61"/>
      <c r="CFC552" s="55"/>
      <c r="CFD552" s="57"/>
      <c r="CFE552" s="55"/>
      <c r="CFF552" s="55"/>
      <c r="CFG552" s="55"/>
      <c r="CFH552" s="55"/>
      <c r="CFI552" s="55"/>
      <c r="CFJ552" s="55"/>
      <c r="CFK552" s="55"/>
      <c r="CFL552" s="59"/>
      <c r="CFM552" s="55"/>
      <c r="CFN552" s="55"/>
      <c r="CFO552" s="87"/>
      <c r="CFP552" s="88"/>
      <c r="CFQ552" s="89"/>
      <c r="CFR552" s="90"/>
      <c r="CFS552" s="57"/>
      <c r="CFT552" s="57"/>
      <c r="CFU552" s="91"/>
      <c r="CFV552" s="87"/>
      <c r="CFW552" s="87"/>
      <c r="CFX552" s="55"/>
      <c r="CFY552" s="55"/>
      <c r="CFZ552" s="92"/>
      <c r="CGA552" s="61"/>
      <c r="CGB552" s="55"/>
      <c r="CGC552" s="57"/>
      <c r="CGD552" s="55"/>
      <c r="CGE552" s="55"/>
      <c r="CGF552" s="55"/>
      <c r="CGG552" s="55"/>
      <c r="CGH552" s="55"/>
      <c r="CGI552" s="55"/>
      <c r="CGJ552" s="55"/>
      <c r="CGK552" s="59"/>
      <c r="CGL552" s="55"/>
      <c r="CGM552" s="55"/>
      <c r="CGN552" s="87"/>
      <c r="CGO552" s="88"/>
      <c r="CGP552" s="89"/>
      <c r="CGQ552" s="90"/>
      <c r="CGR552" s="57"/>
      <c r="CGS552" s="57"/>
      <c r="CGT552" s="91"/>
      <c r="CGU552" s="87"/>
      <c r="CGV552" s="87"/>
      <c r="CGW552" s="55"/>
      <c r="CGX552" s="55"/>
      <c r="CGY552" s="92"/>
      <c r="CGZ552" s="61"/>
      <c r="CHA552" s="55"/>
      <c r="CHB552" s="57"/>
      <c r="CHC552" s="55"/>
      <c r="CHD552" s="55"/>
      <c r="CHE552" s="55"/>
      <c r="CHF552" s="55"/>
      <c r="CHG552" s="55"/>
      <c r="CHH552" s="55"/>
      <c r="CHI552" s="55"/>
      <c r="CHJ552" s="59"/>
      <c r="CHK552" s="55"/>
      <c r="CHL552" s="55"/>
      <c r="CHM552" s="87"/>
      <c r="CHN552" s="88"/>
      <c r="CHO552" s="89"/>
      <c r="CHP552" s="90"/>
      <c r="CHQ552" s="57"/>
      <c r="CHR552" s="57"/>
      <c r="CHS552" s="91"/>
      <c r="CHT552" s="87"/>
      <c r="CHU552" s="87"/>
      <c r="CHV552" s="55"/>
      <c r="CHW552" s="55"/>
      <c r="CHX552" s="92"/>
      <c r="CHY552" s="61"/>
      <c r="CHZ552" s="55"/>
      <c r="CIA552" s="57"/>
      <c r="CIB552" s="55"/>
      <c r="CIC552" s="55"/>
      <c r="CID552" s="55"/>
      <c r="CIE552" s="55"/>
      <c r="CIF552" s="55"/>
      <c r="CIG552" s="55"/>
      <c r="CIH552" s="55"/>
      <c r="CII552" s="59"/>
      <c r="CIJ552" s="55"/>
      <c r="CIK552" s="55"/>
      <c r="CIL552" s="87"/>
      <c r="CIM552" s="88"/>
      <c r="CIN552" s="89"/>
      <c r="CIO552" s="90"/>
      <c r="CIP552" s="57"/>
      <c r="CIQ552" s="57"/>
      <c r="CIR552" s="91"/>
      <c r="CIS552" s="87"/>
      <c r="CIT552" s="87"/>
      <c r="CIU552" s="55"/>
      <c r="CIV552" s="55"/>
      <c r="CIW552" s="92"/>
      <c r="CIX552" s="61"/>
      <c r="CIY552" s="55"/>
      <c r="CIZ552" s="57"/>
      <c r="CJA552" s="55"/>
      <c r="CJB552" s="55"/>
      <c r="CJC552" s="55"/>
      <c r="CJD552" s="55"/>
      <c r="CJE552" s="55"/>
      <c r="CJF552" s="55"/>
      <c r="CJG552" s="55"/>
      <c r="CJH552" s="59"/>
      <c r="CJI552" s="55"/>
      <c r="CJJ552" s="55"/>
      <c r="CJK552" s="87"/>
      <c r="CJL552" s="88"/>
      <c r="CJM552" s="89"/>
      <c r="CJN552" s="90"/>
      <c r="CJO552" s="57"/>
      <c r="CJP552" s="57"/>
      <c r="CJQ552" s="91"/>
      <c r="CJR552" s="87"/>
      <c r="CJS552" s="87"/>
      <c r="CJT552" s="55"/>
      <c r="CJU552" s="55"/>
      <c r="CJV552" s="92"/>
      <c r="CJW552" s="61"/>
      <c r="CJX552" s="55"/>
      <c r="CJY552" s="57"/>
      <c r="CJZ552" s="55"/>
      <c r="CKA552" s="55"/>
      <c r="CKB552" s="55"/>
      <c r="CKC552" s="55"/>
      <c r="CKD552" s="55"/>
      <c r="CKE552" s="55"/>
      <c r="CKF552" s="55"/>
      <c r="CKG552" s="59"/>
      <c r="CKH552" s="55"/>
      <c r="CKI552" s="55"/>
      <c r="CKJ552" s="87"/>
      <c r="CKK552" s="88"/>
      <c r="CKL552" s="89"/>
      <c r="CKM552" s="90"/>
      <c r="CKN552" s="57"/>
      <c r="CKO552" s="57"/>
      <c r="CKP552" s="91"/>
      <c r="CKQ552" s="87"/>
      <c r="CKR552" s="87"/>
      <c r="CKS552" s="55"/>
      <c r="CKT552" s="55"/>
      <c r="CKU552" s="92"/>
      <c r="CKV552" s="61"/>
      <c r="CKW552" s="55"/>
      <c r="CKX552" s="57"/>
      <c r="CKY552" s="55"/>
      <c r="CKZ552" s="55"/>
      <c r="CLA552" s="55"/>
      <c r="CLB552" s="55"/>
      <c r="CLC552" s="55"/>
      <c r="CLD552" s="55"/>
      <c r="CLE552" s="55"/>
      <c r="CLF552" s="59"/>
      <c r="CLG552" s="55"/>
      <c r="CLH552" s="55"/>
      <c r="CLI552" s="87"/>
      <c r="CLJ552" s="88"/>
      <c r="CLK552" s="89"/>
      <c r="CLL552" s="90"/>
      <c r="CLM552" s="57"/>
      <c r="CLN552" s="57"/>
      <c r="CLO552" s="91"/>
      <c r="CLP552" s="87"/>
      <c r="CLQ552" s="87"/>
      <c r="CLR552" s="55"/>
      <c r="CLS552" s="55"/>
      <c r="CLT552" s="92"/>
      <c r="CLU552" s="61"/>
      <c r="CLV552" s="55"/>
      <c r="CLW552" s="57"/>
      <c r="CLX552" s="55"/>
      <c r="CLY552" s="55"/>
      <c r="CLZ552" s="55"/>
      <c r="CMA552" s="55"/>
      <c r="CMB552" s="55"/>
      <c r="CMC552" s="55"/>
      <c r="CMD552" s="55"/>
      <c r="CME552" s="59"/>
      <c r="CMF552" s="55"/>
      <c r="CMG552" s="55"/>
      <c r="CMH552" s="87"/>
      <c r="CMI552" s="88"/>
      <c r="CMJ552" s="89"/>
      <c r="CMK552" s="90"/>
      <c r="CML552" s="57"/>
      <c r="CMM552" s="57"/>
      <c r="CMN552" s="91"/>
      <c r="CMO552" s="87"/>
      <c r="CMP552" s="87"/>
      <c r="CMQ552" s="55"/>
      <c r="CMR552" s="55"/>
      <c r="CMS552" s="92"/>
      <c r="CMT552" s="61"/>
      <c r="CMU552" s="55"/>
      <c r="CMV552" s="57"/>
      <c r="CMW552" s="55"/>
      <c r="CMX552" s="55"/>
      <c r="CMY552" s="55"/>
      <c r="CMZ552" s="55"/>
      <c r="CNA552" s="55"/>
      <c r="CNB552" s="55"/>
      <c r="CNC552" s="55"/>
      <c r="CND552" s="59"/>
      <c r="CNE552" s="55"/>
      <c r="CNF552" s="55"/>
      <c r="CNG552" s="87"/>
      <c r="CNH552" s="88"/>
      <c r="CNI552" s="89"/>
      <c r="CNJ552" s="90"/>
      <c r="CNK552" s="57"/>
      <c r="CNL552" s="57"/>
      <c r="CNM552" s="91"/>
      <c r="CNN552" s="87"/>
      <c r="CNO552" s="87"/>
      <c r="CNP552" s="55"/>
      <c r="CNQ552" s="55"/>
      <c r="CNR552" s="92"/>
      <c r="CNS552" s="61"/>
      <c r="CNT552" s="55"/>
      <c r="CNU552" s="57"/>
      <c r="CNV552" s="55"/>
      <c r="CNW552" s="55"/>
      <c r="CNX552" s="55"/>
      <c r="CNY552" s="55"/>
      <c r="CNZ552" s="55"/>
      <c r="COA552" s="55"/>
      <c r="COB552" s="55"/>
      <c r="COC552" s="59"/>
      <c r="COD552" s="55"/>
      <c r="COE552" s="55"/>
      <c r="COF552" s="87"/>
      <c r="COG552" s="88"/>
      <c r="COH552" s="89"/>
      <c r="COI552" s="90"/>
      <c r="COJ552" s="57"/>
      <c r="COK552" s="57"/>
      <c r="COL552" s="91"/>
      <c r="COM552" s="87"/>
      <c r="CON552" s="87"/>
      <c r="COO552" s="55"/>
      <c r="COP552" s="55"/>
      <c r="COQ552" s="92"/>
      <c r="COR552" s="61"/>
      <c r="COS552" s="55"/>
      <c r="COT552" s="57"/>
      <c r="COU552" s="55"/>
      <c r="COV552" s="55"/>
      <c r="COW552" s="55"/>
      <c r="COX552" s="55"/>
      <c r="COY552" s="55"/>
      <c r="COZ552" s="55"/>
      <c r="CPA552" s="55"/>
      <c r="CPB552" s="59"/>
      <c r="CPC552" s="55"/>
      <c r="CPD552" s="55"/>
      <c r="CPE552" s="87"/>
      <c r="CPF552" s="88"/>
      <c r="CPG552" s="89"/>
      <c r="CPH552" s="90"/>
      <c r="CPI552" s="57"/>
      <c r="CPJ552" s="57"/>
      <c r="CPK552" s="91"/>
      <c r="CPL552" s="87"/>
      <c r="CPM552" s="87"/>
      <c r="CPN552" s="55"/>
      <c r="CPO552" s="55"/>
      <c r="CPP552" s="92"/>
      <c r="CPQ552" s="61"/>
      <c r="CPR552" s="55"/>
      <c r="CPS552" s="57"/>
      <c r="CPT552" s="55"/>
      <c r="CPU552" s="55"/>
      <c r="CPV552" s="55"/>
      <c r="CPW552" s="55"/>
      <c r="CPX552" s="55"/>
      <c r="CPY552" s="55"/>
      <c r="CPZ552" s="55"/>
      <c r="CQA552" s="59"/>
      <c r="CQB552" s="55"/>
      <c r="CQC552" s="55"/>
      <c r="CQD552" s="87"/>
      <c r="CQE552" s="88"/>
      <c r="CQF552" s="89"/>
      <c r="CQG552" s="90"/>
      <c r="CQH552" s="57"/>
      <c r="CQI552" s="57"/>
      <c r="CQJ552" s="91"/>
      <c r="CQK552" s="87"/>
      <c r="CQL552" s="87"/>
      <c r="CQM552" s="55"/>
      <c r="CQN552" s="55"/>
      <c r="CQO552" s="92"/>
      <c r="CQP552" s="61"/>
      <c r="CQQ552" s="55"/>
      <c r="CQR552" s="57"/>
      <c r="CQS552" s="55"/>
      <c r="CQT552" s="55"/>
      <c r="CQU552" s="55"/>
      <c r="CQV552" s="55"/>
      <c r="CQW552" s="55"/>
      <c r="CQX552" s="55"/>
      <c r="CQY552" s="55"/>
      <c r="CQZ552" s="59"/>
      <c r="CRA552" s="55"/>
      <c r="CRB552" s="55"/>
      <c r="CRC552" s="87"/>
      <c r="CRD552" s="88"/>
      <c r="CRE552" s="89"/>
      <c r="CRF552" s="90"/>
      <c r="CRG552" s="57"/>
      <c r="CRH552" s="57"/>
      <c r="CRI552" s="91"/>
      <c r="CRJ552" s="87"/>
      <c r="CRK552" s="87"/>
      <c r="CRL552" s="55"/>
      <c r="CRM552" s="55"/>
      <c r="CRN552" s="92"/>
      <c r="CRO552" s="61"/>
      <c r="CRP552" s="55"/>
      <c r="CRQ552" s="57"/>
      <c r="CRR552" s="55"/>
      <c r="CRS552" s="55"/>
      <c r="CRT552" s="55"/>
      <c r="CRU552" s="55"/>
      <c r="CRV552" s="55"/>
      <c r="CRW552" s="55"/>
      <c r="CRX552" s="55"/>
      <c r="CRY552" s="59"/>
      <c r="CRZ552" s="55"/>
      <c r="CSA552" s="55"/>
      <c r="CSB552" s="87"/>
      <c r="CSC552" s="88"/>
      <c r="CSD552" s="89"/>
      <c r="CSE552" s="90"/>
      <c r="CSF552" s="57"/>
      <c r="CSG552" s="57"/>
      <c r="CSH552" s="91"/>
      <c r="CSI552" s="87"/>
      <c r="CSJ552" s="87"/>
      <c r="CSK552" s="55"/>
      <c r="CSL552" s="55"/>
      <c r="CSM552" s="92"/>
      <c r="CSN552" s="61"/>
      <c r="CSO552" s="55"/>
      <c r="CSP552" s="57"/>
      <c r="CSQ552" s="55"/>
      <c r="CSR552" s="55"/>
      <c r="CSS552" s="55"/>
      <c r="CST552" s="55"/>
      <c r="CSU552" s="55"/>
      <c r="CSV552" s="55"/>
      <c r="CSW552" s="55"/>
      <c r="CSX552" s="59"/>
      <c r="CSY552" s="55"/>
      <c r="CSZ552" s="55"/>
      <c r="CTA552" s="87"/>
      <c r="CTB552" s="88"/>
      <c r="CTC552" s="89"/>
      <c r="CTD552" s="90"/>
      <c r="CTE552" s="57"/>
      <c r="CTF552" s="57"/>
      <c r="CTG552" s="91"/>
      <c r="CTH552" s="87"/>
      <c r="CTI552" s="87"/>
      <c r="CTJ552" s="55"/>
      <c r="CTK552" s="55"/>
      <c r="CTL552" s="92"/>
      <c r="CTM552" s="61"/>
      <c r="CTN552" s="55"/>
      <c r="CTO552" s="57"/>
      <c r="CTP552" s="55"/>
      <c r="CTQ552" s="55"/>
      <c r="CTR552" s="55"/>
      <c r="CTS552" s="55"/>
      <c r="CTT552" s="55"/>
      <c r="CTU552" s="55"/>
      <c r="CTV552" s="55"/>
      <c r="CTW552" s="59"/>
      <c r="CTX552" s="55"/>
      <c r="CTY552" s="55"/>
      <c r="CTZ552" s="87"/>
      <c r="CUA552" s="88"/>
      <c r="CUB552" s="89"/>
      <c r="CUC552" s="90"/>
      <c r="CUD552" s="57"/>
      <c r="CUE552" s="57"/>
      <c r="CUF552" s="91"/>
      <c r="CUG552" s="87"/>
      <c r="CUH552" s="87"/>
      <c r="CUI552" s="55"/>
      <c r="CUJ552" s="55"/>
      <c r="CUK552" s="92"/>
      <c r="CUL552" s="61"/>
      <c r="CUM552" s="55"/>
      <c r="CUN552" s="57"/>
      <c r="CUO552" s="55"/>
      <c r="CUP552" s="55"/>
      <c r="CUQ552" s="55"/>
      <c r="CUR552" s="55"/>
      <c r="CUS552" s="55"/>
      <c r="CUT552" s="55"/>
      <c r="CUU552" s="55"/>
      <c r="CUV552" s="59"/>
      <c r="CUW552" s="55"/>
      <c r="CUX552" s="55"/>
      <c r="CUY552" s="87"/>
      <c r="CUZ552" s="88"/>
      <c r="CVA552" s="89"/>
      <c r="CVB552" s="90"/>
      <c r="CVC552" s="57"/>
      <c r="CVD552" s="57"/>
      <c r="CVE552" s="91"/>
      <c r="CVF552" s="87"/>
      <c r="CVG552" s="87"/>
      <c r="CVH552" s="55"/>
      <c r="CVI552" s="55"/>
      <c r="CVJ552" s="92"/>
      <c r="CVK552" s="61"/>
      <c r="CVL552" s="55"/>
      <c r="CVM552" s="57"/>
      <c r="CVN552" s="55"/>
      <c r="CVO552" s="55"/>
      <c r="CVP552" s="55"/>
      <c r="CVQ552" s="55"/>
      <c r="CVR552" s="55"/>
      <c r="CVS552" s="55"/>
      <c r="CVT552" s="55"/>
      <c r="CVU552" s="59"/>
      <c r="CVV552" s="55"/>
      <c r="CVW552" s="55"/>
      <c r="CVX552" s="87"/>
      <c r="CVY552" s="88"/>
      <c r="CVZ552" s="89"/>
      <c r="CWA552" s="90"/>
      <c r="CWB552" s="57"/>
      <c r="CWC552" s="57"/>
      <c r="CWD552" s="91"/>
      <c r="CWE552" s="87"/>
      <c r="CWF552" s="87"/>
      <c r="CWG552" s="55"/>
      <c r="CWH552" s="55"/>
      <c r="CWI552" s="92"/>
      <c r="CWJ552" s="61"/>
      <c r="CWK552" s="55"/>
      <c r="CWL552" s="57"/>
      <c r="CWM552" s="55"/>
      <c r="CWN552" s="55"/>
      <c r="CWO552" s="55"/>
      <c r="CWP552" s="55"/>
      <c r="CWQ552" s="55"/>
      <c r="CWR552" s="55"/>
      <c r="CWS552" s="55"/>
      <c r="CWT552" s="59"/>
      <c r="CWU552" s="55"/>
      <c r="CWV552" s="55"/>
      <c r="CWW552" s="87"/>
      <c r="CWX552" s="88"/>
      <c r="CWY552" s="89"/>
      <c r="CWZ552" s="90"/>
      <c r="CXA552" s="57"/>
      <c r="CXB552" s="57"/>
      <c r="CXC552" s="91"/>
      <c r="CXD552" s="87"/>
      <c r="CXE552" s="87"/>
      <c r="CXF552" s="55"/>
      <c r="CXG552" s="55"/>
      <c r="CXH552" s="92"/>
      <c r="CXI552" s="61"/>
      <c r="CXJ552" s="55"/>
      <c r="CXK552" s="57"/>
      <c r="CXL552" s="55"/>
      <c r="CXM552" s="55"/>
      <c r="CXN552" s="55"/>
      <c r="CXO552" s="55"/>
      <c r="CXP552" s="55"/>
      <c r="CXQ552" s="55"/>
      <c r="CXR552" s="55"/>
      <c r="CXS552" s="59"/>
      <c r="CXT552" s="55"/>
      <c r="CXU552" s="55"/>
      <c r="CXV552" s="87"/>
      <c r="CXW552" s="88"/>
      <c r="CXX552" s="89"/>
      <c r="CXY552" s="90"/>
      <c r="CXZ552" s="57"/>
      <c r="CYA552" s="57"/>
      <c r="CYB552" s="91"/>
      <c r="CYC552" s="87"/>
      <c r="CYD552" s="87"/>
      <c r="CYE552" s="55"/>
      <c r="CYF552" s="55"/>
      <c r="CYG552" s="92"/>
      <c r="CYH552" s="61"/>
      <c r="CYI552" s="55"/>
      <c r="CYJ552" s="57"/>
      <c r="CYK552" s="55"/>
      <c r="CYL552" s="55"/>
      <c r="CYM552" s="55"/>
      <c r="CYN552" s="55"/>
      <c r="CYO552" s="55"/>
      <c r="CYP552" s="55"/>
      <c r="CYQ552" s="55"/>
      <c r="CYR552" s="59"/>
      <c r="CYS552" s="55"/>
      <c r="CYT552" s="55"/>
      <c r="CYU552" s="87"/>
      <c r="CYV552" s="88"/>
      <c r="CYW552" s="89"/>
      <c r="CYX552" s="90"/>
      <c r="CYY552" s="57"/>
      <c r="CYZ552" s="57"/>
      <c r="CZA552" s="91"/>
      <c r="CZB552" s="87"/>
      <c r="CZC552" s="87"/>
      <c r="CZD552" s="55"/>
      <c r="CZE552" s="55"/>
      <c r="CZF552" s="92"/>
      <c r="CZG552" s="61"/>
      <c r="CZH552" s="55"/>
      <c r="CZI552" s="57"/>
      <c r="CZJ552" s="55"/>
      <c r="CZK552" s="55"/>
      <c r="CZL552" s="55"/>
      <c r="CZM552" s="55"/>
      <c r="CZN552" s="55"/>
      <c r="CZO552" s="55"/>
      <c r="CZP552" s="55"/>
      <c r="CZQ552" s="59"/>
      <c r="CZR552" s="55"/>
      <c r="CZS552" s="55"/>
      <c r="CZT552" s="87"/>
      <c r="CZU552" s="88"/>
      <c r="CZV552" s="89"/>
      <c r="CZW552" s="90"/>
      <c r="CZX552" s="57"/>
      <c r="CZY552" s="57"/>
      <c r="CZZ552" s="91"/>
      <c r="DAA552" s="87"/>
      <c r="DAB552" s="87"/>
      <c r="DAC552" s="55"/>
      <c r="DAD552" s="55"/>
      <c r="DAE552" s="92"/>
      <c r="DAF552" s="61"/>
      <c r="DAG552" s="55"/>
      <c r="DAH552" s="57"/>
      <c r="DAI552" s="55"/>
      <c r="DAJ552" s="55"/>
      <c r="DAK552" s="55"/>
      <c r="DAL552" s="55"/>
      <c r="DAM552" s="55"/>
      <c r="DAN552" s="55"/>
      <c r="DAO552" s="55"/>
      <c r="DAP552" s="59"/>
      <c r="DAQ552" s="55"/>
      <c r="DAR552" s="55"/>
      <c r="DAS552" s="87"/>
      <c r="DAT552" s="88"/>
      <c r="DAU552" s="89"/>
      <c r="DAV552" s="90"/>
      <c r="DAW552" s="57"/>
      <c r="DAX552" s="57"/>
      <c r="DAY552" s="91"/>
      <c r="DAZ552" s="87"/>
      <c r="DBA552" s="87"/>
      <c r="DBB552" s="55"/>
      <c r="DBC552" s="55"/>
      <c r="DBD552" s="92"/>
      <c r="DBE552" s="61"/>
      <c r="DBF552" s="55"/>
      <c r="DBG552" s="57"/>
      <c r="DBH552" s="55"/>
      <c r="DBI552" s="55"/>
      <c r="DBJ552" s="55"/>
      <c r="DBK552" s="55"/>
      <c r="DBL552" s="55"/>
      <c r="DBM552" s="55"/>
      <c r="DBN552" s="55"/>
      <c r="DBO552" s="59"/>
      <c r="DBP552" s="55"/>
      <c r="DBQ552" s="55"/>
      <c r="DBR552" s="87"/>
      <c r="DBS552" s="88"/>
      <c r="DBT552" s="89"/>
      <c r="DBU552" s="90"/>
      <c r="DBV552" s="57"/>
      <c r="DBW552" s="57"/>
      <c r="DBX552" s="91"/>
      <c r="DBY552" s="87"/>
      <c r="DBZ552" s="87"/>
      <c r="DCA552" s="55"/>
      <c r="DCB552" s="55"/>
      <c r="DCC552" s="92"/>
      <c r="DCD552" s="61"/>
      <c r="DCE552" s="55"/>
      <c r="DCF552" s="57"/>
      <c r="DCG552" s="55"/>
      <c r="DCH552" s="55"/>
      <c r="DCI552" s="55"/>
      <c r="DCJ552" s="55"/>
      <c r="DCK552" s="55"/>
      <c r="DCL552" s="55"/>
      <c r="DCM552" s="55"/>
      <c r="DCN552" s="59"/>
      <c r="DCO552" s="55"/>
      <c r="DCP552" s="55"/>
      <c r="DCQ552" s="87"/>
      <c r="DCR552" s="88"/>
      <c r="DCS552" s="89"/>
      <c r="DCT552" s="90"/>
      <c r="DCU552" s="57"/>
      <c r="DCV552" s="57"/>
      <c r="DCW552" s="91"/>
      <c r="DCX552" s="87"/>
      <c r="DCY552" s="87"/>
      <c r="DCZ552" s="55"/>
      <c r="DDA552" s="55"/>
      <c r="DDB552" s="92"/>
      <c r="DDC552" s="61"/>
      <c r="DDD552" s="55"/>
      <c r="DDE552" s="57"/>
      <c r="DDF552" s="55"/>
      <c r="DDG552" s="55"/>
      <c r="DDH552" s="55"/>
      <c r="DDI552" s="55"/>
      <c r="DDJ552" s="55"/>
      <c r="DDK552" s="55"/>
      <c r="DDL552" s="55"/>
      <c r="DDM552" s="59"/>
      <c r="DDN552" s="55"/>
      <c r="DDO552" s="55"/>
      <c r="DDP552" s="87"/>
      <c r="DDQ552" s="88"/>
      <c r="DDR552" s="89"/>
      <c r="DDS552" s="90"/>
      <c r="DDT552" s="57"/>
      <c r="DDU552" s="57"/>
      <c r="DDV552" s="91"/>
      <c r="DDW552" s="87"/>
      <c r="DDX552" s="87"/>
      <c r="DDY552" s="55"/>
      <c r="DDZ552" s="55"/>
      <c r="DEA552" s="92"/>
      <c r="DEB552" s="61"/>
      <c r="DEC552" s="55"/>
      <c r="DED552" s="57"/>
      <c r="DEE552" s="55"/>
      <c r="DEF552" s="55"/>
      <c r="DEG552" s="55"/>
      <c r="DEH552" s="55"/>
      <c r="DEI552" s="55"/>
      <c r="DEJ552" s="55"/>
      <c r="DEK552" s="55"/>
      <c r="DEL552" s="59"/>
      <c r="DEM552" s="55"/>
      <c r="DEN552" s="55"/>
      <c r="DEO552" s="87"/>
      <c r="DEP552" s="88"/>
      <c r="DEQ552" s="89"/>
      <c r="DER552" s="90"/>
      <c r="DES552" s="57"/>
      <c r="DET552" s="57"/>
      <c r="DEU552" s="91"/>
      <c r="DEV552" s="87"/>
      <c r="DEW552" s="87"/>
      <c r="DEX552" s="55"/>
      <c r="DEY552" s="55"/>
      <c r="DEZ552" s="92"/>
      <c r="DFA552" s="61"/>
      <c r="DFB552" s="55"/>
      <c r="DFC552" s="57"/>
      <c r="DFD552" s="55"/>
      <c r="DFE552" s="55"/>
      <c r="DFF552" s="55"/>
      <c r="DFG552" s="55"/>
      <c r="DFH552" s="55"/>
      <c r="DFI552" s="55"/>
      <c r="DFJ552" s="55"/>
      <c r="DFK552" s="59"/>
      <c r="DFL552" s="55"/>
      <c r="DFM552" s="55"/>
      <c r="DFN552" s="87"/>
      <c r="DFO552" s="88"/>
      <c r="DFP552" s="89"/>
      <c r="DFQ552" s="90"/>
      <c r="DFR552" s="57"/>
      <c r="DFS552" s="57"/>
      <c r="DFT552" s="91"/>
      <c r="DFU552" s="87"/>
      <c r="DFV552" s="87"/>
      <c r="DFW552" s="55"/>
      <c r="DFX552" s="55"/>
      <c r="DFY552" s="92"/>
      <c r="DFZ552" s="61"/>
      <c r="DGA552" s="55"/>
      <c r="DGB552" s="57"/>
      <c r="DGC552" s="55"/>
      <c r="DGD552" s="55"/>
      <c r="DGE552" s="55"/>
      <c r="DGF552" s="55"/>
      <c r="DGG552" s="55"/>
      <c r="DGH552" s="55"/>
      <c r="DGI552" s="55"/>
      <c r="DGJ552" s="59"/>
      <c r="DGK552" s="55"/>
      <c r="DGL552" s="55"/>
      <c r="DGM552" s="87"/>
      <c r="DGN552" s="88"/>
      <c r="DGO552" s="89"/>
      <c r="DGP552" s="90"/>
      <c r="DGQ552" s="57"/>
      <c r="DGR552" s="57"/>
      <c r="DGS552" s="91"/>
      <c r="DGT552" s="87"/>
      <c r="DGU552" s="87"/>
      <c r="DGV552" s="55"/>
      <c r="DGW552" s="55"/>
      <c r="DGX552" s="92"/>
      <c r="DGY552" s="61"/>
      <c r="DGZ552" s="55"/>
      <c r="DHA552" s="57"/>
      <c r="DHB552" s="55"/>
      <c r="DHC552" s="55"/>
      <c r="DHD552" s="55"/>
      <c r="DHE552" s="55"/>
      <c r="DHF552" s="55"/>
      <c r="DHG552" s="55"/>
      <c r="DHH552" s="55"/>
      <c r="DHI552" s="59"/>
      <c r="DHJ552" s="55"/>
      <c r="DHK552" s="55"/>
      <c r="DHL552" s="87"/>
      <c r="DHM552" s="88"/>
      <c r="DHN552" s="89"/>
      <c r="DHO552" s="90"/>
      <c r="DHP552" s="57"/>
      <c r="DHQ552" s="57"/>
      <c r="DHR552" s="91"/>
      <c r="DHS552" s="87"/>
      <c r="DHT552" s="87"/>
      <c r="DHU552" s="55"/>
      <c r="DHV552" s="55"/>
      <c r="DHW552" s="92"/>
      <c r="DHX552" s="61"/>
      <c r="DHY552" s="55"/>
      <c r="DHZ552" s="57"/>
      <c r="DIA552" s="55"/>
      <c r="DIB552" s="55"/>
      <c r="DIC552" s="55"/>
      <c r="DID552" s="55"/>
      <c r="DIE552" s="55"/>
      <c r="DIF552" s="55"/>
      <c r="DIG552" s="55"/>
      <c r="DIH552" s="59"/>
      <c r="DII552" s="55"/>
      <c r="DIJ552" s="55"/>
      <c r="DIK552" s="87"/>
      <c r="DIL552" s="88"/>
      <c r="DIM552" s="89"/>
      <c r="DIN552" s="90"/>
      <c r="DIO552" s="57"/>
      <c r="DIP552" s="57"/>
      <c r="DIQ552" s="91"/>
      <c r="DIR552" s="87"/>
      <c r="DIS552" s="87"/>
      <c r="DIT552" s="55"/>
      <c r="DIU552" s="55"/>
      <c r="DIV552" s="92"/>
      <c r="DIW552" s="61"/>
      <c r="DIX552" s="55"/>
      <c r="DIY552" s="57"/>
      <c r="DIZ552" s="55"/>
      <c r="DJA552" s="55"/>
      <c r="DJB552" s="55"/>
      <c r="DJC552" s="55"/>
      <c r="DJD552" s="55"/>
      <c r="DJE552" s="55"/>
      <c r="DJF552" s="55"/>
      <c r="DJG552" s="59"/>
      <c r="DJH552" s="55"/>
      <c r="DJI552" s="55"/>
      <c r="DJJ552" s="87"/>
      <c r="DJK552" s="88"/>
      <c r="DJL552" s="89"/>
      <c r="DJM552" s="90"/>
      <c r="DJN552" s="57"/>
      <c r="DJO552" s="57"/>
      <c r="DJP552" s="91"/>
      <c r="DJQ552" s="87"/>
      <c r="DJR552" s="87"/>
      <c r="DJS552" s="55"/>
      <c r="DJT552" s="55"/>
      <c r="DJU552" s="92"/>
      <c r="DJV552" s="61"/>
      <c r="DJW552" s="55"/>
      <c r="DJX552" s="57"/>
      <c r="DJY552" s="55"/>
      <c r="DJZ552" s="55"/>
      <c r="DKA552" s="55"/>
      <c r="DKB552" s="55"/>
      <c r="DKC552" s="55"/>
      <c r="DKD552" s="55"/>
      <c r="DKE552" s="55"/>
      <c r="DKF552" s="59"/>
      <c r="DKG552" s="55"/>
      <c r="DKH552" s="55"/>
      <c r="DKI552" s="87"/>
      <c r="DKJ552" s="88"/>
      <c r="DKK552" s="89"/>
      <c r="DKL552" s="90"/>
      <c r="DKM552" s="57"/>
      <c r="DKN552" s="57"/>
      <c r="DKO552" s="91"/>
      <c r="DKP552" s="87"/>
      <c r="DKQ552" s="87"/>
      <c r="DKR552" s="55"/>
      <c r="DKS552" s="55"/>
      <c r="DKT552" s="92"/>
      <c r="DKU552" s="61"/>
      <c r="DKV552" s="55"/>
      <c r="DKW552" s="57"/>
      <c r="DKX552" s="55"/>
      <c r="DKY552" s="55"/>
      <c r="DKZ552" s="55"/>
      <c r="DLA552" s="55"/>
      <c r="DLB552" s="55"/>
      <c r="DLC552" s="55"/>
      <c r="DLD552" s="55"/>
      <c r="DLE552" s="59"/>
      <c r="DLF552" s="55"/>
      <c r="DLG552" s="55"/>
      <c r="DLH552" s="87"/>
      <c r="DLI552" s="88"/>
      <c r="DLJ552" s="89"/>
      <c r="DLK552" s="90"/>
      <c r="DLL552" s="57"/>
      <c r="DLM552" s="57"/>
      <c r="DLN552" s="91"/>
      <c r="DLO552" s="87"/>
      <c r="DLP552" s="87"/>
      <c r="DLQ552" s="55"/>
      <c r="DLR552" s="55"/>
      <c r="DLS552" s="92"/>
      <c r="DLT552" s="61"/>
      <c r="DLU552" s="55"/>
      <c r="DLV552" s="57"/>
      <c r="DLW552" s="55"/>
      <c r="DLX552" s="55"/>
      <c r="DLY552" s="55"/>
      <c r="DLZ552" s="55"/>
      <c r="DMA552" s="55"/>
      <c r="DMB552" s="55"/>
      <c r="DMC552" s="55"/>
      <c r="DMD552" s="59"/>
      <c r="DME552" s="55"/>
      <c r="DMF552" s="55"/>
      <c r="DMG552" s="87"/>
      <c r="DMH552" s="88"/>
      <c r="DMI552" s="89"/>
      <c r="DMJ552" s="90"/>
      <c r="DMK552" s="57"/>
      <c r="DML552" s="57"/>
      <c r="DMM552" s="91"/>
      <c r="DMN552" s="87"/>
      <c r="DMO552" s="87"/>
      <c r="DMP552" s="55"/>
      <c r="DMQ552" s="55"/>
      <c r="DMR552" s="92"/>
      <c r="DMS552" s="61"/>
      <c r="DMT552" s="55"/>
      <c r="DMU552" s="57"/>
      <c r="DMV552" s="55"/>
      <c r="DMW552" s="55"/>
      <c r="DMX552" s="55"/>
      <c r="DMY552" s="55"/>
      <c r="DMZ552" s="55"/>
      <c r="DNA552" s="55"/>
      <c r="DNB552" s="55"/>
      <c r="DNC552" s="59"/>
      <c r="DND552" s="55"/>
      <c r="DNE552" s="55"/>
      <c r="DNF552" s="87"/>
      <c r="DNG552" s="88"/>
      <c r="DNH552" s="89"/>
      <c r="DNI552" s="90"/>
      <c r="DNJ552" s="57"/>
      <c r="DNK552" s="57"/>
      <c r="DNL552" s="91"/>
      <c r="DNM552" s="87"/>
      <c r="DNN552" s="87"/>
      <c r="DNO552" s="55"/>
      <c r="DNP552" s="55"/>
      <c r="DNQ552" s="92"/>
      <c r="DNR552" s="61"/>
      <c r="DNS552" s="55"/>
      <c r="DNT552" s="57"/>
      <c r="DNU552" s="55"/>
      <c r="DNV552" s="55"/>
      <c r="DNW552" s="55"/>
      <c r="DNX552" s="55"/>
      <c r="DNY552" s="55"/>
      <c r="DNZ552" s="55"/>
      <c r="DOA552" s="55"/>
      <c r="DOB552" s="59"/>
      <c r="DOC552" s="55"/>
      <c r="DOD552" s="55"/>
      <c r="DOE552" s="87"/>
      <c r="DOF552" s="88"/>
      <c r="DOG552" s="89"/>
      <c r="DOH552" s="90"/>
      <c r="DOI552" s="57"/>
      <c r="DOJ552" s="57"/>
      <c r="DOK552" s="91"/>
      <c r="DOL552" s="87"/>
      <c r="DOM552" s="87"/>
      <c r="DON552" s="55"/>
      <c r="DOO552" s="55"/>
      <c r="DOP552" s="92"/>
      <c r="DOQ552" s="61"/>
      <c r="DOR552" s="55"/>
      <c r="DOS552" s="57"/>
      <c r="DOT552" s="55"/>
      <c r="DOU552" s="55"/>
      <c r="DOV552" s="55"/>
      <c r="DOW552" s="55"/>
      <c r="DOX552" s="55"/>
      <c r="DOY552" s="55"/>
      <c r="DOZ552" s="55"/>
      <c r="DPA552" s="59"/>
      <c r="DPB552" s="55"/>
      <c r="DPC552" s="55"/>
      <c r="DPD552" s="87"/>
      <c r="DPE552" s="88"/>
      <c r="DPF552" s="89"/>
      <c r="DPG552" s="90"/>
      <c r="DPH552" s="57"/>
      <c r="DPI552" s="57"/>
      <c r="DPJ552" s="91"/>
      <c r="DPK552" s="87"/>
      <c r="DPL552" s="87"/>
      <c r="DPM552" s="55"/>
      <c r="DPN552" s="55"/>
      <c r="DPO552" s="92"/>
      <c r="DPP552" s="61"/>
      <c r="DPQ552" s="55"/>
      <c r="DPR552" s="57"/>
      <c r="DPS552" s="55"/>
      <c r="DPT552" s="55"/>
      <c r="DPU552" s="55"/>
      <c r="DPV552" s="55"/>
      <c r="DPW552" s="55"/>
      <c r="DPX552" s="55"/>
      <c r="DPY552" s="55"/>
      <c r="DPZ552" s="59"/>
      <c r="DQA552" s="55"/>
      <c r="DQB552" s="55"/>
      <c r="DQC552" s="87"/>
      <c r="DQD552" s="88"/>
      <c r="DQE552" s="89"/>
      <c r="DQF552" s="90"/>
      <c r="DQG552" s="57"/>
      <c r="DQH552" s="57"/>
      <c r="DQI552" s="91"/>
      <c r="DQJ552" s="87"/>
      <c r="DQK552" s="87"/>
      <c r="DQL552" s="55"/>
      <c r="DQM552" s="55"/>
      <c r="DQN552" s="92"/>
      <c r="DQO552" s="61"/>
      <c r="DQP552" s="55"/>
      <c r="DQQ552" s="57"/>
      <c r="DQR552" s="55"/>
      <c r="DQS552" s="55"/>
      <c r="DQT552" s="55"/>
      <c r="DQU552" s="55"/>
      <c r="DQV552" s="55"/>
      <c r="DQW552" s="55"/>
      <c r="DQX552" s="55"/>
      <c r="DQY552" s="59"/>
      <c r="DQZ552" s="55"/>
      <c r="DRA552" s="55"/>
      <c r="DRB552" s="87"/>
      <c r="DRC552" s="88"/>
      <c r="DRD552" s="89"/>
      <c r="DRE552" s="90"/>
      <c r="DRF552" s="57"/>
      <c r="DRG552" s="57"/>
      <c r="DRH552" s="91"/>
      <c r="DRI552" s="87"/>
      <c r="DRJ552" s="87"/>
      <c r="DRK552" s="55"/>
      <c r="DRL552" s="55"/>
      <c r="DRM552" s="92"/>
      <c r="DRN552" s="61"/>
      <c r="DRO552" s="55"/>
      <c r="DRP552" s="57"/>
      <c r="DRQ552" s="55"/>
      <c r="DRR552" s="55"/>
      <c r="DRS552" s="55"/>
      <c r="DRT552" s="55"/>
      <c r="DRU552" s="55"/>
      <c r="DRV552" s="55"/>
      <c r="DRW552" s="55"/>
      <c r="DRX552" s="59"/>
      <c r="DRY552" s="55"/>
      <c r="DRZ552" s="55"/>
      <c r="DSA552" s="87"/>
      <c r="DSB552" s="88"/>
      <c r="DSC552" s="89"/>
      <c r="DSD552" s="90"/>
      <c r="DSE552" s="57"/>
      <c r="DSF552" s="57"/>
      <c r="DSG552" s="91"/>
      <c r="DSH552" s="87"/>
      <c r="DSI552" s="87"/>
      <c r="DSJ552" s="55"/>
      <c r="DSK552" s="55"/>
      <c r="DSL552" s="92"/>
      <c r="DSM552" s="61"/>
      <c r="DSN552" s="55"/>
      <c r="DSO552" s="57"/>
      <c r="DSP552" s="55"/>
      <c r="DSQ552" s="55"/>
      <c r="DSR552" s="55"/>
      <c r="DSS552" s="55"/>
      <c r="DST552" s="55"/>
      <c r="DSU552" s="55"/>
      <c r="DSV552" s="55"/>
      <c r="DSW552" s="59"/>
      <c r="DSX552" s="55"/>
      <c r="DSY552" s="55"/>
      <c r="DSZ552" s="87"/>
      <c r="DTA552" s="88"/>
      <c r="DTB552" s="89"/>
      <c r="DTC552" s="90"/>
      <c r="DTD552" s="57"/>
      <c r="DTE552" s="57"/>
      <c r="DTF552" s="91"/>
      <c r="DTG552" s="87"/>
      <c r="DTH552" s="87"/>
      <c r="DTI552" s="55"/>
      <c r="DTJ552" s="55"/>
      <c r="DTK552" s="92"/>
      <c r="DTL552" s="61"/>
      <c r="DTM552" s="55"/>
      <c r="DTN552" s="57"/>
      <c r="DTO552" s="55"/>
      <c r="DTP552" s="55"/>
      <c r="DTQ552" s="55"/>
      <c r="DTR552" s="55"/>
      <c r="DTS552" s="55"/>
      <c r="DTT552" s="55"/>
      <c r="DTU552" s="55"/>
      <c r="DTV552" s="59"/>
      <c r="DTW552" s="55"/>
      <c r="DTX552" s="55"/>
      <c r="DTY552" s="87"/>
      <c r="DTZ552" s="88"/>
      <c r="DUA552" s="89"/>
      <c r="DUB552" s="90"/>
      <c r="DUC552" s="57"/>
      <c r="DUD552" s="57"/>
      <c r="DUE552" s="91"/>
      <c r="DUF552" s="87"/>
      <c r="DUG552" s="87"/>
      <c r="DUH552" s="55"/>
      <c r="DUI552" s="55"/>
      <c r="DUJ552" s="92"/>
      <c r="DUK552" s="61"/>
      <c r="DUL552" s="55"/>
      <c r="DUM552" s="57"/>
      <c r="DUN552" s="55"/>
      <c r="DUO552" s="55"/>
      <c r="DUP552" s="55"/>
      <c r="DUQ552" s="55"/>
      <c r="DUR552" s="55"/>
      <c r="DUS552" s="55"/>
      <c r="DUT552" s="55"/>
      <c r="DUU552" s="59"/>
      <c r="DUV552" s="55"/>
      <c r="DUW552" s="55"/>
      <c r="DUX552" s="87"/>
      <c r="DUY552" s="88"/>
      <c r="DUZ552" s="89"/>
      <c r="DVA552" s="90"/>
      <c r="DVB552" s="57"/>
      <c r="DVC552" s="57"/>
      <c r="DVD552" s="91"/>
      <c r="DVE552" s="87"/>
      <c r="DVF552" s="87"/>
      <c r="DVG552" s="55"/>
      <c r="DVH552" s="55"/>
      <c r="DVI552" s="92"/>
      <c r="DVJ552" s="61"/>
      <c r="DVK552" s="55"/>
      <c r="DVL552" s="57"/>
      <c r="DVM552" s="55"/>
      <c r="DVN552" s="55"/>
      <c r="DVO552" s="55"/>
      <c r="DVP552" s="55"/>
      <c r="DVQ552" s="55"/>
      <c r="DVR552" s="55"/>
      <c r="DVS552" s="55"/>
      <c r="DVT552" s="59"/>
      <c r="DVU552" s="55"/>
      <c r="DVV552" s="55"/>
      <c r="DVW552" s="87"/>
      <c r="DVX552" s="88"/>
      <c r="DVY552" s="89"/>
      <c r="DVZ552" s="90"/>
      <c r="DWA552" s="57"/>
      <c r="DWB552" s="57"/>
      <c r="DWC552" s="91"/>
      <c r="DWD552" s="87"/>
      <c r="DWE552" s="87"/>
      <c r="DWF552" s="55"/>
      <c r="DWG552" s="55"/>
      <c r="DWH552" s="92"/>
      <c r="DWI552" s="61"/>
      <c r="DWJ552" s="55"/>
      <c r="DWK552" s="57"/>
      <c r="DWL552" s="55"/>
      <c r="DWM552" s="55"/>
      <c r="DWN552" s="55"/>
      <c r="DWO552" s="55"/>
      <c r="DWP552" s="55"/>
      <c r="DWQ552" s="55"/>
      <c r="DWR552" s="55"/>
      <c r="DWS552" s="59"/>
      <c r="DWT552" s="55"/>
      <c r="DWU552" s="55"/>
      <c r="DWV552" s="87"/>
      <c r="DWW552" s="88"/>
      <c r="DWX552" s="89"/>
      <c r="DWY552" s="90"/>
      <c r="DWZ552" s="57"/>
      <c r="DXA552" s="57"/>
      <c r="DXB552" s="91"/>
      <c r="DXC552" s="87"/>
      <c r="DXD552" s="87"/>
      <c r="DXE552" s="55"/>
      <c r="DXF552" s="55"/>
      <c r="DXG552" s="92"/>
      <c r="DXH552" s="61"/>
      <c r="DXI552" s="55"/>
      <c r="DXJ552" s="57"/>
      <c r="DXK552" s="55"/>
      <c r="DXL552" s="55"/>
      <c r="DXM552" s="55"/>
      <c r="DXN552" s="55"/>
      <c r="DXO552" s="55"/>
      <c r="DXP552" s="55"/>
      <c r="DXQ552" s="55"/>
      <c r="DXR552" s="59"/>
      <c r="DXS552" s="55"/>
      <c r="DXT552" s="55"/>
      <c r="DXU552" s="87"/>
      <c r="DXV552" s="88"/>
      <c r="DXW552" s="89"/>
      <c r="DXX552" s="90"/>
      <c r="DXY552" s="57"/>
      <c r="DXZ552" s="57"/>
      <c r="DYA552" s="91"/>
      <c r="DYB552" s="87"/>
      <c r="DYC552" s="87"/>
      <c r="DYD552" s="55"/>
      <c r="DYE552" s="55"/>
      <c r="DYF552" s="92"/>
      <c r="DYG552" s="61"/>
      <c r="DYH552" s="55"/>
      <c r="DYI552" s="57"/>
      <c r="DYJ552" s="55"/>
      <c r="DYK552" s="55"/>
      <c r="DYL552" s="55"/>
      <c r="DYM552" s="55"/>
      <c r="DYN552" s="55"/>
      <c r="DYO552" s="55"/>
      <c r="DYP552" s="55"/>
      <c r="DYQ552" s="59"/>
      <c r="DYR552" s="55"/>
      <c r="DYS552" s="55"/>
      <c r="DYT552" s="87"/>
      <c r="DYU552" s="88"/>
      <c r="DYV552" s="89"/>
      <c r="DYW552" s="90"/>
      <c r="DYX552" s="57"/>
      <c r="DYY552" s="57"/>
      <c r="DYZ552" s="91"/>
      <c r="DZA552" s="87"/>
      <c r="DZB552" s="87"/>
      <c r="DZC552" s="55"/>
      <c r="DZD552" s="55"/>
      <c r="DZE552" s="92"/>
      <c r="DZF552" s="61"/>
      <c r="DZG552" s="55"/>
      <c r="DZH552" s="57"/>
      <c r="DZI552" s="55"/>
      <c r="DZJ552" s="55"/>
      <c r="DZK552" s="55"/>
      <c r="DZL552" s="55"/>
      <c r="DZM552" s="55"/>
      <c r="DZN552" s="55"/>
      <c r="DZO552" s="55"/>
      <c r="DZP552" s="59"/>
      <c r="DZQ552" s="55"/>
      <c r="DZR552" s="55"/>
      <c r="DZS552" s="87"/>
      <c r="DZT552" s="88"/>
      <c r="DZU552" s="89"/>
      <c r="DZV552" s="90"/>
      <c r="DZW552" s="57"/>
      <c r="DZX552" s="57"/>
      <c r="DZY552" s="91"/>
      <c r="DZZ552" s="87"/>
      <c r="EAA552" s="87"/>
      <c r="EAB552" s="55"/>
      <c r="EAC552" s="55"/>
      <c r="EAD552" s="92"/>
      <c r="EAE552" s="61"/>
      <c r="EAF552" s="55"/>
      <c r="EAG552" s="57"/>
      <c r="EAH552" s="55"/>
      <c r="EAI552" s="55"/>
      <c r="EAJ552" s="55"/>
      <c r="EAK552" s="55"/>
      <c r="EAL552" s="55"/>
      <c r="EAM552" s="55"/>
      <c r="EAN552" s="55"/>
      <c r="EAO552" s="59"/>
      <c r="EAP552" s="55"/>
      <c r="EAQ552" s="55"/>
      <c r="EAR552" s="87"/>
      <c r="EAS552" s="88"/>
      <c r="EAT552" s="89"/>
      <c r="EAU552" s="90"/>
      <c r="EAV552" s="57"/>
      <c r="EAW552" s="57"/>
      <c r="EAX552" s="91"/>
      <c r="EAY552" s="87"/>
      <c r="EAZ552" s="87"/>
      <c r="EBA552" s="55"/>
      <c r="EBB552" s="55"/>
      <c r="EBC552" s="92"/>
      <c r="EBD552" s="61"/>
      <c r="EBE552" s="55"/>
      <c r="EBF552" s="57"/>
      <c r="EBG552" s="55"/>
      <c r="EBH552" s="55"/>
      <c r="EBI552" s="55"/>
      <c r="EBJ552" s="55"/>
      <c r="EBK552" s="55"/>
      <c r="EBL552" s="55"/>
      <c r="EBM552" s="55"/>
      <c r="EBN552" s="59"/>
      <c r="EBO552" s="55"/>
      <c r="EBP552" s="55"/>
      <c r="EBQ552" s="87"/>
      <c r="EBR552" s="88"/>
      <c r="EBS552" s="89"/>
      <c r="EBT552" s="90"/>
      <c r="EBU552" s="57"/>
      <c r="EBV552" s="57"/>
      <c r="EBW552" s="91"/>
      <c r="EBX552" s="87"/>
      <c r="EBY552" s="87"/>
      <c r="EBZ552" s="55"/>
      <c r="ECA552" s="55"/>
      <c r="ECB552" s="92"/>
      <c r="ECC552" s="61"/>
      <c r="ECD552" s="55"/>
      <c r="ECE552" s="57"/>
      <c r="ECF552" s="55"/>
      <c r="ECG552" s="55"/>
      <c r="ECH552" s="55"/>
      <c r="ECI552" s="55"/>
      <c r="ECJ552" s="55"/>
      <c r="ECK552" s="55"/>
      <c r="ECL552" s="55"/>
      <c r="ECM552" s="59"/>
      <c r="ECN552" s="55"/>
      <c r="ECO552" s="55"/>
      <c r="ECP552" s="87"/>
      <c r="ECQ552" s="88"/>
      <c r="ECR552" s="89"/>
      <c r="ECS552" s="90"/>
      <c r="ECT552" s="57"/>
      <c r="ECU552" s="57"/>
      <c r="ECV552" s="91"/>
      <c r="ECW552" s="87"/>
      <c r="ECX552" s="87"/>
      <c r="ECY552" s="55"/>
      <c r="ECZ552" s="55"/>
      <c r="EDA552" s="92"/>
      <c r="EDB552" s="61"/>
      <c r="EDC552" s="55"/>
      <c r="EDD552" s="57"/>
      <c r="EDE552" s="55"/>
      <c r="EDF552" s="55"/>
      <c r="EDG552" s="55"/>
      <c r="EDH552" s="55"/>
      <c r="EDI552" s="55"/>
      <c r="EDJ552" s="55"/>
      <c r="EDK552" s="55"/>
      <c r="EDL552" s="59"/>
      <c r="EDM552" s="55"/>
      <c r="EDN552" s="55"/>
      <c r="EDO552" s="87"/>
      <c r="EDP552" s="88"/>
      <c r="EDQ552" s="89"/>
      <c r="EDR552" s="90"/>
      <c r="EDS552" s="57"/>
      <c r="EDT552" s="57"/>
      <c r="EDU552" s="91"/>
      <c r="EDV552" s="87"/>
      <c r="EDW552" s="87"/>
      <c r="EDX552" s="55"/>
      <c r="EDY552" s="55"/>
      <c r="EDZ552" s="92"/>
      <c r="EEA552" s="61"/>
      <c r="EEB552" s="55"/>
      <c r="EEC552" s="57"/>
      <c r="EED552" s="55"/>
      <c r="EEE552" s="55"/>
      <c r="EEF552" s="55"/>
      <c r="EEG552" s="55"/>
      <c r="EEH552" s="55"/>
      <c r="EEI552" s="55"/>
      <c r="EEJ552" s="55"/>
      <c r="EEK552" s="59"/>
      <c r="EEL552" s="55"/>
      <c r="EEM552" s="55"/>
      <c r="EEN552" s="87"/>
      <c r="EEO552" s="88"/>
      <c r="EEP552" s="89"/>
      <c r="EEQ552" s="90"/>
      <c r="EER552" s="57"/>
      <c r="EES552" s="57"/>
      <c r="EET552" s="91"/>
      <c r="EEU552" s="87"/>
      <c r="EEV552" s="87"/>
      <c r="EEW552" s="55"/>
      <c r="EEX552" s="55"/>
      <c r="EEY552" s="92"/>
      <c r="EEZ552" s="61"/>
      <c r="EFA552" s="55"/>
      <c r="EFB552" s="57"/>
      <c r="EFC552" s="55"/>
      <c r="EFD552" s="55"/>
      <c r="EFE552" s="55"/>
      <c r="EFF552" s="55"/>
      <c r="EFG552" s="55"/>
      <c r="EFH552" s="55"/>
      <c r="EFI552" s="55"/>
      <c r="EFJ552" s="59"/>
      <c r="EFK552" s="55"/>
      <c r="EFL552" s="55"/>
      <c r="EFM552" s="87"/>
      <c r="EFN552" s="88"/>
      <c r="EFO552" s="89"/>
      <c r="EFP552" s="90"/>
      <c r="EFQ552" s="57"/>
      <c r="EFR552" s="57"/>
      <c r="EFS552" s="91"/>
      <c r="EFT552" s="87"/>
      <c r="EFU552" s="87"/>
      <c r="EFV552" s="55"/>
      <c r="EFW552" s="55"/>
      <c r="EFX552" s="92"/>
      <c r="EFY552" s="61"/>
      <c r="EFZ552" s="55"/>
      <c r="EGA552" s="57"/>
      <c r="EGB552" s="55"/>
      <c r="EGC552" s="55"/>
      <c r="EGD552" s="55"/>
      <c r="EGE552" s="55"/>
      <c r="EGF552" s="55"/>
      <c r="EGG552" s="55"/>
      <c r="EGH552" s="55"/>
      <c r="EGI552" s="59"/>
      <c r="EGJ552" s="55"/>
      <c r="EGK552" s="55"/>
      <c r="EGL552" s="87"/>
      <c r="EGM552" s="88"/>
      <c r="EGN552" s="89"/>
      <c r="EGO552" s="90"/>
      <c r="EGP552" s="57"/>
      <c r="EGQ552" s="57"/>
      <c r="EGR552" s="91"/>
      <c r="EGS552" s="87"/>
      <c r="EGT552" s="87"/>
      <c r="EGU552" s="55"/>
      <c r="EGV552" s="55"/>
      <c r="EGW552" s="92"/>
      <c r="EGX552" s="61"/>
      <c r="EGY552" s="55"/>
      <c r="EGZ552" s="57"/>
      <c r="EHA552" s="55"/>
      <c r="EHB552" s="55"/>
      <c r="EHC552" s="55"/>
      <c r="EHD552" s="55"/>
      <c r="EHE552" s="55"/>
      <c r="EHF552" s="55"/>
      <c r="EHG552" s="55"/>
      <c r="EHH552" s="59"/>
      <c r="EHI552" s="55"/>
      <c r="EHJ552" s="55"/>
      <c r="EHK552" s="87"/>
      <c r="EHL552" s="88"/>
      <c r="EHM552" s="89"/>
      <c r="EHN552" s="90"/>
      <c r="EHO552" s="57"/>
      <c r="EHP552" s="57"/>
      <c r="EHQ552" s="91"/>
      <c r="EHR552" s="87"/>
      <c r="EHS552" s="87"/>
      <c r="EHT552" s="55"/>
      <c r="EHU552" s="55"/>
      <c r="EHV552" s="92"/>
      <c r="EHW552" s="61"/>
      <c r="EHX552" s="55"/>
      <c r="EHY552" s="57"/>
      <c r="EHZ552" s="55"/>
      <c r="EIA552" s="55"/>
      <c r="EIB552" s="55"/>
      <c r="EIC552" s="55"/>
      <c r="EID552" s="55"/>
      <c r="EIE552" s="55"/>
      <c r="EIF552" s="55"/>
      <c r="EIG552" s="59"/>
      <c r="EIH552" s="55"/>
      <c r="EII552" s="55"/>
      <c r="EIJ552" s="87"/>
      <c r="EIK552" s="88"/>
      <c r="EIL552" s="89"/>
      <c r="EIM552" s="90"/>
      <c r="EIN552" s="57"/>
      <c r="EIO552" s="57"/>
      <c r="EIP552" s="91"/>
      <c r="EIQ552" s="87"/>
      <c r="EIR552" s="87"/>
      <c r="EIS552" s="55"/>
      <c r="EIT552" s="55"/>
      <c r="EIU552" s="92"/>
      <c r="EIV552" s="61"/>
      <c r="EIW552" s="55"/>
      <c r="EIX552" s="57"/>
      <c r="EIY552" s="55"/>
      <c r="EIZ552" s="55"/>
      <c r="EJA552" s="55"/>
      <c r="EJB552" s="55"/>
      <c r="EJC552" s="55"/>
      <c r="EJD552" s="55"/>
      <c r="EJE552" s="55"/>
      <c r="EJF552" s="59"/>
      <c r="EJG552" s="55"/>
      <c r="EJH552" s="55"/>
      <c r="EJI552" s="87"/>
      <c r="EJJ552" s="88"/>
      <c r="EJK552" s="89"/>
      <c r="EJL552" s="90"/>
      <c r="EJM552" s="57"/>
      <c r="EJN552" s="57"/>
      <c r="EJO552" s="91"/>
      <c r="EJP552" s="87"/>
      <c r="EJQ552" s="87"/>
      <c r="EJR552" s="55"/>
      <c r="EJS552" s="55"/>
      <c r="EJT552" s="92"/>
      <c r="EJU552" s="61"/>
      <c r="EJV552" s="55"/>
      <c r="EJW552" s="57"/>
      <c r="EJX552" s="55"/>
      <c r="EJY552" s="55"/>
      <c r="EJZ552" s="55"/>
      <c r="EKA552" s="55"/>
      <c r="EKB552" s="55"/>
      <c r="EKC552" s="55"/>
      <c r="EKD552" s="55"/>
      <c r="EKE552" s="59"/>
      <c r="EKF552" s="55"/>
      <c r="EKG552" s="55"/>
      <c r="EKH552" s="87"/>
      <c r="EKI552" s="88"/>
      <c r="EKJ552" s="89"/>
      <c r="EKK552" s="90"/>
      <c r="EKL552" s="57"/>
      <c r="EKM552" s="57"/>
      <c r="EKN552" s="91"/>
      <c r="EKO552" s="87"/>
      <c r="EKP552" s="87"/>
      <c r="EKQ552" s="55"/>
      <c r="EKR552" s="55"/>
      <c r="EKS552" s="92"/>
      <c r="EKT552" s="61"/>
      <c r="EKU552" s="55"/>
      <c r="EKV552" s="57"/>
      <c r="EKW552" s="55"/>
      <c r="EKX552" s="55"/>
      <c r="EKY552" s="55"/>
      <c r="EKZ552" s="55"/>
      <c r="ELA552" s="55"/>
      <c r="ELB552" s="55"/>
      <c r="ELC552" s="55"/>
      <c r="ELD552" s="59"/>
      <c r="ELE552" s="55"/>
      <c r="ELF552" s="55"/>
      <c r="ELG552" s="87"/>
      <c r="ELH552" s="88"/>
      <c r="ELI552" s="89"/>
      <c r="ELJ552" s="90"/>
      <c r="ELK552" s="57"/>
      <c r="ELL552" s="57"/>
      <c r="ELM552" s="91"/>
      <c r="ELN552" s="87"/>
      <c r="ELO552" s="87"/>
      <c r="ELP552" s="55"/>
      <c r="ELQ552" s="55"/>
      <c r="ELR552" s="92"/>
      <c r="ELS552" s="61"/>
      <c r="ELT552" s="55"/>
      <c r="ELU552" s="57"/>
      <c r="ELV552" s="55"/>
      <c r="ELW552" s="55"/>
      <c r="ELX552" s="55"/>
      <c r="ELY552" s="55"/>
      <c r="ELZ552" s="55"/>
      <c r="EMA552" s="55"/>
      <c r="EMB552" s="55"/>
      <c r="EMC552" s="59"/>
      <c r="EMD552" s="55"/>
      <c r="EME552" s="55"/>
      <c r="EMF552" s="87"/>
      <c r="EMG552" s="88"/>
      <c r="EMH552" s="89"/>
      <c r="EMI552" s="90"/>
      <c r="EMJ552" s="57"/>
      <c r="EMK552" s="57"/>
      <c r="EML552" s="91"/>
      <c r="EMM552" s="87"/>
      <c r="EMN552" s="87"/>
      <c r="EMO552" s="55"/>
      <c r="EMP552" s="55"/>
      <c r="EMQ552" s="92"/>
      <c r="EMR552" s="61"/>
      <c r="EMS552" s="55"/>
      <c r="EMT552" s="57"/>
      <c r="EMU552" s="55"/>
      <c r="EMV552" s="55"/>
      <c r="EMW552" s="55"/>
      <c r="EMX552" s="55"/>
      <c r="EMY552" s="55"/>
      <c r="EMZ552" s="55"/>
      <c r="ENA552" s="55"/>
      <c r="ENB552" s="59"/>
      <c r="ENC552" s="55"/>
      <c r="END552" s="55"/>
      <c r="ENE552" s="87"/>
      <c r="ENF552" s="88"/>
      <c r="ENG552" s="89"/>
      <c r="ENH552" s="90"/>
      <c r="ENI552" s="57"/>
      <c r="ENJ552" s="57"/>
      <c r="ENK552" s="91"/>
      <c r="ENL552" s="87"/>
      <c r="ENM552" s="87"/>
      <c r="ENN552" s="55"/>
      <c r="ENO552" s="55"/>
      <c r="ENP552" s="92"/>
      <c r="ENQ552" s="61"/>
      <c r="ENR552" s="55"/>
      <c r="ENS552" s="57"/>
      <c r="ENT552" s="55"/>
      <c r="ENU552" s="55"/>
      <c r="ENV552" s="55"/>
      <c r="ENW552" s="55"/>
      <c r="ENX552" s="55"/>
      <c r="ENY552" s="55"/>
      <c r="ENZ552" s="55"/>
      <c r="EOA552" s="59"/>
      <c r="EOB552" s="55"/>
      <c r="EOC552" s="55"/>
      <c r="EOD552" s="87"/>
      <c r="EOE552" s="88"/>
      <c r="EOF552" s="89"/>
      <c r="EOG552" s="90"/>
      <c r="EOH552" s="57"/>
      <c r="EOI552" s="57"/>
      <c r="EOJ552" s="91"/>
      <c r="EOK552" s="87"/>
      <c r="EOL552" s="87"/>
      <c r="EOM552" s="55"/>
      <c r="EON552" s="55"/>
      <c r="EOO552" s="92"/>
      <c r="EOP552" s="61"/>
      <c r="EOQ552" s="55"/>
      <c r="EOR552" s="57"/>
      <c r="EOS552" s="55"/>
      <c r="EOT552" s="55"/>
      <c r="EOU552" s="55"/>
      <c r="EOV552" s="55"/>
      <c r="EOW552" s="55"/>
      <c r="EOX552" s="55"/>
      <c r="EOY552" s="55"/>
      <c r="EOZ552" s="59"/>
      <c r="EPA552" s="55"/>
      <c r="EPB552" s="55"/>
      <c r="EPC552" s="87"/>
      <c r="EPD552" s="88"/>
      <c r="EPE552" s="89"/>
      <c r="EPF552" s="90"/>
      <c r="EPG552" s="57"/>
      <c r="EPH552" s="57"/>
      <c r="EPI552" s="91"/>
      <c r="EPJ552" s="87"/>
      <c r="EPK552" s="87"/>
      <c r="EPL552" s="55"/>
      <c r="EPM552" s="55"/>
      <c r="EPN552" s="92"/>
      <c r="EPO552" s="61"/>
      <c r="EPP552" s="55"/>
      <c r="EPQ552" s="57"/>
      <c r="EPR552" s="55"/>
      <c r="EPS552" s="55"/>
      <c r="EPT552" s="55"/>
      <c r="EPU552" s="55"/>
      <c r="EPV552" s="55"/>
      <c r="EPW552" s="55"/>
      <c r="EPX552" s="55"/>
      <c r="EPY552" s="59"/>
      <c r="EPZ552" s="55"/>
      <c r="EQA552" s="55"/>
      <c r="EQB552" s="87"/>
      <c r="EQC552" s="88"/>
      <c r="EQD552" s="89"/>
      <c r="EQE552" s="90"/>
      <c r="EQF552" s="57"/>
      <c r="EQG552" s="57"/>
      <c r="EQH552" s="91"/>
      <c r="EQI552" s="87"/>
      <c r="EQJ552" s="87"/>
      <c r="EQK552" s="55"/>
      <c r="EQL552" s="55"/>
      <c r="EQM552" s="92"/>
      <c r="EQN552" s="61"/>
      <c r="EQO552" s="55"/>
      <c r="EQP552" s="57"/>
      <c r="EQQ552" s="55"/>
      <c r="EQR552" s="55"/>
      <c r="EQS552" s="55"/>
      <c r="EQT552" s="55"/>
      <c r="EQU552" s="55"/>
      <c r="EQV552" s="55"/>
      <c r="EQW552" s="55"/>
      <c r="EQX552" s="59"/>
      <c r="EQY552" s="55"/>
      <c r="EQZ552" s="55"/>
      <c r="ERA552" s="87"/>
      <c r="ERB552" s="88"/>
      <c r="ERC552" s="89"/>
      <c r="ERD552" s="90"/>
      <c r="ERE552" s="57"/>
      <c r="ERF552" s="57"/>
      <c r="ERG552" s="91"/>
      <c r="ERH552" s="87"/>
      <c r="ERI552" s="87"/>
      <c r="ERJ552" s="55"/>
      <c r="ERK552" s="55"/>
      <c r="ERL552" s="92"/>
      <c r="ERM552" s="61"/>
      <c r="ERN552" s="55"/>
      <c r="ERO552" s="57"/>
      <c r="ERP552" s="55"/>
      <c r="ERQ552" s="55"/>
      <c r="ERR552" s="55"/>
      <c r="ERS552" s="55"/>
      <c r="ERT552" s="55"/>
      <c r="ERU552" s="55"/>
      <c r="ERV552" s="55"/>
      <c r="ERW552" s="59"/>
      <c r="ERX552" s="55"/>
      <c r="ERY552" s="55"/>
      <c r="ERZ552" s="87"/>
      <c r="ESA552" s="88"/>
      <c r="ESB552" s="89"/>
      <c r="ESC552" s="90"/>
      <c r="ESD552" s="57"/>
      <c r="ESE552" s="57"/>
      <c r="ESF552" s="91"/>
      <c r="ESG552" s="87"/>
      <c r="ESH552" s="87"/>
      <c r="ESI552" s="55"/>
      <c r="ESJ552" s="55"/>
      <c r="ESK552" s="92"/>
      <c r="ESL552" s="61"/>
      <c r="ESM552" s="55"/>
      <c r="ESN552" s="57"/>
      <c r="ESO552" s="55"/>
      <c r="ESP552" s="55"/>
      <c r="ESQ552" s="55"/>
      <c r="ESR552" s="55"/>
      <c r="ESS552" s="55"/>
      <c r="EST552" s="55"/>
      <c r="ESU552" s="55"/>
      <c r="ESV552" s="59"/>
      <c r="ESW552" s="55"/>
      <c r="ESX552" s="55"/>
      <c r="ESY552" s="87"/>
      <c r="ESZ552" s="88"/>
      <c r="ETA552" s="89"/>
      <c r="ETB552" s="90"/>
      <c r="ETC552" s="57"/>
      <c r="ETD552" s="57"/>
      <c r="ETE552" s="91"/>
      <c r="ETF552" s="87"/>
      <c r="ETG552" s="87"/>
      <c r="ETH552" s="55"/>
      <c r="ETI552" s="55"/>
      <c r="ETJ552" s="92"/>
      <c r="ETK552" s="61"/>
      <c r="ETL552" s="55"/>
      <c r="ETM552" s="57"/>
      <c r="ETN552" s="55"/>
      <c r="ETO552" s="55"/>
      <c r="ETP552" s="55"/>
      <c r="ETQ552" s="55"/>
      <c r="ETR552" s="55"/>
      <c r="ETS552" s="55"/>
      <c r="ETT552" s="55"/>
      <c r="ETU552" s="59"/>
      <c r="ETV552" s="55"/>
      <c r="ETW552" s="55"/>
      <c r="ETX552" s="87"/>
      <c r="ETY552" s="88"/>
      <c r="ETZ552" s="89"/>
      <c r="EUA552" s="90"/>
      <c r="EUB552" s="57"/>
      <c r="EUC552" s="57"/>
      <c r="EUD552" s="91"/>
      <c r="EUE552" s="87"/>
      <c r="EUF552" s="87"/>
      <c r="EUG552" s="55"/>
      <c r="EUH552" s="55"/>
      <c r="EUI552" s="92"/>
      <c r="EUJ552" s="61"/>
      <c r="EUK552" s="55"/>
      <c r="EUL552" s="57"/>
      <c r="EUM552" s="55"/>
      <c r="EUN552" s="55"/>
      <c r="EUO552" s="55"/>
      <c r="EUP552" s="55"/>
      <c r="EUQ552" s="55"/>
      <c r="EUR552" s="55"/>
      <c r="EUS552" s="55"/>
      <c r="EUT552" s="59"/>
      <c r="EUU552" s="55"/>
      <c r="EUV552" s="55"/>
      <c r="EUW552" s="87"/>
      <c r="EUX552" s="88"/>
      <c r="EUY552" s="89"/>
      <c r="EUZ552" s="90"/>
      <c r="EVA552" s="57"/>
      <c r="EVB552" s="57"/>
      <c r="EVC552" s="91"/>
      <c r="EVD552" s="87"/>
      <c r="EVE552" s="87"/>
      <c r="EVF552" s="55"/>
      <c r="EVG552" s="55"/>
      <c r="EVH552" s="92"/>
      <c r="EVI552" s="61"/>
      <c r="EVJ552" s="55"/>
      <c r="EVK552" s="57"/>
      <c r="EVL552" s="55"/>
      <c r="EVM552" s="55"/>
      <c r="EVN552" s="55"/>
      <c r="EVO552" s="55"/>
      <c r="EVP552" s="55"/>
      <c r="EVQ552" s="55"/>
      <c r="EVR552" s="55"/>
      <c r="EVS552" s="59"/>
      <c r="EVT552" s="55"/>
      <c r="EVU552" s="55"/>
      <c r="EVV552" s="87"/>
      <c r="EVW552" s="88"/>
      <c r="EVX552" s="89"/>
      <c r="EVY552" s="90"/>
      <c r="EVZ552" s="57"/>
      <c r="EWA552" s="57"/>
      <c r="EWB552" s="91"/>
      <c r="EWC552" s="87"/>
      <c r="EWD552" s="87"/>
      <c r="EWE552" s="55"/>
      <c r="EWF552" s="55"/>
      <c r="EWG552" s="92"/>
      <c r="EWH552" s="61"/>
      <c r="EWI552" s="55"/>
      <c r="EWJ552" s="57"/>
      <c r="EWK552" s="55"/>
      <c r="EWL552" s="55"/>
      <c r="EWM552" s="55"/>
      <c r="EWN552" s="55"/>
      <c r="EWO552" s="55"/>
      <c r="EWP552" s="55"/>
      <c r="EWQ552" s="55"/>
      <c r="EWR552" s="59"/>
      <c r="EWS552" s="55"/>
      <c r="EWT552" s="55"/>
      <c r="EWU552" s="87"/>
      <c r="EWV552" s="88"/>
      <c r="EWW552" s="89"/>
      <c r="EWX552" s="90"/>
      <c r="EWY552" s="57"/>
      <c r="EWZ552" s="57"/>
      <c r="EXA552" s="91"/>
      <c r="EXB552" s="87"/>
      <c r="EXC552" s="87"/>
      <c r="EXD552" s="55"/>
      <c r="EXE552" s="55"/>
      <c r="EXF552" s="92"/>
      <c r="EXG552" s="61"/>
      <c r="EXH552" s="55"/>
      <c r="EXI552" s="57"/>
      <c r="EXJ552" s="55"/>
      <c r="EXK552" s="55"/>
      <c r="EXL552" s="55"/>
      <c r="EXM552" s="55"/>
      <c r="EXN552" s="55"/>
      <c r="EXO552" s="55"/>
      <c r="EXP552" s="55"/>
      <c r="EXQ552" s="59"/>
      <c r="EXR552" s="55"/>
      <c r="EXS552" s="55"/>
      <c r="EXT552" s="87"/>
      <c r="EXU552" s="88"/>
      <c r="EXV552" s="89"/>
      <c r="EXW552" s="90"/>
      <c r="EXX552" s="57"/>
      <c r="EXY552" s="57"/>
      <c r="EXZ552" s="91"/>
      <c r="EYA552" s="87"/>
      <c r="EYB552" s="87"/>
      <c r="EYC552" s="55"/>
      <c r="EYD552" s="55"/>
      <c r="EYE552" s="92"/>
      <c r="EYF552" s="61"/>
      <c r="EYG552" s="55"/>
      <c r="EYH552" s="57"/>
      <c r="EYI552" s="55"/>
      <c r="EYJ552" s="55"/>
      <c r="EYK552" s="55"/>
      <c r="EYL552" s="55"/>
      <c r="EYM552" s="55"/>
      <c r="EYN552" s="55"/>
      <c r="EYO552" s="55"/>
      <c r="EYP552" s="59"/>
      <c r="EYQ552" s="55"/>
      <c r="EYR552" s="55"/>
      <c r="EYS552" s="87"/>
      <c r="EYT552" s="88"/>
      <c r="EYU552" s="89"/>
      <c r="EYV552" s="90"/>
      <c r="EYW552" s="57"/>
      <c r="EYX552" s="57"/>
      <c r="EYY552" s="91"/>
      <c r="EYZ552" s="87"/>
      <c r="EZA552" s="87"/>
      <c r="EZB552" s="55"/>
      <c r="EZC552" s="55"/>
      <c r="EZD552" s="92"/>
      <c r="EZE552" s="61"/>
      <c r="EZF552" s="55"/>
      <c r="EZG552" s="57"/>
      <c r="EZH552" s="55"/>
      <c r="EZI552" s="55"/>
      <c r="EZJ552" s="55"/>
      <c r="EZK552" s="55"/>
      <c r="EZL552" s="55"/>
      <c r="EZM552" s="55"/>
      <c r="EZN552" s="55"/>
      <c r="EZO552" s="59"/>
      <c r="EZP552" s="55"/>
      <c r="EZQ552" s="55"/>
      <c r="EZR552" s="87"/>
      <c r="EZS552" s="88"/>
      <c r="EZT552" s="89"/>
      <c r="EZU552" s="90"/>
      <c r="EZV552" s="57"/>
      <c r="EZW552" s="57"/>
      <c r="EZX552" s="91"/>
      <c r="EZY552" s="87"/>
      <c r="EZZ552" s="87"/>
      <c r="FAA552" s="55"/>
      <c r="FAB552" s="55"/>
      <c r="FAC552" s="92"/>
      <c r="FAD552" s="61"/>
      <c r="FAE552" s="55"/>
      <c r="FAF552" s="57"/>
      <c r="FAG552" s="55"/>
      <c r="FAH552" s="55"/>
      <c r="FAI552" s="55"/>
      <c r="FAJ552" s="55"/>
      <c r="FAK552" s="55"/>
      <c r="FAL552" s="55"/>
      <c r="FAM552" s="55"/>
      <c r="FAN552" s="59"/>
      <c r="FAO552" s="55"/>
      <c r="FAP552" s="55"/>
      <c r="FAQ552" s="87"/>
      <c r="FAR552" s="88"/>
      <c r="FAS552" s="89"/>
      <c r="FAT552" s="90"/>
      <c r="FAU552" s="57"/>
      <c r="FAV552" s="57"/>
      <c r="FAW552" s="91"/>
      <c r="FAX552" s="87"/>
      <c r="FAY552" s="87"/>
      <c r="FAZ552" s="55"/>
      <c r="FBA552" s="55"/>
      <c r="FBB552" s="92"/>
      <c r="FBC552" s="61"/>
      <c r="FBD552" s="55"/>
      <c r="FBE552" s="57"/>
      <c r="FBF552" s="55"/>
      <c r="FBG552" s="55"/>
      <c r="FBH552" s="55"/>
      <c r="FBI552" s="55"/>
      <c r="FBJ552" s="55"/>
      <c r="FBK552" s="55"/>
      <c r="FBL552" s="55"/>
      <c r="FBM552" s="59"/>
      <c r="FBN552" s="55"/>
      <c r="FBO552" s="55"/>
      <c r="FBP552" s="87"/>
      <c r="FBQ552" s="88"/>
      <c r="FBR552" s="89"/>
      <c r="FBS552" s="90"/>
      <c r="FBT552" s="57"/>
      <c r="FBU552" s="57"/>
      <c r="FBV552" s="91"/>
      <c r="FBW552" s="87"/>
      <c r="FBX552" s="87"/>
      <c r="FBY552" s="55"/>
      <c r="FBZ552" s="55"/>
      <c r="FCA552" s="92"/>
      <c r="FCB552" s="61"/>
      <c r="FCC552" s="55"/>
      <c r="FCD552" s="57"/>
      <c r="FCE552" s="55"/>
      <c r="FCF552" s="55"/>
      <c r="FCG552" s="55"/>
      <c r="FCH552" s="55"/>
      <c r="FCI552" s="55"/>
      <c r="FCJ552" s="55"/>
      <c r="FCK552" s="55"/>
      <c r="FCL552" s="59"/>
      <c r="FCM552" s="55"/>
      <c r="FCN552" s="55"/>
      <c r="FCO552" s="87"/>
      <c r="FCP552" s="88"/>
      <c r="FCQ552" s="89"/>
      <c r="FCR552" s="90"/>
      <c r="FCS552" s="57"/>
      <c r="FCT552" s="57"/>
      <c r="FCU552" s="91"/>
      <c r="FCV552" s="87"/>
      <c r="FCW552" s="87"/>
      <c r="FCX552" s="55"/>
      <c r="FCY552" s="55"/>
      <c r="FCZ552" s="92"/>
      <c r="FDA552" s="61"/>
      <c r="FDB552" s="55"/>
      <c r="FDC552" s="57"/>
      <c r="FDD552" s="55"/>
      <c r="FDE552" s="55"/>
      <c r="FDF552" s="55"/>
      <c r="FDG552" s="55"/>
      <c r="FDH552" s="55"/>
      <c r="FDI552" s="55"/>
      <c r="FDJ552" s="55"/>
      <c r="FDK552" s="59"/>
      <c r="FDL552" s="55"/>
      <c r="FDM552" s="55"/>
      <c r="FDN552" s="87"/>
      <c r="FDO552" s="88"/>
      <c r="FDP552" s="89"/>
      <c r="FDQ552" s="90"/>
      <c r="FDR552" s="57"/>
      <c r="FDS552" s="57"/>
      <c r="FDT552" s="91"/>
      <c r="FDU552" s="87"/>
      <c r="FDV552" s="87"/>
      <c r="FDW552" s="55"/>
      <c r="FDX552" s="55"/>
      <c r="FDY552" s="92"/>
      <c r="FDZ552" s="61"/>
      <c r="FEA552" s="55"/>
      <c r="FEB552" s="57"/>
      <c r="FEC552" s="55"/>
      <c r="FED552" s="55"/>
      <c r="FEE552" s="55"/>
      <c r="FEF552" s="55"/>
      <c r="FEG552" s="55"/>
      <c r="FEH552" s="55"/>
      <c r="FEI552" s="55"/>
      <c r="FEJ552" s="59"/>
      <c r="FEK552" s="55"/>
      <c r="FEL552" s="55"/>
      <c r="FEM552" s="87"/>
      <c r="FEN552" s="88"/>
      <c r="FEO552" s="89"/>
      <c r="FEP552" s="90"/>
      <c r="FEQ552" s="57"/>
      <c r="FER552" s="57"/>
      <c r="FES552" s="91"/>
      <c r="FET552" s="87"/>
      <c r="FEU552" s="87"/>
      <c r="FEV552" s="55"/>
      <c r="FEW552" s="55"/>
      <c r="FEX552" s="92"/>
      <c r="FEY552" s="61"/>
      <c r="FEZ552" s="55"/>
      <c r="FFA552" s="57"/>
      <c r="FFB552" s="55"/>
      <c r="FFC552" s="55"/>
      <c r="FFD552" s="55"/>
      <c r="FFE552" s="55"/>
      <c r="FFF552" s="55"/>
      <c r="FFG552" s="55"/>
      <c r="FFH552" s="55"/>
      <c r="FFI552" s="59"/>
      <c r="FFJ552" s="55"/>
      <c r="FFK552" s="55"/>
      <c r="FFL552" s="87"/>
      <c r="FFM552" s="88"/>
      <c r="FFN552" s="89"/>
      <c r="FFO552" s="90"/>
      <c r="FFP552" s="57"/>
      <c r="FFQ552" s="57"/>
      <c r="FFR552" s="91"/>
      <c r="FFS552" s="87"/>
      <c r="FFT552" s="87"/>
      <c r="FFU552" s="55"/>
      <c r="FFV552" s="55"/>
      <c r="FFW552" s="92"/>
      <c r="FFX552" s="61"/>
      <c r="FFY552" s="55"/>
      <c r="FFZ552" s="57"/>
      <c r="FGA552" s="55"/>
      <c r="FGB552" s="55"/>
      <c r="FGC552" s="55"/>
      <c r="FGD552" s="55"/>
      <c r="FGE552" s="55"/>
      <c r="FGF552" s="55"/>
      <c r="FGG552" s="55"/>
      <c r="FGH552" s="59"/>
      <c r="FGI552" s="55"/>
      <c r="FGJ552" s="55"/>
      <c r="FGK552" s="87"/>
      <c r="FGL552" s="88"/>
      <c r="FGM552" s="89"/>
      <c r="FGN552" s="90"/>
      <c r="FGO552" s="57"/>
      <c r="FGP552" s="57"/>
      <c r="FGQ552" s="91"/>
      <c r="FGR552" s="87"/>
      <c r="FGS552" s="87"/>
      <c r="FGT552" s="55"/>
      <c r="FGU552" s="55"/>
      <c r="FGV552" s="92"/>
      <c r="FGW552" s="61"/>
      <c r="FGX552" s="55"/>
      <c r="FGY552" s="57"/>
      <c r="FGZ552" s="55"/>
      <c r="FHA552" s="55"/>
      <c r="FHB552" s="55"/>
      <c r="FHC552" s="55"/>
      <c r="FHD552" s="55"/>
      <c r="FHE552" s="55"/>
      <c r="FHF552" s="55"/>
      <c r="FHG552" s="59"/>
      <c r="FHH552" s="55"/>
      <c r="FHI552" s="55"/>
      <c r="FHJ552" s="87"/>
      <c r="FHK552" s="88"/>
      <c r="FHL552" s="89"/>
      <c r="FHM552" s="90"/>
      <c r="FHN552" s="57"/>
      <c r="FHO552" s="57"/>
      <c r="FHP552" s="91"/>
      <c r="FHQ552" s="87"/>
      <c r="FHR552" s="87"/>
      <c r="FHS552" s="55"/>
      <c r="FHT552" s="55"/>
      <c r="FHU552" s="92"/>
      <c r="FHV552" s="61"/>
      <c r="FHW552" s="55"/>
      <c r="FHX552" s="57"/>
      <c r="FHY552" s="55"/>
      <c r="FHZ552" s="55"/>
      <c r="FIA552" s="55"/>
      <c r="FIB552" s="55"/>
      <c r="FIC552" s="55"/>
      <c r="FID552" s="55"/>
      <c r="FIE552" s="55"/>
      <c r="FIF552" s="59"/>
      <c r="FIG552" s="55"/>
      <c r="FIH552" s="55"/>
      <c r="FII552" s="87"/>
      <c r="FIJ552" s="88"/>
      <c r="FIK552" s="89"/>
      <c r="FIL552" s="90"/>
      <c r="FIM552" s="57"/>
      <c r="FIN552" s="57"/>
      <c r="FIO552" s="91"/>
      <c r="FIP552" s="87"/>
      <c r="FIQ552" s="87"/>
      <c r="FIR552" s="55"/>
      <c r="FIS552" s="55"/>
      <c r="FIT552" s="92"/>
      <c r="FIU552" s="61"/>
      <c r="FIV552" s="55"/>
      <c r="FIW552" s="57"/>
      <c r="FIX552" s="55"/>
      <c r="FIY552" s="55"/>
      <c r="FIZ552" s="55"/>
      <c r="FJA552" s="55"/>
      <c r="FJB552" s="55"/>
      <c r="FJC552" s="55"/>
      <c r="FJD552" s="55"/>
      <c r="FJE552" s="59"/>
      <c r="FJF552" s="55"/>
      <c r="FJG552" s="55"/>
      <c r="FJH552" s="87"/>
      <c r="FJI552" s="88"/>
      <c r="FJJ552" s="89"/>
      <c r="FJK552" s="90"/>
      <c r="FJL552" s="57"/>
      <c r="FJM552" s="57"/>
      <c r="FJN552" s="91"/>
      <c r="FJO552" s="87"/>
      <c r="FJP552" s="87"/>
      <c r="FJQ552" s="55"/>
      <c r="FJR552" s="55"/>
      <c r="FJS552" s="92"/>
      <c r="FJT552" s="61"/>
      <c r="FJU552" s="55"/>
      <c r="FJV552" s="57"/>
      <c r="FJW552" s="55"/>
      <c r="FJX552" s="55"/>
      <c r="FJY552" s="55"/>
      <c r="FJZ552" s="55"/>
      <c r="FKA552" s="55"/>
      <c r="FKB552" s="55"/>
      <c r="FKC552" s="55"/>
      <c r="FKD552" s="59"/>
      <c r="FKE552" s="55"/>
      <c r="FKF552" s="55"/>
      <c r="FKG552" s="87"/>
      <c r="FKH552" s="88"/>
      <c r="FKI552" s="89"/>
      <c r="FKJ552" s="90"/>
      <c r="FKK552" s="57"/>
      <c r="FKL552" s="57"/>
      <c r="FKM552" s="91"/>
      <c r="FKN552" s="87"/>
      <c r="FKO552" s="87"/>
      <c r="FKP552" s="55"/>
      <c r="FKQ552" s="55"/>
      <c r="FKR552" s="92"/>
      <c r="FKS552" s="61"/>
      <c r="FKT552" s="55"/>
      <c r="FKU552" s="57"/>
      <c r="FKV552" s="55"/>
      <c r="FKW552" s="55"/>
      <c r="FKX552" s="55"/>
      <c r="FKY552" s="55"/>
      <c r="FKZ552" s="55"/>
      <c r="FLA552" s="55"/>
      <c r="FLB552" s="55"/>
      <c r="FLC552" s="59"/>
      <c r="FLD552" s="55"/>
      <c r="FLE552" s="55"/>
      <c r="FLF552" s="87"/>
      <c r="FLG552" s="88"/>
      <c r="FLH552" s="89"/>
      <c r="FLI552" s="90"/>
      <c r="FLJ552" s="57"/>
      <c r="FLK552" s="57"/>
      <c r="FLL552" s="91"/>
      <c r="FLM552" s="87"/>
      <c r="FLN552" s="87"/>
      <c r="FLO552" s="55"/>
      <c r="FLP552" s="55"/>
      <c r="FLQ552" s="92"/>
      <c r="FLR552" s="61"/>
      <c r="FLS552" s="55"/>
      <c r="FLT552" s="57"/>
      <c r="FLU552" s="55"/>
      <c r="FLV552" s="55"/>
      <c r="FLW552" s="55"/>
      <c r="FLX552" s="55"/>
      <c r="FLY552" s="55"/>
      <c r="FLZ552" s="55"/>
      <c r="FMA552" s="55"/>
      <c r="FMB552" s="59"/>
      <c r="FMC552" s="55"/>
      <c r="FMD552" s="55"/>
      <c r="FME552" s="87"/>
      <c r="FMF552" s="88"/>
      <c r="FMG552" s="89"/>
      <c r="FMH552" s="90"/>
      <c r="FMI552" s="57"/>
      <c r="FMJ552" s="57"/>
      <c r="FMK552" s="91"/>
      <c r="FML552" s="87"/>
      <c r="FMM552" s="87"/>
      <c r="FMN552" s="55"/>
      <c r="FMO552" s="55"/>
      <c r="FMP552" s="92"/>
      <c r="FMQ552" s="61"/>
      <c r="FMR552" s="55"/>
      <c r="FMS552" s="57"/>
      <c r="FMT552" s="55"/>
      <c r="FMU552" s="55"/>
      <c r="FMV552" s="55"/>
      <c r="FMW552" s="55"/>
      <c r="FMX552" s="55"/>
      <c r="FMY552" s="55"/>
      <c r="FMZ552" s="55"/>
      <c r="FNA552" s="59"/>
      <c r="FNB552" s="55"/>
      <c r="FNC552" s="55"/>
      <c r="FND552" s="87"/>
      <c r="FNE552" s="88"/>
      <c r="FNF552" s="89"/>
      <c r="FNG552" s="90"/>
      <c r="FNH552" s="57"/>
      <c r="FNI552" s="57"/>
      <c r="FNJ552" s="91"/>
      <c r="FNK552" s="87"/>
      <c r="FNL552" s="87"/>
      <c r="FNM552" s="55"/>
      <c r="FNN552" s="55"/>
      <c r="FNO552" s="92"/>
      <c r="FNP552" s="61"/>
      <c r="FNQ552" s="55"/>
      <c r="FNR552" s="57"/>
      <c r="FNS552" s="55"/>
      <c r="FNT552" s="55"/>
      <c r="FNU552" s="55"/>
      <c r="FNV552" s="55"/>
      <c r="FNW552" s="55"/>
      <c r="FNX552" s="55"/>
      <c r="FNY552" s="55"/>
      <c r="FNZ552" s="59"/>
      <c r="FOA552" s="55"/>
      <c r="FOB552" s="55"/>
      <c r="FOC552" s="87"/>
      <c r="FOD552" s="88"/>
      <c r="FOE552" s="89"/>
      <c r="FOF552" s="90"/>
      <c r="FOG552" s="57"/>
      <c r="FOH552" s="57"/>
      <c r="FOI552" s="91"/>
      <c r="FOJ552" s="87"/>
      <c r="FOK552" s="87"/>
      <c r="FOL552" s="55"/>
      <c r="FOM552" s="55"/>
      <c r="FON552" s="92"/>
      <c r="FOO552" s="61"/>
      <c r="FOP552" s="55"/>
      <c r="FOQ552" s="57"/>
      <c r="FOR552" s="55"/>
      <c r="FOS552" s="55"/>
      <c r="FOT552" s="55"/>
      <c r="FOU552" s="55"/>
      <c r="FOV552" s="55"/>
      <c r="FOW552" s="55"/>
      <c r="FOX552" s="55"/>
      <c r="FOY552" s="59"/>
      <c r="FOZ552" s="55"/>
      <c r="FPA552" s="55"/>
      <c r="FPB552" s="87"/>
      <c r="FPC552" s="88"/>
      <c r="FPD552" s="89"/>
      <c r="FPE552" s="90"/>
      <c r="FPF552" s="57"/>
      <c r="FPG552" s="57"/>
      <c r="FPH552" s="91"/>
      <c r="FPI552" s="87"/>
      <c r="FPJ552" s="87"/>
      <c r="FPK552" s="55"/>
      <c r="FPL552" s="55"/>
      <c r="FPM552" s="92"/>
      <c r="FPN552" s="61"/>
      <c r="FPO552" s="55"/>
      <c r="FPP552" s="57"/>
      <c r="FPQ552" s="55"/>
      <c r="FPR552" s="55"/>
      <c r="FPS552" s="55"/>
      <c r="FPT552" s="55"/>
      <c r="FPU552" s="55"/>
      <c r="FPV552" s="55"/>
      <c r="FPW552" s="55"/>
      <c r="FPX552" s="59"/>
      <c r="FPY552" s="55"/>
      <c r="FPZ552" s="55"/>
      <c r="FQA552" s="87"/>
      <c r="FQB552" s="88"/>
      <c r="FQC552" s="89"/>
      <c r="FQD552" s="90"/>
      <c r="FQE552" s="57"/>
      <c r="FQF552" s="57"/>
      <c r="FQG552" s="91"/>
      <c r="FQH552" s="87"/>
      <c r="FQI552" s="87"/>
      <c r="FQJ552" s="55"/>
      <c r="FQK552" s="55"/>
      <c r="FQL552" s="92"/>
      <c r="FQM552" s="61"/>
      <c r="FQN552" s="55"/>
      <c r="FQO552" s="57"/>
      <c r="FQP552" s="55"/>
      <c r="FQQ552" s="55"/>
      <c r="FQR552" s="55"/>
      <c r="FQS552" s="55"/>
      <c r="FQT552" s="55"/>
      <c r="FQU552" s="55"/>
      <c r="FQV552" s="55"/>
      <c r="FQW552" s="59"/>
      <c r="FQX552" s="55"/>
      <c r="FQY552" s="55"/>
      <c r="FQZ552" s="87"/>
      <c r="FRA552" s="88"/>
      <c r="FRB552" s="89"/>
      <c r="FRC552" s="90"/>
      <c r="FRD552" s="57"/>
      <c r="FRE552" s="57"/>
      <c r="FRF552" s="91"/>
      <c r="FRG552" s="87"/>
      <c r="FRH552" s="87"/>
      <c r="FRI552" s="55"/>
      <c r="FRJ552" s="55"/>
      <c r="FRK552" s="92"/>
      <c r="FRL552" s="61"/>
      <c r="FRM552" s="55"/>
      <c r="FRN552" s="57"/>
      <c r="FRO552" s="55"/>
      <c r="FRP552" s="55"/>
      <c r="FRQ552" s="55"/>
      <c r="FRR552" s="55"/>
      <c r="FRS552" s="55"/>
      <c r="FRT552" s="55"/>
      <c r="FRU552" s="55"/>
      <c r="FRV552" s="59"/>
      <c r="FRW552" s="55"/>
      <c r="FRX552" s="55"/>
      <c r="FRY552" s="87"/>
      <c r="FRZ552" s="88"/>
      <c r="FSA552" s="89"/>
      <c r="FSB552" s="90"/>
      <c r="FSC552" s="57"/>
      <c r="FSD552" s="57"/>
      <c r="FSE552" s="91"/>
      <c r="FSF552" s="87"/>
      <c r="FSG552" s="87"/>
      <c r="FSH552" s="55"/>
      <c r="FSI552" s="55"/>
      <c r="FSJ552" s="92"/>
      <c r="FSK552" s="61"/>
      <c r="FSL552" s="55"/>
      <c r="FSM552" s="57"/>
      <c r="FSN552" s="55"/>
      <c r="FSO552" s="55"/>
      <c r="FSP552" s="55"/>
      <c r="FSQ552" s="55"/>
      <c r="FSR552" s="55"/>
      <c r="FSS552" s="55"/>
      <c r="FST552" s="55"/>
      <c r="FSU552" s="59"/>
      <c r="FSV552" s="55"/>
      <c r="FSW552" s="55"/>
      <c r="FSX552" s="87"/>
      <c r="FSY552" s="88"/>
      <c r="FSZ552" s="89"/>
      <c r="FTA552" s="90"/>
      <c r="FTB552" s="57"/>
      <c r="FTC552" s="57"/>
      <c r="FTD552" s="91"/>
      <c r="FTE552" s="87"/>
      <c r="FTF552" s="87"/>
      <c r="FTG552" s="55"/>
      <c r="FTH552" s="55"/>
      <c r="FTI552" s="92"/>
      <c r="FTJ552" s="61"/>
      <c r="FTK552" s="55"/>
      <c r="FTL552" s="57"/>
      <c r="FTM552" s="55"/>
      <c r="FTN552" s="55"/>
      <c r="FTO552" s="55"/>
      <c r="FTP552" s="55"/>
      <c r="FTQ552" s="55"/>
      <c r="FTR552" s="55"/>
      <c r="FTS552" s="55"/>
      <c r="FTT552" s="59"/>
      <c r="FTU552" s="55"/>
      <c r="FTV552" s="55"/>
      <c r="FTW552" s="87"/>
      <c r="FTX552" s="88"/>
      <c r="FTY552" s="89"/>
      <c r="FTZ552" s="90"/>
      <c r="FUA552" s="57"/>
      <c r="FUB552" s="57"/>
      <c r="FUC552" s="91"/>
      <c r="FUD552" s="87"/>
      <c r="FUE552" s="87"/>
      <c r="FUF552" s="55"/>
      <c r="FUG552" s="55"/>
      <c r="FUH552" s="92"/>
      <c r="FUI552" s="61"/>
      <c r="FUJ552" s="55"/>
      <c r="FUK552" s="57"/>
      <c r="FUL552" s="55"/>
      <c r="FUM552" s="55"/>
      <c r="FUN552" s="55"/>
      <c r="FUO552" s="55"/>
      <c r="FUP552" s="55"/>
      <c r="FUQ552" s="55"/>
      <c r="FUR552" s="55"/>
      <c r="FUS552" s="59"/>
      <c r="FUT552" s="55"/>
      <c r="FUU552" s="55"/>
      <c r="FUV552" s="87"/>
      <c r="FUW552" s="88"/>
      <c r="FUX552" s="89"/>
      <c r="FUY552" s="90"/>
      <c r="FUZ552" s="57"/>
      <c r="FVA552" s="57"/>
      <c r="FVB552" s="91"/>
      <c r="FVC552" s="87"/>
      <c r="FVD552" s="87"/>
      <c r="FVE552" s="55"/>
      <c r="FVF552" s="55"/>
      <c r="FVG552" s="92"/>
      <c r="FVH552" s="61"/>
      <c r="FVI552" s="55"/>
      <c r="FVJ552" s="57"/>
      <c r="FVK552" s="55"/>
      <c r="FVL552" s="55"/>
      <c r="FVM552" s="55"/>
      <c r="FVN552" s="55"/>
      <c r="FVO552" s="55"/>
      <c r="FVP552" s="55"/>
      <c r="FVQ552" s="55"/>
      <c r="FVR552" s="59"/>
      <c r="FVS552" s="55"/>
      <c r="FVT552" s="55"/>
      <c r="FVU552" s="87"/>
      <c r="FVV552" s="88"/>
      <c r="FVW552" s="89"/>
      <c r="FVX552" s="90"/>
      <c r="FVY552" s="57"/>
      <c r="FVZ552" s="57"/>
      <c r="FWA552" s="91"/>
      <c r="FWB552" s="87"/>
      <c r="FWC552" s="87"/>
      <c r="FWD552" s="55"/>
      <c r="FWE552" s="55"/>
      <c r="FWF552" s="92"/>
      <c r="FWG552" s="61"/>
      <c r="FWH552" s="55"/>
      <c r="FWI552" s="57"/>
      <c r="FWJ552" s="55"/>
      <c r="FWK552" s="55"/>
      <c r="FWL552" s="55"/>
      <c r="FWM552" s="55"/>
      <c r="FWN552" s="55"/>
      <c r="FWO552" s="55"/>
      <c r="FWP552" s="55"/>
      <c r="FWQ552" s="59"/>
      <c r="FWR552" s="55"/>
      <c r="FWS552" s="55"/>
      <c r="FWT552" s="87"/>
      <c r="FWU552" s="88"/>
      <c r="FWV552" s="89"/>
      <c r="FWW552" s="90"/>
      <c r="FWX552" s="57"/>
      <c r="FWY552" s="57"/>
      <c r="FWZ552" s="91"/>
      <c r="FXA552" s="87"/>
      <c r="FXB552" s="87"/>
      <c r="FXC552" s="55"/>
      <c r="FXD552" s="55"/>
      <c r="FXE552" s="92"/>
      <c r="FXF552" s="61"/>
      <c r="FXG552" s="55"/>
      <c r="FXH552" s="57"/>
      <c r="FXI552" s="55"/>
      <c r="FXJ552" s="55"/>
      <c r="FXK552" s="55"/>
      <c r="FXL552" s="55"/>
      <c r="FXM552" s="55"/>
      <c r="FXN552" s="55"/>
      <c r="FXO552" s="55"/>
      <c r="FXP552" s="59"/>
      <c r="FXQ552" s="55"/>
      <c r="FXR552" s="55"/>
      <c r="FXS552" s="87"/>
      <c r="FXT552" s="88"/>
      <c r="FXU552" s="89"/>
      <c r="FXV552" s="90"/>
      <c r="FXW552" s="57"/>
      <c r="FXX552" s="57"/>
      <c r="FXY552" s="91"/>
      <c r="FXZ552" s="87"/>
      <c r="FYA552" s="87"/>
      <c r="FYB552" s="55"/>
      <c r="FYC552" s="55"/>
      <c r="FYD552" s="92"/>
      <c r="FYE552" s="61"/>
      <c r="FYF552" s="55"/>
      <c r="FYG552" s="57"/>
      <c r="FYH552" s="55"/>
      <c r="FYI552" s="55"/>
      <c r="FYJ552" s="55"/>
      <c r="FYK552" s="55"/>
      <c r="FYL552" s="55"/>
      <c r="FYM552" s="55"/>
      <c r="FYN552" s="55"/>
      <c r="FYO552" s="59"/>
      <c r="FYP552" s="55"/>
      <c r="FYQ552" s="55"/>
      <c r="FYR552" s="87"/>
      <c r="FYS552" s="88"/>
      <c r="FYT552" s="89"/>
      <c r="FYU552" s="90"/>
      <c r="FYV552" s="57"/>
      <c r="FYW552" s="57"/>
      <c r="FYX552" s="91"/>
      <c r="FYY552" s="87"/>
      <c r="FYZ552" s="87"/>
      <c r="FZA552" s="55"/>
      <c r="FZB552" s="55"/>
      <c r="FZC552" s="92"/>
      <c r="FZD552" s="61"/>
      <c r="FZE552" s="55"/>
      <c r="FZF552" s="57"/>
      <c r="FZG552" s="55"/>
      <c r="FZH552" s="55"/>
      <c r="FZI552" s="55"/>
      <c r="FZJ552" s="55"/>
      <c r="FZK552" s="55"/>
      <c r="FZL552" s="55"/>
      <c r="FZM552" s="55"/>
      <c r="FZN552" s="59"/>
      <c r="FZO552" s="55"/>
      <c r="FZP552" s="55"/>
      <c r="FZQ552" s="87"/>
      <c r="FZR552" s="88"/>
      <c r="FZS552" s="89"/>
      <c r="FZT552" s="90"/>
      <c r="FZU552" s="57"/>
      <c r="FZV552" s="57"/>
      <c r="FZW552" s="91"/>
      <c r="FZX552" s="87"/>
      <c r="FZY552" s="87"/>
      <c r="FZZ552" s="55"/>
      <c r="GAA552" s="55"/>
      <c r="GAB552" s="92"/>
      <c r="GAC552" s="61"/>
      <c r="GAD552" s="55"/>
      <c r="GAE552" s="57"/>
      <c r="GAF552" s="55"/>
      <c r="GAG552" s="55"/>
      <c r="GAH552" s="55"/>
      <c r="GAI552" s="55"/>
      <c r="GAJ552" s="55"/>
      <c r="GAK552" s="55"/>
      <c r="GAL552" s="55"/>
      <c r="GAM552" s="59"/>
      <c r="GAN552" s="55"/>
      <c r="GAO552" s="55"/>
      <c r="GAP552" s="87"/>
      <c r="GAQ552" s="88"/>
      <c r="GAR552" s="89"/>
      <c r="GAS552" s="90"/>
      <c r="GAT552" s="57"/>
      <c r="GAU552" s="57"/>
      <c r="GAV552" s="91"/>
      <c r="GAW552" s="87"/>
      <c r="GAX552" s="87"/>
      <c r="GAY552" s="55"/>
      <c r="GAZ552" s="55"/>
      <c r="GBA552" s="92"/>
      <c r="GBB552" s="61"/>
      <c r="GBC552" s="55"/>
      <c r="GBD552" s="57"/>
      <c r="GBE552" s="55"/>
      <c r="GBF552" s="55"/>
      <c r="GBG552" s="55"/>
      <c r="GBH552" s="55"/>
      <c r="GBI552" s="55"/>
      <c r="GBJ552" s="55"/>
      <c r="GBK552" s="55"/>
      <c r="GBL552" s="59"/>
      <c r="GBM552" s="55"/>
      <c r="GBN552" s="55"/>
      <c r="GBO552" s="87"/>
      <c r="GBP552" s="88"/>
      <c r="GBQ552" s="89"/>
      <c r="GBR552" s="90"/>
      <c r="GBS552" s="57"/>
      <c r="GBT552" s="57"/>
      <c r="GBU552" s="91"/>
      <c r="GBV552" s="87"/>
      <c r="GBW552" s="87"/>
      <c r="GBX552" s="55"/>
      <c r="GBY552" s="55"/>
      <c r="GBZ552" s="92"/>
      <c r="GCA552" s="61"/>
      <c r="GCB552" s="55"/>
      <c r="GCC552" s="57"/>
      <c r="GCD552" s="55"/>
      <c r="GCE552" s="55"/>
      <c r="GCF552" s="55"/>
      <c r="GCG552" s="55"/>
      <c r="GCH552" s="55"/>
      <c r="GCI552" s="55"/>
      <c r="GCJ552" s="55"/>
      <c r="GCK552" s="59"/>
      <c r="GCL552" s="55"/>
      <c r="GCM552" s="55"/>
      <c r="GCN552" s="87"/>
      <c r="GCO552" s="88"/>
      <c r="GCP552" s="89"/>
      <c r="GCQ552" s="90"/>
      <c r="GCR552" s="57"/>
      <c r="GCS552" s="57"/>
      <c r="GCT552" s="91"/>
      <c r="GCU552" s="87"/>
      <c r="GCV552" s="87"/>
      <c r="GCW552" s="55"/>
      <c r="GCX552" s="55"/>
      <c r="GCY552" s="92"/>
      <c r="GCZ552" s="61"/>
      <c r="GDA552" s="55"/>
      <c r="GDB552" s="57"/>
      <c r="GDC552" s="55"/>
      <c r="GDD552" s="55"/>
      <c r="GDE552" s="55"/>
      <c r="GDF552" s="55"/>
      <c r="GDG552" s="55"/>
      <c r="GDH552" s="55"/>
      <c r="GDI552" s="55"/>
      <c r="GDJ552" s="59"/>
      <c r="GDK552" s="55"/>
      <c r="GDL552" s="55"/>
      <c r="GDM552" s="87"/>
      <c r="GDN552" s="88"/>
      <c r="GDO552" s="89"/>
      <c r="GDP552" s="90"/>
      <c r="GDQ552" s="57"/>
      <c r="GDR552" s="57"/>
      <c r="GDS552" s="91"/>
      <c r="GDT552" s="87"/>
      <c r="GDU552" s="87"/>
      <c r="GDV552" s="55"/>
      <c r="GDW552" s="55"/>
      <c r="GDX552" s="92"/>
      <c r="GDY552" s="61"/>
      <c r="GDZ552" s="55"/>
      <c r="GEA552" s="57"/>
      <c r="GEB552" s="55"/>
      <c r="GEC552" s="55"/>
      <c r="GED552" s="55"/>
      <c r="GEE552" s="55"/>
      <c r="GEF552" s="55"/>
      <c r="GEG552" s="55"/>
      <c r="GEH552" s="55"/>
      <c r="GEI552" s="59"/>
      <c r="GEJ552" s="55"/>
      <c r="GEK552" s="55"/>
      <c r="GEL552" s="87"/>
      <c r="GEM552" s="88"/>
      <c r="GEN552" s="89"/>
      <c r="GEO552" s="90"/>
      <c r="GEP552" s="57"/>
      <c r="GEQ552" s="57"/>
      <c r="GER552" s="91"/>
      <c r="GES552" s="87"/>
      <c r="GET552" s="87"/>
      <c r="GEU552" s="55"/>
      <c r="GEV552" s="55"/>
      <c r="GEW552" s="92"/>
      <c r="GEX552" s="61"/>
      <c r="GEY552" s="55"/>
      <c r="GEZ552" s="57"/>
      <c r="GFA552" s="55"/>
      <c r="GFB552" s="55"/>
      <c r="GFC552" s="55"/>
      <c r="GFD552" s="55"/>
      <c r="GFE552" s="55"/>
      <c r="GFF552" s="55"/>
      <c r="GFG552" s="55"/>
      <c r="GFH552" s="59"/>
      <c r="GFI552" s="55"/>
      <c r="GFJ552" s="55"/>
      <c r="GFK552" s="87"/>
      <c r="GFL552" s="88"/>
      <c r="GFM552" s="89"/>
      <c r="GFN552" s="90"/>
      <c r="GFO552" s="57"/>
      <c r="GFP552" s="57"/>
      <c r="GFQ552" s="91"/>
      <c r="GFR552" s="87"/>
      <c r="GFS552" s="87"/>
      <c r="GFT552" s="55"/>
      <c r="GFU552" s="55"/>
      <c r="GFV552" s="92"/>
      <c r="GFW552" s="61"/>
      <c r="GFX552" s="55"/>
      <c r="GFY552" s="57"/>
      <c r="GFZ552" s="55"/>
      <c r="GGA552" s="55"/>
      <c r="GGB552" s="55"/>
      <c r="GGC552" s="55"/>
      <c r="GGD552" s="55"/>
      <c r="GGE552" s="55"/>
      <c r="GGF552" s="55"/>
      <c r="GGG552" s="59"/>
      <c r="GGH552" s="55"/>
      <c r="GGI552" s="55"/>
      <c r="GGJ552" s="87"/>
      <c r="GGK552" s="88"/>
      <c r="GGL552" s="89"/>
      <c r="GGM552" s="90"/>
      <c r="GGN552" s="57"/>
      <c r="GGO552" s="57"/>
      <c r="GGP552" s="91"/>
      <c r="GGQ552" s="87"/>
      <c r="GGR552" s="87"/>
      <c r="GGS552" s="55"/>
      <c r="GGT552" s="55"/>
      <c r="GGU552" s="92"/>
      <c r="GGV552" s="61"/>
      <c r="GGW552" s="55"/>
      <c r="GGX552" s="57"/>
      <c r="GGY552" s="55"/>
      <c r="GGZ552" s="55"/>
      <c r="GHA552" s="55"/>
      <c r="GHB552" s="55"/>
      <c r="GHC552" s="55"/>
      <c r="GHD552" s="55"/>
      <c r="GHE552" s="55"/>
      <c r="GHF552" s="59"/>
      <c r="GHG552" s="55"/>
      <c r="GHH552" s="55"/>
      <c r="GHI552" s="87"/>
      <c r="GHJ552" s="88"/>
      <c r="GHK552" s="89"/>
      <c r="GHL552" s="90"/>
      <c r="GHM552" s="57"/>
      <c r="GHN552" s="57"/>
      <c r="GHO552" s="91"/>
      <c r="GHP552" s="87"/>
      <c r="GHQ552" s="87"/>
      <c r="GHR552" s="55"/>
      <c r="GHS552" s="55"/>
      <c r="GHT552" s="92"/>
      <c r="GHU552" s="61"/>
      <c r="GHV552" s="55"/>
      <c r="GHW552" s="57"/>
      <c r="GHX552" s="55"/>
      <c r="GHY552" s="55"/>
      <c r="GHZ552" s="55"/>
      <c r="GIA552" s="55"/>
      <c r="GIB552" s="55"/>
      <c r="GIC552" s="55"/>
      <c r="GID552" s="55"/>
      <c r="GIE552" s="59"/>
      <c r="GIF552" s="55"/>
      <c r="GIG552" s="55"/>
      <c r="GIH552" s="87"/>
      <c r="GII552" s="88"/>
      <c r="GIJ552" s="89"/>
      <c r="GIK552" s="90"/>
      <c r="GIL552" s="57"/>
      <c r="GIM552" s="57"/>
      <c r="GIN552" s="91"/>
      <c r="GIO552" s="87"/>
      <c r="GIP552" s="87"/>
      <c r="GIQ552" s="55"/>
      <c r="GIR552" s="55"/>
      <c r="GIS552" s="92"/>
      <c r="GIT552" s="61"/>
      <c r="GIU552" s="55"/>
      <c r="GIV552" s="57"/>
      <c r="GIW552" s="55"/>
      <c r="GIX552" s="55"/>
      <c r="GIY552" s="55"/>
      <c r="GIZ552" s="55"/>
      <c r="GJA552" s="55"/>
      <c r="GJB552" s="55"/>
      <c r="GJC552" s="55"/>
      <c r="GJD552" s="59"/>
      <c r="GJE552" s="55"/>
      <c r="GJF552" s="55"/>
      <c r="GJG552" s="87"/>
      <c r="GJH552" s="88"/>
      <c r="GJI552" s="89"/>
      <c r="GJJ552" s="90"/>
      <c r="GJK552" s="57"/>
      <c r="GJL552" s="57"/>
      <c r="GJM552" s="91"/>
      <c r="GJN552" s="87"/>
      <c r="GJO552" s="87"/>
      <c r="GJP552" s="55"/>
      <c r="GJQ552" s="55"/>
      <c r="GJR552" s="92"/>
      <c r="GJS552" s="61"/>
      <c r="GJT552" s="55"/>
      <c r="GJU552" s="57"/>
      <c r="GJV552" s="55"/>
      <c r="GJW552" s="55"/>
      <c r="GJX552" s="55"/>
      <c r="GJY552" s="55"/>
      <c r="GJZ552" s="55"/>
      <c r="GKA552" s="55"/>
      <c r="GKB552" s="55"/>
      <c r="GKC552" s="59"/>
      <c r="GKD552" s="55"/>
      <c r="GKE552" s="55"/>
      <c r="GKF552" s="87"/>
      <c r="GKG552" s="88"/>
      <c r="GKH552" s="89"/>
      <c r="GKI552" s="90"/>
      <c r="GKJ552" s="57"/>
      <c r="GKK552" s="57"/>
      <c r="GKL552" s="91"/>
      <c r="GKM552" s="87"/>
      <c r="GKN552" s="87"/>
      <c r="GKO552" s="55"/>
      <c r="GKP552" s="55"/>
      <c r="GKQ552" s="92"/>
      <c r="GKR552" s="61"/>
      <c r="GKS552" s="55"/>
      <c r="GKT552" s="57"/>
      <c r="GKU552" s="55"/>
      <c r="GKV552" s="55"/>
      <c r="GKW552" s="55"/>
      <c r="GKX552" s="55"/>
      <c r="GKY552" s="55"/>
      <c r="GKZ552" s="55"/>
      <c r="GLA552" s="55"/>
      <c r="GLB552" s="59"/>
      <c r="GLC552" s="55"/>
      <c r="GLD552" s="55"/>
      <c r="GLE552" s="87"/>
      <c r="GLF552" s="88"/>
      <c r="GLG552" s="89"/>
      <c r="GLH552" s="90"/>
      <c r="GLI552" s="57"/>
      <c r="GLJ552" s="57"/>
      <c r="GLK552" s="91"/>
      <c r="GLL552" s="87"/>
      <c r="GLM552" s="87"/>
      <c r="GLN552" s="55"/>
      <c r="GLO552" s="55"/>
      <c r="GLP552" s="92"/>
      <c r="GLQ552" s="61"/>
      <c r="GLR552" s="55"/>
      <c r="GLS552" s="57"/>
      <c r="GLT552" s="55"/>
      <c r="GLU552" s="55"/>
      <c r="GLV552" s="55"/>
      <c r="GLW552" s="55"/>
      <c r="GLX552" s="55"/>
      <c r="GLY552" s="55"/>
      <c r="GLZ552" s="55"/>
      <c r="GMA552" s="59"/>
      <c r="GMB552" s="55"/>
      <c r="GMC552" s="55"/>
      <c r="GMD552" s="87"/>
      <c r="GME552" s="88"/>
      <c r="GMF552" s="89"/>
      <c r="GMG552" s="90"/>
      <c r="GMH552" s="57"/>
      <c r="GMI552" s="57"/>
      <c r="GMJ552" s="91"/>
      <c r="GMK552" s="87"/>
      <c r="GML552" s="87"/>
      <c r="GMM552" s="55"/>
      <c r="GMN552" s="55"/>
      <c r="GMO552" s="92"/>
      <c r="GMP552" s="61"/>
      <c r="GMQ552" s="55"/>
      <c r="GMR552" s="57"/>
      <c r="GMS552" s="55"/>
      <c r="GMT552" s="55"/>
      <c r="GMU552" s="55"/>
      <c r="GMV552" s="55"/>
      <c r="GMW552" s="55"/>
      <c r="GMX552" s="55"/>
      <c r="GMY552" s="55"/>
      <c r="GMZ552" s="59"/>
      <c r="GNA552" s="55"/>
      <c r="GNB552" s="55"/>
      <c r="GNC552" s="87"/>
      <c r="GND552" s="88"/>
      <c r="GNE552" s="89"/>
      <c r="GNF552" s="90"/>
      <c r="GNG552" s="57"/>
      <c r="GNH552" s="57"/>
      <c r="GNI552" s="91"/>
      <c r="GNJ552" s="87"/>
      <c r="GNK552" s="87"/>
      <c r="GNL552" s="55"/>
      <c r="GNM552" s="55"/>
      <c r="GNN552" s="92"/>
      <c r="GNO552" s="61"/>
      <c r="GNP552" s="55"/>
      <c r="GNQ552" s="57"/>
      <c r="GNR552" s="55"/>
      <c r="GNS552" s="55"/>
      <c r="GNT552" s="55"/>
      <c r="GNU552" s="55"/>
      <c r="GNV552" s="55"/>
      <c r="GNW552" s="55"/>
      <c r="GNX552" s="55"/>
      <c r="GNY552" s="59"/>
      <c r="GNZ552" s="55"/>
      <c r="GOA552" s="55"/>
      <c r="GOB552" s="87"/>
      <c r="GOC552" s="88"/>
      <c r="GOD552" s="89"/>
      <c r="GOE552" s="90"/>
      <c r="GOF552" s="57"/>
      <c r="GOG552" s="57"/>
      <c r="GOH552" s="91"/>
      <c r="GOI552" s="87"/>
      <c r="GOJ552" s="87"/>
      <c r="GOK552" s="55"/>
      <c r="GOL552" s="55"/>
      <c r="GOM552" s="92"/>
      <c r="GON552" s="61"/>
      <c r="GOO552" s="55"/>
      <c r="GOP552" s="57"/>
      <c r="GOQ552" s="55"/>
      <c r="GOR552" s="55"/>
      <c r="GOS552" s="55"/>
      <c r="GOT552" s="55"/>
      <c r="GOU552" s="55"/>
      <c r="GOV552" s="55"/>
      <c r="GOW552" s="55"/>
      <c r="GOX552" s="59"/>
      <c r="GOY552" s="55"/>
      <c r="GOZ552" s="55"/>
      <c r="GPA552" s="87"/>
      <c r="GPB552" s="88"/>
      <c r="GPC552" s="89"/>
      <c r="GPD552" s="90"/>
      <c r="GPE552" s="57"/>
      <c r="GPF552" s="57"/>
      <c r="GPG552" s="91"/>
      <c r="GPH552" s="87"/>
      <c r="GPI552" s="87"/>
      <c r="GPJ552" s="55"/>
      <c r="GPK552" s="55"/>
      <c r="GPL552" s="92"/>
      <c r="GPM552" s="61"/>
      <c r="GPN552" s="55"/>
      <c r="GPO552" s="57"/>
      <c r="GPP552" s="55"/>
      <c r="GPQ552" s="55"/>
      <c r="GPR552" s="55"/>
      <c r="GPS552" s="55"/>
      <c r="GPT552" s="55"/>
      <c r="GPU552" s="55"/>
      <c r="GPV552" s="55"/>
      <c r="GPW552" s="59"/>
      <c r="GPX552" s="55"/>
      <c r="GPY552" s="55"/>
      <c r="GPZ552" s="87"/>
      <c r="GQA552" s="88"/>
      <c r="GQB552" s="89"/>
      <c r="GQC552" s="90"/>
      <c r="GQD552" s="57"/>
      <c r="GQE552" s="57"/>
      <c r="GQF552" s="91"/>
      <c r="GQG552" s="87"/>
      <c r="GQH552" s="87"/>
      <c r="GQI552" s="55"/>
      <c r="GQJ552" s="55"/>
      <c r="GQK552" s="92"/>
      <c r="GQL552" s="61"/>
      <c r="GQM552" s="55"/>
      <c r="GQN552" s="57"/>
      <c r="GQO552" s="55"/>
      <c r="GQP552" s="55"/>
      <c r="GQQ552" s="55"/>
      <c r="GQR552" s="55"/>
      <c r="GQS552" s="55"/>
      <c r="GQT552" s="55"/>
      <c r="GQU552" s="55"/>
      <c r="GQV552" s="59"/>
      <c r="GQW552" s="55"/>
      <c r="GQX552" s="55"/>
      <c r="GQY552" s="87"/>
      <c r="GQZ552" s="88"/>
      <c r="GRA552" s="89"/>
      <c r="GRB552" s="90"/>
      <c r="GRC552" s="57"/>
      <c r="GRD552" s="57"/>
      <c r="GRE552" s="91"/>
      <c r="GRF552" s="87"/>
      <c r="GRG552" s="87"/>
      <c r="GRH552" s="55"/>
      <c r="GRI552" s="55"/>
      <c r="GRJ552" s="92"/>
      <c r="GRK552" s="61"/>
      <c r="GRL552" s="55"/>
      <c r="GRM552" s="57"/>
      <c r="GRN552" s="55"/>
      <c r="GRO552" s="55"/>
      <c r="GRP552" s="55"/>
      <c r="GRQ552" s="55"/>
      <c r="GRR552" s="55"/>
      <c r="GRS552" s="55"/>
      <c r="GRT552" s="55"/>
      <c r="GRU552" s="59"/>
      <c r="GRV552" s="55"/>
      <c r="GRW552" s="55"/>
      <c r="GRX552" s="87"/>
      <c r="GRY552" s="88"/>
      <c r="GRZ552" s="89"/>
      <c r="GSA552" s="90"/>
      <c r="GSB552" s="57"/>
      <c r="GSC552" s="57"/>
      <c r="GSD552" s="91"/>
      <c r="GSE552" s="87"/>
      <c r="GSF552" s="87"/>
      <c r="GSG552" s="55"/>
      <c r="GSH552" s="55"/>
      <c r="GSI552" s="92"/>
      <c r="GSJ552" s="61"/>
      <c r="GSK552" s="55"/>
      <c r="GSL552" s="57"/>
      <c r="GSM552" s="55"/>
      <c r="GSN552" s="55"/>
      <c r="GSO552" s="55"/>
      <c r="GSP552" s="55"/>
      <c r="GSQ552" s="55"/>
      <c r="GSR552" s="55"/>
      <c r="GSS552" s="55"/>
      <c r="GST552" s="59"/>
      <c r="GSU552" s="55"/>
      <c r="GSV552" s="55"/>
      <c r="GSW552" s="87"/>
      <c r="GSX552" s="88"/>
      <c r="GSY552" s="89"/>
      <c r="GSZ552" s="90"/>
      <c r="GTA552" s="57"/>
      <c r="GTB552" s="57"/>
      <c r="GTC552" s="91"/>
      <c r="GTD552" s="87"/>
      <c r="GTE552" s="87"/>
      <c r="GTF552" s="55"/>
      <c r="GTG552" s="55"/>
      <c r="GTH552" s="92"/>
      <c r="GTI552" s="61"/>
      <c r="GTJ552" s="55"/>
      <c r="GTK552" s="57"/>
      <c r="GTL552" s="55"/>
      <c r="GTM552" s="55"/>
      <c r="GTN552" s="55"/>
      <c r="GTO552" s="55"/>
      <c r="GTP552" s="55"/>
      <c r="GTQ552" s="55"/>
      <c r="GTR552" s="55"/>
      <c r="GTS552" s="59"/>
      <c r="GTT552" s="55"/>
      <c r="GTU552" s="55"/>
      <c r="GTV552" s="87"/>
      <c r="GTW552" s="88"/>
      <c r="GTX552" s="89"/>
      <c r="GTY552" s="90"/>
      <c r="GTZ552" s="57"/>
      <c r="GUA552" s="57"/>
      <c r="GUB552" s="91"/>
      <c r="GUC552" s="87"/>
      <c r="GUD552" s="87"/>
      <c r="GUE552" s="55"/>
      <c r="GUF552" s="55"/>
      <c r="GUG552" s="92"/>
      <c r="GUH552" s="61"/>
      <c r="GUI552" s="55"/>
      <c r="GUJ552" s="57"/>
      <c r="GUK552" s="55"/>
      <c r="GUL552" s="55"/>
      <c r="GUM552" s="55"/>
      <c r="GUN552" s="55"/>
      <c r="GUO552" s="55"/>
      <c r="GUP552" s="55"/>
      <c r="GUQ552" s="55"/>
      <c r="GUR552" s="59"/>
      <c r="GUS552" s="55"/>
      <c r="GUT552" s="55"/>
      <c r="GUU552" s="87"/>
      <c r="GUV552" s="88"/>
      <c r="GUW552" s="89"/>
      <c r="GUX552" s="90"/>
      <c r="GUY552" s="57"/>
      <c r="GUZ552" s="57"/>
      <c r="GVA552" s="91"/>
      <c r="GVB552" s="87"/>
      <c r="GVC552" s="87"/>
      <c r="GVD552" s="55"/>
      <c r="GVE552" s="55"/>
      <c r="GVF552" s="92"/>
      <c r="GVG552" s="61"/>
      <c r="GVH552" s="55"/>
      <c r="GVI552" s="57"/>
      <c r="GVJ552" s="55"/>
      <c r="GVK552" s="55"/>
      <c r="GVL552" s="55"/>
      <c r="GVM552" s="55"/>
      <c r="GVN552" s="55"/>
      <c r="GVO552" s="55"/>
      <c r="GVP552" s="55"/>
      <c r="GVQ552" s="59"/>
      <c r="GVR552" s="55"/>
      <c r="GVS552" s="55"/>
      <c r="GVT552" s="87"/>
      <c r="GVU552" s="88"/>
      <c r="GVV552" s="89"/>
      <c r="GVW552" s="90"/>
      <c r="GVX552" s="57"/>
      <c r="GVY552" s="57"/>
      <c r="GVZ552" s="91"/>
      <c r="GWA552" s="87"/>
      <c r="GWB552" s="87"/>
      <c r="GWC552" s="55"/>
      <c r="GWD552" s="55"/>
      <c r="GWE552" s="92"/>
      <c r="GWF552" s="61"/>
      <c r="GWG552" s="55"/>
      <c r="GWH552" s="57"/>
      <c r="GWI552" s="55"/>
      <c r="GWJ552" s="55"/>
      <c r="GWK552" s="55"/>
      <c r="GWL552" s="55"/>
      <c r="GWM552" s="55"/>
      <c r="GWN552" s="55"/>
      <c r="GWO552" s="55"/>
      <c r="GWP552" s="59"/>
      <c r="GWQ552" s="55"/>
      <c r="GWR552" s="55"/>
      <c r="GWS552" s="87"/>
      <c r="GWT552" s="88"/>
      <c r="GWU552" s="89"/>
      <c r="GWV552" s="90"/>
      <c r="GWW552" s="57"/>
      <c r="GWX552" s="57"/>
      <c r="GWY552" s="91"/>
      <c r="GWZ552" s="87"/>
      <c r="GXA552" s="87"/>
      <c r="GXB552" s="55"/>
      <c r="GXC552" s="55"/>
      <c r="GXD552" s="92"/>
      <c r="GXE552" s="61"/>
      <c r="GXF552" s="55"/>
      <c r="GXG552" s="57"/>
      <c r="GXH552" s="55"/>
      <c r="GXI552" s="55"/>
      <c r="GXJ552" s="55"/>
      <c r="GXK552" s="55"/>
      <c r="GXL552" s="55"/>
      <c r="GXM552" s="55"/>
      <c r="GXN552" s="55"/>
      <c r="GXO552" s="59"/>
      <c r="GXP552" s="55"/>
      <c r="GXQ552" s="55"/>
      <c r="GXR552" s="87"/>
      <c r="GXS552" s="88"/>
      <c r="GXT552" s="89"/>
      <c r="GXU552" s="90"/>
      <c r="GXV552" s="57"/>
      <c r="GXW552" s="57"/>
      <c r="GXX552" s="91"/>
      <c r="GXY552" s="87"/>
      <c r="GXZ552" s="87"/>
      <c r="GYA552" s="55"/>
      <c r="GYB552" s="55"/>
      <c r="GYC552" s="92"/>
      <c r="GYD552" s="61"/>
      <c r="GYE552" s="55"/>
      <c r="GYF552" s="57"/>
      <c r="GYG552" s="55"/>
      <c r="GYH552" s="55"/>
      <c r="GYI552" s="55"/>
      <c r="GYJ552" s="55"/>
      <c r="GYK552" s="55"/>
      <c r="GYL552" s="55"/>
      <c r="GYM552" s="55"/>
      <c r="GYN552" s="59"/>
      <c r="GYO552" s="55"/>
      <c r="GYP552" s="55"/>
      <c r="GYQ552" s="87"/>
      <c r="GYR552" s="88"/>
      <c r="GYS552" s="89"/>
      <c r="GYT552" s="90"/>
      <c r="GYU552" s="57"/>
      <c r="GYV552" s="57"/>
      <c r="GYW552" s="91"/>
      <c r="GYX552" s="87"/>
      <c r="GYY552" s="87"/>
      <c r="GYZ552" s="55"/>
      <c r="GZA552" s="55"/>
      <c r="GZB552" s="92"/>
      <c r="GZC552" s="61"/>
      <c r="GZD552" s="55"/>
      <c r="GZE552" s="57"/>
      <c r="GZF552" s="55"/>
      <c r="GZG552" s="55"/>
      <c r="GZH552" s="55"/>
      <c r="GZI552" s="55"/>
      <c r="GZJ552" s="55"/>
      <c r="GZK552" s="55"/>
      <c r="GZL552" s="55"/>
      <c r="GZM552" s="59"/>
      <c r="GZN552" s="55"/>
      <c r="GZO552" s="55"/>
      <c r="GZP552" s="87"/>
      <c r="GZQ552" s="88"/>
      <c r="GZR552" s="89"/>
      <c r="GZS552" s="90"/>
      <c r="GZT552" s="57"/>
      <c r="GZU552" s="57"/>
      <c r="GZV552" s="91"/>
      <c r="GZW552" s="87"/>
      <c r="GZX552" s="87"/>
      <c r="GZY552" s="55"/>
      <c r="GZZ552" s="55"/>
      <c r="HAA552" s="92"/>
      <c r="HAB552" s="61"/>
      <c r="HAC552" s="55"/>
      <c r="HAD552" s="57"/>
      <c r="HAE552" s="55"/>
      <c r="HAF552" s="55"/>
      <c r="HAG552" s="55"/>
      <c r="HAH552" s="55"/>
      <c r="HAI552" s="55"/>
      <c r="HAJ552" s="55"/>
      <c r="HAK552" s="55"/>
      <c r="HAL552" s="59"/>
      <c r="HAM552" s="55"/>
      <c r="HAN552" s="55"/>
      <c r="HAO552" s="87"/>
      <c r="HAP552" s="88"/>
      <c r="HAQ552" s="89"/>
      <c r="HAR552" s="90"/>
      <c r="HAS552" s="57"/>
      <c r="HAT552" s="57"/>
      <c r="HAU552" s="91"/>
      <c r="HAV552" s="87"/>
      <c r="HAW552" s="87"/>
      <c r="HAX552" s="55"/>
      <c r="HAY552" s="55"/>
      <c r="HAZ552" s="92"/>
      <c r="HBA552" s="61"/>
      <c r="HBB552" s="55"/>
      <c r="HBC552" s="57"/>
      <c r="HBD552" s="55"/>
      <c r="HBE552" s="55"/>
      <c r="HBF552" s="55"/>
      <c r="HBG552" s="55"/>
      <c r="HBH552" s="55"/>
      <c r="HBI552" s="55"/>
      <c r="HBJ552" s="55"/>
      <c r="HBK552" s="59"/>
      <c r="HBL552" s="55"/>
      <c r="HBM552" s="55"/>
      <c r="HBN552" s="87"/>
      <c r="HBO552" s="88"/>
      <c r="HBP552" s="89"/>
      <c r="HBQ552" s="90"/>
      <c r="HBR552" s="57"/>
      <c r="HBS552" s="57"/>
      <c r="HBT552" s="91"/>
      <c r="HBU552" s="87"/>
      <c r="HBV552" s="87"/>
      <c r="HBW552" s="55"/>
      <c r="HBX552" s="55"/>
      <c r="HBY552" s="92"/>
      <c r="HBZ552" s="61"/>
      <c r="HCA552" s="55"/>
      <c r="HCB552" s="57"/>
      <c r="HCC552" s="55"/>
      <c r="HCD552" s="55"/>
      <c r="HCE552" s="55"/>
      <c r="HCF552" s="55"/>
      <c r="HCG552" s="55"/>
      <c r="HCH552" s="55"/>
      <c r="HCI552" s="55"/>
      <c r="HCJ552" s="59"/>
      <c r="HCK552" s="55"/>
      <c r="HCL552" s="55"/>
      <c r="HCM552" s="87"/>
      <c r="HCN552" s="88"/>
      <c r="HCO552" s="89"/>
      <c r="HCP552" s="90"/>
      <c r="HCQ552" s="57"/>
      <c r="HCR552" s="57"/>
      <c r="HCS552" s="91"/>
      <c r="HCT552" s="87"/>
      <c r="HCU552" s="87"/>
      <c r="HCV552" s="55"/>
      <c r="HCW552" s="55"/>
      <c r="HCX552" s="92"/>
      <c r="HCY552" s="61"/>
      <c r="HCZ552" s="55"/>
      <c r="HDA552" s="57"/>
      <c r="HDB552" s="55"/>
      <c r="HDC552" s="55"/>
      <c r="HDD552" s="55"/>
      <c r="HDE552" s="55"/>
      <c r="HDF552" s="55"/>
      <c r="HDG552" s="55"/>
      <c r="HDH552" s="55"/>
      <c r="HDI552" s="59"/>
      <c r="HDJ552" s="55"/>
      <c r="HDK552" s="55"/>
      <c r="HDL552" s="87"/>
      <c r="HDM552" s="88"/>
      <c r="HDN552" s="89"/>
      <c r="HDO552" s="90"/>
      <c r="HDP552" s="57"/>
      <c r="HDQ552" s="57"/>
      <c r="HDR552" s="91"/>
      <c r="HDS552" s="87"/>
      <c r="HDT552" s="87"/>
      <c r="HDU552" s="55"/>
      <c r="HDV552" s="55"/>
      <c r="HDW552" s="92"/>
      <c r="HDX552" s="61"/>
      <c r="HDY552" s="55"/>
      <c r="HDZ552" s="57"/>
      <c r="HEA552" s="55"/>
      <c r="HEB552" s="55"/>
      <c r="HEC552" s="55"/>
      <c r="HED552" s="55"/>
      <c r="HEE552" s="55"/>
      <c r="HEF552" s="55"/>
      <c r="HEG552" s="55"/>
      <c r="HEH552" s="59"/>
      <c r="HEI552" s="55"/>
      <c r="HEJ552" s="55"/>
      <c r="HEK552" s="87"/>
      <c r="HEL552" s="88"/>
      <c r="HEM552" s="89"/>
      <c r="HEN552" s="90"/>
      <c r="HEO552" s="57"/>
      <c r="HEP552" s="57"/>
      <c r="HEQ552" s="91"/>
      <c r="HER552" s="87"/>
      <c r="HES552" s="87"/>
      <c r="HET552" s="55"/>
      <c r="HEU552" s="55"/>
      <c r="HEV552" s="92"/>
      <c r="HEW552" s="61"/>
      <c r="HEX552" s="55"/>
      <c r="HEY552" s="57"/>
      <c r="HEZ552" s="55"/>
      <c r="HFA552" s="55"/>
      <c r="HFB552" s="55"/>
      <c r="HFC552" s="55"/>
      <c r="HFD552" s="55"/>
      <c r="HFE552" s="55"/>
      <c r="HFF552" s="55"/>
      <c r="HFG552" s="59"/>
      <c r="HFH552" s="55"/>
      <c r="HFI552" s="55"/>
      <c r="HFJ552" s="87"/>
      <c r="HFK552" s="88"/>
      <c r="HFL552" s="89"/>
      <c r="HFM552" s="90"/>
      <c r="HFN552" s="57"/>
      <c r="HFO552" s="57"/>
      <c r="HFP552" s="91"/>
      <c r="HFQ552" s="87"/>
      <c r="HFR552" s="87"/>
      <c r="HFS552" s="55"/>
      <c r="HFT552" s="55"/>
      <c r="HFU552" s="92"/>
      <c r="HFV552" s="61"/>
      <c r="HFW552" s="55"/>
      <c r="HFX552" s="57"/>
      <c r="HFY552" s="55"/>
      <c r="HFZ552" s="55"/>
      <c r="HGA552" s="55"/>
      <c r="HGB552" s="55"/>
      <c r="HGC552" s="55"/>
      <c r="HGD552" s="55"/>
      <c r="HGE552" s="55"/>
      <c r="HGF552" s="59"/>
      <c r="HGG552" s="55"/>
      <c r="HGH552" s="55"/>
      <c r="HGI552" s="87"/>
      <c r="HGJ552" s="88"/>
      <c r="HGK552" s="89"/>
      <c r="HGL552" s="90"/>
      <c r="HGM552" s="57"/>
      <c r="HGN552" s="57"/>
      <c r="HGO552" s="91"/>
      <c r="HGP552" s="87"/>
      <c r="HGQ552" s="87"/>
      <c r="HGR552" s="55"/>
      <c r="HGS552" s="55"/>
      <c r="HGT552" s="92"/>
      <c r="HGU552" s="61"/>
      <c r="HGV552" s="55"/>
      <c r="HGW552" s="57"/>
      <c r="HGX552" s="55"/>
      <c r="HGY552" s="55"/>
      <c r="HGZ552" s="55"/>
      <c r="HHA552" s="55"/>
      <c r="HHB552" s="55"/>
      <c r="HHC552" s="55"/>
      <c r="HHD552" s="55"/>
      <c r="HHE552" s="59"/>
      <c r="HHF552" s="55"/>
      <c r="HHG552" s="55"/>
      <c r="HHH552" s="87"/>
      <c r="HHI552" s="88"/>
      <c r="HHJ552" s="89"/>
      <c r="HHK552" s="90"/>
      <c r="HHL552" s="57"/>
      <c r="HHM552" s="57"/>
      <c r="HHN552" s="91"/>
      <c r="HHO552" s="87"/>
      <c r="HHP552" s="87"/>
      <c r="HHQ552" s="55"/>
      <c r="HHR552" s="55"/>
      <c r="HHS552" s="92"/>
      <c r="HHT552" s="61"/>
      <c r="HHU552" s="55"/>
      <c r="HHV552" s="57"/>
      <c r="HHW552" s="55"/>
      <c r="HHX552" s="55"/>
      <c r="HHY552" s="55"/>
      <c r="HHZ552" s="55"/>
      <c r="HIA552" s="55"/>
      <c r="HIB552" s="55"/>
      <c r="HIC552" s="55"/>
      <c r="HID552" s="59"/>
      <c r="HIE552" s="55"/>
      <c r="HIF552" s="55"/>
      <c r="HIG552" s="87"/>
      <c r="HIH552" s="88"/>
      <c r="HII552" s="89"/>
      <c r="HIJ552" s="90"/>
      <c r="HIK552" s="57"/>
      <c r="HIL552" s="57"/>
      <c r="HIM552" s="91"/>
      <c r="HIN552" s="87"/>
      <c r="HIO552" s="87"/>
      <c r="HIP552" s="55"/>
      <c r="HIQ552" s="55"/>
      <c r="HIR552" s="92"/>
      <c r="HIS552" s="61"/>
      <c r="HIT552" s="55"/>
      <c r="HIU552" s="57"/>
      <c r="HIV552" s="55"/>
      <c r="HIW552" s="55"/>
      <c r="HIX552" s="55"/>
      <c r="HIY552" s="55"/>
      <c r="HIZ552" s="55"/>
      <c r="HJA552" s="55"/>
      <c r="HJB552" s="55"/>
      <c r="HJC552" s="59"/>
      <c r="HJD552" s="55"/>
      <c r="HJE552" s="55"/>
      <c r="HJF552" s="87"/>
      <c r="HJG552" s="88"/>
      <c r="HJH552" s="89"/>
      <c r="HJI552" s="90"/>
      <c r="HJJ552" s="57"/>
      <c r="HJK552" s="57"/>
      <c r="HJL552" s="91"/>
      <c r="HJM552" s="87"/>
      <c r="HJN552" s="87"/>
      <c r="HJO552" s="55"/>
      <c r="HJP552" s="55"/>
      <c r="HJQ552" s="92"/>
      <c r="HJR552" s="61"/>
      <c r="HJS552" s="55"/>
      <c r="HJT552" s="57"/>
      <c r="HJU552" s="55"/>
      <c r="HJV552" s="55"/>
      <c r="HJW552" s="55"/>
      <c r="HJX552" s="55"/>
      <c r="HJY552" s="55"/>
      <c r="HJZ552" s="55"/>
      <c r="HKA552" s="55"/>
      <c r="HKB552" s="59"/>
      <c r="HKC552" s="55"/>
      <c r="HKD552" s="55"/>
      <c r="HKE552" s="87"/>
      <c r="HKF552" s="88"/>
      <c r="HKG552" s="89"/>
      <c r="HKH552" s="90"/>
      <c r="HKI552" s="57"/>
      <c r="HKJ552" s="57"/>
      <c r="HKK552" s="91"/>
      <c r="HKL552" s="87"/>
      <c r="HKM552" s="87"/>
      <c r="HKN552" s="55"/>
      <c r="HKO552" s="55"/>
      <c r="HKP552" s="92"/>
      <c r="HKQ552" s="61"/>
      <c r="HKR552" s="55"/>
      <c r="HKS552" s="57"/>
      <c r="HKT552" s="55"/>
      <c r="HKU552" s="55"/>
      <c r="HKV552" s="55"/>
      <c r="HKW552" s="55"/>
      <c r="HKX552" s="55"/>
      <c r="HKY552" s="55"/>
      <c r="HKZ552" s="55"/>
      <c r="HLA552" s="59"/>
      <c r="HLB552" s="55"/>
      <c r="HLC552" s="55"/>
      <c r="HLD552" s="87"/>
      <c r="HLE552" s="88"/>
      <c r="HLF552" s="89"/>
      <c r="HLG552" s="90"/>
      <c r="HLH552" s="57"/>
      <c r="HLI552" s="57"/>
      <c r="HLJ552" s="91"/>
      <c r="HLK552" s="87"/>
      <c r="HLL552" s="87"/>
      <c r="HLM552" s="55"/>
      <c r="HLN552" s="55"/>
      <c r="HLO552" s="92"/>
      <c r="HLP552" s="61"/>
      <c r="HLQ552" s="55"/>
      <c r="HLR552" s="57"/>
      <c r="HLS552" s="55"/>
      <c r="HLT552" s="55"/>
      <c r="HLU552" s="55"/>
      <c r="HLV552" s="55"/>
      <c r="HLW552" s="55"/>
      <c r="HLX552" s="55"/>
      <c r="HLY552" s="55"/>
      <c r="HLZ552" s="59"/>
      <c r="HMA552" s="55"/>
      <c r="HMB552" s="55"/>
      <c r="HMC552" s="87"/>
      <c r="HMD552" s="88"/>
      <c r="HME552" s="89"/>
      <c r="HMF552" s="90"/>
      <c r="HMG552" s="57"/>
      <c r="HMH552" s="57"/>
      <c r="HMI552" s="91"/>
      <c r="HMJ552" s="87"/>
      <c r="HMK552" s="87"/>
      <c r="HML552" s="55"/>
      <c r="HMM552" s="55"/>
      <c r="HMN552" s="92"/>
      <c r="HMO552" s="61"/>
      <c r="HMP552" s="55"/>
      <c r="HMQ552" s="57"/>
      <c r="HMR552" s="55"/>
      <c r="HMS552" s="55"/>
      <c r="HMT552" s="55"/>
      <c r="HMU552" s="55"/>
      <c r="HMV552" s="55"/>
      <c r="HMW552" s="55"/>
      <c r="HMX552" s="55"/>
      <c r="HMY552" s="59"/>
      <c r="HMZ552" s="55"/>
      <c r="HNA552" s="55"/>
      <c r="HNB552" s="87"/>
      <c r="HNC552" s="88"/>
      <c r="HND552" s="89"/>
      <c r="HNE552" s="90"/>
      <c r="HNF552" s="57"/>
      <c r="HNG552" s="57"/>
      <c r="HNH552" s="91"/>
      <c r="HNI552" s="87"/>
      <c r="HNJ552" s="87"/>
      <c r="HNK552" s="55"/>
      <c r="HNL552" s="55"/>
      <c r="HNM552" s="92"/>
      <c r="HNN552" s="61"/>
      <c r="HNO552" s="55"/>
      <c r="HNP552" s="57"/>
      <c r="HNQ552" s="55"/>
      <c r="HNR552" s="55"/>
      <c r="HNS552" s="55"/>
      <c r="HNT552" s="55"/>
      <c r="HNU552" s="55"/>
      <c r="HNV552" s="55"/>
      <c r="HNW552" s="55"/>
      <c r="HNX552" s="59"/>
      <c r="HNY552" s="55"/>
      <c r="HNZ552" s="55"/>
      <c r="HOA552" s="87"/>
      <c r="HOB552" s="88"/>
      <c r="HOC552" s="89"/>
      <c r="HOD552" s="90"/>
      <c r="HOE552" s="57"/>
      <c r="HOF552" s="57"/>
      <c r="HOG552" s="91"/>
      <c r="HOH552" s="87"/>
      <c r="HOI552" s="87"/>
      <c r="HOJ552" s="55"/>
      <c r="HOK552" s="55"/>
      <c r="HOL552" s="92"/>
      <c r="HOM552" s="61"/>
      <c r="HON552" s="55"/>
      <c r="HOO552" s="57"/>
      <c r="HOP552" s="55"/>
      <c r="HOQ552" s="55"/>
      <c r="HOR552" s="55"/>
      <c r="HOS552" s="55"/>
      <c r="HOT552" s="55"/>
      <c r="HOU552" s="55"/>
      <c r="HOV552" s="55"/>
      <c r="HOW552" s="59"/>
      <c r="HOX552" s="55"/>
      <c r="HOY552" s="55"/>
      <c r="HOZ552" s="87"/>
      <c r="HPA552" s="88"/>
      <c r="HPB552" s="89"/>
      <c r="HPC552" s="90"/>
      <c r="HPD552" s="57"/>
      <c r="HPE552" s="57"/>
      <c r="HPF552" s="91"/>
      <c r="HPG552" s="87"/>
      <c r="HPH552" s="87"/>
      <c r="HPI552" s="55"/>
      <c r="HPJ552" s="55"/>
      <c r="HPK552" s="92"/>
      <c r="HPL552" s="61"/>
      <c r="HPM552" s="55"/>
      <c r="HPN552" s="57"/>
      <c r="HPO552" s="55"/>
      <c r="HPP552" s="55"/>
      <c r="HPQ552" s="55"/>
      <c r="HPR552" s="55"/>
      <c r="HPS552" s="55"/>
      <c r="HPT552" s="55"/>
      <c r="HPU552" s="55"/>
      <c r="HPV552" s="59"/>
      <c r="HPW552" s="55"/>
      <c r="HPX552" s="55"/>
      <c r="HPY552" s="87"/>
      <c r="HPZ552" s="88"/>
      <c r="HQA552" s="89"/>
      <c r="HQB552" s="90"/>
      <c r="HQC552" s="57"/>
      <c r="HQD552" s="57"/>
      <c r="HQE552" s="91"/>
      <c r="HQF552" s="87"/>
      <c r="HQG552" s="87"/>
      <c r="HQH552" s="55"/>
      <c r="HQI552" s="55"/>
      <c r="HQJ552" s="92"/>
      <c r="HQK552" s="61"/>
      <c r="HQL552" s="55"/>
      <c r="HQM552" s="57"/>
      <c r="HQN552" s="55"/>
      <c r="HQO552" s="55"/>
      <c r="HQP552" s="55"/>
      <c r="HQQ552" s="55"/>
      <c r="HQR552" s="55"/>
      <c r="HQS552" s="55"/>
      <c r="HQT552" s="55"/>
      <c r="HQU552" s="59"/>
      <c r="HQV552" s="55"/>
      <c r="HQW552" s="55"/>
      <c r="HQX552" s="87"/>
      <c r="HQY552" s="88"/>
      <c r="HQZ552" s="89"/>
      <c r="HRA552" s="90"/>
      <c r="HRB552" s="57"/>
      <c r="HRC552" s="57"/>
      <c r="HRD552" s="91"/>
      <c r="HRE552" s="87"/>
      <c r="HRF552" s="87"/>
      <c r="HRG552" s="55"/>
      <c r="HRH552" s="55"/>
      <c r="HRI552" s="92"/>
      <c r="HRJ552" s="61"/>
      <c r="HRK552" s="55"/>
      <c r="HRL552" s="57"/>
      <c r="HRM552" s="55"/>
      <c r="HRN552" s="55"/>
      <c r="HRO552" s="55"/>
      <c r="HRP552" s="55"/>
      <c r="HRQ552" s="55"/>
      <c r="HRR552" s="55"/>
      <c r="HRS552" s="55"/>
      <c r="HRT552" s="59"/>
      <c r="HRU552" s="55"/>
      <c r="HRV552" s="55"/>
      <c r="HRW552" s="87"/>
      <c r="HRX552" s="88"/>
      <c r="HRY552" s="89"/>
      <c r="HRZ552" s="90"/>
      <c r="HSA552" s="57"/>
      <c r="HSB552" s="57"/>
      <c r="HSC552" s="91"/>
      <c r="HSD552" s="87"/>
      <c r="HSE552" s="87"/>
      <c r="HSF552" s="55"/>
      <c r="HSG552" s="55"/>
      <c r="HSH552" s="92"/>
      <c r="HSI552" s="61"/>
      <c r="HSJ552" s="55"/>
      <c r="HSK552" s="57"/>
      <c r="HSL552" s="55"/>
      <c r="HSM552" s="55"/>
      <c r="HSN552" s="55"/>
      <c r="HSO552" s="55"/>
      <c r="HSP552" s="55"/>
      <c r="HSQ552" s="55"/>
      <c r="HSR552" s="55"/>
      <c r="HSS552" s="59"/>
      <c r="HST552" s="55"/>
      <c r="HSU552" s="55"/>
      <c r="HSV552" s="87"/>
      <c r="HSW552" s="88"/>
      <c r="HSX552" s="89"/>
      <c r="HSY552" s="90"/>
      <c r="HSZ552" s="57"/>
      <c r="HTA552" s="57"/>
      <c r="HTB552" s="91"/>
      <c r="HTC552" s="87"/>
      <c r="HTD552" s="87"/>
      <c r="HTE552" s="55"/>
      <c r="HTF552" s="55"/>
      <c r="HTG552" s="92"/>
      <c r="HTH552" s="61"/>
      <c r="HTI552" s="55"/>
      <c r="HTJ552" s="57"/>
      <c r="HTK552" s="55"/>
      <c r="HTL552" s="55"/>
      <c r="HTM552" s="55"/>
      <c r="HTN552" s="55"/>
      <c r="HTO552" s="55"/>
      <c r="HTP552" s="55"/>
      <c r="HTQ552" s="55"/>
      <c r="HTR552" s="59"/>
      <c r="HTS552" s="55"/>
      <c r="HTT552" s="55"/>
      <c r="HTU552" s="87"/>
      <c r="HTV552" s="88"/>
      <c r="HTW552" s="89"/>
      <c r="HTX552" s="90"/>
      <c r="HTY552" s="57"/>
      <c r="HTZ552" s="57"/>
      <c r="HUA552" s="91"/>
      <c r="HUB552" s="87"/>
      <c r="HUC552" s="87"/>
      <c r="HUD552" s="55"/>
      <c r="HUE552" s="55"/>
      <c r="HUF552" s="92"/>
      <c r="HUG552" s="61"/>
      <c r="HUH552" s="55"/>
      <c r="HUI552" s="57"/>
      <c r="HUJ552" s="55"/>
      <c r="HUK552" s="55"/>
      <c r="HUL552" s="55"/>
      <c r="HUM552" s="55"/>
      <c r="HUN552" s="55"/>
      <c r="HUO552" s="55"/>
      <c r="HUP552" s="55"/>
      <c r="HUQ552" s="59"/>
      <c r="HUR552" s="55"/>
      <c r="HUS552" s="55"/>
      <c r="HUT552" s="87"/>
      <c r="HUU552" s="88"/>
      <c r="HUV552" s="89"/>
      <c r="HUW552" s="90"/>
      <c r="HUX552" s="57"/>
      <c r="HUY552" s="57"/>
      <c r="HUZ552" s="91"/>
      <c r="HVA552" s="87"/>
      <c r="HVB552" s="87"/>
      <c r="HVC552" s="55"/>
      <c r="HVD552" s="55"/>
      <c r="HVE552" s="92"/>
      <c r="HVF552" s="61"/>
      <c r="HVG552" s="55"/>
      <c r="HVH552" s="57"/>
      <c r="HVI552" s="55"/>
      <c r="HVJ552" s="55"/>
      <c r="HVK552" s="55"/>
      <c r="HVL552" s="55"/>
      <c r="HVM552" s="55"/>
      <c r="HVN552" s="55"/>
      <c r="HVO552" s="55"/>
      <c r="HVP552" s="59"/>
      <c r="HVQ552" s="55"/>
      <c r="HVR552" s="55"/>
      <c r="HVS552" s="87"/>
      <c r="HVT552" s="88"/>
      <c r="HVU552" s="89"/>
      <c r="HVV552" s="90"/>
      <c r="HVW552" s="57"/>
      <c r="HVX552" s="57"/>
      <c r="HVY552" s="91"/>
      <c r="HVZ552" s="87"/>
      <c r="HWA552" s="87"/>
      <c r="HWB552" s="55"/>
      <c r="HWC552" s="55"/>
      <c r="HWD552" s="92"/>
      <c r="HWE552" s="61"/>
      <c r="HWF552" s="55"/>
      <c r="HWG552" s="57"/>
      <c r="HWH552" s="55"/>
      <c r="HWI552" s="55"/>
      <c r="HWJ552" s="55"/>
      <c r="HWK552" s="55"/>
      <c r="HWL552" s="55"/>
      <c r="HWM552" s="55"/>
      <c r="HWN552" s="55"/>
      <c r="HWO552" s="59"/>
      <c r="HWP552" s="55"/>
      <c r="HWQ552" s="55"/>
      <c r="HWR552" s="87"/>
      <c r="HWS552" s="88"/>
      <c r="HWT552" s="89"/>
      <c r="HWU552" s="90"/>
      <c r="HWV552" s="57"/>
      <c r="HWW552" s="57"/>
      <c r="HWX552" s="91"/>
      <c r="HWY552" s="87"/>
      <c r="HWZ552" s="87"/>
      <c r="HXA552" s="55"/>
      <c r="HXB552" s="55"/>
      <c r="HXC552" s="92"/>
      <c r="HXD552" s="61"/>
      <c r="HXE552" s="55"/>
      <c r="HXF552" s="57"/>
      <c r="HXG552" s="55"/>
      <c r="HXH552" s="55"/>
      <c r="HXI552" s="55"/>
      <c r="HXJ552" s="55"/>
      <c r="HXK552" s="55"/>
      <c r="HXL552" s="55"/>
      <c r="HXM552" s="55"/>
      <c r="HXN552" s="59"/>
      <c r="HXO552" s="55"/>
      <c r="HXP552" s="55"/>
      <c r="HXQ552" s="87"/>
      <c r="HXR552" s="88"/>
      <c r="HXS552" s="89"/>
      <c r="HXT552" s="90"/>
      <c r="HXU552" s="57"/>
      <c r="HXV552" s="57"/>
      <c r="HXW552" s="91"/>
      <c r="HXX552" s="87"/>
      <c r="HXY552" s="87"/>
      <c r="HXZ552" s="55"/>
      <c r="HYA552" s="55"/>
      <c r="HYB552" s="92"/>
      <c r="HYC552" s="61"/>
      <c r="HYD552" s="55"/>
      <c r="HYE552" s="57"/>
      <c r="HYF552" s="55"/>
      <c r="HYG552" s="55"/>
      <c r="HYH552" s="55"/>
      <c r="HYI552" s="55"/>
      <c r="HYJ552" s="55"/>
      <c r="HYK552" s="55"/>
      <c r="HYL552" s="55"/>
      <c r="HYM552" s="59"/>
      <c r="HYN552" s="55"/>
      <c r="HYO552" s="55"/>
      <c r="HYP552" s="87"/>
      <c r="HYQ552" s="88"/>
      <c r="HYR552" s="89"/>
      <c r="HYS552" s="90"/>
      <c r="HYT552" s="57"/>
      <c r="HYU552" s="57"/>
      <c r="HYV552" s="91"/>
      <c r="HYW552" s="87"/>
      <c r="HYX552" s="87"/>
      <c r="HYY552" s="55"/>
      <c r="HYZ552" s="55"/>
      <c r="HZA552" s="92"/>
      <c r="HZB552" s="61"/>
      <c r="HZC552" s="55"/>
      <c r="HZD552" s="57"/>
      <c r="HZE552" s="55"/>
      <c r="HZF552" s="55"/>
      <c r="HZG552" s="55"/>
      <c r="HZH552" s="55"/>
      <c r="HZI552" s="55"/>
      <c r="HZJ552" s="55"/>
      <c r="HZK552" s="55"/>
      <c r="HZL552" s="59"/>
      <c r="HZM552" s="55"/>
      <c r="HZN552" s="55"/>
      <c r="HZO552" s="87"/>
      <c r="HZP552" s="88"/>
      <c r="HZQ552" s="89"/>
      <c r="HZR552" s="90"/>
      <c r="HZS552" s="57"/>
      <c r="HZT552" s="57"/>
      <c r="HZU552" s="91"/>
      <c r="HZV552" s="87"/>
      <c r="HZW552" s="87"/>
      <c r="HZX552" s="55"/>
      <c r="HZY552" s="55"/>
      <c r="HZZ552" s="92"/>
      <c r="IAA552" s="61"/>
      <c r="IAB552" s="55"/>
      <c r="IAC552" s="57"/>
      <c r="IAD552" s="55"/>
      <c r="IAE552" s="55"/>
      <c r="IAF552" s="55"/>
      <c r="IAG552" s="55"/>
      <c r="IAH552" s="55"/>
      <c r="IAI552" s="55"/>
      <c r="IAJ552" s="55"/>
      <c r="IAK552" s="59"/>
      <c r="IAL552" s="55"/>
      <c r="IAM552" s="55"/>
      <c r="IAN552" s="87"/>
      <c r="IAO552" s="88"/>
      <c r="IAP552" s="89"/>
      <c r="IAQ552" s="90"/>
      <c r="IAR552" s="57"/>
      <c r="IAS552" s="57"/>
      <c r="IAT552" s="91"/>
      <c r="IAU552" s="87"/>
      <c r="IAV552" s="87"/>
      <c r="IAW552" s="55"/>
      <c r="IAX552" s="55"/>
      <c r="IAY552" s="92"/>
      <c r="IAZ552" s="61"/>
      <c r="IBA552" s="55"/>
      <c r="IBB552" s="57"/>
      <c r="IBC552" s="55"/>
      <c r="IBD552" s="55"/>
      <c r="IBE552" s="55"/>
      <c r="IBF552" s="55"/>
      <c r="IBG552" s="55"/>
      <c r="IBH552" s="55"/>
      <c r="IBI552" s="55"/>
      <c r="IBJ552" s="59"/>
      <c r="IBK552" s="55"/>
      <c r="IBL552" s="55"/>
      <c r="IBM552" s="87"/>
      <c r="IBN552" s="88"/>
      <c r="IBO552" s="89"/>
      <c r="IBP552" s="90"/>
      <c r="IBQ552" s="57"/>
      <c r="IBR552" s="57"/>
      <c r="IBS552" s="91"/>
      <c r="IBT552" s="87"/>
      <c r="IBU552" s="87"/>
      <c r="IBV552" s="55"/>
      <c r="IBW552" s="55"/>
      <c r="IBX552" s="92"/>
      <c r="IBY552" s="61"/>
      <c r="IBZ552" s="55"/>
      <c r="ICA552" s="57"/>
      <c r="ICB552" s="55"/>
      <c r="ICC552" s="55"/>
      <c r="ICD552" s="55"/>
      <c r="ICE552" s="55"/>
      <c r="ICF552" s="55"/>
      <c r="ICG552" s="55"/>
      <c r="ICH552" s="55"/>
      <c r="ICI552" s="59"/>
      <c r="ICJ552" s="55"/>
      <c r="ICK552" s="55"/>
      <c r="ICL552" s="87"/>
      <c r="ICM552" s="88"/>
      <c r="ICN552" s="89"/>
      <c r="ICO552" s="90"/>
      <c r="ICP552" s="57"/>
      <c r="ICQ552" s="57"/>
      <c r="ICR552" s="91"/>
      <c r="ICS552" s="87"/>
      <c r="ICT552" s="87"/>
      <c r="ICU552" s="55"/>
      <c r="ICV552" s="55"/>
      <c r="ICW552" s="92"/>
      <c r="ICX552" s="61"/>
      <c r="ICY552" s="55"/>
      <c r="ICZ552" s="57"/>
      <c r="IDA552" s="55"/>
      <c r="IDB552" s="55"/>
      <c r="IDC552" s="55"/>
      <c r="IDD552" s="55"/>
      <c r="IDE552" s="55"/>
      <c r="IDF552" s="55"/>
      <c r="IDG552" s="55"/>
      <c r="IDH552" s="59"/>
      <c r="IDI552" s="55"/>
      <c r="IDJ552" s="55"/>
      <c r="IDK552" s="87"/>
      <c r="IDL552" s="88"/>
      <c r="IDM552" s="89"/>
      <c r="IDN552" s="90"/>
      <c r="IDO552" s="57"/>
      <c r="IDP552" s="57"/>
      <c r="IDQ552" s="91"/>
      <c r="IDR552" s="87"/>
      <c r="IDS552" s="87"/>
      <c r="IDT552" s="55"/>
      <c r="IDU552" s="55"/>
      <c r="IDV552" s="92"/>
      <c r="IDW552" s="61"/>
      <c r="IDX552" s="55"/>
      <c r="IDY552" s="57"/>
      <c r="IDZ552" s="55"/>
      <c r="IEA552" s="55"/>
      <c r="IEB552" s="55"/>
      <c r="IEC552" s="55"/>
      <c r="IED552" s="55"/>
      <c r="IEE552" s="55"/>
      <c r="IEF552" s="55"/>
      <c r="IEG552" s="59"/>
      <c r="IEH552" s="55"/>
      <c r="IEI552" s="55"/>
      <c r="IEJ552" s="87"/>
      <c r="IEK552" s="88"/>
      <c r="IEL552" s="89"/>
      <c r="IEM552" s="90"/>
      <c r="IEN552" s="57"/>
      <c r="IEO552" s="57"/>
      <c r="IEP552" s="91"/>
      <c r="IEQ552" s="87"/>
      <c r="IER552" s="87"/>
      <c r="IES552" s="55"/>
      <c r="IET552" s="55"/>
      <c r="IEU552" s="92"/>
      <c r="IEV552" s="61"/>
      <c r="IEW552" s="55"/>
      <c r="IEX552" s="57"/>
      <c r="IEY552" s="55"/>
      <c r="IEZ552" s="55"/>
      <c r="IFA552" s="55"/>
      <c r="IFB552" s="55"/>
      <c r="IFC552" s="55"/>
      <c r="IFD552" s="55"/>
      <c r="IFE552" s="55"/>
      <c r="IFF552" s="59"/>
      <c r="IFG552" s="55"/>
      <c r="IFH552" s="55"/>
      <c r="IFI552" s="87"/>
      <c r="IFJ552" s="88"/>
      <c r="IFK552" s="89"/>
      <c r="IFL552" s="90"/>
      <c r="IFM552" s="57"/>
      <c r="IFN552" s="57"/>
      <c r="IFO552" s="91"/>
      <c r="IFP552" s="87"/>
      <c r="IFQ552" s="87"/>
      <c r="IFR552" s="55"/>
      <c r="IFS552" s="55"/>
      <c r="IFT552" s="92"/>
      <c r="IFU552" s="61"/>
      <c r="IFV552" s="55"/>
      <c r="IFW552" s="57"/>
      <c r="IFX552" s="55"/>
      <c r="IFY552" s="55"/>
      <c r="IFZ552" s="55"/>
      <c r="IGA552" s="55"/>
      <c r="IGB552" s="55"/>
      <c r="IGC552" s="55"/>
      <c r="IGD552" s="55"/>
      <c r="IGE552" s="59"/>
      <c r="IGF552" s="55"/>
      <c r="IGG552" s="55"/>
      <c r="IGH552" s="87"/>
      <c r="IGI552" s="88"/>
      <c r="IGJ552" s="89"/>
      <c r="IGK552" s="90"/>
      <c r="IGL552" s="57"/>
      <c r="IGM552" s="57"/>
      <c r="IGN552" s="91"/>
      <c r="IGO552" s="87"/>
      <c r="IGP552" s="87"/>
      <c r="IGQ552" s="55"/>
      <c r="IGR552" s="55"/>
      <c r="IGS552" s="92"/>
      <c r="IGT552" s="61"/>
      <c r="IGU552" s="55"/>
      <c r="IGV552" s="57"/>
      <c r="IGW552" s="55"/>
      <c r="IGX552" s="55"/>
      <c r="IGY552" s="55"/>
      <c r="IGZ552" s="55"/>
      <c r="IHA552" s="55"/>
      <c r="IHB552" s="55"/>
      <c r="IHC552" s="55"/>
      <c r="IHD552" s="59"/>
      <c r="IHE552" s="55"/>
      <c r="IHF552" s="55"/>
      <c r="IHG552" s="87"/>
      <c r="IHH552" s="88"/>
      <c r="IHI552" s="89"/>
      <c r="IHJ552" s="90"/>
      <c r="IHK552" s="57"/>
      <c r="IHL552" s="57"/>
      <c r="IHM552" s="91"/>
      <c r="IHN552" s="87"/>
      <c r="IHO552" s="87"/>
      <c r="IHP552" s="55"/>
      <c r="IHQ552" s="55"/>
      <c r="IHR552" s="92"/>
      <c r="IHS552" s="61"/>
      <c r="IHT552" s="55"/>
      <c r="IHU552" s="57"/>
      <c r="IHV552" s="55"/>
      <c r="IHW552" s="55"/>
      <c r="IHX552" s="55"/>
      <c r="IHY552" s="55"/>
      <c r="IHZ552" s="55"/>
      <c r="IIA552" s="55"/>
      <c r="IIB552" s="55"/>
      <c r="IIC552" s="59"/>
      <c r="IID552" s="55"/>
      <c r="IIE552" s="55"/>
      <c r="IIF552" s="87"/>
      <c r="IIG552" s="88"/>
      <c r="IIH552" s="89"/>
      <c r="III552" s="90"/>
      <c r="IIJ552" s="57"/>
      <c r="IIK552" s="57"/>
      <c r="IIL552" s="91"/>
      <c r="IIM552" s="87"/>
      <c r="IIN552" s="87"/>
      <c r="IIO552" s="55"/>
      <c r="IIP552" s="55"/>
      <c r="IIQ552" s="92"/>
      <c r="IIR552" s="61"/>
      <c r="IIS552" s="55"/>
      <c r="IIT552" s="57"/>
      <c r="IIU552" s="55"/>
      <c r="IIV552" s="55"/>
      <c r="IIW552" s="55"/>
      <c r="IIX552" s="55"/>
      <c r="IIY552" s="55"/>
      <c r="IIZ552" s="55"/>
      <c r="IJA552" s="55"/>
      <c r="IJB552" s="59"/>
      <c r="IJC552" s="55"/>
      <c r="IJD552" s="55"/>
      <c r="IJE552" s="87"/>
      <c r="IJF552" s="88"/>
      <c r="IJG552" s="89"/>
      <c r="IJH552" s="90"/>
      <c r="IJI552" s="57"/>
      <c r="IJJ552" s="57"/>
      <c r="IJK552" s="91"/>
      <c r="IJL552" s="87"/>
      <c r="IJM552" s="87"/>
      <c r="IJN552" s="55"/>
      <c r="IJO552" s="55"/>
      <c r="IJP552" s="92"/>
      <c r="IJQ552" s="61"/>
      <c r="IJR552" s="55"/>
      <c r="IJS552" s="57"/>
      <c r="IJT552" s="55"/>
      <c r="IJU552" s="55"/>
      <c r="IJV552" s="55"/>
      <c r="IJW552" s="55"/>
      <c r="IJX552" s="55"/>
      <c r="IJY552" s="55"/>
      <c r="IJZ552" s="55"/>
      <c r="IKA552" s="59"/>
      <c r="IKB552" s="55"/>
      <c r="IKC552" s="55"/>
      <c r="IKD552" s="87"/>
      <c r="IKE552" s="88"/>
      <c r="IKF552" s="89"/>
      <c r="IKG552" s="90"/>
      <c r="IKH552" s="57"/>
      <c r="IKI552" s="57"/>
      <c r="IKJ552" s="91"/>
      <c r="IKK552" s="87"/>
      <c r="IKL552" s="87"/>
      <c r="IKM552" s="55"/>
      <c r="IKN552" s="55"/>
      <c r="IKO552" s="92"/>
      <c r="IKP552" s="61"/>
      <c r="IKQ552" s="55"/>
      <c r="IKR552" s="57"/>
      <c r="IKS552" s="55"/>
      <c r="IKT552" s="55"/>
      <c r="IKU552" s="55"/>
      <c r="IKV552" s="55"/>
      <c r="IKW552" s="55"/>
      <c r="IKX552" s="55"/>
      <c r="IKY552" s="55"/>
      <c r="IKZ552" s="59"/>
      <c r="ILA552" s="55"/>
      <c r="ILB552" s="55"/>
      <c r="ILC552" s="87"/>
      <c r="ILD552" s="88"/>
      <c r="ILE552" s="89"/>
      <c r="ILF552" s="90"/>
      <c r="ILG552" s="57"/>
      <c r="ILH552" s="57"/>
      <c r="ILI552" s="91"/>
      <c r="ILJ552" s="87"/>
      <c r="ILK552" s="87"/>
      <c r="ILL552" s="55"/>
      <c r="ILM552" s="55"/>
      <c r="ILN552" s="92"/>
      <c r="ILO552" s="61"/>
      <c r="ILP552" s="55"/>
      <c r="ILQ552" s="57"/>
      <c r="ILR552" s="55"/>
      <c r="ILS552" s="55"/>
      <c r="ILT552" s="55"/>
      <c r="ILU552" s="55"/>
      <c r="ILV552" s="55"/>
      <c r="ILW552" s="55"/>
      <c r="ILX552" s="55"/>
      <c r="ILY552" s="59"/>
      <c r="ILZ552" s="55"/>
      <c r="IMA552" s="55"/>
      <c r="IMB552" s="87"/>
      <c r="IMC552" s="88"/>
      <c r="IMD552" s="89"/>
      <c r="IME552" s="90"/>
      <c r="IMF552" s="57"/>
      <c r="IMG552" s="57"/>
      <c r="IMH552" s="91"/>
      <c r="IMI552" s="87"/>
      <c r="IMJ552" s="87"/>
      <c r="IMK552" s="55"/>
      <c r="IML552" s="55"/>
      <c r="IMM552" s="92"/>
      <c r="IMN552" s="61"/>
      <c r="IMO552" s="55"/>
      <c r="IMP552" s="57"/>
      <c r="IMQ552" s="55"/>
      <c r="IMR552" s="55"/>
      <c r="IMS552" s="55"/>
      <c r="IMT552" s="55"/>
      <c r="IMU552" s="55"/>
      <c r="IMV552" s="55"/>
      <c r="IMW552" s="55"/>
      <c r="IMX552" s="59"/>
      <c r="IMY552" s="55"/>
      <c r="IMZ552" s="55"/>
      <c r="INA552" s="87"/>
      <c r="INB552" s="88"/>
      <c r="INC552" s="89"/>
      <c r="IND552" s="90"/>
      <c r="INE552" s="57"/>
      <c r="INF552" s="57"/>
      <c r="ING552" s="91"/>
      <c r="INH552" s="87"/>
      <c r="INI552" s="87"/>
      <c r="INJ552" s="55"/>
      <c r="INK552" s="55"/>
      <c r="INL552" s="92"/>
      <c r="INM552" s="61"/>
      <c r="INN552" s="55"/>
      <c r="INO552" s="57"/>
      <c r="INP552" s="55"/>
      <c r="INQ552" s="55"/>
      <c r="INR552" s="55"/>
      <c r="INS552" s="55"/>
      <c r="INT552" s="55"/>
      <c r="INU552" s="55"/>
      <c r="INV552" s="55"/>
      <c r="INW552" s="59"/>
      <c r="INX552" s="55"/>
      <c r="INY552" s="55"/>
      <c r="INZ552" s="87"/>
      <c r="IOA552" s="88"/>
      <c r="IOB552" s="89"/>
      <c r="IOC552" s="90"/>
      <c r="IOD552" s="57"/>
      <c r="IOE552" s="57"/>
      <c r="IOF552" s="91"/>
      <c r="IOG552" s="87"/>
      <c r="IOH552" s="87"/>
      <c r="IOI552" s="55"/>
      <c r="IOJ552" s="55"/>
      <c r="IOK552" s="92"/>
      <c r="IOL552" s="61"/>
      <c r="IOM552" s="55"/>
      <c r="ION552" s="57"/>
      <c r="IOO552" s="55"/>
      <c r="IOP552" s="55"/>
      <c r="IOQ552" s="55"/>
      <c r="IOR552" s="55"/>
      <c r="IOS552" s="55"/>
      <c r="IOT552" s="55"/>
      <c r="IOU552" s="55"/>
      <c r="IOV552" s="59"/>
      <c r="IOW552" s="55"/>
      <c r="IOX552" s="55"/>
      <c r="IOY552" s="87"/>
      <c r="IOZ552" s="88"/>
      <c r="IPA552" s="89"/>
      <c r="IPB552" s="90"/>
      <c r="IPC552" s="57"/>
      <c r="IPD552" s="57"/>
      <c r="IPE552" s="91"/>
      <c r="IPF552" s="87"/>
      <c r="IPG552" s="87"/>
      <c r="IPH552" s="55"/>
      <c r="IPI552" s="55"/>
      <c r="IPJ552" s="92"/>
      <c r="IPK552" s="61"/>
      <c r="IPL552" s="55"/>
      <c r="IPM552" s="57"/>
      <c r="IPN552" s="55"/>
      <c r="IPO552" s="55"/>
      <c r="IPP552" s="55"/>
      <c r="IPQ552" s="55"/>
      <c r="IPR552" s="55"/>
      <c r="IPS552" s="55"/>
      <c r="IPT552" s="55"/>
      <c r="IPU552" s="59"/>
      <c r="IPV552" s="55"/>
      <c r="IPW552" s="55"/>
      <c r="IPX552" s="87"/>
      <c r="IPY552" s="88"/>
      <c r="IPZ552" s="89"/>
      <c r="IQA552" s="90"/>
      <c r="IQB552" s="57"/>
      <c r="IQC552" s="57"/>
      <c r="IQD552" s="91"/>
      <c r="IQE552" s="87"/>
      <c r="IQF552" s="87"/>
      <c r="IQG552" s="55"/>
      <c r="IQH552" s="55"/>
      <c r="IQI552" s="92"/>
      <c r="IQJ552" s="61"/>
      <c r="IQK552" s="55"/>
      <c r="IQL552" s="57"/>
      <c r="IQM552" s="55"/>
      <c r="IQN552" s="55"/>
      <c r="IQO552" s="55"/>
      <c r="IQP552" s="55"/>
      <c r="IQQ552" s="55"/>
      <c r="IQR552" s="55"/>
      <c r="IQS552" s="55"/>
      <c r="IQT552" s="59"/>
      <c r="IQU552" s="55"/>
      <c r="IQV552" s="55"/>
      <c r="IQW552" s="87"/>
      <c r="IQX552" s="88"/>
      <c r="IQY552" s="89"/>
      <c r="IQZ552" s="90"/>
      <c r="IRA552" s="57"/>
      <c r="IRB552" s="57"/>
      <c r="IRC552" s="91"/>
      <c r="IRD552" s="87"/>
      <c r="IRE552" s="87"/>
      <c r="IRF552" s="55"/>
      <c r="IRG552" s="55"/>
      <c r="IRH552" s="92"/>
      <c r="IRI552" s="61"/>
      <c r="IRJ552" s="55"/>
      <c r="IRK552" s="57"/>
      <c r="IRL552" s="55"/>
      <c r="IRM552" s="55"/>
      <c r="IRN552" s="55"/>
      <c r="IRO552" s="55"/>
      <c r="IRP552" s="55"/>
      <c r="IRQ552" s="55"/>
      <c r="IRR552" s="55"/>
      <c r="IRS552" s="59"/>
      <c r="IRT552" s="55"/>
      <c r="IRU552" s="55"/>
      <c r="IRV552" s="87"/>
      <c r="IRW552" s="88"/>
      <c r="IRX552" s="89"/>
      <c r="IRY552" s="90"/>
      <c r="IRZ552" s="57"/>
      <c r="ISA552" s="57"/>
      <c r="ISB552" s="91"/>
      <c r="ISC552" s="87"/>
      <c r="ISD552" s="87"/>
      <c r="ISE552" s="55"/>
      <c r="ISF552" s="55"/>
      <c r="ISG552" s="92"/>
      <c r="ISH552" s="61"/>
      <c r="ISI552" s="55"/>
      <c r="ISJ552" s="57"/>
      <c r="ISK552" s="55"/>
      <c r="ISL552" s="55"/>
      <c r="ISM552" s="55"/>
      <c r="ISN552" s="55"/>
      <c r="ISO552" s="55"/>
      <c r="ISP552" s="55"/>
      <c r="ISQ552" s="55"/>
      <c r="ISR552" s="59"/>
      <c r="ISS552" s="55"/>
      <c r="IST552" s="55"/>
      <c r="ISU552" s="87"/>
      <c r="ISV552" s="88"/>
      <c r="ISW552" s="89"/>
      <c r="ISX552" s="90"/>
      <c r="ISY552" s="57"/>
      <c r="ISZ552" s="57"/>
      <c r="ITA552" s="91"/>
      <c r="ITB552" s="87"/>
      <c r="ITC552" s="87"/>
      <c r="ITD552" s="55"/>
      <c r="ITE552" s="55"/>
      <c r="ITF552" s="92"/>
      <c r="ITG552" s="61"/>
      <c r="ITH552" s="55"/>
      <c r="ITI552" s="57"/>
      <c r="ITJ552" s="55"/>
      <c r="ITK552" s="55"/>
      <c r="ITL552" s="55"/>
      <c r="ITM552" s="55"/>
      <c r="ITN552" s="55"/>
      <c r="ITO552" s="55"/>
      <c r="ITP552" s="55"/>
      <c r="ITQ552" s="59"/>
      <c r="ITR552" s="55"/>
      <c r="ITS552" s="55"/>
      <c r="ITT552" s="87"/>
      <c r="ITU552" s="88"/>
      <c r="ITV552" s="89"/>
      <c r="ITW552" s="90"/>
      <c r="ITX552" s="57"/>
      <c r="ITY552" s="57"/>
      <c r="ITZ552" s="91"/>
      <c r="IUA552" s="87"/>
      <c r="IUB552" s="87"/>
      <c r="IUC552" s="55"/>
      <c r="IUD552" s="55"/>
      <c r="IUE552" s="92"/>
      <c r="IUF552" s="61"/>
      <c r="IUG552" s="55"/>
      <c r="IUH552" s="57"/>
      <c r="IUI552" s="55"/>
      <c r="IUJ552" s="55"/>
      <c r="IUK552" s="55"/>
      <c r="IUL552" s="55"/>
      <c r="IUM552" s="55"/>
      <c r="IUN552" s="55"/>
      <c r="IUO552" s="55"/>
      <c r="IUP552" s="59"/>
      <c r="IUQ552" s="55"/>
      <c r="IUR552" s="55"/>
      <c r="IUS552" s="87"/>
      <c r="IUT552" s="88"/>
      <c r="IUU552" s="89"/>
      <c r="IUV552" s="90"/>
      <c r="IUW552" s="57"/>
      <c r="IUX552" s="57"/>
      <c r="IUY552" s="91"/>
      <c r="IUZ552" s="87"/>
      <c r="IVA552" s="87"/>
      <c r="IVB552" s="55"/>
      <c r="IVC552" s="55"/>
      <c r="IVD552" s="92"/>
      <c r="IVE552" s="61"/>
      <c r="IVF552" s="55"/>
      <c r="IVG552" s="57"/>
      <c r="IVH552" s="55"/>
      <c r="IVI552" s="55"/>
      <c r="IVJ552" s="55"/>
      <c r="IVK552" s="55"/>
      <c r="IVL552" s="55"/>
      <c r="IVM552" s="55"/>
      <c r="IVN552" s="55"/>
      <c r="IVO552" s="59"/>
      <c r="IVP552" s="55"/>
      <c r="IVQ552" s="55"/>
      <c r="IVR552" s="87"/>
      <c r="IVS552" s="88"/>
      <c r="IVT552" s="89"/>
      <c r="IVU552" s="90"/>
      <c r="IVV552" s="57"/>
      <c r="IVW552" s="57"/>
      <c r="IVX552" s="91"/>
      <c r="IVY552" s="87"/>
      <c r="IVZ552" s="87"/>
      <c r="IWA552" s="55"/>
      <c r="IWB552" s="55"/>
      <c r="IWC552" s="92"/>
      <c r="IWD552" s="61"/>
      <c r="IWE552" s="55"/>
      <c r="IWF552" s="57"/>
      <c r="IWG552" s="55"/>
      <c r="IWH552" s="55"/>
      <c r="IWI552" s="55"/>
      <c r="IWJ552" s="55"/>
      <c r="IWK552" s="55"/>
      <c r="IWL552" s="55"/>
      <c r="IWM552" s="55"/>
      <c r="IWN552" s="59"/>
      <c r="IWO552" s="55"/>
      <c r="IWP552" s="55"/>
      <c r="IWQ552" s="87"/>
      <c r="IWR552" s="88"/>
      <c r="IWS552" s="89"/>
      <c r="IWT552" s="90"/>
      <c r="IWU552" s="57"/>
      <c r="IWV552" s="57"/>
      <c r="IWW552" s="91"/>
      <c r="IWX552" s="87"/>
      <c r="IWY552" s="87"/>
      <c r="IWZ552" s="55"/>
      <c r="IXA552" s="55"/>
      <c r="IXB552" s="92"/>
      <c r="IXC552" s="61"/>
      <c r="IXD552" s="55"/>
      <c r="IXE552" s="57"/>
      <c r="IXF552" s="55"/>
      <c r="IXG552" s="55"/>
      <c r="IXH552" s="55"/>
      <c r="IXI552" s="55"/>
      <c r="IXJ552" s="55"/>
      <c r="IXK552" s="55"/>
      <c r="IXL552" s="55"/>
      <c r="IXM552" s="59"/>
      <c r="IXN552" s="55"/>
      <c r="IXO552" s="55"/>
      <c r="IXP552" s="87"/>
      <c r="IXQ552" s="88"/>
      <c r="IXR552" s="89"/>
      <c r="IXS552" s="90"/>
      <c r="IXT552" s="57"/>
      <c r="IXU552" s="57"/>
      <c r="IXV552" s="91"/>
      <c r="IXW552" s="87"/>
      <c r="IXX552" s="87"/>
      <c r="IXY552" s="55"/>
      <c r="IXZ552" s="55"/>
      <c r="IYA552" s="92"/>
      <c r="IYB552" s="61"/>
      <c r="IYC552" s="55"/>
      <c r="IYD552" s="57"/>
      <c r="IYE552" s="55"/>
      <c r="IYF552" s="55"/>
      <c r="IYG552" s="55"/>
      <c r="IYH552" s="55"/>
      <c r="IYI552" s="55"/>
      <c r="IYJ552" s="55"/>
      <c r="IYK552" s="55"/>
      <c r="IYL552" s="59"/>
      <c r="IYM552" s="55"/>
      <c r="IYN552" s="55"/>
      <c r="IYO552" s="87"/>
      <c r="IYP552" s="88"/>
      <c r="IYQ552" s="89"/>
      <c r="IYR552" s="90"/>
      <c r="IYS552" s="57"/>
      <c r="IYT552" s="57"/>
      <c r="IYU552" s="91"/>
      <c r="IYV552" s="87"/>
      <c r="IYW552" s="87"/>
      <c r="IYX552" s="55"/>
      <c r="IYY552" s="55"/>
      <c r="IYZ552" s="92"/>
      <c r="IZA552" s="61"/>
      <c r="IZB552" s="55"/>
      <c r="IZC552" s="57"/>
      <c r="IZD552" s="55"/>
      <c r="IZE552" s="55"/>
      <c r="IZF552" s="55"/>
      <c r="IZG552" s="55"/>
      <c r="IZH552" s="55"/>
      <c r="IZI552" s="55"/>
      <c r="IZJ552" s="55"/>
      <c r="IZK552" s="59"/>
      <c r="IZL552" s="55"/>
      <c r="IZM552" s="55"/>
      <c r="IZN552" s="87"/>
      <c r="IZO552" s="88"/>
      <c r="IZP552" s="89"/>
      <c r="IZQ552" s="90"/>
      <c r="IZR552" s="57"/>
      <c r="IZS552" s="57"/>
      <c r="IZT552" s="91"/>
      <c r="IZU552" s="87"/>
      <c r="IZV552" s="87"/>
      <c r="IZW552" s="55"/>
      <c r="IZX552" s="55"/>
      <c r="IZY552" s="92"/>
      <c r="IZZ552" s="61"/>
      <c r="JAA552" s="55"/>
      <c r="JAB552" s="57"/>
      <c r="JAC552" s="55"/>
      <c r="JAD552" s="55"/>
      <c r="JAE552" s="55"/>
      <c r="JAF552" s="55"/>
      <c r="JAG552" s="55"/>
      <c r="JAH552" s="55"/>
      <c r="JAI552" s="55"/>
      <c r="JAJ552" s="59"/>
      <c r="JAK552" s="55"/>
      <c r="JAL552" s="55"/>
      <c r="JAM552" s="87"/>
      <c r="JAN552" s="88"/>
      <c r="JAO552" s="89"/>
      <c r="JAP552" s="90"/>
      <c r="JAQ552" s="57"/>
      <c r="JAR552" s="57"/>
      <c r="JAS552" s="91"/>
      <c r="JAT552" s="87"/>
      <c r="JAU552" s="87"/>
      <c r="JAV552" s="55"/>
      <c r="JAW552" s="55"/>
      <c r="JAX552" s="92"/>
      <c r="JAY552" s="61"/>
      <c r="JAZ552" s="55"/>
      <c r="JBA552" s="57"/>
      <c r="JBB552" s="55"/>
      <c r="JBC552" s="55"/>
      <c r="JBD552" s="55"/>
      <c r="JBE552" s="55"/>
      <c r="JBF552" s="55"/>
      <c r="JBG552" s="55"/>
      <c r="JBH552" s="55"/>
      <c r="JBI552" s="59"/>
      <c r="JBJ552" s="55"/>
      <c r="JBK552" s="55"/>
      <c r="JBL552" s="87"/>
      <c r="JBM552" s="88"/>
      <c r="JBN552" s="89"/>
      <c r="JBO552" s="90"/>
      <c r="JBP552" s="57"/>
      <c r="JBQ552" s="57"/>
      <c r="JBR552" s="91"/>
      <c r="JBS552" s="87"/>
      <c r="JBT552" s="87"/>
      <c r="JBU552" s="55"/>
      <c r="JBV552" s="55"/>
      <c r="JBW552" s="92"/>
      <c r="JBX552" s="61"/>
      <c r="JBY552" s="55"/>
      <c r="JBZ552" s="57"/>
      <c r="JCA552" s="55"/>
      <c r="JCB552" s="55"/>
      <c r="JCC552" s="55"/>
      <c r="JCD552" s="55"/>
      <c r="JCE552" s="55"/>
      <c r="JCF552" s="55"/>
      <c r="JCG552" s="55"/>
      <c r="JCH552" s="59"/>
      <c r="JCI552" s="55"/>
      <c r="JCJ552" s="55"/>
      <c r="JCK552" s="87"/>
      <c r="JCL552" s="88"/>
      <c r="JCM552" s="89"/>
      <c r="JCN552" s="90"/>
      <c r="JCO552" s="57"/>
      <c r="JCP552" s="57"/>
      <c r="JCQ552" s="91"/>
      <c r="JCR552" s="87"/>
      <c r="JCS552" s="87"/>
      <c r="JCT552" s="55"/>
      <c r="JCU552" s="55"/>
      <c r="JCV552" s="92"/>
      <c r="JCW552" s="61"/>
      <c r="JCX552" s="55"/>
      <c r="JCY552" s="57"/>
      <c r="JCZ552" s="55"/>
      <c r="JDA552" s="55"/>
      <c r="JDB552" s="55"/>
      <c r="JDC552" s="55"/>
      <c r="JDD552" s="55"/>
      <c r="JDE552" s="55"/>
      <c r="JDF552" s="55"/>
      <c r="JDG552" s="59"/>
      <c r="JDH552" s="55"/>
      <c r="JDI552" s="55"/>
      <c r="JDJ552" s="87"/>
      <c r="JDK552" s="88"/>
      <c r="JDL552" s="89"/>
      <c r="JDM552" s="90"/>
      <c r="JDN552" s="57"/>
      <c r="JDO552" s="57"/>
      <c r="JDP552" s="91"/>
      <c r="JDQ552" s="87"/>
      <c r="JDR552" s="87"/>
      <c r="JDS552" s="55"/>
      <c r="JDT552" s="55"/>
      <c r="JDU552" s="92"/>
      <c r="JDV552" s="61"/>
      <c r="JDW552" s="55"/>
      <c r="JDX552" s="57"/>
      <c r="JDY552" s="55"/>
      <c r="JDZ552" s="55"/>
      <c r="JEA552" s="55"/>
      <c r="JEB552" s="55"/>
      <c r="JEC552" s="55"/>
      <c r="JED552" s="55"/>
      <c r="JEE552" s="55"/>
      <c r="JEF552" s="59"/>
      <c r="JEG552" s="55"/>
      <c r="JEH552" s="55"/>
      <c r="JEI552" s="87"/>
      <c r="JEJ552" s="88"/>
      <c r="JEK552" s="89"/>
      <c r="JEL552" s="90"/>
      <c r="JEM552" s="57"/>
      <c r="JEN552" s="57"/>
      <c r="JEO552" s="91"/>
      <c r="JEP552" s="87"/>
      <c r="JEQ552" s="87"/>
      <c r="JER552" s="55"/>
      <c r="JES552" s="55"/>
      <c r="JET552" s="92"/>
      <c r="JEU552" s="61"/>
      <c r="JEV552" s="55"/>
      <c r="JEW552" s="57"/>
      <c r="JEX552" s="55"/>
      <c r="JEY552" s="55"/>
      <c r="JEZ552" s="55"/>
      <c r="JFA552" s="55"/>
      <c r="JFB552" s="55"/>
      <c r="JFC552" s="55"/>
      <c r="JFD552" s="55"/>
      <c r="JFE552" s="59"/>
      <c r="JFF552" s="55"/>
      <c r="JFG552" s="55"/>
      <c r="JFH552" s="87"/>
      <c r="JFI552" s="88"/>
      <c r="JFJ552" s="89"/>
      <c r="JFK552" s="90"/>
      <c r="JFL552" s="57"/>
      <c r="JFM552" s="57"/>
      <c r="JFN552" s="91"/>
      <c r="JFO552" s="87"/>
      <c r="JFP552" s="87"/>
      <c r="JFQ552" s="55"/>
      <c r="JFR552" s="55"/>
      <c r="JFS552" s="92"/>
      <c r="JFT552" s="61"/>
      <c r="JFU552" s="55"/>
      <c r="JFV552" s="57"/>
      <c r="JFW552" s="55"/>
      <c r="JFX552" s="55"/>
      <c r="JFY552" s="55"/>
      <c r="JFZ552" s="55"/>
      <c r="JGA552" s="55"/>
      <c r="JGB552" s="55"/>
      <c r="JGC552" s="55"/>
      <c r="JGD552" s="59"/>
      <c r="JGE552" s="55"/>
      <c r="JGF552" s="55"/>
      <c r="JGG552" s="87"/>
      <c r="JGH552" s="88"/>
      <c r="JGI552" s="89"/>
      <c r="JGJ552" s="90"/>
      <c r="JGK552" s="57"/>
      <c r="JGL552" s="57"/>
      <c r="JGM552" s="91"/>
      <c r="JGN552" s="87"/>
      <c r="JGO552" s="87"/>
      <c r="JGP552" s="55"/>
      <c r="JGQ552" s="55"/>
      <c r="JGR552" s="92"/>
      <c r="JGS552" s="61"/>
      <c r="JGT552" s="55"/>
      <c r="JGU552" s="57"/>
      <c r="JGV552" s="55"/>
      <c r="JGW552" s="55"/>
      <c r="JGX552" s="55"/>
      <c r="JGY552" s="55"/>
      <c r="JGZ552" s="55"/>
      <c r="JHA552" s="55"/>
      <c r="JHB552" s="55"/>
      <c r="JHC552" s="59"/>
      <c r="JHD552" s="55"/>
      <c r="JHE552" s="55"/>
      <c r="JHF552" s="87"/>
      <c r="JHG552" s="88"/>
      <c r="JHH552" s="89"/>
      <c r="JHI552" s="90"/>
      <c r="JHJ552" s="57"/>
      <c r="JHK552" s="57"/>
      <c r="JHL552" s="91"/>
      <c r="JHM552" s="87"/>
      <c r="JHN552" s="87"/>
      <c r="JHO552" s="55"/>
      <c r="JHP552" s="55"/>
      <c r="JHQ552" s="92"/>
      <c r="JHR552" s="61"/>
      <c r="JHS552" s="55"/>
      <c r="JHT552" s="57"/>
      <c r="JHU552" s="55"/>
      <c r="JHV552" s="55"/>
      <c r="JHW552" s="55"/>
      <c r="JHX552" s="55"/>
      <c r="JHY552" s="55"/>
      <c r="JHZ552" s="55"/>
      <c r="JIA552" s="55"/>
      <c r="JIB552" s="59"/>
      <c r="JIC552" s="55"/>
      <c r="JID552" s="55"/>
      <c r="JIE552" s="87"/>
      <c r="JIF552" s="88"/>
      <c r="JIG552" s="89"/>
      <c r="JIH552" s="90"/>
      <c r="JII552" s="57"/>
      <c r="JIJ552" s="57"/>
      <c r="JIK552" s="91"/>
      <c r="JIL552" s="87"/>
      <c r="JIM552" s="87"/>
      <c r="JIN552" s="55"/>
      <c r="JIO552" s="55"/>
      <c r="JIP552" s="92"/>
      <c r="JIQ552" s="61"/>
      <c r="JIR552" s="55"/>
      <c r="JIS552" s="57"/>
      <c r="JIT552" s="55"/>
      <c r="JIU552" s="55"/>
      <c r="JIV552" s="55"/>
      <c r="JIW552" s="55"/>
      <c r="JIX552" s="55"/>
      <c r="JIY552" s="55"/>
      <c r="JIZ552" s="55"/>
      <c r="JJA552" s="59"/>
      <c r="JJB552" s="55"/>
      <c r="JJC552" s="55"/>
      <c r="JJD552" s="87"/>
      <c r="JJE552" s="88"/>
      <c r="JJF552" s="89"/>
      <c r="JJG552" s="90"/>
      <c r="JJH552" s="57"/>
      <c r="JJI552" s="57"/>
      <c r="JJJ552" s="91"/>
      <c r="JJK552" s="87"/>
      <c r="JJL552" s="87"/>
      <c r="JJM552" s="55"/>
      <c r="JJN552" s="55"/>
      <c r="JJO552" s="92"/>
      <c r="JJP552" s="61"/>
      <c r="JJQ552" s="55"/>
      <c r="JJR552" s="57"/>
      <c r="JJS552" s="55"/>
      <c r="JJT552" s="55"/>
      <c r="JJU552" s="55"/>
      <c r="JJV552" s="55"/>
      <c r="JJW552" s="55"/>
      <c r="JJX552" s="55"/>
      <c r="JJY552" s="55"/>
      <c r="JJZ552" s="59"/>
      <c r="JKA552" s="55"/>
      <c r="JKB552" s="55"/>
      <c r="JKC552" s="87"/>
      <c r="JKD552" s="88"/>
      <c r="JKE552" s="89"/>
      <c r="JKF552" s="90"/>
      <c r="JKG552" s="57"/>
      <c r="JKH552" s="57"/>
      <c r="JKI552" s="91"/>
      <c r="JKJ552" s="87"/>
      <c r="JKK552" s="87"/>
      <c r="JKL552" s="55"/>
      <c r="JKM552" s="55"/>
      <c r="JKN552" s="92"/>
      <c r="JKO552" s="61"/>
      <c r="JKP552" s="55"/>
      <c r="JKQ552" s="57"/>
      <c r="JKR552" s="55"/>
      <c r="JKS552" s="55"/>
      <c r="JKT552" s="55"/>
      <c r="JKU552" s="55"/>
      <c r="JKV552" s="55"/>
      <c r="JKW552" s="55"/>
      <c r="JKX552" s="55"/>
      <c r="JKY552" s="59"/>
      <c r="JKZ552" s="55"/>
      <c r="JLA552" s="55"/>
      <c r="JLB552" s="87"/>
      <c r="JLC552" s="88"/>
      <c r="JLD552" s="89"/>
      <c r="JLE552" s="90"/>
      <c r="JLF552" s="57"/>
      <c r="JLG552" s="57"/>
      <c r="JLH552" s="91"/>
      <c r="JLI552" s="87"/>
      <c r="JLJ552" s="87"/>
      <c r="JLK552" s="55"/>
      <c r="JLL552" s="55"/>
      <c r="JLM552" s="92"/>
      <c r="JLN552" s="61"/>
      <c r="JLO552" s="55"/>
      <c r="JLP552" s="57"/>
      <c r="JLQ552" s="55"/>
      <c r="JLR552" s="55"/>
      <c r="JLS552" s="55"/>
      <c r="JLT552" s="55"/>
      <c r="JLU552" s="55"/>
      <c r="JLV552" s="55"/>
      <c r="JLW552" s="55"/>
      <c r="JLX552" s="59"/>
      <c r="JLY552" s="55"/>
      <c r="JLZ552" s="55"/>
      <c r="JMA552" s="87"/>
      <c r="JMB552" s="88"/>
      <c r="JMC552" s="89"/>
      <c r="JMD552" s="90"/>
      <c r="JME552" s="57"/>
      <c r="JMF552" s="57"/>
      <c r="JMG552" s="91"/>
      <c r="JMH552" s="87"/>
      <c r="JMI552" s="87"/>
      <c r="JMJ552" s="55"/>
      <c r="JMK552" s="55"/>
      <c r="JML552" s="92"/>
      <c r="JMM552" s="61"/>
      <c r="JMN552" s="55"/>
      <c r="JMO552" s="57"/>
      <c r="JMP552" s="55"/>
      <c r="JMQ552" s="55"/>
      <c r="JMR552" s="55"/>
      <c r="JMS552" s="55"/>
      <c r="JMT552" s="55"/>
      <c r="JMU552" s="55"/>
      <c r="JMV552" s="55"/>
      <c r="JMW552" s="59"/>
      <c r="JMX552" s="55"/>
      <c r="JMY552" s="55"/>
      <c r="JMZ552" s="87"/>
      <c r="JNA552" s="88"/>
      <c r="JNB552" s="89"/>
      <c r="JNC552" s="90"/>
      <c r="JND552" s="57"/>
      <c r="JNE552" s="57"/>
      <c r="JNF552" s="91"/>
      <c r="JNG552" s="87"/>
      <c r="JNH552" s="87"/>
      <c r="JNI552" s="55"/>
      <c r="JNJ552" s="55"/>
      <c r="JNK552" s="92"/>
      <c r="JNL552" s="61"/>
      <c r="JNM552" s="55"/>
      <c r="JNN552" s="57"/>
      <c r="JNO552" s="55"/>
      <c r="JNP552" s="55"/>
      <c r="JNQ552" s="55"/>
      <c r="JNR552" s="55"/>
      <c r="JNS552" s="55"/>
      <c r="JNT552" s="55"/>
      <c r="JNU552" s="55"/>
      <c r="JNV552" s="59"/>
      <c r="JNW552" s="55"/>
      <c r="JNX552" s="55"/>
      <c r="JNY552" s="87"/>
      <c r="JNZ552" s="88"/>
      <c r="JOA552" s="89"/>
      <c r="JOB552" s="90"/>
      <c r="JOC552" s="57"/>
      <c r="JOD552" s="57"/>
      <c r="JOE552" s="91"/>
      <c r="JOF552" s="87"/>
      <c r="JOG552" s="87"/>
      <c r="JOH552" s="55"/>
      <c r="JOI552" s="55"/>
      <c r="JOJ552" s="92"/>
      <c r="JOK552" s="61"/>
      <c r="JOL552" s="55"/>
      <c r="JOM552" s="57"/>
      <c r="JON552" s="55"/>
      <c r="JOO552" s="55"/>
      <c r="JOP552" s="55"/>
      <c r="JOQ552" s="55"/>
      <c r="JOR552" s="55"/>
      <c r="JOS552" s="55"/>
      <c r="JOT552" s="55"/>
      <c r="JOU552" s="59"/>
      <c r="JOV552" s="55"/>
      <c r="JOW552" s="55"/>
      <c r="JOX552" s="87"/>
      <c r="JOY552" s="88"/>
      <c r="JOZ552" s="89"/>
      <c r="JPA552" s="90"/>
      <c r="JPB552" s="57"/>
      <c r="JPC552" s="57"/>
      <c r="JPD552" s="91"/>
      <c r="JPE552" s="87"/>
      <c r="JPF552" s="87"/>
      <c r="JPG552" s="55"/>
      <c r="JPH552" s="55"/>
      <c r="JPI552" s="92"/>
      <c r="JPJ552" s="61"/>
      <c r="JPK552" s="55"/>
      <c r="JPL552" s="57"/>
      <c r="JPM552" s="55"/>
      <c r="JPN552" s="55"/>
      <c r="JPO552" s="55"/>
      <c r="JPP552" s="55"/>
      <c r="JPQ552" s="55"/>
      <c r="JPR552" s="55"/>
      <c r="JPS552" s="55"/>
      <c r="JPT552" s="59"/>
      <c r="JPU552" s="55"/>
      <c r="JPV552" s="55"/>
      <c r="JPW552" s="87"/>
      <c r="JPX552" s="88"/>
      <c r="JPY552" s="89"/>
      <c r="JPZ552" s="90"/>
      <c r="JQA552" s="57"/>
      <c r="JQB552" s="57"/>
      <c r="JQC552" s="91"/>
      <c r="JQD552" s="87"/>
      <c r="JQE552" s="87"/>
      <c r="JQF552" s="55"/>
      <c r="JQG552" s="55"/>
      <c r="JQH552" s="92"/>
      <c r="JQI552" s="61"/>
      <c r="JQJ552" s="55"/>
      <c r="JQK552" s="57"/>
      <c r="JQL552" s="55"/>
      <c r="JQM552" s="55"/>
      <c r="JQN552" s="55"/>
      <c r="JQO552" s="55"/>
      <c r="JQP552" s="55"/>
      <c r="JQQ552" s="55"/>
      <c r="JQR552" s="55"/>
      <c r="JQS552" s="59"/>
      <c r="JQT552" s="55"/>
      <c r="JQU552" s="55"/>
      <c r="JQV552" s="87"/>
      <c r="JQW552" s="88"/>
      <c r="JQX552" s="89"/>
      <c r="JQY552" s="90"/>
      <c r="JQZ552" s="57"/>
      <c r="JRA552" s="57"/>
      <c r="JRB552" s="91"/>
      <c r="JRC552" s="87"/>
      <c r="JRD552" s="87"/>
      <c r="JRE552" s="55"/>
      <c r="JRF552" s="55"/>
      <c r="JRG552" s="92"/>
      <c r="JRH552" s="61"/>
      <c r="JRI552" s="55"/>
      <c r="JRJ552" s="57"/>
      <c r="JRK552" s="55"/>
      <c r="JRL552" s="55"/>
      <c r="JRM552" s="55"/>
      <c r="JRN552" s="55"/>
      <c r="JRO552" s="55"/>
      <c r="JRP552" s="55"/>
      <c r="JRQ552" s="55"/>
      <c r="JRR552" s="59"/>
      <c r="JRS552" s="55"/>
      <c r="JRT552" s="55"/>
      <c r="JRU552" s="87"/>
      <c r="JRV552" s="88"/>
      <c r="JRW552" s="89"/>
      <c r="JRX552" s="90"/>
      <c r="JRY552" s="57"/>
      <c r="JRZ552" s="57"/>
      <c r="JSA552" s="91"/>
      <c r="JSB552" s="87"/>
      <c r="JSC552" s="87"/>
      <c r="JSD552" s="55"/>
      <c r="JSE552" s="55"/>
      <c r="JSF552" s="92"/>
      <c r="JSG552" s="61"/>
      <c r="JSH552" s="55"/>
      <c r="JSI552" s="57"/>
      <c r="JSJ552" s="55"/>
      <c r="JSK552" s="55"/>
      <c r="JSL552" s="55"/>
      <c r="JSM552" s="55"/>
      <c r="JSN552" s="55"/>
      <c r="JSO552" s="55"/>
      <c r="JSP552" s="55"/>
      <c r="JSQ552" s="59"/>
      <c r="JSR552" s="55"/>
      <c r="JSS552" s="55"/>
      <c r="JST552" s="87"/>
      <c r="JSU552" s="88"/>
      <c r="JSV552" s="89"/>
      <c r="JSW552" s="90"/>
      <c r="JSX552" s="57"/>
      <c r="JSY552" s="57"/>
      <c r="JSZ552" s="91"/>
      <c r="JTA552" s="87"/>
      <c r="JTB552" s="87"/>
      <c r="JTC552" s="55"/>
      <c r="JTD552" s="55"/>
      <c r="JTE552" s="92"/>
      <c r="JTF552" s="61"/>
      <c r="JTG552" s="55"/>
      <c r="JTH552" s="57"/>
      <c r="JTI552" s="55"/>
      <c r="JTJ552" s="55"/>
      <c r="JTK552" s="55"/>
      <c r="JTL552" s="55"/>
      <c r="JTM552" s="55"/>
      <c r="JTN552" s="55"/>
      <c r="JTO552" s="55"/>
      <c r="JTP552" s="59"/>
      <c r="JTQ552" s="55"/>
      <c r="JTR552" s="55"/>
      <c r="JTS552" s="87"/>
      <c r="JTT552" s="88"/>
      <c r="JTU552" s="89"/>
      <c r="JTV552" s="90"/>
      <c r="JTW552" s="57"/>
      <c r="JTX552" s="57"/>
      <c r="JTY552" s="91"/>
      <c r="JTZ552" s="87"/>
      <c r="JUA552" s="87"/>
      <c r="JUB552" s="55"/>
      <c r="JUC552" s="55"/>
      <c r="JUD552" s="92"/>
      <c r="JUE552" s="61"/>
      <c r="JUF552" s="55"/>
      <c r="JUG552" s="57"/>
      <c r="JUH552" s="55"/>
      <c r="JUI552" s="55"/>
      <c r="JUJ552" s="55"/>
      <c r="JUK552" s="55"/>
      <c r="JUL552" s="55"/>
      <c r="JUM552" s="55"/>
      <c r="JUN552" s="55"/>
      <c r="JUO552" s="59"/>
      <c r="JUP552" s="55"/>
      <c r="JUQ552" s="55"/>
      <c r="JUR552" s="87"/>
      <c r="JUS552" s="88"/>
      <c r="JUT552" s="89"/>
      <c r="JUU552" s="90"/>
      <c r="JUV552" s="57"/>
      <c r="JUW552" s="57"/>
      <c r="JUX552" s="91"/>
      <c r="JUY552" s="87"/>
      <c r="JUZ552" s="87"/>
      <c r="JVA552" s="55"/>
      <c r="JVB552" s="55"/>
      <c r="JVC552" s="92"/>
      <c r="JVD552" s="61"/>
      <c r="JVE552" s="55"/>
      <c r="JVF552" s="57"/>
      <c r="JVG552" s="55"/>
      <c r="JVH552" s="55"/>
      <c r="JVI552" s="55"/>
      <c r="JVJ552" s="55"/>
      <c r="JVK552" s="55"/>
      <c r="JVL552" s="55"/>
      <c r="JVM552" s="55"/>
      <c r="JVN552" s="59"/>
      <c r="JVO552" s="55"/>
      <c r="JVP552" s="55"/>
      <c r="JVQ552" s="87"/>
      <c r="JVR552" s="88"/>
      <c r="JVS552" s="89"/>
      <c r="JVT552" s="90"/>
      <c r="JVU552" s="57"/>
      <c r="JVV552" s="57"/>
      <c r="JVW552" s="91"/>
      <c r="JVX552" s="87"/>
      <c r="JVY552" s="87"/>
      <c r="JVZ552" s="55"/>
      <c r="JWA552" s="55"/>
      <c r="JWB552" s="92"/>
      <c r="JWC552" s="61"/>
      <c r="JWD552" s="55"/>
      <c r="JWE552" s="57"/>
      <c r="JWF552" s="55"/>
      <c r="JWG552" s="55"/>
      <c r="JWH552" s="55"/>
      <c r="JWI552" s="55"/>
      <c r="JWJ552" s="55"/>
      <c r="JWK552" s="55"/>
      <c r="JWL552" s="55"/>
      <c r="JWM552" s="59"/>
      <c r="JWN552" s="55"/>
      <c r="JWO552" s="55"/>
      <c r="JWP552" s="87"/>
      <c r="JWQ552" s="88"/>
      <c r="JWR552" s="89"/>
      <c r="JWS552" s="90"/>
      <c r="JWT552" s="57"/>
      <c r="JWU552" s="57"/>
      <c r="JWV552" s="91"/>
      <c r="JWW552" s="87"/>
      <c r="JWX552" s="87"/>
      <c r="JWY552" s="55"/>
      <c r="JWZ552" s="55"/>
      <c r="JXA552" s="92"/>
      <c r="JXB552" s="61"/>
      <c r="JXC552" s="55"/>
      <c r="JXD552" s="57"/>
      <c r="JXE552" s="55"/>
      <c r="JXF552" s="55"/>
      <c r="JXG552" s="55"/>
      <c r="JXH552" s="55"/>
      <c r="JXI552" s="55"/>
      <c r="JXJ552" s="55"/>
      <c r="JXK552" s="55"/>
      <c r="JXL552" s="59"/>
      <c r="JXM552" s="55"/>
      <c r="JXN552" s="55"/>
      <c r="JXO552" s="87"/>
      <c r="JXP552" s="88"/>
      <c r="JXQ552" s="89"/>
      <c r="JXR552" s="90"/>
      <c r="JXS552" s="57"/>
      <c r="JXT552" s="57"/>
      <c r="JXU552" s="91"/>
      <c r="JXV552" s="87"/>
      <c r="JXW552" s="87"/>
      <c r="JXX552" s="55"/>
      <c r="JXY552" s="55"/>
      <c r="JXZ552" s="92"/>
      <c r="JYA552" s="61"/>
      <c r="JYB552" s="55"/>
      <c r="JYC552" s="57"/>
      <c r="JYD552" s="55"/>
      <c r="JYE552" s="55"/>
      <c r="JYF552" s="55"/>
      <c r="JYG552" s="55"/>
      <c r="JYH552" s="55"/>
      <c r="JYI552" s="55"/>
      <c r="JYJ552" s="55"/>
      <c r="JYK552" s="59"/>
      <c r="JYL552" s="55"/>
      <c r="JYM552" s="55"/>
      <c r="JYN552" s="87"/>
      <c r="JYO552" s="88"/>
      <c r="JYP552" s="89"/>
      <c r="JYQ552" s="90"/>
      <c r="JYR552" s="57"/>
      <c r="JYS552" s="57"/>
      <c r="JYT552" s="91"/>
      <c r="JYU552" s="87"/>
      <c r="JYV552" s="87"/>
      <c r="JYW552" s="55"/>
      <c r="JYX552" s="55"/>
      <c r="JYY552" s="92"/>
      <c r="JYZ552" s="61"/>
      <c r="JZA552" s="55"/>
      <c r="JZB552" s="57"/>
      <c r="JZC552" s="55"/>
      <c r="JZD552" s="55"/>
      <c r="JZE552" s="55"/>
      <c r="JZF552" s="55"/>
      <c r="JZG552" s="55"/>
      <c r="JZH552" s="55"/>
      <c r="JZI552" s="55"/>
      <c r="JZJ552" s="59"/>
      <c r="JZK552" s="55"/>
      <c r="JZL552" s="55"/>
      <c r="JZM552" s="87"/>
      <c r="JZN552" s="88"/>
      <c r="JZO552" s="89"/>
      <c r="JZP552" s="90"/>
      <c r="JZQ552" s="57"/>
      <c r="JZR552" s="57"/>
      <c r="JZS552" s="91"/>
      <c r="JZT552" s="87"/>
      <c r="JZU552" s="87"/>
      <c r="JZV552" s="55"/>
      <c r="JZW552" s="55"/>
      <c r="JZX552" s="92"/>
      <c r="JZY552" s="61"/>
      <c r="JZZ552" s="55"/>
      <c r="KAA552" s="57"/>
      <c r="KAB552" s="55"/>
      <c r="KAC552" s="55"/>
      <c r="KAD552" s="55"/>
      <c r="KAE552" s="55"/>
      <c r="KAF552" s="55"/>
      <c r="KAG552" s="55"/>
      <c r="KAH552" s="55"/>
      <c r="KAI552" s="59"/>
      <c r="KAJ552" s="55"/>
      <c r="KAK552" s="55"/>
      <c r="KAL552" s="87"/>
      <c r="KAM552" s="88"/>
      <c r="KAN552" s="89"/>
      <c r="KAO552" s="90"/>
      <c r="KAP552" s="57"/>
      <c r="KAQ552" s="57"/>
      <c r="KAR552" s="91"/>
      <c r="KAS552" s="87"/>
      <c r="KAT552" s="87"/>
      <c r="KAU552" s="55"/>
      <c r="KAV552" s="55"/>
      <c r="KAW552" s="92"/>
      <c r="KAX552" s="61"/>
      <c r="KAY552" s="55"/>
      <c r="KAZ552" s="57"/>
      <c r="KBA552" s="55"/>
      <c r="KBB552" s="55"/>
      <c r="KBC552" s="55"/>
      <c r="KBD552" s="55"/>
      <c r="KBE552" s="55"/>
      <c r="KBF552" s="55"/>
      <c r="KBG552" s="55"/>
      <c r="KBH552" s="59"/>
      <c r="KBI552" s="55"/>
      <c r="KBJ552" s="55"/>
      <c r="KBK552" s="87"/>
      <c r="KBL552" s="88"/>
      <c r="KBM552" s="89"/>
      <c r="KBN552" s="90"/>
      <c r="KBO552" s="57"/>
      <c r="KBP552" s="57"/>
      <c r="KBQ552" s="91"/>
      <c r="KBR552" s="87"/>
      <c r="KBS552" s="87"/>
      <c r="KBT552" s="55"/>
      <c r="KBU552" s="55"/>
      <c r="KBV552" s="92"/>
      <c r="KBW552" s="61"/>
      <c r="KBX552" s="55"/>
      <c r="KBY552" s="57"/>
      <c r="KBZ552" s="55"/>
      <c r="KCA552" s="55"/>
      <c r="KCB552" s="55"/>
      <c r="KCC552" s="55"/>
      <c r="KCD552" s="55"/>
      <c r="KCE552" s="55"/>
      <c r="KCF552" s="55"/>
      <c r="KCG552" s="59"/>
      <c r="KCH552" s="55"/>
      <c r="KCI552" s="55"/>
      <c r="KCJ552" s="87"/>
      <c r="KCK552" s="88"/>
      <c r="KCL552" s="89"/>
      <c r="KCM552" s="90"/>
      <c r="KCN552" s="57"/>
      <c r="KCO552" s="57"/>
      <c r="KCP552" s="91"/>
      <c r="KCQ552" s="87"/>
      <c r="KCR552" s="87"/>
      <c r="KCS552" s="55"/>
      <c r="KCT552" s="55"/>
      <c r="KCU552" s="92"/>
      <c r="KCV552" s="61"/>
      <c r="KCW552" s="55"/>
      <c r="KCX552" s="57"/>
      <c r="KCY552" s="55"/>
      <c r="KCZ552" s="55"/>
      <c r="KDA552" s="55"/>
      <c r="KDB552" s="55"/>
      <c r="KDC552" s="55"/>
      <c r="KDD552" s="55"/>
      <c r="KDE552" s="55"/>
      <c r="KDF552" s="59"/>
      <c r="KDG552" s="55"/>
      <c r="KDH552" s="55"/>
      <c r="KDI552" s="87"/>
      <c r="KDJ552" s="88"/>
      <c r="KDK552" s="89"/>
      <c r="KDL552" s="90"/>
      <c r="KDM552" s="57"/>
      <c r="KDN552" s="57"/>
      <c r="KDO552" s="91"/>
      <c r="KDP552" s="87"/>
      <c r="KDQ552" s="87"/>
      <c r="KDR552" s="55"/>
      <c r="KDS552" s="55"/>
      <c r="KDT552" s="92"/>
      <c r="KDU552" s="61"/>
      <c r="KDV552" s="55"/>
      <c r="KDW552" s="57"/>
      <c r="KDX552" s="55"/>
      <c r="KDY552" s="55"/>
      <c r="KDZ552" s="55"/>
      <c r="KEA552" s="55"/>
      <c r="KEB552" s="55"/>
      <c r="KEC552" s="55"/>
      <c r="KED552" s="55"/>
      <c r="KEE552" s="59"/>
      <c r="KEF552" s="55"/>
      <c r="KEG552" s="55"/>
      <c r="KEH552" s="87"/>
      <c r="KEI552" s="88"/>
      <c r="KEJ552" s="89"/>
      <c r="KEK552" s="90"/>
      <c r="KEL552" s="57"/>
      <c r="KEM552" s="57"/>
      <c r="KEN552" s="91"/>
      <c r="KEO552" s="87"/>
      <c r="KEP552" s="87"/>
      <c r="KEQ552" s="55"/>
      <c r="KER552" s="55"/>
      <c r="KES552" s="92"/>
      <c r="KET552" s="61"/>
      <c r="KEU552" s="55"/>
      <c r="KEV552" s="57"/>
      <c r="KEW552" s="55"/>
      <c r="KEX552" s="55"/>
      <c r="KEY552" s="55"/>
      <c r="KEZ552" s="55"/>
      <c r="KFA552" s="55"/>
      <c r="KFB552" s="55"/>
      <c r="KFC552" s="55"/>
      <c r="KFD552" s="59"/>
      <c r="KFE552" s="55"/>
      <c r="KFF552" s="55"/>
      <c r="KFG552" s="87"/>
      <c r="KFH552" s="88"/>
      <c r="KFI552" s="89"/>
      <c r="KFJ552" s="90"/>
      <c r="KFK552" s="57"/>
      <c r="KFL552" s="57"/>
      <c r="KFM552" s="91"/>
      <c r="KFN552" s="87"/>
      <c r="KFO552" s="87"/>
      <c r="KFP552" s="55"/>
      <c r="KFQ552" s="55"/>
      <c r="KFR552" s="92"/>
      <c r="KFS552" s="61"/>
      <c r="KFT552" s="55"/>
      <c r="KFU552" s="57"/>
      <c r="KFV552" s="55"/>
      <c r="KFW552" s="55"/>
      <c r="KFX552" s="55"/>
      <c r="KFY552" s="55"/>
      <c r="KFZ552" s="55"/>
      <c r="KGA552" s="55"/>
      <c r="KGB552" s="55"/>
      <c r="KGC552" s="59"/>
      <c r="KGD552" s="55"/>
      <c r="KGE552" s="55"/>
      <c r="KGF552" s="87"/>
      <c r="KGG552" s="88"/>
      <c r="KGH552" s="89"/>
      <c r="KGI552" s="90"/>
      <c r="KGJ552" s="57"/>
      <c r="KGK552" s="57"/>
      <c r="KGL552" s="91"/>
      <c r="KGM552" s="87"/>
      <c r="KGN552" s="87"/>
      <c r="KGO552" s="55"/>
      <c r="KGP552" s="55"/>
      <c r="KGQ552" s="92"/>
      <c r="KGR552" s="61"/>
      <c r="KGS552" s="55"/>
      <c r="KGT552" s="57"/>
      <c r="KGU552" s="55"/>
      <c r="KGV552" s="55"/>
      <c r="KGW552" s="55"/>
      <c r="KGX552" s="55"/>
      <c r="KGY552" s="55"/>
      <c r="KGZ552" s="55"/>
      <c r="KHA552" s="55"/>
      <c r="KHB552" s="59"/>
      <c r="KHC552" s="55"/>
      <c r="KHD552" s="55"/>
      <c r="KHE552" s="87"/>
      <c r="KHF552" s="88"/>
      <c r="KHG552" s="89"/>
      <c r="KHH552" s="90"/>
      <c r="KHI552" s="57"/>
      <c r="KHJ552" s="57"/>
      <c r="KHK552" s="91"/>
      <c r="KHL552" s="87"/>
      <c r="KHM552" s="87"/>
      <c r="KHN552" s="55"/>
      <c r="KHO552" s="55"/>
      <c r="KHP552" s="92"/>
      <c r="KHQ552" s="61"/>
      <c r="KHR552" s="55"/>
      <c r="KHS552" s="57"/>
      <c r="KHT552" s="55"/>
      <c r="KHU552" s="55"/>
      <c r="KHV552" s="55"/>
      <c r="KHW552" s="55"/>
      <c r="KHX552" s="55"/>
      <c r="KHY552" s="55"/>
      <c r="KHZ552" s="55"/>
      <c r="KIA552" s="59"/>
      <c r="KIB552" s="55"/>
      <c r="KIC552" s="55"/>
      <c r="KID552" s="87"/>
      <c r="KIE552" s="88"/>
      <c r="KIF552" s="89"/>
      <c r="KIG552" s="90"/>
      <c r="KIH552" s="57"/>
      <c r="KII552" s="57"/>
      <c r="KIJ552" s="91"/>
      <c r="KIK552" s="87"/>
      <c r="KIL552" s="87"/>
      <c r="KIM552" s="55"/>
      <c r="KIN552" s="55"/>
      <c r="KIO552" s="92"/>
      <c r="KIP552" s="61"/>
      <c r="KIQ552" s="55"/>
      <c r="KIR552" s="57"/>
      <c r="KIS552" s="55"/>
      <c r="KIT552" s="55"/>
      <c r="KIU552" s="55"/>
      <c r="KIV552" s="55"/>
      <c r="KIW552" s="55"/>
      <c r="KIX552" s="55"/>
      <c r="KIY552" s="55"/>
      <c r="KIZ552" s="59"/>
      <c r="KJA552" s="55"/>
      <c r="KJB552" s="55"/>
      <c r="KJC552" s="87"/>
      <c r="KJD552" s="88"/>
      <c r="KJE552" s="89"/>
      <c r="KJF552" s="90"/>
      <c r="KJG552" s="57"/>
      <c r="KJH552" s="57"/>
      <c r="KJI552" s="91"/>
      <c r="KJJ552" s="87"/>
      <c r="KJK552" s="87"/>
      <c r="KJL552" s="55"/>
      <c r="KJM552" s="55"/>
      <c r="KJN552" s="92"/>
      <c r="KJO552" s="61"/>
      <c r="KJP552" s="55"/>
      <c r="KJQ552" s="57"/>
      <c r="KJR552" s="55"/>
      <c r="KJS552" s="55"/>
      <c r="KJT552" s="55"/>
      <c r="KJU552" s="55"/>
      <c r="KJV552" s="55"/>
      <c r="KJW552" s="55"/>
      <c r="KJX552" s="55"/>
      <c r="KJY552" s="59"/>
      <c r="KJZ552" s="55"/>
      <c r="KKA552" s="55"/>
      <c r="KKB552" s="87"/>
      <c r="KKC552" s="88"/>
      <c r="KKD552" s="89"/>
      <c r="KKE552" s="90"/>
      <c r="KKF552" s="57"/>
      <c r="KKG552" s="57"/>
      <c r="KKH552" s="91"/>
      <c r="KKI552" s="87"/>
      <c r="KKJ552" s="87"/>
      <c r="KKK552" s="55"/>
      <c r="KKL552" s="55"/>
      <c r="KKM552" s="92"/>
      <c r="KKN552" s="61"/>
      <c r="KKO552" s="55"/>
      <c r="KKP552" s="57"/>
      <c r="KKQ552" s="55"/>
      <c r="KKR552" s="55"/>
      <c r="KKS552" s="55"/>
      <c r="KKT552" s="55"/>
      <c r="KKU552" s="55"/>
      <c r="KKV552" s="55"/>
      <c r="KKW552" s="55"/>
      <c r="KKX552" s="59"/>
      <c r="KKY552" s="55"/>
      <c r="KKZ552" s="55"/>
      <c r="KLA552" s="87"/>
      <c r="KLB552" s="88"/>
      <c r="KLC552" s="89"/>
      <c r="KLD552" s="90"/>
      <c r="KLE552" s="57"/>
      <c r="KLF552" s="57"/>
      <c r="KLG552" s="91"/>
      <c r="KLH552" s="87"/>
      <c r="KLI552" s="87"/>
      <c r="KLJ552" s="55"/>
      <c r="KLK552" s="55"/>
      <c r="KLL552" s="92"/>
      <c r="KLM552" s="61"/>
      <c r="KLN552" s="55"/>
      <c r="KLO552" s="57"/>
      <c r="KLP552" s="55"/>
      <c r="KLQ552" s="55"/>
      <c r="KLR552" s="55"/>
      <c r="KLS552" s="55"/>
      <c r="KLT552" s="55"/>
      <c r="KLU552" s="55"/>
      <c r="KLV552" s="55"/>
      <c r="KLW552" s="59"/>
      <c r="KLX552" s="55"/>
      <c r="KLY552" s="55"/>
      <c r="KLZ552" s="87"/>
      <c r="KMA552" s="88"/>
      <c r="KMB552" s="89"/>
      <c r="KMC552" s="90"/>
      <c r="KMD552" s="57"/>
      <c r="KME552" s="57"/>
      <c r="KMF552" s="91"/>
      <c r="KMG552" s="87"/>
      <c r="KMH552" s="87"/>
      <c r="KMI552" s="55"/>
      <c r="KMJ552" s="55"/>
      <c r="KMK552" s="92"/>
      <c r="KML552" s="61"/>
      <c r="KMM552" s="55"/>
      <c r="KMN552" s="57"/>
      <c r="KMO552" s="55"/>
      <c r="KMP552" s="55"/>
      <c r="KMQ552" s="55"/>
      <c r="KMR552" s="55"/>
      <c r="KMS552" s="55"/>
      <c r="KMT552" s="55"/>
      <c r="KMU552" s="55"/>
      <c r="KMV552" s="59"/>
      <c r="KMW552" s="55"/>
      <c r="KMX552" s="55"/>
      <c r="KMY552" s="87"/>
      <c r="KMZ552" s="88"/>
      <c r="KNA552" s="89"/>
      <c r="KNB552" s="90"/>
      <c r="KNC552" s="57"/>
      <c r="KND552" s="57"/>
      <c r="KNE552" s="91"/>
      <c r="KNF552" s="87"/>
      <c r="KNG552" s="87"/>
      <c r="KNH552" s="55"/>
      <c r="KNI552" s="55"/>
      <c r="KNJ552" s="92"/>
      <c r="KNK552" s="61"/>
      <c r="KNL552" s="55"/>
      <c r="KNM552" s="57"/>
      <c r="KNN552" s="55"/>
      <c r="KNO552" s="55"/>
      <c r="KNP552" s="55"/>
      <c r="KNQ552" s="55"/>
      <c r="KNR552" s="55"/>
      <c r="KNS552" s="55"/>
      <c r="KNT552" s="55"/>
      <c r="KNU552" s="59"/>
      <c r="KNV552" s="55"/>
      <c r="KNW552" s="55"/>
      <c r="KNX552" s="87"/>
      <c r="KNY552" s="88"/>
      <c r="KNZ552" s="89"/>
      <c r="KOA552" s="90"/>
      <c r="KOB552" s="57"/>
      <c r="KOC552" s="57"/>
      <c r="KOD552" s="91"/>
      <c r="KOE552" s="87"/>
      <c r="KOF552" s="87"/>
      <c r="KOG552" s="55"/>
      <c r="KOH552" s="55"/>
      <c r="KOI552" s="92"/>
      <c r="KOJ552" s="61"/>
      <c r="KOK552" s="55"/>
      <c r="KOL552" s="57"/>
      <c r="KOM552" s="55"/>
      <c r="KON552" s="55"/>
      <c r="KOO552" s="55"/>
      <c r="KOP552" s="55"/>
      <c r="KOQ552" s="55"/>
      <c r="KOR552" s="55"/>
      <c r="KOS552" s="55"/>
      <c r="KOT552" s="59"/>
      <c r="KOU552" s="55"/>
      <c r="KOV552" s="55"/>
      <c r="KOW552" s="87"/>
      <c r="KOX552" s="88"/>
      <c r="KOY552" s="89"/>
      <c r="KOZ552" s="90"/>
      <c r="KPA552" s="57"/>
      <c r="KPB552" s="57"/>
      <c r="KPC552" s="91"/>
      <c r="KPD552" s="87"/>
      <c r="KPE552" s="87"/>
      <c r="KPF552" s="55"/>
      <c r="KPG552" s="55"/>
      <c r="KPH552" s="92"/>
      <c r="KPI552" s="61"/>
      <c r="KPJ552" s="55"/>
      <c r="KPK552" s="57"/>
      <c r="KPL552" s="55"/>
      <c r="KPM552" s="55"/>
      <c r="KPN552" s="55"/>
      <c r="KPO552" s="55"/>
      <c r="KPP552" s="55"/>
      <c r="KPQ552" s="55"/>
      <c r="KPR552" s="55"/>
      <c r="KPS552" s="59"/>
      <c r="KPT552" s="55"/>
      <c r="KPU552" s="55"/>
      <c r="KPV552" s="87"/>
      <c r="KPW552" s="88"/>
      <c r="KPX552" s="89"/>
      <c r="KPY552" s="90"/>
      <c r="KPZ552" s="57"/>
      <c r="KQA552" s="57"/>
      <c r="KQB552" s="91"/>
      <c r="KQC552" s="87"/>
      <c r="KQD552" s="87"/>
      <c r="KQE552" s="55"/>
      <c r="KQF552" s="55"/>
      <c r="KQG552" s="92"/>
      <c r="KQH552" s="61"/>
      <c r="KQI552" s="55"/>
      <c r="KQJ552" s="57"/>
      <c r="KQK552" s="55"/>
      <c r="KQL552" s="55"/>
      <c r="KQM552" s="55"/>
      <c r="KQN552" s="55"/>
      <c r="KQO552" s="55"/>
      <c r="KQP552" s="55"/>
      <c r="KQQ552" s="55"/>
      <c r="KQR552" s="59"/>
      <c r="KQS552" s="55"/>
      <c r="KQT552" s="55"/>
      <c r="KQU552" s="87"/>
      <c r="KQV552" s="88"/>
      <c r="KQW552" s="89"/>
      <c r="KQX552" s="90"/>
      <c r="KQY552" s="57"/>
      <c r="KQZ552" s="57"/>
      <c r="KRA552" s="91"/>
      <c r="KRB552" s="87"/>
      <c r="KRC552" s="87"/>
      <c r="KRD552" s="55"/>
      <c r="KRE552" s="55"/>
      <c r="KRF552" s="92"/>
      <c r="KRG552" s="61"/>
      <c r="KRH552" s="55"/>
      <c r="KRI552" s="57"/>
      <c r="KRJ552" s="55"/>
      <c r="KRK552" s="55"/>
      <c r="KRL552" s="55"/>
      <c r="KRM552" s="55"/>
      <c r="KRN552" s="55"/>
      <c r="KRO552" s="55"/>
      <c r="KRP552" s="55"/>
      <c r="KRQ552" s="59"/>
      <c r="KRR552" s="55"/>
      <c r="KRS552" s="55"/>
      <c r="KRT552" s="87"/>
      <c r="KRU552" s="88"/>
      <c r="KRV552" s="89"/>
      <c r="KRW552" s="90"/>
      <c r="KRX552" s="57"/>
      <c r="KRY552" s="57"/>
      <c r="KRZ552" s="91"/>
      <c r="KSA552" s="87"/>
      <c r="KSB552" s="87"/>
      <c r="KSC552" s="55"/>
      <c r="KSD552" s="55"/>
      <c r="KSE552" s="92"/>
      <c r="KSF552" s="61"/>
      <c r="KSG552" s="55"/>
      <c r="KSH552" s="57"/>
      <c r="KSI552" s="55"/>
      <c r="KSJ552" s="55"/>
      <c r="KSK552" s="55"/>
      <c r="KSL552" s="55"/>
      <c r="KSM552" s="55"/>
      <c r="KSN552" s="55"/>
      <c r="KSO552" s="55"/>
      <c r="KSP552" s="59"/>
      <c r="KSQ552" s="55"/>
      <c r="KSR552" s="55"/>
      <c r="KSS552" s="87"/>
      <c r="KST552" s="88"/>
      <c r="KSU552" s="89"/>
      <c r="KSV552" s="90"/>
      <c r="KSW552" s="57"/>
      <c r="KSX552" s="57"/>
      <c r="KSY552" s="91"/>
      <c r="KSZ552" s="87"/>
      <c r="KTA552" s="87"/>
      <c r="KTB552" s="55"/>
      <c r="KTC552" s="55"/>
      <c r="KTD552" s="92"/>
      <c r="KTE552" s="61"/>
      <c r="KTF552" s="55"/>
      <c r="KTG552" s="57"/>
      <c r="KTH552" s="55"/>
      <c r="KTI552" s="55"/>
      <c r="KTJ552" s="55"/>
      <c r="KTK552" s="55"/>
      <c r="KTL552" s="55"/>
      <c r="KTM552" s="55"/>
      <c r="KTN552" s="55"/>
      <c r="KTO552" s="59"/>
      <c r="KTP552" s="55"/>
      <c r="KTQ552" s="55"/>
      <c r="KTR552" s="87"/>
      <c r="KTS552" s="88"/>
      <c r="KTT552" s="89"/>
      <c r="KTU552" s="90"/>
      <c r="KTV552" s="57"/>
      <c r="KTW552" s="57"/>
      <c r="KTX552" s="91"/>
      <c r="KTY552" s="87"/>
      <c r="KTZ552" s="87"/>
      <c r="KUA552" s="55"/>
      <c r="KUB552" s="55"/>
      <c r="KUC552" s="92"/>
      <c r="KUD552" s="61"/>
      <c r="KUE552" s="55"/>
      <c r="KUF552" s="57"/>
      <c r="KUG552" s="55"/>
      <c r="KUH552" s="55"/>
      <c r="KUI552" s="55"/>
      <c r="KUJ552" s="55"/>
      <c r="KUK552" s="55"/>
      <c r="KUL552" s="55"/>
      <c r="KUM552" s="55"/>
      <c r="KUN552" s="59"/>
      <c r="KUO552" s="55"/>
      <c r="KUP552" s="55"/>
      <c r="KUQ552" s="87"/>
      <c r="KUR552" s="88"/>
      <c r="KUS552" s="89"/>
      <c r="KUT552" s="90"/>
      <c r="KUU552" s="57"/>
      <c r="KUV552" s="57"/>
      <c r="KUW552" s="91"/>
      <c r="KUX552" s="87"/>
      <c r="KUY552" s="87"/>
      <c r="KUZ552" s="55"/>
      <c r="KVA552" s="55"/>
      <c r="KVB552" s="92"/>
      <c r="KVC552" s="61"/>
      <c r="KVD552" s="55"/>
      <c r="KVE552" s="57"/>
      <c r="KVF552" s="55"/>
      <c r="KVG552" s="55"/>
      <c r="KVH552" s="55"/>
      <c r="KVI552" s="55"/>
      <c r="KVJ552" s="55"/>
      <c r="KVK552" s="55"/>
      <c r="KVL552" s="55"/>
      <c r="KVM552" s="59"/>
      <c r="KVN552" s="55"/>
      <c r="KVO552" s="55"/>
      <c r="KVP552" s="87"/>
      <c r="KVQ552" s="88"/>
      <c r="KVR552" s="89"/>
      <c r="KVS552" s="90"/>
      <c r="KVT552" s="57"/>
      <c r="KVU552" s="57"/>
      <c r="KVV552" s="91"/>
      <c r="KVW552" s="87"/>
      <c r="KVX552" s="87"/>
      <c r="KVY552" s="55"/>
      <c r="KVZ552" s="55"/>
      <c r="KWA552" s="92"/>
      <c r="KWB552" s="61"/>
      <c r="KWC552" s="55"/>
      <c r="KWD552" s="57"/>
      <c r="KWE552" s="55"/>
      <c r="KWF552" s="55"/>
      <c r="KWG552" s="55"/>
      <c r="KWH552" s="55"/>
      <c r="KWI552" s="55"/>
      <c r="KWJ552" s="55"/>
      <c r="KWK552" s="55"/>
      <c r="KWL552" s="59"/>
      <c r="KWM552" s="55"/>
      <c r="KWN552" s="55"/>
      <c r="KWO552" s="87"/>
      <c r="KWP552" s="88"/>
      <c r="KWQ552" s="89"/>
      <c r="KWR552" s="90"/>
      <c r="KWS552" s="57"/>
      <c r="KWT552" s="57"/>
      <c r="KWU552" s="91"/>
      <c r="KWV552" s="87"/>
      <c r="KWW552" s="87"/>
      <c r="KWX552" s="55"/>
      <c r="KWY552" s="55"/>
      <c r="KWZ552" s="92"/>
      <c r="KXA552" s="61"/>
      <c r="KXB552" s="55"/>
      <c r="KXC552" s="57"/>
      <c r="KXD552" s="55"/>
      <c r="KXE552" s="55"/>
      <c r="KXF552" s="55"/>
      <c r="KXG552" s="55"/>
      <c r="KXH552" s="55"/>
      <c r="KXI552" s="55"/>
      <c r="KXJ552" s="55"/>
      <c r="KXK552" s="59"/>
      <c r="KXL552" s="55"/>
      <c r="KXM552" s="55"/>
      <c r="KXN552" s="87"/>
      <c r="KXO552" s="88"/>
      <c r="KXP552" s="89"/>
      <c r="KXQ552" s="90"/>
      <c r="KXR552" s="57"/>
      <c r="KXS552" s="57"/>
      <c r="KXT552" s="91"/>
      <c r="KXU552" s="87"/>
      <c r="KXV552" s="87"/>
      <c r="KXW552" s="55"/>
      <c r="KXX552" s="55"/>
      <c r="KXY552" s="92"/>
      <c r="KXZ552" s="61"/>
      <c r="KYA552" s="55"/>
      <c r="KYB552" s="57"/>
      <c r="KYC552" s="55"/>
      <c r="KYD552" s="55"/>
      <c r="KYE552" s="55"/>
      <c r="KYF552" s="55"/>
      <c r="KYG552" s="55"/>
      <c r="KYH552" s="55"/>
      <c r="KYI552" s="55"/>
      <c r="KYJ552" s="59"/>
      <c r="KYK552" s="55"/>
      <c r="KYL552" s="55"/>
      <c r="KYM552" s="87"/>
      <c r="KYN552" s="88"/>
      <c r="KYO552" s="89"/>
      <c r="KYP552" s="90"/>
      <c r="KYQ552" s="57"/>
      <c r="KYR552" s="57"/>
      <c r="KYS552" s="91"/>
      <c r="KYT552" s="87"/>
      <c r="KYU552" s="87"/>
      <c r="KYV552" s="55"/>
      <c r="KYW552" s="55"/>
      <c r="KYX552" s="92"/>
      <c r="KYY552" s="61"/>
      <c r="KYZ552" s="55"/>
      <c r="KZA552" s="57"/>
      <c r="KZB552" s="55"/>
      <c r="KZC552" s="55"/>
      <c r="KZD552" s="55"/>
      <c r="KZE552" s="55"/>
      <c r="KZF552" s="55"/>
      <c r="KZG552" s="55"/>
      <c r="KZH552" s="55"/>
      <c r="KZI552" s="59"/>
      <c r="KZJ552" s="55"/>
      <c r="KZK552" s="55"/>
      <c r="KZL552" s="87"/>
      <c r="KZM552" s="88"/>
      <c r="KZN552" s="89"/>
      <c r="KZO552" s="90"/>
      <c r="KZP552" s="57"/>
      <c r="KZQ552" s="57"/>
      <c r="KZR552" s="91"/>
      <c r="KZS552" s="87"/>
      <c r="KZT552" s="87"/>
      <c r="KZU552" s="55"/>
      <c r="KZV552" s="55"/>
      <c r="KZW552" s="92"/>
      <c r="KZX552" s="61"/>
      <c r="KZY552" s="55"/>
      <c r="KZZ552" s="57"/>
      <c r="LAA552" s="55"/>
      <c r="LAB552" s="55"/>
      <c r="LAC552" s="55"/>
      <c r="LAD552" s="55"/>
      <c r="LAE552" s="55"/>
      <c r="LAF552" s="55"/>
      <c r="LAG552" s="55"/>
      <c r="LAH552" s="59"/>
      <c r="LAI552" s="55"/>
      <c r="LAJ552" s="55"/>
      <c r="LAK552" s="87"/>
      <c r="LAL552" s="88"/>
      <c r="LAM552" s="89"/>
      <c r="LAN552" s="90"/>
      <c r="LAO552" s="57"/>
      <c r="LAP552" s="57"/>
      <c r="LAQ552" s="91"/>
      <c r="LAR552" s="87"/>
      <c r="LAS552" s="87"/>
      <c r="LAT552" s="55"/>
      <c r="LAU552" s="55"/>
      <c r="LAV552" s="92"/>
      <c r="LAW552" s="61"/>
      <c r="LAX552" s="55"/>
      <c r="LAY552" s="57"/>
      <c r="LAZ552" s="55"/>
      <c r="LBA552" s="55"/>
      <c r="LBB552" s="55"/>
      <c r="LBC552" s="55"/>
      <c r="LBD552" s="55"/>
      <c r="LBE552" s="55"/>
      <c r="LBF552" s="55"/>
      <c r="LBG552" s="59"/>
      <c r="LBH552" s="55"/>
      <c r="LBI552" s="55"/>
      <c r="LBJ552" s="87"/>
      <c r="LBK552" s="88"/>
      <c r="LBL552" s="89"/>
      <c r="LBM552" s="90"/>
      <c r="LBN552" s="57"/>
      <c r="LBO552" s="57"/>
      <c r="LBP552" s="91"/>
      <c r="LBQ552" s="87"/>
      <c r="LBR552" s="87"/>
      <c r="LBS552" s="55"/>
      <c r="LBT552" s="55"/>
      <c r="LBU552" s="92"/>
      <c r="LBV552" s="61"/>
      <c r="LBW552" s="55"/>
      <c r="LBX552" s="57"/>
      <c r="LBY552" s="55"/>
      <c r="LBZ552" s="55"/>
      <c r="LCA552" s="55"/>
      <c r="LCB552" s="55"/>
      <c r="LCC552" s="55"/>
      <c r="LCD552" s="55"/>
      <c r="LCE552" s="55"/>
      <c r="LCF552" s="59"/>
      <c r="LCG552" s="55"/>
      <c r="LCH552" s="55"/>
      <c r="LCI552" s="87"/>
      <c r="LCJ552" s="88"/>
      <c r="LCK552" s="89"/>
      <c r="LCL552" s="90"/>
      <c r="LCM552" s="57"/>
      <c r="LCN552" s="57"/>
      <c r="LCO552" s="91"/>
      <c r="LCP552" s="87"/>
      <c r="LCQ552" s="87"/>
      <c r="LCR552" s="55"/>
      <c r="LCS552" s="55"/>
      <c r="LCT552" s="92"/>
      <c r="LCU552" s="61"/>
      <c r="LCV552" s="55"/>
      <c r="LCW552" s="57"/>
      <c r="LCX552" s="55"/>
      <c r="LCY552" s="55"/>
      <c r="LCZ552" s="55"/>
      <c r="LDA552" s="55"/>
      <c r="LDB552" s="55"/>
      <c r="LDC552" s="55"/>
      <c r="LDD552" s="55"/>
      <c r="LDE552" s="59"/>
      <c r="LDF552" s="55"/>
      <c r="LDG552" s="55"/>
      <c r="LDH552" s="87"/>
      <c r="LDI552" s="88"/>
      <c r="LDJ552" s="89"/>
      <c r="LDK552" s="90"/>
      <c r="LDL552" s="57"/>
      <c r="LDM552" s="57"/>
      <c r="LDN552" s="91"/>
      <c r="LDO552" s="87"/>
      <c r="LDP552" s="87"/>
      <c r="LDQ552" s="55"/>
      <c r="LDR552" s="55"/>
      <c r="LDS552" s="92"/>
      <c r="LDT552" s="61"/>
      <c r="LDU552" s="55"/>
      <c r="LDV552" s="57"/>
      <c r="LDW552" s="55"/>
      <c r="LDX552" s="55"/>
      <c r="LDY552" s="55"/>
      <c r="LDZ552" s="55"/>
      <c r="LEA552" s="55"/>
      <c r="LEB552" s="55"/>
      <c r="LEC552" s="55"/>
      <c r="LED552" s="59"/>
      <c r="LEE552" s="55"/>
      <c r="LEF552" s="55"/>
      <c r="LEG552" s="87"/>
      <c r="LEH552" s="88"/>
      <c r="LEI552" s="89"/>
      <c r="LEJ552" s="90"/>
      <c r="LEK552" s="57"/>
      <c r="LEL552" s="57"/>
      <c r="LEM552" s="91"/>
      <c r="LEN552" s="87"/>
      <c r="LEO552" s="87"/>
      <c r="LEP552" s="55"/>
      <c r="LEQ552" s="55"/>
      <c r="LER552" s="92"/>
      <c r="LES552" s="61"/>
      <c r="LET552" s="55"/>
      <c r="LEU552" s="57"/>
      <c r="LEV552" s="55"/>
      <c r="LEW552" s="55"/>
      <c r="LEX552" s="55"/>
      <c r="LEY552" s="55"/>
      <c r="LEZ552" s="55"/>
      <c r="LFA552" s="55"/>
      <c r="LFB552" s="55"/>
      <c r="LFC552" s="59"/>
      <c r="LFD552" s="55"/>
      <c r="LFE552" s="55"/>
      <c r="LFF552" s="87"/>
      <c r="LFG552" s="88"/>
      <c r="LFH552" s="89"/>
      <c r="LFI552" s="90"/>
      <c r="LFJ552" s="57"/>
      <c r="LFK552" s="57"/>
      <c r="LFL552" s="91"/>
      <c r="LFM552" s="87"/>
      <c r="LFN552" s="87"/>
      <c r="LFO552" s="55"/>
      <c r="LFP552" s="55"/>
      <c r="LFQ552" s="92"/>
      <c r="LFR552" s="61"/>
      <c r="LFS552" s="55"/>
      <c r="LFT552" s="57"/>
      <c r="LFU552" s="55"/>
      <c r="LFV552" s="55"/>
      <c r="LFW552" s="55"/>
      <c r="LFX552" s="55"/>
      <c r="LFY552" s="55"/>
      <c r="LFZ552" s="55"/>
      <c r="LGA552" s="55"/>
      <c r="LGB552" s="59"/>
      <c r="LGC552" s="55"/>
      <c r="LGD552" s="55"/>
      <c r="LGE552" s="87"/>
      <c r="LGF552" s="88"/>
      <c r="LGG552" s="89"/>
      <c r="LGH552" s="90"/>
      <c r="LGI552" s="57"/>
      <c r="LGJ552" s="57"/>
      <c r="LGK552" s="91"/>
      <c r="LGL552" s="87"/>
      <c r="LGM552" s="87"/>
      <c r="LGN552" s="55"/>
      <c r="LGO552" s="55"/>
      <c r="LGP552" s="92"/>
      <c r="LGQ552" s="61"/>
      <c r="LGR552" s="55"/>
      <c r="LGS552" s="57"/>
      <c r="LGT552" s="55"/>
      <c r="LGU552" s="55"/>
      <c r="LGV552" s="55"/>
      <c r="LGW552" s="55"/>
      <c r="LGX552" s="55"/>
      <c r="LGY552" s="55"/>
      <c r="LGZ552" s="55"/>
      <c r="LHA552" s="59"/>
      <c r="LHB552" s="55"/>
      <c r="LHC552" s="55"/>
      <c r="LHD552" s="87"/>
      <c r="LHE552" s="88"/>
      <c r="LHF552" s="89"/>
      <c r="LHG552" s="90"/>
      <c r="LHH552" s="57"/>
      <c r="LHI552" s="57"/>
      <c r="LHJ552" s="91"/>
      <c r="LHK552" s="87"/>
      <c r="LHL552" s="87"/>
      <c r="LHM552" s="55"/>
      <c r="LHN552" s="55"/>
      <c r="LHO552" s="92"/>
      <c r="LHP552" s="61"/>
      <c r="LHQ552" s="55"/>
      <c r="LHR552" s="57"/>
      <c r="LHS552" s="55"/>
      <c r="LHT552" s="55"/>
      <c r="LHU552" s="55"/>
      <c r="LHV552" s="55"/>
      <c r="LHW552" s="55"/>
      <c r="LHX552" s="55"/>
      <c r="LHY552" s="55"/>
      <c r="LHZ552" s="59"/>
      <c r="LIA552" s="55"/>
      <c r="LIB552" s="55"/>
      <c r="LIC552" s="87"/>
      <c r="LID552" s="88"/>
      <c r="LIE552" s="89"/>
      <c r="LIF552" s="90"/>
      <c r="LIG552" s="57"/>
      <c r="LIH552" s="57"/>
      <c r="LII552" s="91"/>
      <c r="LIJ552" s="87"/>
      <c r="LIK552" s="87"/>
      <c r="LIL552" s="55"/>
      <c r="LIM552" s="55"/>
      <c r="LIN552" s="92"/>
      <c r="LIO552" s="61"/>
      <c r="LIP552" s="55"/>
      <c r="LIQ552" s="57"/>
      <c r="LIR552" s="55"/>
      <c r="LIS552" s="55"/>
      <c r="LIT552" s="55"/>
      <c r="LIU552" s="55"/>
      <c r="LIV552" s="55"/>
      <c r="LIW552" s="55"/>
      <c r="LIX552" s="55"/>
      <c r="LIY552" s="59"/>
      <c r="LIZ552" s="55"/>
      <c r="LJA552" s="55"/>
      <c r="LJB552" s="87"/>
      <c r="LJC552" s="88"/>
      <c r="LJD552" s="89"/>
      <c r="LJE552" s="90"/>
      <c r="LJF552" s="57"/>
      <c r="LJG552" s="57"/>
      <c r="LJH552" s="91"/>
      <c r="LJI552" s="87"/>
      <c r="LJJ552" s="87"/>
      <c r="LJK552" s="55"/>
      <c r="LJL552" s="55"/>
      <c r="LJM552" s="92"/>
      <c r="LJN552" s="61"/>
      <c r="LJO552" s="55"/>
      <c r="LJP552" s="57"/>
      <c r="LJQ552" s="55"/>
      <c r="LJR552" s="55"/>
      <c r="LJS552" s="55"/>
      <c r="LJT552" s="55"/>
      <c r="LJU552" s="55"/>
      <c r="LJV552" s="55"/>
      <c r="LJW552" s="55"/>
      <c r="LJX552" s="59"/>
      <c r="LJY552" s="55"/>
      <c r="LJZ552" s="55"/>
      <c r="LKA552" s="87"/>
      <c r="LKB552" s="88"/>
      <c r="LKC552" s="89"/>
      <c r="LKD552" s="90"/>
      <c r="LKE552" s="57"/>
      <c r="LKF552" s="57"/>
      <c r="LKG552" s="91"/>
      <c r="LKH552" s="87"/>
      <c r="LKI552" s="87"/>
      <c r="LKJ552" s="55"/>
      <c r="LKK552" s="55"/>
      <c r="LKL552" s="92"/>
      <c r="LKM552" s="61"/>
      <c r="LKN552" s="55"/>
      <c r="LKO552" s="57"/>
      <c r="LKP552" s="55"/>
      <c r="LKQ552" s="55"/>
      <c r="LKR552" s="55"/>
      <c r="LKS552" s="55"/>
      <c r="LKT552" s="55"/>
      <c r="LKU552" s="55"/>
      <c r="LKV552" s="55"/>
      <c r="LKW552" s="59"/>
      <c r="LKX552" s="55"/>
      <c r="LKY552" s="55"/>
      <c r="LKZ552" s="87"/>
      <c r="LLA552" s="88"/>
      <c r="LLB552" s="89"/>
      <c r="LLC552" s="90"/>
      <c r="LLD552" s="57"/>
      <c r="LLE552" s="57"/>
      <c r="LLF552" s="91"/>
      <c r="LLG552" s="87"/>
      <c r="LLH552" s="87"/>
      <c r="LLI552" s="55"/>
      <c r="LLJ552" s="55"/>
      <c r="LLK552" s="92"/>
      <c r="LLL552" s="61"/>
      <c r="LLM552" s="55"/>
      <c r="LLN552" s="57"/>
      <c r="LLO552" s="55"/>
      <c r="LLP552" s="55"/>
      <c r="LLQ552" s="55"/>
      <c r="LLR552" s="55"/>
      <c r="LLS552" s="55"/>
      <c r="LLT552" s="55"/>
      <c r="LLU552" s="55"/>
      <c r="LLV552" s="59"/>
      <c r="LLW552" s="55"/>
      <c r="LLX552" s="55"/>
      <c r="LLY552" s="87"/>
      <c r="LLZ552" s="88"/>
      <c r="LMA552" s="89"/>
      <c r="LMB552" s="90"/>
      <c r="LMC552" s="57"/>
      <c r="LMD552" s="57"/>
      <c r="LME552" s="91"/>
      <c r="LMF552" s="87"/>
      <c r="LMG552" s="87"/>
      <c r="LMH552" s="55"/>
      <c r="LMI552" s="55"/>
      <c r="LMJ552" s="92"/>
      <c r="LMK552" s="61"/>
      <c r="LML552" s="55"/>
      <c r="LMM552" s="57"/>
      <c r="LMN552" s="55"/>
      <c r="LMO552" s="55"/>
      <c r="LMP552" s="55"/>
      <c r="LMQ552" s="55"/>
      <c r="LMR552" s="55"/>
      <c r="LMS552" s="55"/>
      <c r="LMT552" s="55"/>
      <c r="LMU552" s="59"/>
      <c r="LMV552" s="55"/>
      <c r="LMW552" s="55"/>
      <c r="LMX552" s="87"/>
      <c r="LMY552" s="88"/>
      <c r="LMZ552" s="89"/>
      <c r="LNA552" s="90"/>
      <c r="LNB552" s="57"/>
      <c r="LNC552" s="57"/>
      <c r="LND552" s="91"/>
      <c r="LNE552" s="87"/>
      <c r="LNF552" s="87"/>
      <c r="LNG552" s="55"/>
      <c r="LNH552" s="55"/>
      <c r="LNI552" s="92"/>
      <c r="LNJ552" s="61"/>
      <c r="LNK552" s="55"/>
      <c r="LNL552" s="57"/>
      <c r="LNM552" s="55"/>
      <c r="LNN552" s="55"/>
      <c r="LNO552" s="55"/>
      <c r="LNP552" s="55"/>
      <c r="LNQ552" s="55"/>
      <c r="LNR552" s="55"/>
      <c r="LNS552" s="55"/>
      <c r="LNT552" s="59"/>
      <c r="LNU552" s="55"/>
      <c r="LNV552" s="55"/>
      <c r="LNW552" s="87"/>
      <c r="LNX552" s="88"/>
      <c r="LNY552" s="89"/>
      <c r="LNZ552" s="90"/>
      <c r="LOA552" s="57"/>
      <c r="LOB552" s="57"/>
      <c r="LOC552" s="91"/>
      <c r="LOD552" s="87"/>
      <c r="LOE552" s="87"/>
      <c r="LOF552" s="55"/>
      <c r="LOG552" s="55"/>
      <c r="LOH552" s="92"/>
      <c r="LOI552" s="61"/>
      <c r="LOJ552" s="55"/>
      <c r="LOK552" s="57"/>
      <c r="LOL552" s="55"/>
      <c r="LOM552" s="55"/>
      <c r="LON552" s="55"/>
      <c r="LOO552" s="55"/>
      <c r="LOP552" s="55"/>
      <c r="LOQ552" s="55"/>
      <c r="LOR552" s="55"/>
      <c r="LOS552" s="59"/>
      <c r="LOT552" s="55"/>
      <c r="LOU552" s="55"/>
      <c r="LOV552" s="87"/>
      <c r="LOW552" s="88"/>
      <c r="LOX552" s="89"/>
      <c r="LOY552" s="90"/>
      <c r="LOZ552" s="57"/>
      <c r="LPA552" s="57"/>
      <c r="LPB552" s="91"/>
      <c r="LPC552" s="87"/>
      <c r="LPD552" s="87"/>
      <c r="LPE552" s="55"/>
      <c r="LPF552" s="55"/>
      <c r="LPG552" s="92"/>
      <c r="LPH552" s="61"/>
      <c r="LPI552" s="55"/>
      <c r="LPJ552" s="57"/>
      <c r="LPK552" s="55"/>
      <c r="LPL552" s="55"/>
      <c r="LPM552" s="55"/>
      <c r="LPN552" s="55"/>
      <c r="LPO552" s="55"/>
      <c r="LPP552" s="55"/>
      <c r="LPQ552" s="55"/>
      <c r="LPR552" s="59"/>
      <c r="LPS552" s="55"/>
      <c r="LPT552" s="55"/>
      <c r="LPU552" s="87"/>
      <c r="LPV552" s="88"/>
      <c r="LPW552" s="89"/>
      <c r="LPX552" s="90"/>
      <c r="LPY552" s="57"/>
      <c r="LPZ552" s="57"/>
      <c r="LQA552" s="91"/>
      <c r="LQB552" s="87"/>
      <c r="LQC552" s="87"/>
      <c r="LQD552" s="55"/>
      <c r="LQE552" s="55"/>
      <c r="LQF552" s="92"/>
      <c r="LQG552" s="61"/>
      <c r="LQH552" s="55"/>
      <c r="LQI552" s="57"/>
      <c r="LQJ552" s="55"/>
      <c r="LQK552" s="55"/>
      <c r="LQL552" s="55"/>
      <c r="LQM552" s="55"/>
      <c r="LQN552" s="55"/>
      <c r="LQO552" s="55"/>
      <c r="LQP552" s="55"/>
      <c r="LQQ552" s="59"/>
      <c r="LQR552" s="55"/>
      <c r="LQS552" s="55"/>
      <c r="LQT552" s="87"/>
      <c r="LQU552" s="88"/>
      <c r="LQV552" s="89"/>
      <c r="LQW552" s="90"/>
      <c r="LQX552" s="57"/>
      <c r="LQY552" s="57"/>
      <c r="LQZ552" s="91"/>
      <c r="LRA552" s="87"/>
      <c r="LRB552" s="87"/>
      <c r="LRC552" s="55"/>
      <c r="LRD552" s="55"/>
      <c r="LRE552" s="92"/>
      <c r="LRF552" s="61"/>
      <c r="LRG552" s="55"/>
      <c r="LRH552" s="57"/>
      <c r="LRI552" s="55"/>
      <c r="LRJ552" s="55"/>
      <c r="LRK552" s="55"/>
      <c r="LRL552" s="55"/>
      <c r="LRM552" s="55"/>
      <c r="LRN552" s="55"/>
      <c r="LRO552" s="55"/>
      <c r="LRP552" s="59"/>
      <c r="LRQ552" s="55"/>
      <c r="LRR552" s="55"/>
      <c r="LRS552" s="87"/>
      <c r="LRT552" s="88"/>
      <c r="LRU552" s="89"/>
      <c r="LRV552" s="90"/>
      <c r="LRW552" s="57"/>
      <c r="LRX552" s="57"/>
      <c r="LRY552" s="91"/>
      <c r="LRZ552" s="87"/>
      <c r="LSA552" s="87"/>
      <c r="LSB552" s="55"/>
      <c r="LSC552" s="55"/>
      <c r="LSD552" s="92"/>
      <c r="LSE552" s="61"/>
      <c r="LSF552" s="55"/>
      <c r="LSG552" s="57"/>
      <c r="LSH552" s="55"/>
      <c r="LSI552" s="55"/>
      <c r="LSJ552" s="55"/>
      <c r="LSK552" s="55"/>
      <c r="LSL552" s="55"/>
      <c r="LSM552" s="55"/>
      <c r="LSN552" s="55"/>
      <c r="LSO552" s="59"/>
      <c r="LSP552" s="55"/>
      <c r="LSQ552" s="55"/>
      <c r="LSR552" s="87"/>
      <c r="LSS552" s="88"/>
      <c r="LST552" s="89"/>
      <c r="LSU552" s="90"/>
      <c r="LSV552" s="57"/>
      <c r="LSW552" s="57"/>
      <c r="LSX552" s="91"/>
      <c r="LSY552" s="87"/>
      <c r="LSZ552" s="87"/>
      <c r="LTA552" s="55"/>
      <c r="LTB552" s="55"/>
      <c r="LTC552" s="92"/>
      <c r="LTD552" s="61"/>
      <c r="LTE552" s="55"/>
      <c r="LTF552" s="57"/>
      <c r="LTG552" s="55"/>
      <c r="LTH552" s="55"/>
      <c r="LTI552" s="55"/>
      <c r="LTJ552" s="55"/>
      <c r="LTK552" s="55"/>
      <c r="LTL552" s="55"/>
      <c r="LTM552" s="55"/>
      <c r="LTN552" s="59"/>
      <c r="LTO552" s="55"/>
      <c r="LTP552" s="55"/>
      <c r="LTQ552" s="87"/>
      <c r="LTR552" s="88"/>
      <c r="LTS552" s="89"/>
      <c r="LTT552" s="90"/>
      <c r="LTU552" s="57"/>
      <c r="LTV552" s="57"/>
      <c r="LTW552" s="91"/>
      <c r="LTX552" s="87"/>
      <c r="LTY552" s="87"/>
      <c r="LTZ552" s="55"/>
      <c r="LUA552" s="55"/>
      <c r="LUB552" s="92"/>
      <c r="LUC552" s="61"/>
      <c r="LUD552" s="55"/>
      <c r="LUE552" s="57"/>
      <c r="LUF552" s="55"/>
      <c r="LUG552" s="55"/>
      <c r="LUH552" s="55"/>
      <c r="LUI552" s="55"/>
      <c r="LUJ552" s="55"/>
      <c r="LUK552" s="55"/>
      <c r="LUL552" s="55"/>
      <c r="LUM552" s="59"/>
      <c r="LUN552" s="55"/>
      <c r="LUO552" s="55"/>
      <c r="LUP552" s="87"/>
      <c r="LUQ552" s="88"/>
      <c r="LUR552" s="89"/>
      <c r="LUS552" s="90"/>
      <c r="LUT552" s="57"/>
      <c r="LUU552" s="57"/>
      <c r="LUV552" s="91"/>
      <c r="LUW552" s="87"/>
      <c r="LUX552" s="87"/>
      <c r="LUY552" s="55"/>
      <c r="LUZ552" s="55"/>
      <c r="LVA552" s="92"/>
      <c r="LVB552" s="61"/>
      <c r="LVC552" s="55"/>
      <c r="LVD552" s="57"/>
      <c r="LVE552" s="55"/>
      <c r="LVF552" s="55"/>
      <c r="LVG552" s="55"/>
      <c r="LVH552" s="55"/>
      <c r="LVI552" s="55"/>
      <c r="LVJ552" s="55"/>
      <c r="LVK552" s="55"/>
      <c r="LVL552" s="59"/>
      <c r="LVM552" s="55"/>
      <c r="LVN552" s="55"/>
      <c r="LVO552" s="87"/>
      <c r="LVP552" s="88"/>
      <c r="LVQ552" s="89"/>
      <c r="LVR552" s="90"/>
      <c r="LVS552" s="57"/>
      <c r="LVT552" s="57"/>
      <c r="LVU552" s="91"/>
      <c r="LVV552" s="87"/>
      <c r="LVW552" s="87"/>
      <c r="LVX552" s="55"/>
      <c r="LVY552" s="55"/>
      <c r="LVZ552" s="92"/>
      <c r="LWA552" s="61"/>
      <c r="LWB552" s="55"/>
      <c r="LWC552" s="57"/>
      <c r="LWD552" s="55"/>
      <c r="LWE552" s="55"/>
      <c r="LWF552" s="55"/>
      <c r="LWG552" s="55"/>
      <c r="LWH552" s="55"/>
      <c r="LWI552" s="55"/>
      <c r="LWJ552" s="55"/>
      <c r="LWK552" s="59"/>
      <c r="LWL552" s="55"/>
      <c r="LWM552" s="55"/>
      <c r="LWN552" s="87"/>
      <c r="LWO552" s="88"/>
      <c r="LWP552" s="89"/>
      <c r="LWQ552" s="90"/>
      <c r="LWR552" s="57"/>
      <c r="LWS552" s="57"/>
      <c r="LWT552" s="91"/>
      <c r="LWU552" s="87"/>
      <c r="LWV552" s="87"/>
      <c r="LWW552" s="55"/>
      <c r="LWX552" s="55"/>
      <c r="LWY552" s="92"/>
      <c r="LWZ552" s="61"/>
      <c r="LXA552" s="55"/>
      <c r="LXB552" s="57"/>
      <c r="LXC552" s="55"/>
      <c r="LXD552" s="55"/>
      <c r="LXE552" s="55"/>
      <c r="LXF552" s="55"/>
      <c r="LXG552" s="55"/>
      <c r="LXH552" s="55"/>
      <c r="LXI552" s="55"/>
      <c r="LXJ552" s="59"/>
      <c r="LXK552" s="55"/>
      <c r="LXL552" s="55"/>
      <c r="LXM552" s="87"/>
      <c r="LXN552" s="88"/>
      <c r="LXO552" s="89"/>
      <c r="LXP552" s="90"/>
      <c r="LXQ552" s="57"/>
      <c r="LXR552" s="57"/>
      <c r="LXS552" s="91"/>
      <c r="LXT552" s="87"/>
      <c r="LXU552" s="87"/>
      <c r="LXV552" s="55"/>
      <c r="LXW552" s="55"/>
      <c r="LXX552" s="92"/>
      <c r="LXY552" s="61"/>
      <c r="LXZ552" s="55"/>
      <c r="LYA552" s="57"/>
      <c r="LYB552" s="55"/>
      <c r="LYC552" s="55"/>
      <c r="LYD552" s="55"/>
      <c r="LYE552" s="55"/>
      <c r="LYF552" s="55"/>
      <c r="LYG552" s="55"/>
      <c r="LYH552" s="55"/>
      <c r="LYI552" s="59"/>
      <c r="LYJ552" s="55"/>
      <c r="LYK552" s="55"/>
      <c r="LYL552" s="87"/>
      <c r="LYM552" s="88"/>
      <c r="LYN552" s="89"/>
      <c r="LYO552" s="90"/>
      <c r="LYP552" s="57"/>
      <c r="LYQ552" s="57"/>
      <c r="LYR552" s="91"/>
      <c r="LYS552" s="87"/>
      <c r="LYT552" s="87"/>
      <c r="LYU552" s="55"/>
      <c r="LYV552" s="55"/>
      <c r="LYW552" s="92"/>
      <c r="LYX552" s="61"/>
      <c r="LYY552" s="55"/>
      <c r="LYZ552" s="57"/>
      <c r="LZA552" s="55"/>
      <c r="LZB552" s="55"/>
      <c r="LZC552" s="55"/>
      <c r="LZD552" s="55"/>
      <c r="LZE552" s="55"/>
      <c r="LZF552" s="55"/>
      <c r="LZG552" s="55"/>
      <c r="LZH552" s="59"/>
      <c r="LZI552" s="55"/>
      <c r="LZJ552" s="55"/>
      <c r="LZK552" s="87"/>
      <c r="LZL552" s="88"/>
      <c r="LZM552" s="89"/>
      <c r="LZN552" s="90"/>
      <c r="LZO552" s="57"/>
      <c r="LZP552" s="57"/>
      <c r="LZQ552" s="91"/>
      <c r="LZR552" s="87"/>
      <c r="LZS552" s="87"/>
      <c r="LZT552" s="55"/>
      <c r="LZU552" s="55"/>
      <c r="LZV552" s="92"/>
      <c r="LZW552" s="61"/>
      <c r="LZX552" s="55"/>
      <c r="LZY552" s="57"/>
      <c r="LZZ552" s="55"/>
      <c r="MAA552" s="55"/>
      <c r="MAB552" s="55"/>
      <c r="MAC552" s="55"/>
      <c r="MAD552" s="55"/>
      <c r="MAE552" s="55"/>
      <c r="MAF552" s="55"/>
      <c r="MAG552" s="59"/>
      <c r="MAH552" s="55"/>
      <c r="MAI552" s="55"/>
      <c r="MAJ552" s="87"/>
      <c r="MAK552" s="88"/>
      <c r="MAL552" s="89"/>
      <c r="MAM552" s="90"/>
      <c r="MAN552" s="57"/>
      <c r="MAO552" s="57"/>
      <c r="MAP552" s="91"/>
      <c r="MAQ552" s="87"/>
      <c r="MAR552" s="87"/>
      <c r="MAS552" s="55"/>
      <c r="MAT552" s="55"/>
      <c r="MAU552" s="92"/>
      <c r="MAV552" s="61"/>
      <c r="MAW552" s="55"/>
      <c r="MAX552" s="57"/>
      <c r="MAY552" s="55"/>
      <c r="MAZ552" s="55"/>
      <c r="MBA552" s="55"/>
      <c r="MBB552" s="55"/>
      <c r="MBC552" s="55"/>
      <c r="MBD552" s="55"/>
      <c r="MBE552" s="55"/>
      <c r="MBF552" s="59"/>
      <c r="MBG552" s="55"/>
      <c r="MBH552" s="55"/>
      <c r="MBI552" s="87"/>
      <c r="MBJ552" s="88"/>
      <c r="MBK552" s="89"/>
      <c r="MBL552" s="90"/>
      <c r="MBM552" s="57"/>
      <c r="MBN552" s="57"/>
      <c r="MBO552" s="91"/>
      <c r="MBP552" s="87"/>
      <c r="MBQ552" s="87"/>
      <c r="MBR552" s="55"/>
      <c r="MBS552" s="55"/>
      <c r="MBT552" s="92"/>
      <c r="MBU552" s="61"/>
      <c r="MBV552" s="55"/>
      <c r="MBW552" s="57"/>
      <c r="MBX552" s="55"/>
      <c r="MBY552" s="55"/>
      <c r="MBZ552" s="55"/>
      <c r="MCA552" s="55"/>
      <c r="MCB552" s="55"/>
      <c r="MCC552" s="55"/>
      <c r="MCD552" s="55"/>
      <c r="MCE552" s="59"/>
      <c r="MCF552" s="55"/>
      <c r="MCG552" s="55"/>
      <c r="MCH552" s="87"/>
      <c r="MCI552" s="88"/>
      <c r="MCJ552" s="89"/>
      <c r="MCK552" s="90"/>
      <c r="MCL552" s="57"/>
      <c r="MCM552" s="57"/>
      <c r="MCN552" s="91"/>
      <c r="MCO552" s="87"/>
      <c r="MCP552" s="87"/>
      <c r="MCQ552" s="55"/>
      <c r="MCR552" s="55"/>
      <c r="MCS552" s="92"/>
      <c r="MCT552" s="61"/>
      <c r="MCU552" s="55"/>
      <c r="MCV552" s="57"/>
      <c r="MCW552" s="55"/>
      <c r="MCX552" s="55"/>
      <c r="MCY552" s="55"/>
      <c r="MCZ552" s="55"/>
      <c r="MDA552" s="55"/>
      <c r="MDB552" s="55"/>
      <c r="MDC552" s="55"/>
      <c r="MDD552" s="59"/>
      <c r="MDE552" s="55"/>
      <c r="MDF552" s="55"/>
      <c r="MDG552" s="87"/>
      <c r="MDH552" s="88"/>
      <c r="MDI552" s="89"/>
      <c r="MDJ552" s="90"/>
      <c r="MDK552" s="57"/>
      <c r="MDL552" s="57"/>
      <c r="MDM552" s="91"/>
      <c r="MDN552" s="87"/>
      <c r="MDO552" s="87"/>
      <c r="MDP552" s="55"/>
      <c r="MDQ552" s="55"/>
      <c r="MDR552" s="92"/>
      <c r="MDS552" s="61"/>
      <c r="MDT552" s="55"/>
      <c r="MDU552" s="57"/>
      <c r="MDV552" s="55"/>
      <c r="MDW552" s="55"/>
      <c r="MDX552" s="55"/>
      <c r="MDY552" s="55"/>
      <c r="MDZ552" s="55"/>
      <c r="MEA552" s="55"/>
      <c r="MEB552" s="55"/>
      <c r="MEC552" s="59"/>
      <c r="MED552" s="55"/>
      <c r="MEE552" s="55"/>
      <c r="MEF552" s="87"/>
      <c r="MEG552" s="88"/>
      <c r="MEH552" s="89"/>
      <c r="MEI552" s="90"/>
      <c r="MEJ552" s="57"/>
      <c r="MEK552" s="57"/>
      <c r="MEL552" s="91"/>
      <c r="MEM552" s="87"/>
      <c r="MEN552" s="87"/>
      <c r="MEO552" s="55"/>
      <c r="MEP552" s="55"/>
      <c r="MEQ552" s="92"/>
      <c r="MER552" s="61"/>
      <c r="MES552" s="55"/>
      <c r="MET552" s="57"/>
      <c r="MEU552" s="55"/>
      <c r="MEV552" s="55"/>
      <c r="MEW552" s="55"/>
      <c r="MEX552" s="55"/>
      <c r="MEY552" s="55"/>
      <c r="MEZ552" s="55"/>
      <c r="MFA552" s="55"/>
      <c r="MFB552" s="59"/>
      <c r="MFC552" s="55"/>
      <c r="MFD552" s="55"/>
      <c r="MFE552" s="87"/>
      <c r="MFF552" s="88"/>
      <c r="MFG552" s="89"/>
      <c r="MFH552" s="90"/>
      <c r="MFI552" s="57"/>
      <c r="MFJ552" s="57"/>
      <c r="MFK552" s="91"/>
      <c r="MFL552" s="87"/>
      <c r="MFM552" s="87"/>
      <c r="MFN552" s="55"/>
      <c r="MFO552" s="55"/>
      <c r="MFP552" s="92"/>
      <c r="MFQ552" s="61"/>
      <c r="MFR552" s="55"/>
      <c r="MFS552" s="57"/>
      <c r="MFT552" s="55"/>
      <c r="MFU552" s="55"/>
      <c r="MFV552" s="55"/>
      <c r="MFW552" s="55"/>
      <c r="MFX552" s="55"/>
      <c r="MFY552" s="55"/>
      <c r="MFZ552" s="55"/>
      <c r="MGA552" s="59"/>
      <c r="MGB552" s="55"/>
      <c r="MGC552" s="55"/>
      <c r="MGD552" s="87"/>
      <c r="MGE552" s="88"/>
      <c r="MGF552" s="89"/>
      <c r="MGG552" s="90"/>
      <c r="MGH552" s="57"/>
      <c r="MGI552" s="57"/>
      <c r="MGJ552" s="91"/>
      <c r="MGK552" s="87"/>
      <c r="MGL552" s="87"/>
      <c r="MGM552" s="55"/>
      <c r="MGN552" s="55"/>
      <c r="MGO552" s="92"/>
      <c r="MGP552" s="61"/>
      <c r="MGQ552" s="55"/>
      <c r="MGR552" s="57"/>
      <c r="MGS552" s="55"/>
      <c r="MGT552" s="55"/>
      <c r="MGU552" s="55"/>
      <c r="MGV552" s="55"/>
      <c r="MGW552" s="55"/>
      <c r="MGX552" s="55"/>
      <c r="MGY552" s="55"/>
      <c r="MGZ552" s="59"/>
      <c r="MHA552" s="55"/>
      <c r="MHB552" s="55"/>
      <c r="MHC552" s="87"/>
      <c r="MHD552" s="88"/>
      <c r="MHE552" s="89"/>
      <c r="MHF552" s="90"/>
      <c r="MHG552" s="57"/>
      <c r="MHH552" s="57"/>
      <c r="MHI552" s="91"/>
      <c r="MHJ552" s="87"/>
      <c r="MHK552" s="87"/>
      <c r="MHL552" s="55"/>
      <c r="MHM552" s="55"/>
      <c r="MHN552" s="92"/>
      <c r="MHO552" s="61"/>
      <c r="MHP552" s="55"/>
      <c r="MHQ552" s="57"/>
      <c r="MHR552" s="55"/>
      <c r="MHS552" s="55"/>
      <c r="MHT552" s="55"/>
      <c r="MHU552" s="55"/>
      <c r="MHV552" s="55"/>
      <c r="MHW552" s="55"/>
      <c r="MHX552" s="55"/>
      <c r="MHY552" s="59"/>
      <c r="MHZ552" s="55"/>
      <c r="MIA552" s="55"/>
      <c r="MIB552" s="87"/>
      <c r="MIC552" s="88"/>
      <c r="MID552" s="89"/>
      <c r="MIE552" s="90"/>
      <c r="MIF552" s="57"/>
      <c r="MIG552" s="57"/>
      <c r="MIH552" s="91"/>
      <c r="MII552" s="87"/>
      <c r="MIJ552" s="87"/>
      <c r="MIK552" s="55"/>
      <c r="MIL552" s="55"/>
      <c r="MIM552" s="92"/>
      <c r="MIN552" s="61"/>
      <c r="MIO552" s="55"/>
      <c r="MIP552" s="57"/>
      <c r="MIQ552" s="55"/>
      <c r="MIR552" s="55"/>
      <c r="MIS552" s="55"/>
      <c r="MIT552" s="55"/>
      <c r="MIU552" s="55"/>
      <c r="MIV552" s="55"/>
      <c r="MIW552" s="55"/>
      <c r="MIX552" s="59"/>
      <c r="MIY552" s="55"/>
      <c r="MIZ552" s="55"/>
      <c r="MJA552" s="87"/>
      <c r="MJB552" s="88"/>
      <c r="MJC552" s="89"/>
      <c r="MJD552" s="90"/>
      <c r="MJE552" s="57"/>
      <c r="MJF552" s="57"/>
      <c r="MJG552" s="91"/>
      <c r="MJH552" s="87"/>
      <c r="MJI552" s="87"/>
      <c r="MJJ552" s="55"/>
      <c r="MJK552" s="55"/>
      <c r="MJL552" s="92"/>
      <c r="MJM552" s="61"/>
      <c r="MJN552" s="55"/>
      <c r="MJO552" s="57"/>
      <c r="MJP552" s="55"/>
      <c r="MJQ552" s="55"/>
      <c r="MJR552" s="55"/>
      <c r="MJS552" s="55"/>
      <c r="MJT552" s="55"/>
      <c r="MJU552" s="55"/>
      <c r="MJV552" s="55"/>
      <c r="MJW552" s="59"/>
      <c r="MJX552" s="55"/>
      <c r="MJY552" s="55"/>
      <c r="MJZ552" s="87"/>
      <c r="MKA552" s="88"/>
      <c r="MKB552" s="89"/>
      <c r="MKC552" s="90"/>
      <c r="MKD552" s="57"/>
      <c r="MKE552" s="57"/>
      <c r="MKF552" s="91"/>
      <c r="MKG552" s="87"/>
      <c r="MKH552" s="87"/>
      <c r="MKI552" s="55"/>
      <c r="MKJ552" s="55"/>
      <c r="MKK552" s="92"/>
      <c r="MKL552" s="61"/>
      <c r="MKM552" s="55"/>
      <c r="MKN552" s="57"/>
      <c r="MKO552" s="55"/>
      <c r="MKP552" s="55"/>
      <c r="MKQ552" s="55"/>
      <c r="MKR552" s="55"/>
      <c r="MKS552" s="55"/>
      <c r="MKT552" s="55"/>
      <c r="MKU552" s="55"/>
      <c r="MKV552" s="59"/>
      <c r="MKW552" s="55"/>
      <c r="MKX552" s="55"/>
      <c r="MKY552" s="87"/>
      <c r="MKZ552" s="88"/>
      <c r="MLA552" s="89"/>
      <c r="MLB552" s="90"/>
      <c r="MLC552" s="57"/>
      <c r="MLD552" s="57"/>
      <c r="MLE552" s="91"/>
      <c r="MLF552" s="87"/>
      <c r="MLG552" s="87"/>
      <c r="MLH552" s="55"/>
      <c r="MLI552" s="55"/>
      <c r="MLJ552" s="92"/>
      <c r="MLK552" s="61"/>
      <c r="MLL552" s="55"/>
      <c r="MLM552" s="57"/>
      <c r="MLN552" s="55"/>
      <c r="MLO552" s="55"/>
      <c r="MLP552" s="55"/>
      <c r="MLQ552" s="55"/>
      <c r="MLR552" s="55"/>
      <c r="MLS552" s="55"/>
      <c r="MLT552" s="55"/>
      <c r="MLU552" s="59"/>
      <c r="MLV552" s="55"/>
      <c r="MLW552" s="55"/>
      <c r="MLX552" s="87"/>
      <c r="MLY552" s="88"/>
      <c r="MLZ552" s="89"/>
      <c r="MMA552" s="90"/>
      <c r="MMB552" s="57"/>
      <c r="MMC552" s="57"/>
      <c r="MMD552" s="91"/>
      <c r="MME552" s="87"/>
      <c r="MMF552" s="87"/>
      <c r="MMG552" s="55"/>
      <c r="MMH552" s="55"/>
      <c r="MMI552" s="92"/>
      <c r="MMJ552" s="61"/>
      <c r="MMK552" s="55"/>
      <c r="MML552" s="57"/>
      <c r="MMM552" s="55"/>
      <c r="MMN552" s="55"/>
      <c r="MMO552" s="55"/>
      <c r="MMP552" s="55"/>
      <c r="MMQ552" s="55"/>
      <c r="MMR552" s="55"/>
      <c r="MMS552" s="55"/>
      <c r="MMT552" s="59"/>
      <c r="MMU552" s="55"/>
      <c r="MMV552" s="55"/>
      <c r="MMW552" s="87"/>
      <c r="MMX552" s="88"/>
      <c r="MMY552" s="89"/>
      <c r="MMZ552" s="90"/>
      <c r="MNA552" s="57"/>
      <c r="MNB552" s="57"/>
      <c r="MNC552" s="91"/>
      <c r="MND552" s="87"/>
      <c r="MNE552" s="87"/>
      <c r="MNF552" s="55"/>
      <c r="MNG552" s="55"/>
      <c r="MNH552" s="92"/>
      <c r="MNI552" s="61"/>
      <c r="MNJ552" s="55"/>
      <c r="MNK552" s="57"/>
      <c r="MNL552" s="55"/>
      <c r="MNM552" s="55"/>
      <c r="MNN552" s="55"/>
      <c r="MNO552" s="55"/>
      <c r="MNP552" s="55"/>
      <c r="MNQ552" s="55"/>
      <c r="MNR552" s="55"/>
      <c r="MNS552" s="59"/>
      <c r="MNT552" s="55"/>
      <c r="MNU552" s="55"/>
      <c r="MNV552" s="87"/>
      <c r="MNW552" s="88"/>
      <c r="MNX552" s="89"/>
      <c r="MNY552" s="90"/>
      <c r="MNZ552" s="57"/>
      <c r="MOA552" s="57"/>
      <c r="MOB552" s="91"/>
      <c r="MOC552" s="87"/>
      <c r="MOD552" s="87"/>
      <c r="MOE552" s="55"/>
      <c r="MOF552" s="55"/>
      <c r="MOG552" s="92"/>
      <c r="MOH552" s="61"/>
      <c r="MOI552" s="55"/>
      <c r="MOJ552" s="57"/>
      <c r="MOK552" s="55"/>
      <c r="MOL552" s="55"/>
      <c r="MOM552" s="55"/>
      <c r="MON552" s="55"/>
      <c r="MOO552" s="55"/>
      <c r="MOP552" s="55"/>
      <c r="MOQ552" s="55"/>
      <c r="MOR552" s="59"/>
      <c r="MOS552" s="55"/>
      <c r="MOT552" s="55"/>
      <c r="MOU552" s="87"/>
      <c r="MOV552" s="88"/>
      <c r="MOW552" s="89"/>
      <c r="MOX552" s="90"/>
      <c r="MOY552" s="57"/>
      <c r="MOZ552" s="57"/>
      <c r="MPA552" s="91"/>
      <c r="MPB552" s="87"/>
      <c r="MPC552" s="87"/>
      <c r="MPD552" s="55"/>
      <c r="MPE552" s="55"/>
      <c r="MPF552" s="92"/>
      <c r="MPG552" s="61"/>
      <c r="MPH552" s="55"/>
      <c r="MPI552" s="57"/>
      <c r="MPJ552" s="55"/>
      <c r="MPK552" s="55"/>
      <c r="MPL552" s="55"/>
      <c r="MPM552" s="55"/>
      <c r="MPN552" s="55"/>
      <c r="MPO552" s="55"/>
      <c r="MPP552" s="55"/>
      <c r="MPQ552" s="59"/>
      <c r="MPR552" s="55"/>
      <c r="MPS552" s="55"/>
      <c r="MPT552" s="87"/>
      <c r="MPU552" s="88"/>
      <c r="MPV552" s="89"/>
      <c r="MPW552" s="90"/>
      <c r="MPX552" s="57"/>
      <c r="MPY552" s="57"/>
      <c r="MPZ552" s="91"/>
      <c r="MQA552" s="87"/>
      <c r="MQB552" s="87"/>
      <c r="MQC552" s="55"/>
      <c r="MQD552" s="55"/>
      <c r="MQE552" s="92"/>
      <c r="MQF552" s="61"/>
      <c r="MQG552" s="55"/>
      <c r="MQH552" s="57"/>
      <c r="MQI552" s="55"/>
      <c r="MQJ552" s="55"/>
      <c r="MQK552" s="55"/>
      <c r="MQL552" s="55"/>
      <c r="MQM552" s="55"/>
      <c r="MQN552" s="55"/>
      <c r="MQO552" s="55"/>
      <c r="MQP552" s="59"/>
      <c r="MQQ552" s="55"/>
      <c r="MQR552" s="55"/>
      <c r="MQS552" s="87"/>
      <c r="MQT552" s="88"/>
      <c r="MQU552" s="89"/>
      <c r="MQV552" s="90"/>
      <c r="MQW552" s="57"/>
      <c r="MQX552" s="57"/>
      <c r="MQY552" s="91"/>
      <c r="MQZ552" s="87"/>
      <c r="MRA552" s="87"/>
      <c r="MRB552" s="55"/>
      <c r="MRC552" s="55"/>
      <c r="MRD552" s="92"/>
      <c r="MRE552" s="61"/>
      <c r="MRF552" s="55"/>
      <c r="MRG552" s="57"/>
      <c r="MRH552" s="55"/>
      <c r="MRI552" s="55"/>
      <c r="MRJ552" s="55"/>
      <c r="MRK552" s="55"/>
      <c r="MRL552" s="55"/>
      <c r="MRM552" s="55"/>
      <c r="MRN552" s="55"/>
      <c r="MRO552" s="59"/>
      <c r="MRP552" s="55"/>
      <c r="MRQ552" s="55"/>
      <c r="MRR552" s="87"/>
      <c r="MRS552" s="88"/>
      <c r="MRT552" s="89"/>
      <c r="MRU552" s="90"/>
      <c r="MRV552" s="57"/>
      <c r="MRW552" s="57"/>
      <c r="MRX552" s="91"/>
      <c r="MRY552" s="87"/>
      <c r="MRZ552" s="87"/>
      <c r="MSA552" s="55"/>
      <c r="MSB552" s="55"/>
      <c r="MSC552" s="92"/>
      <c r="MSD552" s="61"/>
      <c r="MSE552" s="55"/>
      <c r="MSF552" s="57"/>
      <c r="MSG552" s="55"/>
      <c r="MSH552" s="55"/>
      <c r="MSI552" s="55"/>
      <c r="MSJ552" s="55"/>
      <c r="MSK552" s="55"/>
      <c r="MSL552" s="55"/>
      <c r="MSM552" s="55"/>
      <c r="MSN552" s="59"/>
      <c r="MSO552" s="55"/>
      <c r="MSP552" s="55"/>
      <c r="MSQ552" s="87"/>
      <c r="MSR552" s="88"/>
      <c r="MSS552" s="89"/>
      <c r="MST552" s="90"/>
      <c r="MSU552" s="57"/>
      <c r="MSV552" s="57"/>
      <c r="MSW552" s="91"/>
      <c r="MSX552" s="87"/>
      <c r="MSY552" s="87"/>
      <c r="MSZ552" s="55"/>
      <c r="MTA552" s="55"/>
      <c r="MTB552" s="92"/>
      <c r="MTC552" s="61"/>
      <c r="MTD552" s="55"/>
      <c r="MTE552" s="57"/>
      <c r="MTF552" s="55"/>
      <c r="MTG552" s="55"/>
      <c r="MTH552" s="55"/>
      <c r="MTI552" s="55"/>
      <c r="MTJ552" s="55"/>
      <c r="MTK552" s="55"/>
      <c r="MTL552" s="55"/>
      <c r="MTM552" s="59"/>
      <c r="MTN552" s="55"/>
      <c r="MTO552" s="55"/>
      <c r="MTP552" s="87"/>
      <c r="MTQ552" s="88"/>
      <c r="MTR552" s="89"/>
      <c r="MTS552" s="90"/>
      <c r="MTT552" s="57"/>
      <c r="MTU552" s="57"/>
      <c r="MTV552" s="91"/>
      <c r="MTW552" s="87"/>
      <c r="MTX552" s="87"/>
      <c r="MTY552" s="55"/>
      <c r="MTZ552" s="55"/>
      <c r="MUA552" s="92"/>
      <c r="MUB552" s="61"/>
      <c r="MUC552" s="55"/>
      <c r="MUD552" s="57"/>
      <c r="MUE552" s="55"/>
      <c r="MUF552" s="55"/>
      <c r="MUG552" s="55"/>
      <c r="MUH552" s="55"/>
      <c r="MUI552" s="55"/>
      <c r="MUJ552" s="55"/>
      <c r="MUK552" s="55"/>
      <c r="MUL552" s="59"/>
      <c r="MUM552" s="55"/>
      <c r="MUN552" s="55"/>
      <c r="MUO552" s="87"/>
      <c r="MUP552" s="88"/>
      <c r="MUQ552" s="89"/>
      <c r="MUR552" s="90"/>
      <c r="MUS552" s="57"/>
      <c r="MUT552" s="57"/>
      <c r="MUU552" s="91"/>
      <c r="MUV552" s="87"/>
      <c r="MUW552" s="87"/>
      <c r="MUX552" s="55"/>
      <c r="MUY552" s="55"/>
      <c r="MUZ552" s="92"/>
      <c r="MVA552" s="61"/>
      <c r="MVB552" s="55"/>
      <c r="MVC552" s="57"/>
      <c r="MVD552" s="55"/>
      <c r="MVE552" s="55"/>
      <c r="MVF552" s="55"/>
      <c r="MVG552" s="55"/>
      <c r="MVH552" s="55"/>
      <c r="MVI552" s="55"/>
      <c r="MVJ552" s="55"/>
      <c r="MVK552" s="59"/>
      <c r="MVL552" s="55"/>
      <c r="MVM552" s="55"/>
      <c r="MVN552" s="87"/>
      <c r="MVO552" s="88"/>
      <c r="MVP552" s="89"/>
      <c r="MVQ552" s="90"/>
      <c r="MVR552" s="57"/>
      <c r="MVS552" s="57"/>
      <c r="MVT552" s="91"/>
      <c r="MVU552" s="87"/>
      <c r="MVV552" s="87"/>
      <c r="MVW552" s="55"/>
      <c r="MVX552" s="55"/>
      <c r="MVY552" s="92"/>
      <c r="MVZ552" s="61"/>
      <c r="MWA552" s="55"/>
      <c r="MWB552" s="57"/>
      <c r="MWC552" s="55"/>
      <c r="MWD552" s="55"/>
      <c r="MWE552" s="55"/>
      <c r="MWF552" s="55"/>
      <c r="MWG552" s="55"/>
      <c r="MWH552" s="55"/>
      <c r="MWI552" s="55"/>
      <c r="MWJ552" s="59"/>
      <c r="MWK552" s="55"/>
      <c r="MWL552" s="55"/>
      <c r="MWM552" s="87"/>
      <c r="MWN552" s="88"/>
      <c r="MWO552" s="89"/>
      <c r="MWP552" s="90"/>
      <c r="MWQ552" s="57"/>
      <c r="MWR552" s="57"/>
      <c r="MWS552" s="91"/>
      <c r="MWT552" s="87"/>
      <c r="MWU552" s="87"/>
      <c r="MWV552" s="55"/>
      <c r="MWW552" s="55"/>
      <c r="MWX552" s="92"/>
      <c r="MWY552" s="61"/>
      <c r="MWZ552" s="55"/>
      <c r="MXA552" s="57"/>
      <c r="MXB552" s="55"/>
      <c r="MXC552" s="55"/>
      <c r="MXD552" s="55"/>
      <c r="MXE552" s="55"/>
      <c r="MXF552" s="55"/>
      <c r="MXG552" s="55"/>
      <c r="MXH552" s="55"/>
      <c r="MXI552" s="59"/>
      <c r="MXJ552" s="55"/>
      <c r="MXK552" s="55"/>
      <c r="MXL552" s="87"/>
      <c r="MXM552" s="88"/>
      <c r="MXN552" s="89"/>
      <c r="MXO552" s="90"/>
      <c r="MXP552" s="57"/>
      <c r="MXQ552" s="57"/>
      <c r="MXR552" s="91"/>
      <c r="MXS552" s="87"/>
      <c r="MXT552" s="87"/>
      <c r="MXU552" s="55"/>
      <c r="MXV552" s="55"/>
      <c r="MXW552" s="92"/>
      <c r="MXX552" s="61"/>
      <c r="MXY552" s="55"/>
      <c r="MXZ552" s="57"/>
      <c r="MYA552" s="55"/>
      <c r="MYB552" s="55"/>
      <c r="MYC552" s="55"/>
      <c r="MYD552" s="55"/>
      <c r="MYE552" s="55"/>
      <c r="MYF552" s="55"/>
      <c r="MYG552" s="55"/>
      <c r="MYH552" s="59"/>
      <c r="MYI552" s="55"/>
      <c r="MYJ552" s="55"/>
      <c r="MYK552" s="87"/>
      <c r="MYL552" s="88"/>
      <c r="MYM552" s="89"/>
      <c r="MYN552" s="90"/>
      <c r="MYO552" s="57"/>
      <c r="MYP552" s="57"/>
      <c r="MYQ552" s="91"/>
      <c r="MYR552" s="87"/>
      <c r="MYS552" s="87"/>
      <c r="MYT552" s="55"/>
      <c r="MYU552" s="55"/>
      <c r="MYV552" s="92"/>
      <c r="MYW552" s="61"/>
      <c r="MYX552" s="55"/>
      <c r="MYY552" s="57"/>
      <c r="MYZ552" s="55"/>
      <c r="MZA552" s="55"/>
      <c r="MZB552" s="55"/>
      <c r="MZC552" s="55"/>
      <c r="MZD552" s="55"/>
      <c r="MZE552" s="55"/>
      <c r="MZF552" s="55"/>
      <c r="MZG552" s="59"/>
      <c r="MZH552" s="55"/>
      <c r="MZI552" s="55"/>
      <c r="MZJ552" s="87"/>
      <c r="MZK552" s="88"/>
      <c r="MZL552" s="89"/>
      <c r="MZM552" s="90"/>
      <c r="MZN552" s="57"/>
      <c r="MZO552" s="57"/>
      <c r="MZP552" s="91"/>
      <c r="MZQ552" s="87"/>
      <c r="MZR552" s="87"/>
      <c r="MZS552" s="55"/>
      <c r="MZT552" s="55"/>
      <c r="MZU552" s="92"/>
      <c r="MZV552" s="61"/>
      <c r="MZW552" s="55"/>
      <c r="MZX552" s="57"/>
      <c r="MZY552" s="55"/>
      <c r="MZZ552" s="55"/>
      <c r="NAA552" s="55"/>
      <c r="NAB552" s="55"/>
      <c r="NAC552" s="55"/>
      <c r="NAD552" s="55"/>
      <c r="NAE552" s="55"/>
      <c r="NAF552" s="59"/>
      <c r="NAG552" s="55"/>
      <c r="NAH552" s="55"/>
      <c r="NAI552" s="87"/>
      <c r="NAJ552" s="88"/>
      <c r="NAK552" s="89"/>
      <c r="NAL552" s="90"/>
      <c r="NAM552" s="57"/>
      <c r="NAN552" s="57"/>
      <c r="NAO552" s="91"/>
      <c r="NAP552" s="87"/>
      <c r="NAQ552" s="87"/>
      <c r="NAR552" s="55"/>
      <c r="NAS552" s="55"/>
      <c r="NAT552" s="92"/>
      <c r="NAU552" s="61"/>
      <c r="NAV552" s="55"/>
      <c r="NAW552" s="57"/>
      <c r="NAX552" s="55"/>
      <c r="NAY552" s="55"/>
      <c r="NAZ552" s="55"/>
      <c r="NBA552" s="55"/>
      <c r="NBB552" s="55"/>
      <c r="NBC552" s="55"/>
      <c r="NBD552" s="55"/>
      <c r="NBE552" s="59"/>
      <c r="NBF552" s="55"/>
      <c r="NBG552" s="55"/>
      <c r="NBH552" s="87"/>
      <c r="NBI552" s="88"/>
      <c r="NBJ552" s="89"/>
      <c r="NBK552" s="90"/>
      <c r="NBL552" s="57"/>
      <c r="NBM552" s="57"/>
      <c r="NBN552" s="91"/>
      <c r="NBO552" s="87"/>
      <c r="NBP552" s="87"/>
      <c r="NBQ552" s="55"/>
      <c r="NBR552" s="55"/>
      <c r="NBS552" s="92"/>
      <c r="NBT552" s="61"/>
      <c r="NBU552" s="55"/>
      <c r="NBV552" s="57"/>
      <c r="NBW552" s="55"/>
      <c r="NBX552" s="55"/>
      <c r="NBY552" s="55"/>
      <c r="NBZ552" s="55"/>
      <c r="NCA552" s="55"/>
      <c r="NCB552" s="55"/>
      <c r="NCC552" s="55"/>
      <c r="NCD552" s="59"/>
      <c r="NCE552" s="55"/>
      <c r="NCF552" s="55"/>
      <c r="NCG552" s="87"/>
      <c r="NCH552" s="88"/>
      <c r="NCI552" s="89"/>
      <c r="NCJ552" s="90"/>
      <c r="NCK552" s="57"/>
      <c r="NCL552" s="57"/>
      <c r="NCM552" s="91"/>
      <c r="NCN552" s="87"/>
      <c r="NCO552" s="87"/>
      <c r="NCP552" s="55"/>
      <c r="NCQ552" s="55"/>
      <c r="NCR552" s="92"/>
      <c r="NCS552" s="61"/>
      <c r="NCT552" s="55"/>
      <c r="NCU552" s="57"/>
      <c r="NCV552" s="55"/>
      <c r="NCW552" s="55"/>
      <c r="NCX552" s="55"/>
      <c r="NCY552" s="55"/>
      <c r="NCZ552" s="55"/>
      <c r="NDA552" s="55"/>
      <c r="NDB552" s="55"/>
      <c r="NDC552" s="59"/>
      <c r="NDD552" s="55"/>
      <c r="NDE552" s="55"/>
      <c r="NDF552" s="87"/>
      <c r="NDG552" s="88"/>
      <c r="NDH552" s="89"/>
      <c r="NDI552" s="90"/>
      <c r="NDJ552" s="57"/>
      <c r="NDK552" s="57"/>
      <c r="NDL552" s="91"/>
      <c r="NDM552" s="87"/>
      <c r="NDN552" s="87"/>
      <c r="NDO552" s="55"/>
      <c r="NDP552" s="55"/>
      <c r="NDQ552" s="92"/>
      <c r="NDR552" s="61"/>
      <c r="NDS552" s="55"/>
      <c r="NDT552" s="57"/>
      <c r="NDU552" s="55"/>
      <c r="NDV552" s="55"/>
      <c r="NDW552" s="55"/>
      <c r="NDX552" s="55"/>
      <c r="NDY552" s="55"/>
      <c r="NDZ552" s="55"/>
      <c r="NEA552" s="55"/>
      <c r="NEB552" s="59"/>
      <c r="NEC552" s="55"/>
      <c r="NED552" s="55"/>
      <c r="NEE552" s="87"/>
      <c r="NEF552" s="88"/>
      <c r="NEG552" s="89"/>
      <c r="NEH552" s="90"/>
      <c r="NEI552" s="57"/>
      <c r="NEJ552" s="57"/>
      <c r="NEK552" s="91"/>
      <c r="NEL552" s="87"/>
      <c r="NEM552" s="87"/>
      <c r="NEN552" s="55"/>
      <c r="NEO552" s="55"/>
      <c r="NEP552" s="92"/>
      <c r="NEQ552" s="61"/>
      <c r="NER552" s="55"/>
      <c r="NES552" s="57"/>
      <c r="NET552" s="55"/>
      <c r="NEU552" s="55"/>
      <c r="NEV552" s="55"/>
      <c r="NEW552" s="55"/>
      <c r="NEX552" s="55"/>
      <c r="NEY552" s="55"/>
      <c r="NEZ552" s="55"/>
      <c r="NFA552" s="59"/>
      <c r="NFB552" s="55"/>
      <c r="NFC552" s="55"/>
      <c r="NFD552" s="87"/>
      <c r="NFE552" s="88"/>
      <c r="NFF552" s="89"/>
      <c r="NFG552" s="90"/>
      <c r="NFH552" s="57"/>
      <c r="NFI552" s="57"/>
      <c r="NFJ552" s="91"/>
      <c r="NFK552" s="87"/>
      <c r="NFL552" s="87"/>
      <c r="NFM552" s="55"/>
      <c r="NFN552" s="55"/>
      <c r="NFO552" s="92"/>
      <c r="NFP552" s="61"/>
      <c r="NFQ552" s="55"/>
      <c r="NFR552" s="57"/>
      <c r="NFS552" s="55"/>
      <c r="NFT552" s="55"/>
      <c r="NFU552" s="55"/>
      <c r="NFV552" s="55"/>
      <c r="NFW552" s="55"/>
      <c r="NFX552" s="55"/>
      <c r="NFY552" s="55"/>
      <c r="NFZ552" s="59"/>
      <c r="NGA552" s="55"/>
      <c r="NGB552" s="55"/>
      <c r="NGC552" s="87"/>
      <c r="NGD552" s="88"/>
      <c r="NGE552" s="89"/>
      <c r="NGF552" s="90"/>
      <c r="NGG552" s="57"/>
      <c r="NGH552" s="57"/>
      <c r="NGI552" s="91"/>
      <c r="NGJ552" s="87"/>
      <c r="NGK552" s="87"/>
      <c r="NGL552" s="55"/>
      <c r="NGM552" s="55"/>
      <c r="NGN552" s="92"/>
      <c r="NGO552" s="61"/>
      <c r="NGP552" s="55"/>
      <c r="NGQ552" s="57"/>
      <c r="NGR552" s="55"/>
      <c r="NGS552" s="55"/>
      <c r="NGT552" s="55"/>
      <c r="NGU552" s="55"/>
      <c r="NGV552" s="55"/>
      <c r="NGW552" s="55"/>
      <c r="NGX552" s="55"/>
      <c r="NGY552" s="59"/>
      <c r="NGZ552" s="55"/>
      <c r="NHA552" s="55"/>
      <c r="NHB552" s="87"/>
      <c r="NHC552" s="88"/>
      <c r="NHD552" s="89"/>
      <c r="NHE552" s="90"/>
      <c r="NHF552" s="57"/>
      <c r="NHG552" s="57"/>
      <c r="NHH552" s="91"/>
      <c r="NHI552" s="87"/>
      <c r="NHJ552" s="87"/>
      <c r="NHK552" s="55"/>
      <c r="NHL552" s="55"/>
      <c r="NHM552" s="92"/>
      <c r="NHN552" s="61"/>
      <c r="NHO552" s="55"/>
      <c r="NHP552" s="57"/>
      <c r="NHQ552" s="55"/>
      <c r="NHR552" s="55"/>
      <c r="NHS552" s="55"/>
      <c r="NHT552" s="55"/>
      <c r="NHU552" s="55"/>
      <c r="NHV552" s="55"/>
      <c r="NHW552" s="55"/>
      <c r="NHX552" s="59"/>
      <c r="NHY552" s="55"/>
      <c r="NHZ552" s="55"/>
      <c r="NIA552" s="87"/>
      <c r="NIB552" s="88"/>
      <c r="NIC552" s="89"/>
      <c r="NID552" s="90"/>
      <c r="NIE552" s="57"/>
      <c r="NIF552" s="57"/>
      <c r="NIG552" s="91"/>
      <c r="NIH552" s="87"/>
      <c r="NII552" s="87"/>
      <c r="NIJ552" s="55"/>
      <c r="NIK552" s="55"/>
      <c r="NIL552" s="92"/>
      <c r="NIM552" s="61"/>
      <c r="NIN552" s="55"/>
      <c r="NIO552" s="57"/>
      <c r="NIP552" s="55"/>
      <c r="NIQ552" s="55"/>
      <c r="NIR552" s="55"/>
      <c r="NIS552" s="55"/>
      <c r="NIT552" s="55"/>
      <c r="NIU552" s="55"/>
      <c r="NIV552" s="55"/>
      <c r="NIW552" s="59"/>
      <c r="NIX552" s="55"/>
      <c r="NIY552" s="55"/>
      <c r="NIZ552" s="87"/>
      <c r="NJA552" s="88"/>
      <c r="NJB552" s="89"/>
      <c r="NJC552" s="90"/>
      <c r="NJD552" s="57"/>
      <c r="NJE552" s="57"/>
      <c r="NJF552" s="91"/>
      <c r="NJG552" s="87"/>
      <c r="NJH552" s="87"/>
      <c r="NJI552" s="55"/>
      <c r="NJJ552" s="55"/>
      <c r="NJK552" s="92"/>
      <c r="NJL552" s="61"/>
      <c r="NJM552" s="55"/>
      <c r="NJN552" s="57"/>
      <c r="NJO552" s="55"/>
      <c r="NJP552" s="55"/>
      <c r="NJQ552" s="55"/>
      <c r="NJR552" s="55"/>
      <c r="NJS552" s="55"/>
      <c r="NJT552" s="55"/>
      <c r="NJU552" s="55"/>
      <c r="NJV552" s="59"/>
      <c r="NJW552" s="55"/>
      <c r="NJX552" s="55"/>
      <c r="NJY552" s="87"/>
      <c r="NJZ552" s="88"/>
      <c r="NKA552" s="89"/>
      <c r="NKB552" s="90"/>
      <c r="NKC552" s="57"/>
      <c r="NKD552" s="57"/>
      <c r="NKE552" s="91"/>
      <c r="NKF552" s="87"/>
      <c r="NKG552" s="87"/>
      <c r="NKH552" s="55"/>
      <c r="NKI552" s="55"/>
      <c r="NKJ552" s="92"/>
      <c r="NKK552" s="61"/>
      <c r="NKL552" s="55"/>
      <c r="NKM552" s="57"/>
      <c r="NKN552" s="55"/>
      <c r="NKO552" s="55"/>
      <c r="NKP552" s="55"/>
      <c r="NKQ552" s="55"/>
      <c r="NKR552" s="55"/>
      <c r="NKS552" s="55"/>
      <c r="NKT552" s="55"/>
      <c r="NKU552" s="59"/>
      <c r="NKV552" s="55"/>
      <c r="NKW552" s="55"/>
      <c r="NKX552" s="87"/>
      <c r="NKY552" s="88"/>
      <c r="NKZ552" s="89"/>
      <c r="NLA552" s="90"/>
      <c r="NLB552" s="57"/>
      <c r="NLC552" s="57"/>
      <c r="NLD552" s="91"/>
      <c r="NLE552" s="87"/>
      <c r="NLF552" s="87"/>
      <c r="NLG552" s="55"/>
      <c r="NLH552" s="55"/>
      <c r="NLI552" s="92"/>
      <c r="NLJ552" s="61"/>
      <c r="NLK552" s="55"/>
      <c r="NLL552" s="57"/>
      <c r="NLM552" s="55"/>
      <c r="NLN552" s="55"/>
      <c r="NLO552" s="55"/>
      <c r="NLP552" s="55"/>
      <c r="NLQ552" s="55"/>
      <c r="NLR552" s="55"/>
      <c r="NLS552" s="55"/>
      <c r="NLT552" s="59"/>
      <c r="NLU552" s="55"/>
      <c r="NLV552" s="55"/>
      <c r="NLW552" s="87"/>
      <c r="NLX552" s="88"/>
      <c r="NLY552" s="89"/>
      <c r="NLZ552" s="90"/>
      <c r="NMA552" s="57"/>
      <c r="NMB552" s="57"/>
      <c r="NMC552" s="91"/>
      <c r="NMD552" s="87"/>
      <c r="NME552" s="87"/>
      <c r="NMF552" s="55"/>
      <c r="NMG552" s="55"/>
      <c r="NMH552" s="92"/>
      <c r="NMI552" s="61"/>
      <c r="NMJ552" s="55"/>
      <c r="NMK552" s="57"/>
      <c r="NML552" s="55"/>
      <c r="NMM552" s="55"/>
      <c r="NMN552" s="55"/>
      <c r="NMO552" s="55"/>
      <c r="NMP552" s="55"/>
      <c r="NMQ552" s="55"/>
      <c r="NMR552" s="55"/>
      <c r="NMS552" s="59"/>
      <c r="NMT552" s="55"/>
      <c r="NMU552" s="55"/>
      <c r="NMV552" s="87"/>
      <c r="NMW552" s="88"/>
      <c r="NMX552" s="89"/>
      <c r="NMY552" s="90"/>
      <c r="NMZ552" s="57"/>
      <c r="NNA552" s="57"/>
      <c r="NNB552" s="91"/>
      <c r="NNC552" s="87"/>
      <c r="NND552" s="87"/>
      <c r="NNE552" s="55"/>
      <c r="NNF552" s="55"/>
      <c r="NNG552" s="92"/>
      <c r="NNH552" s="61"/>
      <c r="NNI552" s="55"/>
      <c r="NNJ552" s="57"/>
      <c r="NNK552" s="55"/>
      <c r="NNL552" s="55"/>
      <c r="NNM552" s="55"/>
      <c r="NNN552" s="55"/>
      <c r="NNO552" s="55"/>
      <c r="NNP552" s="55"/>
      <c r="NNQ552" s="55"/>
      <c r="NNR552" s="59"/>
      <c r="NNS552" s="55"/>
      <c r="NNT552" s="55"/>
      <c r="NNU552" s="87"/>
      <c r="NNV552" s="88"/>
      <c r="NNW552" s="89"/>
      <c r="NNX552" s="90"/>
      <c r="NNY552" s="57"/>
      <c r="NNZ552" s="57"/>
      <c r="NOA552" s="91"/>
      <c r="NOB552" s="87"/>
      <c r="NOC552" s="87"/>
      <c r="NOD552" s="55"/>
      <c r="NOE552" s="55"/>
      <c r="NOF552" s="92"/>
      <c r="NOG552" s="61"/>
      <c r="NOH552" s="55"/>
      <c r="NOI552" s="57"/>
      <c r="NOJ552" s="55"/>
      <c r="NOK552" s="55"/>
      <c r="NOL552" s="55"/>
      <c r="NOM552" s="55"/>
      <c r="NON552" s="55"/>
      <c r="NOO552" s="55"/>
      <c r="NOP552" s="55"/>
      <c r="NOQ552" s="59"/>
      <c r="NOR552" s="55"/>
      <c r="NOS552" s="55"/>
      <c r="NOT552" s="87"/>
      <c r="NOU552" s="88"/>
      <c r="NOV552" s="89"/>
      <c r="NOW552" s="90"/>
      <c r="NOX552" s="57"/>
      <c r="NOY552" s="57"/>
      <c r="NOZ552" s="91"/>
      <c r="NPA552" s="87"/>
      <c r="NPB552" s="87"/>
      <c r="NPC552" s="55"/>
      <c r="NPD552" s="55"/>
      <c r="NPE552" s="92"/>
      <c r="NPF552" s="61"/>
      <c r="NPG552" s="55"/>
      <c r="NPH552" s="57"/>
      <c r="NPI552" s="55"/>
      <c r="NPJ552" s="55"/>
      <c r="NPK552" s="55"/>
      <c r="NPL552" s="55"/>
      <c r="NPM552" s="55"/>
      <c r="NPN552" s="55"/>
      <c r="NPO552" s="55"/>
      <c r="NPP552" s="59"/>
      <c r="NPQ552" s="55"/>
      <c r="NPR552" s="55"/>
      <c r="NPS552" s="87"/>
      <c r="NPT552" s="88"/>
      <c r="NPU552" s="89"/>
      <c r="NPV552" s="90"/>
      <c r="NPW552" s="57"/>
      <c r="NPX552" s="57"/>
      <c r="NPY552" s="91"/>
      <c r="NPZ552" s="87"/>
      <c r="NQA552" s="87"/>
      <c r="NQB552" s="55"/>
      <c r="NQC552" s="55"/>
      <c r="NQD552" s="92"/>
      <c r="NQE552" s="61"/>
      <c r="NQF552" s="55"/>
      <c r="NQG552" s="57"/>
      <c r="NQH552" s="55"/>
      <c r="NQI552" s="55"/>
      <c r="NQJ552" s="55"/>
      <c r="NQK552" s="55"/>
      <c r="NQL552" s="55"/>
      <c r="NQM552" s="55"/>
      <c r="NQN552" s="55"/>
      <c r="NQO552" s="59"/>
      <c r="NQP552" s="55"/>
      <c r="NQQ552" s="55"/>
      <c r="NQR552" s="87"/>
      <c r="NQS552" s="88"/>
      <c r="NQT552" s="89"/>
      <c r="NQU552" s="90"/>
      <c r="NQV552" s="57"/>
      <c r="NQW552" s="57"/>
      <c r="NQX552" s="91"/>
      <c r="NQY552" s="87"/>
      <c r="NQZ552" s="87"/>
      <c r="NRA552" s="55"/>
      <c r="NRB552" s="55"/>
      <c r="NRC552" s="92"/>
      <c r="NRD552" s="61"/>
      <c r="NRE552" s="55"/>
      <c r="NRF552" s="57"/>
      <c r="NRG552" s="55"/>
      <c r="NRH552" s="55"/>
      <c r="NRI552" s="55"/>
      <c r="NRJ552" s="55"/>
      <c r="NRK552" s="55"/>
      <c r="NRL552" s="55"/>
      <c r="NRM552" s="55"/>
      <c r="NRN552" s="59"/>
      <c r="NRO552" s="55"/>
      <c r="NRP552" s="55"/>
      <c r="NRQ552" s="87"/>
      <c r="NRR552" s="88"/>
      <c r="NRS552" s="89"/>
      <c r="NRT552" s="90"/>
      <c r="NRU552" s="57"/>
      <c r="NRV552" s="57"/>
      <c r="NRW552" s="91"/>
      <c r="NRX552" s="87"/>
      <c r="NRY552" s="87"/>
      <c r="NRZ552" s="55"/>
      <c r="NSA552" s="55"/>
      <c r="NSB552" s="92"/>
      <c r="NSC552" s="61"/>
      <c r="NSD552" s="55"/>
      <c r="NSE552" s="57"/>
      <c r="NSF552" s="55"/>
      <c r="NSG552" s="55"/>
      <c r="NSH552" s="55"/>
      <c r="NSI552" s="55"/>
      <c r="NSJ552" s="55"/>
      <c r="NSK552" s="55"/>
      <c r="NSL552" s="55"/>
      <c r="NSM552" s="59"/>
      <c r="NSN552" s="55"/>
      <c r="NSO552" s="55"/>
      <c r="NSP552" s="87"/>
      <c r="NSQ552" s="88"/>
      <c r="NSR552" s="89"/>
      <c r="NSS552" s="90"/>
      <c r="NST552" s="57"/>
      <c r="NSU552" s="57"/>
      <c r="NSV552" s="91"/>
      <c r="NSW552" s="87"/>
      <c r="NSX552" s="87"/>
      <c r="NSY552" s="55"/>
      <c r="NSZ552" s="55"/>
      <c r="NTA552" s="92"/>
      <c r="NTB552" s="61"/>
      <c r="NTC552" s="55"/>
      <c r="NTD552" s="57"/>
      <c r="NTE552" s="55"/>
      <c r="NTF552" s="55"/>
      <c r="NTG552" s="55"/>
      <c r="NTH552" s="55"/>
      <c r="NTI552" s="55"/>
      <c r="NTJ552" s="55"/>
      <c r="NTK552" s="55"/>
      <c r="NTL552" s="59"/>
      <c r="NTM552" s="55"/>
      <c r="NTN552" s="55"/>
      <c r="NTO552" s="87"/>
      <c r="NTP552" s="88"/>
      <c r="NTQ552" s="89"/>
      <c r="NTR552" s="90"/>
      <c r="NTS552" s="57"/>
      <c r="NTT552" s="57"/>
      <c r="NTU552" s="91"/>
      <c r="NTV552" s="87"/>
      <c r="NTW552" s="87"/>
      <c r="NTX552" s="55"/>
      <c r="NTY552" s="55"/>
      <c r="NTZ552" s="92"/>
      <c r="NUA552" s="61"/>
      <c r="NUB552" s="55"/>
      <c r="NUC552" s="57"/>
      <c r="NUD552" s="55"/>
      <c r="NUE552" s="55"/>
      <c r="NUF552" s="55"/>
      <c r="NUG552" s="55"/>
      <c r="NUH552" s="55"/>
      <c r="NUI552" s="55"/>
      <c r="NUJ552" s="55"/>
      <c r="NUK552" s="59"/>
      <c r="NUL552" s="55"/>
      <c r="NUM552" s="55"/>
      <c r="NUN552" s="87"/>
      <c r="NUO552" s="88"/>
      <c r="NUP552" s="89"/>
      <c r="NUQ552" s="90"/>
      <c r="NUR552" s="57"/>
      <c r="NUS552" s="57"/>
      <c r="NUT552" s="91"/>
      <c r="NUU552" s="87"/>
      <c r="NUV552" s="87"/>
      <c r="NUW552" s="55"/>
      <c r="NUX552" s="55"/>
      <c r="NUY552" s="92"/>
      <c r="NUZ552" s="61"/>
      <c r="NVA552" s="55"/>
      <c r="NVB552" s="57"/>
      <c r="NVC552" s="55"/>
      <c r="NVD552" s="55"/>
      <c r="NVE552" s="55"/>
      <c r="NVF552" s="55"/>
      <c r="NVG552" s="55"/>
      <c r="NVH552" s="55"/>
      <c r="NVI552" s="55"/>
      <c r="NVJ552" s="59"/>
      <c r="NVK552" s="55"/>
      <c r="NVL552" s="55"/>
      <c r="NVM552" s="87"/>
      <c r="NVN552" s="88"/>
      <c r="NVO552" s="89"/>
      <c r="NVP552" s="90"/>
      <c r="NVQ552" s="57"/>
      <c r="NVR552" s="57"/>
      <c r="NVS552" s="91"/>
      <c r="NVT552" s="87"/>
      <c r="NVU552" s="87"/>
      <c r="NVV552" s="55"/>
      <c r="NVW552" s="55"/>
      <c r="NVX552" s="92"/>
      <c r="NVY552" s="61"/>
      <c r="NVZ552" s="55"/>
      <c r="NWA552" s="57"/>
      <c r="NWB552" s="55"/>
      <c r="NWC552" s="55"/>
      <c r="NWD552" s="55"/>
      <c r="NWE552" s="55"/>
      <c r="NWF552" s="55"/>
      <c r="NWG552" s="55"/>
      <c r="NWH552" s="55"/>
      <c r="NWI552" s="59"/>
      <c r="NWJ552" s="55"/>
      <c r="NWK552" s="55"/>
      <c r="NWL552" s="87"/>
      <c r="NWM552" s="88"/>
      <c r="NWN552" s="89"/>
      <c r="NWO552" s="90"/>
      <c r="NWP552" s="57"/>
      <c r="NWQ552" s="57"/>
      <c r="NWR552" s="91"/>
      <c r="NWS552" s="87"/>
      <c r="NWT552" s="87"/>
      <c r="NWU552" s="55"/>
      <c r="NWV552" s="55"/>
      <c r="NWW552" s="92"/>
      <c r="NWX552" s="61"/>
      <c r="NWY552" s="55"/>
      <c r="NWZ552" s="57"/>
      <c r="NXA552" s="55"/>
      <c r="NXB552" s="55"/>
      <c r="NXC552" s="55"/>
      <c r="NXD552" s="55"/>
      <c r="NXE552" s="55"/>
      <c r="NXF552" s="55"/>
      <c r="NXG552" s="55"/>
      <c r="NXH552" s="59"/>
      <c r="NXI552" s="55"/>
      <c r="NXJ552" s="55"/>
      <c r="NXK552" s="87"/>
      <c r="NXL552" s="88"/>
      <c r="NXM552" s="89"/>
      <c r="NXN552" s="90"/>
      <c r="NXO552" s="57"/>
      <c r="NXP552" s="57"/>
      <c r="NXQ552" s="91"/>
      <c r="NXR552" s="87"/>
      <c r="NXS552" s="87"/>
      <c r="NXT552" s="55"/>
      <c r="NXU552" s="55"/>
      <c r="NXV552" s="92"/>
      <c r="NXW552" s="61"/>
      <c r="NXX552" s="55"/>
      <c r="NXY552" s="57"/>
      <c r="NXZ552" s="55"/>
      <c r="NYA552" s="55"/>
      <c r="NYB552" s="55"/>
      <c r="NYC552" s="55"/>
      <c r="NYD552" s="55"/>
      <c r="NYE552" s="55"/>
      <c r="NYF552" s="55"/>
      <c r="NYG552" s="59"/>
      <c r="NYH552" s="55"/>
      <c r="NYI552" s="55"/>
      <c r="NYJ552" s="87"/>
      <c r="NYK552" s="88"/>
      <c r="NYL552" s="89"/>
      <c r="NYM552" s="90"/>
      <c r="NYN552" s="57"/>
      <c r="NYO552" s="57"/>
      <c r="NYP552" s="91"/>
      <c r="NYQ552" s="87"/>
      <c r="NYR552" s="87"/>
      <c r="NYS552" s="55"/>
      <c r="NYT552" s="55"/>
      <c r="NYU552" s="92"/>
      <c r="NYV552" s="61"/>
      <c r="NYW552" s="55"/>
      <c r="NYX552" s="57"/>
      <c r="NYY552" s="55"/>
      <c r="NYZ552" s="55"/>
      <c r="NZA552" s="55"/>
      <c r="NZB552" s="55"/>
      <c r="NZC552" s="55"/>
      <c r="NZD552" s="55"/>
      <c r="NZE552" s="55"/>
      <c r="NZF552" s="59"/>
      <c r="NZG552" s="55"/>
      <c r="NZH552" s="55"/>
      <c r="NZI552" s="87"/>
      <c r="NZJ552" s="88"/>
      <c r="NZK552" s="89"/>
      <c r="NZL552" s="90"/>
      <c r="NZM552" s="57"/>
      <c r="NZN552" s="57"/>
      <c r="NZO552" s="91"/>
      <c r="NZP552" s="87"/>
      <c r="NZQ552" s="87"/>
      <c r="NZR552" s="55"/>
      <c r="NZS552" s="55"/>
      <c r="NZT552" s="92"/>
      <c r="NZU552" s="61"/>
      <c r="NZV552" s="55"/>
      <c r="NZW552" s="57"/>
      <c r="NZX552" s="55"/>
      <c r="NZY552" s="55"/>
      <c r="NZZ552" s="55"/>
      <c r="OAA552" s="55"/>
      <c r="OAB552" s="55"/>
      <c r="OAC552" s="55"/>
      <c r="OAD552" s="55"/>
      <c r="OAE552" s="59"/>
      <c r="OAF552" s="55"/>
      <c r="OAG552" s="55"/>
      <c r="OAH552" s="87"/>
      <c r="OAI552" s="88"/>
      <c r="OAJ552" s="89"/>
      <c r="OAK552" s="90"/>
      <c r="OAL552" s="57"/>
      <c r="OAM552" s="57"/>
      <c r="OAN552" s="91"/>
      <c r="OAO552" s="87"/>
      <c r="OAP552" s="87"/>
      <c r="OAQ552" s="55"/>
      <c r="OAR552" s="55"/>
      <c r="OAS552" s="92"/>
      <c r="OAT552" s="61"/>
      <c r="OAU552" s="55"/>
      <c r="OAV552" s="57"/>
      <c r="OAW552" s="55"/>
      <c r="OAX552" s="55"/>
      <c r="OAY552" s="55"/>
      <c r="OAZ552" s="55"/>
      <c r="OBA552" s="55"/>
      <c r="OBB552" s="55"/>
      <c r="OBC552" s="55"/>
      <c r="OBD552" s="59"/>
      <c r="OBE552" s="55"/>
      <c r="OBF552" s="55"/>
      <c r="OBG552" s="87"/>
      <c r="OBH552" s="88"/>
      <c r="OBI552" s="89"/>
      <c r="OBJ552" s="90"/>
      <c r="OBK552" s="57"/>
      <c r="OBL552" s="57"/>
      <c r="OBM552" s="91"/>
      <c r="OBN552" s="87"/>
      <c r="OBO552" s="87"/>
      <c r="OBP552" s="55"/>
      <c r="OBQ552" s="55"/>
      <c r="OBR552" s="92"/>
      <c r="OBS552" s="61"/>
      <c r="OBT552" s="55"/>
      <c r="OBU552" s="57"/>
      <c r="OBV552" s="55"/>
      <c r="OBW552" s="55"/>
      <c r="OBX552" s="55"/>
      <c r="OBY552" s="55"/>
      <c r="OBZ552" s="55"/>
      <c r="OCA552" s="55"/>
      <c r="OCB552" s="55"/>
      <c r="OCC552" s="59"/>
      <c r="OCD552" s="55"/>
      <c r="OCE552" s="55"/>
      <c r="OCF552" s="87"/>
      <c r="OCG552" s="88"/>
      <c r="OCH552" s="89"/>
      <c r="OCI552" s="90"/>
      <c r="OCJ552" s="57"/>
      <c r="OCK552" s="57"/>
      <c r="OCL552" s="91"/>
      <c r="OCM552" s="87"/>
      <c r="OCN552" s="87"/>
      <c r="OCO552" s="55"/>
      <c r="OCP552" s="55"/>
      <c r="OCQ552" s="92"/>
      <c r="OCR552" s="61"/>
      <c r="OCS552" s="55"/>
      <c r="OCT552" s="57"/>
      <c r="OCU552" s="55"/>
      <c r="OCV552" s="55"/>
      <c r="OCW552" s="55"/>
      <c r="OCX552" s="55"/>
      <c r="OCY552" s="55"/>
      <c r="OCZ552" s="55"/>
      <c r="ODA552" s="55"/>
      <c r="ODB552" s="59"/>
      <c r="ODC552" s="55"/>
      <c r="ODD552" s="55"/>
      <c r="ODE552" s="87"/>
      <c r="ODF552" s="88"/>
      <c r="ODG552" s="89"/>
      <c r="ODH552" s="90"/>
      <c r="ODI552" s="57"/>
      <c r="ODJ552" s="57"/>
      <c r="ODK552" s="91"/>
      <c r="ODL552" s="87"/>
      <c r="ODM552" s="87"/>
      <c r="ODN552" s="55"/>
      <c r="ODO552" s="55"/>
      <c r="ODP552" s="92"/>
      <c r="ODQ552" s="61"/>
      <c r="ODR552" s="55"/>
      <c r="ODS552" s="57"/>
      <c r="ODT552" s="55"/>
      <c r="ODU552" s="55"/>
      <c r="ODV552" s="55"/>
      <c r="ODW552" s="55"/>
      <c r="ODX552" s="55"/>
      <c r="ODY552" s="55"/>
      <c r="ODZ552" s="55"/>
      <c r="OEA552" s="59"/>
      <c r="OEB552" s="55"/>
      <c r="OEC552" s="55"/>
      <c r="OED552" s="87"/>
      <c r="OEE552" s="88"/>
      <c r="OEF552" s="89"/>
      <c r="OEG552" s="90"/>
      <c r="OEH552" s="57"/>
      <c r="OEI552" s="57"/>
      <c r="OEJ552" s="91"/>
      <c r="OEK552" s="87"/>
      <c r="OEL552" s="87"/>
      <c r="OEM552" s="55"/>
      <c r="OEN552" s="55"/>
      <c r="OEO552" s="92"/>
      <c r="OEP552" s="61"/>
      <c r="OEQ552" s="55"/>
      <c r="OER552" s="57"/>
      <c r="OES552" s="55"/>
      <c r="OET552" s="55"/>
      <c r="OEU552" s="55"/>
      <c r="OEV552" s="55"/>
      <c r="OEW552" s="55"/>
      <c r="OEX552" s="55"/>
      <c r="OEY552" s="55"/>
      <c r="OEZ552" s="59"/>
      <c r="OFA552" s="55"/>
      <c r="OFB552" s="55"/>
      <c r="OFC552" s="87"/>
      <c r="OFD552" s="88"/>
      <c r="OFE552" s="89"/>
      <c r="OFF552" s="90"/>
      <c r="OFG552" s="57"/>
      <c r="OFH552" s="57"/>
      <c r="OFI552" s="91"/>
      <c r="OFJ552" s="87"/>
      <c r="OFK552" s="87"/>
      <c r="OFL552" s="55"/>
      <c r="OFM552" s="55"/>
      <c r="OFN552" s="92"/>
      <c r="OFO552" s="61"/>
      <c r="OFP552" s="55"/>
      <c r="OFQ552" s="57"/>
      <c r="OFR552" s="55"/>
      <c r="OFS552" s="55"/>
      <c r="OFT552" s="55"/>
      <c r="OFU552" s="55"/>
      <c r="OFV552" s="55"/>
      <c r="OFW552" s="55"/>
      <c r="OFX552" s="55"/>
      <c r="OFY552" s="59"/>
      <c r="OFZ552" s="55"/>
      <c r="OGA552" s="55"/>
      <c r="OGB552" s="87"/>
      <c r="OGC552" s="88"/>
      <c r="OGD552" s="89"/>
      <c r="OGE552" s="90"/>
      <c r="OGF552" s="57"/>
      <c r="OGG552" s="57"/>
      <c r="OGH552" s="91"/>
      <c r="OGI552" s="87"/>
      <c r="OGJ552" s="87"/>
      <c r="OGK552" s="55"/>
      <c r="OGL552" s="55"/>
      <c r="OGM552" s="92"/>
      <c r="OGN552" s="61"/>
      <c r="OGO552" s="55"/>
      <c r="OGP552" s="57"/>
      <c r="OGQ552" s="55"/>
      <c r="OGR552" s="55"/>
      <c r="OGS552" s="55"/>
      <c r="OGT552" s="55"/>
      <c r="OGU552" s="55"/>
      <c r="OGV552" s="55"/>
      <c r="OGW552" s="55"/>
      <c r="OGX552" s="59"/>
      <c r="OGY552" s="55"/>
      <c r="OGZ552" s="55"/>
      <c r="OHA552" s="87"/>
      <c r="OHB552" s="88"/>
      <c r="OHC552" s="89"/>
      <c r="OHD552" s="90"/>
      <c r="OHE552" s="57"/>
      <c r="OHF552" s="57"/>
      <c r="OHG552" s="91"/>
      <c r="OHH552" s="87"/>
      <c r="OHI552" s="87"/>
      <c r="OHJ552" s="55"/>
      <c r="OHK552" s="55"/>
      <c r="OHL552" s="92"/>
      <c r="OHM552" s="61"/>
      <c r="OHN552" s="55"/>
      <c r="OHO552" s="57"/>
      <c r="OHP552" s="55"/>
      <c r="OHQ552" s="55"/>
      <c r="OHR552" s="55"/>
      <c r="OHS552" s="55"/>
      <c r="OHT552" s="55"/>
      <c r="OHU552" s="55"/>
      <c r="OHV552" s="55"/>
      <c r="OHW552" s="59"/>
      <c r="OHX552" s="55"/>
      <c r="OHY552" s="55"/>
      <c r="OHZ552" s="87"/>
      <c r="OIA552" s="88"/>
      <c r="OIB552" s="89"/>
      <c r="OIC552" s="90"/>
      <c r="OID552" s="57"/>
      <c r="OIE552" s="57"/>
      <c r="OIF552" s="91"/>
      <c r="OIG552" s="87"/>
      <c r="OIH552" s="87"/>
      <c r="OII552" s="55"/>
      <c r="OIJ552" s="55"/>
      <c r="OIK552" s="92"/>
      <c r="OIL552" s="61"/>
      <c r="OIM552" s="55"/>
      <c r="OIN552" s="57"/>
      <c r="OIO552" s="55"/>
      <c r="OIP552" s="55"/>
      <c r="OIQ552" s="55"/>
      <c r="OIR552" s="55"/>
      <c r="OIS552" s="55"/>
      <c r="OIT552" s="55"/>
      <c r="OIU552" s="55"/>
      <c r="OIV552" s="59"/>
      <c r="OIW552" s="55"/>
      <c r="OIX552" s="55"/>
      <c r="OIY552" s="87"/>
      <c r="OIZ552" s="88"/>
      <c r="OJA552" s="89"/>
      <c r="OJB552" s="90"/>
      <c r="OJC552" s="57"/>
      <c r="OJD552" s="57"/>
      <c r="OJE552" s="91"/>
      <c r="OJF552" s="87"/>
      <c r="OJG552" s="87"/>
      <c r="OJH552" s="55"/>
      <c r="OJI552" s="55"/>
      <c r="OJJ552" s="92"/>
      <c r="OJK552" s="61"/>
      <c r="OJL552" s="55"/>
      <c r="OJM552" s="57"/>
      <c r="OJN552" s="55"/>
      <c r="OJO552" s="55"/>
      <c r="OJP552" s="55"/>
      <c r="OJQ552" s="55"/>
      <c r="OJR552" s="55"/>
      <c r="OJS552" s="55"/>
      <c r="OJT552" s="55"/>
      <c r="OJU552" s="59"/>
      <c r="OJV552" s="55"/>
      <c r="OJW552" s="55"/>
      <c r="OJX552" s="87"/>
      <c r="OJY552" s="88"/>
      <c r="OJZ552" s="89"/>
      <c r="OKA552" s="90"/>
      <c r="OKB552" s="57"/>
      <c r="OKC552" s="57"/>
      <c r="OKD552" s="91"/>
      <c r="OKE552" s="87"/>
      <c r="OKF552" s="87"/>
      <c r="OKG552" s="55"/>
      <c r="OKH552" s="55"/>
      <c r="OKI552" s="92"/>
      <c r="OKJ552" s="61"/>
      <c r="OKK552" s="55"/>
      <c r="OKL552" s="57"/>
      <c r="OKM552" s="55"/>
      <c r="OKN552" s="55"/>
      <c r="OKO552" s="55"/>
      <c r="OKP552" s="55"/>
      <c r="OKQ552" s="55"/>
      <c r="OKR552" s="55"/>
      <c r="OKS552" s="55"/>
      <c r="OKT552" s="59"/>
      <c r="OKU552" s="55"/>
      <c r="OKV552" s="55"/>
      <c r="OKW552" s="87"/>
      <c r="OKX552" s="88"/>
      <c r="OKY552" s="89"/>
      <c r="OKZ552" s="90"/>
      <c r="OLA552" s="57"/>
      <c r="OLB552" s="57"/>
      <c r="OLC552" s="91"/>
      <c r="OLD552" s="87"/>
      <c r="OLE552" s="87"/>
      <c r="OLF552" s="55"/>
      <c r="OLG552" s="55"/>
      <c r="OLH552" s="92"/>
      <c r="OLI552" s="61"/>
      <c r="OLJ552" s="55"/>
      <c r="OLK552" s="57"/>
      <c r="OLL552" s="55"/>
      <c r="OLM552" s="55"/>
      <c r="OLN552" s="55"/>
      <c r="OLO552" s="55"/>
      <c r="OLP552" s="55"/>
      <c r="OLQ552" s="55"/>
      <c r="OLR552" s="55"/>
      <c r="OLS552" s="59"/>
      <c r="OLT552" s="55"/>
      <c r="OLU552" s="55"/>
      <c r="OLV552" s="87"/>
      <c r="OLW552" s="88"/>
      <c r="OLX552" s="89"/>
      <c r="OLY552" s="90"/>
      <c r="OLZ552" s="57"/>
      <c r="OMA552" s="57"/>
      <c r="OMB552" s="91"/>
      <c r="OMC552" s="87"/>
      <c r="OMD552" s="87"/>
      <c r="OME552" s="55"/>
      <c r="OMF552" s="55"/>
      <c r="OMG552" s="92"/>
      <c r="OMH552" s="61"/>
      <c r="OMI552" s="55"/>
      <c r="OMJ552" s="57"/>
      <c r="OMK552" s="55"/>
      <c r="OML552" s="55"/>
      <c r="OMM552" s="55"/>
      <c r="OMN552" s="55"/>
      <c r="OMO552" s="55"/>
      <c r="OMP552" s="55"/>
      <c r="OMQ552" s="55"/>
      <c r="OMR552" s="59"/>
      <c r="OMS552" s="55"/>
      <c r="OMT552" s="55"/>
      <c r="OMU552" s="87"/>
      <c r="OMV552" s="88"/>
      <c r="OMW552" s="89"/>
      <c r="OMX552" s="90"/>
      <c r="OMY552" s="57"/>
      <c r="OMZ552" s="57"/>
      <c r="ONA552" s="91"/>
      <c r="ONB552" s="87"/>
      <c r="ONC552" s="87"/>
      <c r="OND552" s="55"/>
      <c r="ONE552" s="55"/>
      <c r="ONF552" s="92"/>
      <c r="ONG552" s="61"/>
      <c r="ONH552" s="55"/>
      <c r="ONI552" s="57"/>
      <c r="ONJ552" s="55"/>
      <c r="ONK552" s="55"/>
      <c r="ONL552" s="55"/>
      <c r="ONM552" s="55"/>
      <c r="ONN552" s="55"/>
      <c r="ONO552" s="55"/>
      <c r="ONP552" s="55"/>
      <c r="ONQ552" s="59"/>
      <c r="ONR552" s="55"/>
      <c r="ONS552" s="55"/>
      <c r="ONT552" s="87"/>
      <c r="ONU552" s="88"/>
      <c r="ONV552" s="89"/>
      <c r="ONW552" s="90"/>
      <c r="ONX552" s="57"/>
      <c r="ONY552" s="57"/>
      <c r="ONZ552" s="91"/>
      <c r="OOA552" s="87"/>
      <c r="OOB552" s="87"/>
      <c r="OOC552" s="55"/>
      <c r="OOD552" s="55"/>
      <c r="OOE552" s="92"/>
      <c r="OOF552" s="61"/>
      <c r="OOG552" s="55"/>
      <c r="OOH552" s="57"/>
      <c r="OOI552" s="55"/>
      <c r="OOJ552" s="55"/>
      <c r="OOK552" s="55"/>
      <c r="OOL552" s="55"/>
      <c r="OOM552" s="55"/>
      <c r="OON552" s="55"/>
      <c r="OOO552" s="55"/>
      <c r="OOP552" s="59"/>
      <c r="OOQ552" s="55"/>
      <c r="OOR552" s="55"/>
      <c r="OOS552" s="87"/>
      <c r="OOT552" s="88"/>
      <c r="OOU552" s="89"/>
      <c r="OOV552" s="90"/>
      <c r="OOW552" s="57"/>
      <c r="OOX552" s="57"/>
      <c r="OOY552" s="91"/>
      <c r="OOZ552" s="87"/>
      <c r="OPA552" s="87"/>
      <c r="OPB552" s="55"/>
      <c r="OPC552" s="55"/>
      <c r="OPD552" s="92"/>
      <c r="OPE552" s="61"/>
      <c r="OPF552" s="55"/>
      <c r="OPG552" s="57"/>
      <c r="OPH552" s="55"/>
      <c r="OPI552" s="55"/>
      <c r="OPJ552" s="55"/>
      <c r="OPK552" s="55"/>
      <c r="OPL552" s="55"/>
      <c r="OPM552" s="55"/>
      <c r="OPN552" s="55"/>
      <c r="OPO552" s="59"/>
      <c r="OPP552" s="55"/>
      <c r="OPQ552" s="55"/>
      <c r="OPR552" s="87"/>
      <c r="OPS552" s="88"/>
      <c r="OPT552" s="89"/>
      <c r="OPU552" s="90"/>
      <c r="OPV552" s="57"/>
      <c r="OPW552" s="57"/>
      <c r="OPX552" s="91"/>
      <c r="OPY552" s="87"/>
      <c r="OPZ552" s="87"/>
      <c r="OQA552" s="55"/>
      <c r="OQB552" s="55"/>
      <c r="OQC552" s="92"/>
      <c r="OQD552" s="61"/>
      <c r="OQE552" s="55"/>
      <c r="OQF552" s="57"/>
      <c r="OQG552" s="55"/>
      <c r="OQH552" s="55"/>
      <c r="OQI552" s="55"/>
      <c r="OQJ552" s="55"/>
      <c r="OQK552" s="55"/>
      <c r="OQL552" s="55"/>
      <c r="OQM552" s="55"/>
      <c r="OQN552" s="59"/>
      <c r="OQO552" s="55"/>
      <c r="OQP552" s="55"/>
      <c r="OQQ552" s="87"/>
      <c r="OQR552" s="88"/>
      <c r="OQS552" s="89"/>
      <c r="OQT552" s="90"/>
      <c r="OQU552" s="57"/>
      <c r="OQV552" s="57"/>
      <c r="OQW552" s="91"/>
      <c r="OQX552" s="87"/>
      <c r="OQY552" s="87"/>
      <c r="OQZ552" s="55"/>
      <c r="ORA552" s="55"/>
      <c r="ORB552" s="92"/>
      <c r="ORC552" s="61"/>
      <c r="ORD552" s="55"/>
      <c r="ORE552" s="57"/>
      <c r="ORF552" s="55"/>
      <c r="ORG552" s="55"/>
      <c r="ORH552" s="55"/>
      <c r="ORI552" s="55"/>
      <c r="ORJ552" s="55"/>
      <c r="ORK552" s="55"/>
      <c r="ORL552" s="55"/>
      <c r="ORM552" s="59"/>
      <c r="ORN552" s="55"/>
      <c r="ORO552" s="55"/>
      <c r="ORP552" s="87"/>
      <c r="ORQ552" s="88"/>
      <c r="ORR552" s="89"/>
      <c r="ORS552" s="90"/>
      <c r="ORT552" s="57"/>
      <c r="ORU552" s="57"/>
      <c r="ORV552" s="91"/>
      <c r="ORW552" s="87"/>
      <c r="ORX552" s="87"/>
      <c r="ORY552" s="55"/>
      <c r="ORZ552" s="55"/>
      <c r="OSA552" s="92"/>
      <c r="OSB552" s="61"/>
      <c r="OSC552" s="55"/>
      <c r="OSD552" s="57"/>
      <c r="OSE552" s="55"/>
      <c r="OSF552" s="55"/>
      <c r="OSG552" s="55"/>
      <c r="OSH552" s="55"/>
      <c r="OSI552" s="55"/>
      <c r="OSJ552" s="55"/>
      <c r="OSK552" s="55"/>
      <c r="OSL552" s="59"/>
      <c r="OSM552" s="55"/>
      <c r="OSN552" s="55"/>
      <c r="OSO552" s="87"/>
      <c r="OSP552" s="88"/>
      <c r="OSQ552" s="89"/>
      <c r="OSR552" s="90"/>
      <c r="OSS552" s="57"/>
      <c r="OST552" s="57"/>
      <c r="OSU552" s="91"/>
      <c r="OSV552" s="87"/>
      <c r="OSW552" s="87"/>
      <c r="OSX552" s="55"/>
      <c r="OSY552" s="55"/>
      <c r="OSZ552" s="92"/>
      <c r="OTA552" s="61"/>
      <c r="OTB552" s="55"/>
      <c r="OTC552" s="57"/>
      <c r="OTD552" s="55"/>
      <c r="OTE552" s="55"/>
      <c r="OTF552" s="55"/>
      <c r="OTG552" s="55"/>
      <c r="OTH552" s="55"/>
      <c r="OTI552" s="55"/>
      <c r="OTJ552" s="55"/>
      <c r="OTK552" s="59"/>
      <c r="OTL552" s="55"/>
      <c r="OTM552" s="55"/>
      <c r="OTN552" s="87"/>
      <c r="OTO552" s="88"/>
      <c r="OTP552" s="89"/>
      <c r="OTQ552" s="90"/>
      <c r="OTR552" s="57"/>
      <c r="OTS552" s="57"/>
      <c r="OTT552" s="91"/>
      <c r="OTU552" s="87"/>
      <c r="OTV552" s="87"/>
      <c r="OTW552" s="55"/>
      <c r="OTX552" s="55"/>
      <c r="OTY552" s="92"/>
      <c r="OTZ552" s="61"/>
      <c r="OUA552" s="55"/>
      <c r="OUB552" s="57"/>
      <c r="OUC552" s="55"/>
      <c r="OUD552" s="55"/>
      <c r="OUE552" s="55"/>
      <c r="OUF552" s="55"/>
      <c r="OUG552" s="55"/>
      <c r="OUH552" s="55"/>
      <c r="OUI552" s="55"/>
      <c r="OUJ552" s="59"/>
      <c r="OUK552" s="55"/>
      <c r="OUL552" s="55"/>
      <c r="OUM552" s="87"/>
      <c r="OUN552" s="88"/>
      <c r="OUO552" s="89"/>
      <c r="OUP552" s="90"/>
      <c r="OUQ552" s="57"/>
      <c r="OUR552" s="57"/>
      <c r="OUS552" s="91"/>
      <c r="OUT552" s="87"/>
      <c r="OUU552" s="87"/>
      <c r="OUV552" s="55"/>
      <c r="OUW552" s="55"/>
      <c r="OUX552" s="92"/>
      <c r="OUY552" s="61"/>
      <c r="OUZ552" s="55"/>
      <c r="OVA552" s="57"/>
      <c r="OVB552" s="55"/>
      <c r="OVC552" s="55"/>
      <c r="OVD552" s="55"/>
      <c r="OVE552" s="55"/>
      <c r="OVF552" s="55"/>
      <c r="OVG552" s="55"/>
      <c r="OVH552" s="55"/>
      <c r="OVI552" s="59"/>
      <c r="OVJ552" s="55"/>
      <c r="OVK552" s="55"/>
      <c r="OVL552" s="87"/>
      <c r="OVM552" s="88"/>
      <c r="OVN552" s="89"/>
      <c r="OVO552" s="90"/>
      <c r="OVP552" s="57"/>
      <c r="OVQ552" s="57"/>
      <c r="OVR552" s="91"/>
      <c r="OVS552" s="87"/>
      <c r="OVT552" s="87"/>
      <c r="OVU552" s="55"/>
      <c r="OVV552" s="55"/>
      <c r="OVW552" s="92"/>
      <c r="OVX552" s="61"/>
      <c r="OVY552" s="55"/>
      <c r="OVZ552" s="57"/>
      <c r="OWA552" s="55"/>
      <c r="OWB552" s="55"/>
      <c r="OWC552" s="55"/>
      <c r="OWD552" s="55"/>
      <c r="OWE552" s="55"/>
      <c r="OWF552" s="55"/>
      <c r="OWG552" s="55"/>
      <c r="OWH552" s="59"/>
      <c r="OWI552" s="55"/>
      <c r="OWJ552" s="55"/>
      <c r="OWK552" s="87"/>
      <c r="OWL552" s="88"/>
      <c r="OWM552" s="89"/>
      <c r="OWN552" s="90"/>
      <c r="OWO552" s="57"/>
      <c r="OWP552" s="57"/>
      <c r="OWQ552" s="91"/>
      <c r="OWR552" s="87"/>
      <c r="OWS552" s="87"/>
      <c r="OWT552" s="55"/>
      <c r="OWU552" s="55"/>
      <c r="OWV552" s="92"/>
      <c r="OWW552" s="61"/>
      <c r="OWX552" s="55"/>
      <c r="OWY552" s="57"/>
      <c r="OWZ552" s="55"/>
      <c r="OXA552" s="55"/>
      <c r="OXB552" s="55"/>
      <c r="OXC552" s="55"/>
      <c r="OXD552" s="55"/>
      <c r="OXE552" s="55"/>
      <c r="OXF552" s="55"/>
      <c r="OXG552" s="59"/>
      <c r="OXH552" s="55"/>
      <c r="OXI552" s="55"/>
      <c r="OXJ552" s="87"/>
      <c r="OXK552" s="88"/>
      <c r="OXL552" s="89"/>
      <c r="OXM552" s="90"/>
      <c r="OXN552" s="57"/>
      <c r="OXO552" s="57"/>
      <c r="OXP552" s="91"/>
      <c r="OXQ552" s="87"/>
      <c r="OXR552" s="87"/>
      <c r="OXS552" s="55"/>
      <c r="OXT552" s="55"/>
      <c r="OXU552" s="92"/>
      <c r="OXV552" s="61"/>
      <c r="OXW552" s="55"/>
      <c r="OXX552" s="57"/>
      <c r="OXY552" s="55"/>
      <c r="OXZ552" s="55"/>
      <c r="OYA552" s="55"/>
      <c r="OYB552" s="55"/>
      <c r="OYC552" s="55"/>
      <c r="OYD552" s="55"/>
      <c r="OYE552" s="55"/>
      <c r="OYF552" s="59"/>
      <c r="OYG552" s="55"/>
      <c r="OYH552" s="55"/>
      <c r="OYI552" s="87"/>
      <c r="OYJ552" s="88"/>
      <c r="OYK552" s="89"/>
      <c r="OYL552" s="90"/>
      <c r="OYM552" s="57"/>
      <c r="OYN552" s="57"/>
      <c r="OYO552" s="91"/>
      <c r="OYP552" s="87"/>
      <c r="OYQ552" s="87"/>
      <c r="OYR552" s="55"/>
      <c r="OYS552" s="55"/>
      <c r="OYT552" s="92"/>
      <c r="OYU552" s="61"/>
      <c r="OYV552" s="55"/>
      <c r="OYW552" s="57"/>
      <c r="OYX552" s="55"/>
      <c r="OYY552" s="55"/>
      <c r="OYZ552" s="55"/>
      <c r="OZA552" s="55"/>
      <c r="OZB552" s="55"/>
      <c r="OZC552" s="55"/>
      <c r="OZD552" s="55"/>
      <c r="OZE552" s="59"/>
      <c r="OZF552" s="55"/>
      <c r="OZG552" s="55"/>
      <c r="OZH552" s="87"/>
      <c r="OZI552" s="88"/>
      <c r="OZJ552" s="89"/>
      <c r="OZK552" s="90"/>
      <c r="OZL552" s="57"/>
      <c r="OZM552" s="57"/>
      <c r="OZN552" s="91"/>
      <c r="OZO552" s="87"/>
      <c r="OZP552" s="87"/>
      <c r="OZQ552" s="55"/>
      <c r="OZR552" s="55"/>
      <c r="OZS552" s="92"/>
      <c r="OZT552" s="61"/>
      <c r="OZU552" s="55"/>
      <c r="OZV552" s="57"/>
      <c r="OZW552" s="55"/>
      <c r="OZX552" s="55"/>
      <c r="OZY552" s="55"/>
      <c r="OZZ552" s="55"/>
      <c r="PAA552" s="55"/>
      <c r="PAB552" s="55"/>
      <c r="PAC552" s="55"/>
      <c r="PAD552" s="59"/>
      <c r="PAE552" s="55"/>
      <c r="PAF552" s="55"/>
      <c r="PAG552" s="87"/>
      <c r="PAH552" s="88"/>
      <c r="PAI552" s="89"/>
      <c r="PAJ552" s="90"/>
      <c r="PAK552" s="57"/>
      <c r="PAL552" s="57"/>
      <c r="PAM552" s="91"/>
      <c r="PAN552" s="87"/>
      <c r="PAO552" s="87"/>
      <c r="PAP552" s="55"/>
      <c r="PAQ552" s="55"/>
      <c r="PAR552" s="92"/>
      <c r="PAS552" s="61"/>
      <c r="PAT552" s="55"/>
      <c r="PAU552" s="57"/>
      <c r="PAV552" s="55"/>
      <c r="PAW552" s="55"/>
      <c r="PAX552" s="55"/>
      <c r="PAY552" s="55"/>
      <c r="PAZ552" s="55"/>
      <c r="PBA552" s="55"/>
      <c r="PBB552" s="55"/>
      <c r="PBC552" s="59"/>
      <c r="PBD552" s="55"/>
      <c r="PBE552" s="55"/>
      <c r="PBF552" s="87"/>
      <c r="PBG552" s="88"/>
      <c r="PBH552" s="89"/>
      <c r="PBI552" s="90"/>
      <c r="PBJ552" s="57"/>
      <c r="PBK552" s="57"/>
      <c r="PBL552" s="91"/>
      <c r="PBM552" s="87"/>
      <c r="PBN552" s="87"/>
      <c r="PBO552" s="55"/>
      <c r="PBP552" s="55"/>
      <c r="PBQ552" s="92"/>
      <c r="PBR552" s="61"/>
      <c r="PBS552" s="55"/>
      <c r="PBT552" s="57"/>
      <c r="PBU552" s="55"/>
      <c r="PBV552" s="55"/>
      <c r="PBW552" s="55"/>
      <c r="PBX552" s="55"/>
      <c r="PBY552" s="55"/>
      <c r="PBZ552" s="55"/>
      <c r="PCA552" s="55"/>
      <c r="PCB552" s="59"/>
      <c r="PCC552" s="55"/>
      <c r="PCD552" s="55"/>
      <c r="PCE552" s="87"/>
      <c r="PCF552" s="88"/>
      <c r="PCG552" s="89"/>
      <c r="PCH552" s="90"/>
      <c r="PCI552" s="57"/>
      <c r="PCJ552" s="57"/>
      <c r="PCK552" s="91"/>
      <c r="PCL552" s="87"/>
      <c r="PCM552" s="87"/>
      <c r="PCN552" s="55"/>
      <c r="PCO552" s="55"/>
      <c r="PCP552" s="92"/>
      <c r="PCQ552" s="61"/>
      <c r="PCR552" s="55"/>
      <c r="PCS552" s="57"/>
      <c r="PCT552" s="55"/>
      <c r="PCU552" s="55"/>
      <c r="PCV552" s="55"/>
      <c r="PCW552" s="55"/>
      <c r="PCX552" s="55"/>
      <c r="PCY552" s="55"/>
      <c r="PCZ552" s="55"/>
      <c r="PDA552" s="59"/>
      <c r="PDB552" s="55"/>
      <c r="PDC552" s="55"/>
      <c r="PDD552" s="87"/>
      <c r="PDE552" s="88"/>
      <c r="PDF552" s="89"/>
      <c r="PDG552" s="90"/>
      <c r="PDH552" s="57"/>
      <c r="PDI552" s="57"/>
      <c r="PDJ552" s="91"/>
      <c r="PDK552" s="87"/>
      <c r="PDL552" s="87"/>
      <c r="PDM552" s="55"/>
      <c r="PDN552" s="55"/>
      <c r="PDO552" s="92"/>
      <c r="PDP552" s="61"/>
      <c r="PDQ552" s="55"/>
      <c r="PDR552" s="57"/>
      <c r="PDS552" s="55"/>
      <c r="PDT552" s="55"/>
      <c r="PDU552" s="55"/>
      <c r="PDV552" s="55"/>
      <c r="PDW552" s="55"/>
      <c r="PDX552" s="55"/>
      <c r="PDY552" s="55"/>
      <c r="PDZ552" s="59"/>
      <c r="PEA552" s="55"/>
      <c r="PEB552" s="55"/>
      <c r="PEC552" s="87"/>
      <c r="PED552" s="88"/>
      <c r="PEE552" s="89"/>
      <c r="PEF552" s="90"/>
      <c r="PEG552" s="57"/>
      <c r="PEH552" s="57"/>
      <c r="PEI552" s="91"/>
      <c r="PEJ552" s="87"/>
      <c r="PEK552" s="87"/>
      <c r="PEL552" s="55"/>
      <c r="PEM552" s="55"/>
      <c r="PEN552" s="92"/>
      <c r="PEO552" s="61"/>
      <c r="PEP552" s="55"/>
      <c r="PEQ552" s="57"/>
      <c r="PER552" s="55"/>
      <c r="PES552" s="55"/>
      <c r="PET552" s="55"/>
      <c r="PEU552" s="55"/>
      <c r="PEV552" s="55"/>
      <c r="PEW552" s="55"/>
      <c r="PEX552" s="55"/>
      <c r="PEY552" s="59"/>
      <c r="PEZ552" s="55"/>
      <c r="PFA552" s="55"/>
      <c r="PFB552" s="87"/>
      <c r="PFC552" s="88"/>
      <c r="PFD552" s="89"/>
      <c r="PFE552" s="90"/>
      <c r="PFF552" s="57"/>
      <c r="PFG552" s="57"/>
      <c r="PFH552" s="91"/>
      <c r="PFI552" s="87"/>
      <c r="PFJ552" s="87"/>
      <c r="PFK552" s="55"/>
      <c r="PFL552" s="55"/>
      <c r="PFM552" s="92"/>
      <c r="PFN552" s="61"/>
      <c r="PFO552" s="55"/>
      <c r="PFP552" s="57"/>
      <c r="PFQ552" s="55"/>
      <c r="PFR552" s="55"/>
      <c r="PFS552" s="55"/>
      <c r="PFT552" s="55"/>
      <c r="PFU552" s="55"/>
      <c r="PFV552" s="55"/>
      <c r="PFW552" s="55"/>
      <c r="PFX552" s="59"/>
      <c r="PFY552" s="55"/>
      <c r="PFZ552" s="55"/>
      <c r="PGA552" s="87"/>
      <c r="PGB552" s="88"/>
      <c r="PGC552" s="89"/>
      <c r="PGD552" s="90"/>
      <c r="PGE552" s="57"/>
      <c r="PGF552" s="57"/>
      <c r="PGG552" s="91"/>
      <c r="PGH552" s="87"/>
      <c r="PGI552" s="87"/>
      <c r="PGJ552" s="55"/>
      <c r="PGK552" s="55"/>
      <c r="PGL552" s="92"/>
      <c r="PGM552" s="61"/>
      <c r="PGN552" s="55"/>
      <c r="PGO552" s="57"/>
      <c r="PGP552" s="55"/>
      <c r="PGQ552" s="55"/>
      <c r="PGR552" s="55"/>
      <c r="PGS552" s="55"/>
      <c r="PGT552" s="55"/>
      <c r="PGU552" s="55"/>
      <c r="PGV552" s="55"/>
      <c r="PGW552" s="59"/>
      <c r="PGX552" s="55"/>
      <c r="PGY552" s="55"/>
      <c r="PGZ552" s="87"/>
      <c r="PHA552" s="88"/>
      <c r="PHB552" s="89"/>
      <c r="PHC552" s="90"/>
      <c r="PHD552" s="57"/>
      <c r="PHE552" s="57"/>
      <c r="PHF552" s="91"/>
      <c r="PHG552" s="87"/>
      <c r="PHH552" s="87"/>
      <c r="PHI552" s="55"/>
      <c r="PHJ552" s="55"/>
      <c r="PHK552" s="92"/>
      <c r="PHL552" s="61"/>
      <c r="PHM552" s="55"/>
      <c r="PHN552" s="57"/>
      <c r="PHO552" s="55"/>
      <c r="PHP552" s="55"/>
      <c r="PHQ552" s="55"/>
      <c r="PHR552" s="55"/>
      <c r="PHS552" s="55"/>
      <c r="PHT552" s="55"/>
      <c r="PHU552" s="55"/>
      <c r="PHV552" s="59"/>
      <c r="PHW552" s="55"/>
      <c r="PHX552" s="55"/>
      <c r="PHY552" s="87"/>
      <c r="PHZ552" s="88"/>
      <c r="PIA552" s="89"/>
      <c r="PIB552" s="90"/>
      <c r="PIC552" s="57"/>
      <c r="PID552" s="57"/>
      <c r="PIE552" s="91"/>
      <c r="PIF552" s="87"/>
      <c r="PIG552" s="87"/>
      <c r="PIH552" s="55"/>
      <c r="PII552" s="55"/>
      <c r="PIJ552" s="92"/>
      <c r="PIK552" s="61"/>
      <c r="PIL552" s="55"/>
      <c r="PIM552" s="57"/>
      <c r="PIN552" s="55"/>
      <c r="PIO552" s="55"/>
      <c r="PIP552" s="55"/>
      <c r="PIQ552" s="55"/>
      <c r="PIR552" s="55"/>
      <c r="PIS552" s="55"/>
      <c r="PIT552" s="55"/>
      <c r="PIU552" s="59"/>
      <c r="PIV552" s="55"/>
      <c r="PIW552" s="55"/>
      <c r="PIX552" s="87"/>
      <c r="PIY552" s="88"/>
      <c r="PIZ552" s="89"/>
      <c r="PJA552" s="90"/>
      <c r="PJB552" s="57"/>
      <c r="PJC552" s="57"/>
      <c r="PJD552" s="91"/>
      <c r="PJE552" s="87"/>
      <c r="PJF552" s="87"/>
      <c r="PJG552" s="55"/>
      <c r="PJH552" s="55"/>
      <c r="PJI552" s="92"/>
      <c r="PJJ552" s="61"/>
      <c r="PJK552" s="55"/>
      <c r="PJL552" s="57"/>
      <c r="PJM552" s="55"/>
      <c r="PJN552" s="55"/>
      <c r="PJO552" s="55"/>
      <c r="PJP552" s="55"/>
      <c r="PJQ552" s="55"/>
      <c r="PJR552" s="55"/>
      <c r="PJS552" s="55"/>
      <c r="PJT552" s="59"/>
      <c r="PJU552" s="55"/>
      <c r="PJV552" s="55"/>
      <c r="PJW552" s="87"/>
      <c r="PJX552" s="88"/>
      <c r="PJY552" s="89"/>
      <c r="PJZ552" s="90"/>
      <c r="PKA552" s="57"/>
      <c r="PKB552" s="57"/>
      <c r="PKC552" s="91"/>
      <c r="PKD552" s="87"/>
      <c r="PKE552" s="87"/>
      <c r="PKF552" s="55"/>
      <c r="PKG552" s="55"/>
      <c r="PKH552" s="92"/>
      <c r="PKI552" s="61"/>
      <c r="PKJ552" s="55"/>
      <c r="PKK552" s="57"/>
      <c r="PKL552" s="55"/>
      <c r="PKM552" s="55"/>
      <c r="PKN552" s="55"/>
      <c r="PKO552" s="55"/>
      <c r="PKP552" s="55"/>
      <c r="PKQ552" s="55"/>
      <c r="PKR552" s="55"/>
      <c r="PKS552" s="59"/>
      <c r="PKT552" s="55"/>
      <c r="PKU552" s="55"/>
      <c r="PKV552" s="87"/>
      <c r="PKW552" s="88"/>
      <c r="PKX552" s="89"/>
      <c r="PKY552" s="90"/>
      <c r="PKZ552" s="57"/>
      <c r="PLA552" s="57"/>
      <c r="PLB552" s="91"/>
      <c r="PLC552" s="87"/>
      <c r="PLD552" s="87"/>
      <c r="PLE552" s="55"/>
      <c r="PLF552" s="55"/>
      <c r="PLG552" s="92"/>
      <c r="PLH552" s="61"/>
      <c r="PLI552" s="55"/>
      <c r="PLJ552" s="57"/>
      <c r="PLK552" s="55"/>
      <c r="PLL552" s="55"/>
      <c r="PLM552" s="55"/>
      <c r="PLN552" s="55"/>
      <c r="PLO552" s="55"/>
      <c r="PLP552" s="55"/>
      <c r="PLQ552" s="55"/>
      <c r="PLR552" s="59"/>
      <c r="PLS552" s="55"/>
      <c r="PLT552" s="55"/>
      <c r="PLU552" s="87"/>
      <c r="PLV552" s="88"/>
      <c r="PLW552" s="89"/>
      <c r="PLX552" s="90"/>
      <c r="PLY552" s="57"/>
      <c r="PLZ552" s="57"/>
      <c r="PMA552" s="91"/>
      <c r="PMB552" s="87"/>
      <c r="PMC552" s="87"/>
      <c r="PMD552" s="55"/>
      <c r="PME552" s="55"/>
      <c r="PMF552" s="92"/>
      <c r="PMG552" s="61"/>
      <c r="PMH552" s="55"/>
      <c r="PMI552" s="57"/>
      <c r="PMJ552" s="55"/>
      <c r="PMK552" s="55"/>
      <c r="PML552" s="55"/>
      <c r="PMM552" s="55"/>
      <c r="PMN552" s="55"/>
      <c r="PMO552" s="55"/>
      <c r="PMP552" s="55"/>
      <c r="PMQ552" s="59"/>
      <c r="PMR552" s="55"/>
      <c r="PMS552" s="55"/>
      <c r="PMT552" s="87"/>
      <c r="PMU552" s="88"/>
      <c r="PMV552" s="89"/>
      <c r="PMW552" s="90"/>
      <c r="PMX552" s="57"/>
      <c r="PMY552" s="57"/>
      <c r="PMZ552" s="91"/>
      <c r="PNA552" s="87"/>
      <c r="PNB552" s="87"/>
      <c r="PNC552" s="55"/>
      <c r="PND552" s="55"/>
      <c r="PNE552" s="92"/>
      <c r="PNF552" s="61"/>
      <c r="PNG552" s="55"/>
      <c r="PNH552" s="57"/>
      <c r="PNI552" s="55"/>
      <c r="PNJ552" s="55"/>
      <c r="PNK552" s="55"/>
      <c r="PNL552" s="55"/>
      <c r="PNM552" s="55"/>
      <c r="PNN552" s="55"/>
      <c r="PNO552" s="55"/>
      <c r="PNP552" s="59"/>
      <c r="PNQ552" s="55"/>
      <c r="PNR552" s="55"/>
      <c r="PNS552" s="87"/>
      <c r="PNT552" s="88"/>
      <c r="PNU552" s="89"/>
      <c r="PNV552" s="90"/>
      <c r="PNW552" s="57"/>
      <c r="PNX552" s="57"/>
      <c r="PNY552" s="91"/>
      <c r="PNZ552" s="87"/>
      <c r="POA552" s="87"/>
      <c r="POB552" s="55"/>
      <c r="POC552" s="55"/>
      <c r="POD552" s="92"/>
      <c r="POE552" s="61"/>
      <c r="POF552" s="55"/>
      <c r="POG552" s="57"/>
      <c r="POH552" s="55"/>
      <c r="POI552" s="55"/>
      <c r="POJ552" s="55"/>
      <c r="POK552" s="55"/>
      <c r="POL552" s="55"/>
      <c r="POM552" s="55"/>
      <c r="PON552" s="55"/>
      <c r="POO552" s="59"/>
      <c r="POP552" s="55"/>
      <c r="POQ552" s="55"/>
      <c r="POR552" s="87"/>
      <c r="POS552" s="88"/>
      <c r="POT552" s="89"/>
      <c r="POU552" s="90"/>
      <c r="POV552" s="57"/>
      <c r="POW552" s="57"/>
      <c r="POX552" s="91"/>
      <c r="POY552" s="87"/>
      <c r="POZ552" s="87"/>
      <c r="PPA552" s="55"/>
      <c r="PPB552" s="55"/>
      <c r="PPC552" s="92"/>
      <c r="PPD552" s="61"/>
      <c r="PPE552" s="55"/>
      <c r="PPF552" s="57"/>
      <c r="PPG552" s="55"/>
      <c r="PPH552" s="55"/>
      <c r="PPI552" s="55"/>
      <c r="PPJ552" s="55"/>
      <c r="PPK552" s="55"/>
      <c r="PPL552" s="55"/>
      <c r="PPM552" s="55"/>
      <c r="PPN552" s="59"/>
      <c r="PPO552" s="55"/>
      <c r="PPP552" s="55"/>
      <c r="PPQ552" s="87"/>
      <c r="PPR552" s="88"/>
      <c r="PPS552" s="89"/>
      <c r="PPT552" s="90"/>
      <c r="PPU552" s="57"/>
      <c r="PPV552" s="57"/>
      <c r="PPW552" s="91"/>
      <c r="PPX552" s="87"/>
      <c r="PPY552" s="87"/>
      <c r="PPZ552" s="55"/>
      <c r="PQA552" s="55"/>
      <c r="PQB552" s="92"/>
      <c r="PQC552" s="61"/>
      <c r="PQD552" s="55"/>
      <c r="PQE552" s="57"/>
      <c r="PQF552" s="55"/>
      <c r="PQG552" s="55"/>
      <c r="PQH552" s="55"/>
      <c r="PQI552" s="55"/>
      <c r="PQJ552" s="55"/>
      <c r="PQK552" s="55"/>
      <c r="PQL552" s="55"/>
      <c r="PQM552" s="59"/>
      <c r="PQN552" s="55"/>
      <c r="PQO552" s="55"/>
      <c r="PQP552" s="87"/>
      <c r="PQQ552" s="88"/>
      <c r="PQR552" s="89"/>
      <c r="PQS552" s="90"/>
      <c r="PQT552" s="57"/>
      <c r="PQU552" s="57"/>
      <c r="PQV552" s="91"/>
      <c r="PQW552" s="87"/>
      <c r="PQX552" s="87"/>
      <c r="PQY552" s="55"/>
      <c r="PQZ552" s="55"/>
      <c r="PRA552" s="92"/>
      <c r="PRB552" s="61"/>
      <c r="PRC552" s="55"/>
      <c r="PRD552" s="57"/>
      <c r="PRE552" s="55"/>
      <c r="PRF552" s="55"/>
      <c r="PRG552" s="55"/>
      <c r="PRH552" s="55"/>
      <c r="PRI552" s="55"/>
      <c r="PRJ552" s="55"/>
      <c r="PRK552" s="55"/>
      <c r="PRL552" s="59"/>
      <c r="PRM552" s="55"/>
      <c r="PRN552" s="55"/>
      <c r="PRO552" s="87"/>
      <c r="PRP552" s="88"/>
      <c r="PRQ552" s="89"/>
      <c r="PRR552" s="90"/>
      <c r="PRS552" s="57"/>
      <c r="PRT552" s="57"/>
      <c r="PRU552" s="91"/>
      <c r="PRV552" s="87"/>
      <c r="PRW552" s="87"/>
      <c r="PRX552" s="55"/>
      <c r="PRY552" s="55"/>
      <c r="PRZ552" s="92"/>
      <c r="PSA552" s="61"/>
      <c r="PSB552" s="55"/>
      <c r="PSC552" s="57"/>
      <c r="PSD552" s="55"/>
      <c r="PSE552" s="55"/>
      <c r="PSF552" s="55"/>
      <c r="PSG552" s="55"/>
      <c r="PSH552" s="55"/>
      <c r="PSI552" s="55"/>
      <c r="PSJ552" s="55"/>
      <c r="PSK552" s="59"/>
      <c r="PSL552" s="55"/>
      <c r="PSM552" s="55"/>
      <c r="PSN552" s="87"/>
      <c r="PSO552" s="88"/>
      <c r="PSP552" s="89"/>
      <c r="PSQ552" s="90"/>
      <c r="PSR552" s="57"/>
      <c r="PSS552" s="57"/>
      <c r="PST552" s="91"/>
      <c r="PSU552" s="87"/>
      <c r="PSV552" s="87"/>
      <c r="PSW552" s="55"/>
      <c r="PSX552" s="55"/>
      <c r="PSY552" s="92"/>
      <c r="PSZ552" s="61"/>
      <c r="PTA552" s="55"/>
      <c r="PTB552" s="57"/>
      <c r="PTC552" s="55"/>
      <c r="PTD552" s="55"/>
      <c r="PTE552" s="55"/>
      <c r="PTF552" s="55"/>
      <c r="PTG552" s="55"/>
      <c r="PTH552" s="55"/>
      <c r="PTI552" s="55"/>
      <c r="PTJ552" s="59"/>
      <c r="PTK552" s="55"/>
      <c r="PTL552" s="55"/>
      <c r="PTM552" s="87"/>
      <c r="PTN552" s="88"/>
      <c r="PTO552" s="89"/>
      <c r="PTP552" s="90"/>
      <c r="PTQ552" s="57"/>
      <c r="PTR552" s="57"/>
      <c r="PTS552" s="91"/>
      <c r="PTT552" s="87"/>
      <c r="PTU552" s="87"/>
      <c r="PTV552" s="55"/>
      <c r="PTW552" s="55"/>
      <c r="PTX552" s="92"/>
      <c r="PTY552" s="61"/>
      <c r="PTZ552" s="55"/>
      <c r="PUA552" s="57"/>
      <c r="PUB552" s="55"/>
      <c r="PUC552" s="55"/>
      <c r="PUD552" s="55"/>
      <c r="PUE552" s="55"/>
      <c r="PUF552" s="55"/>
      <c r="PUG552" s="55"/>
      <c r="PUH552" s="55"/>
      <c r="PUI552" s="59"/>
      <c r="PUJ552" s="55"/>
      <c r="PUK552" s="55"/>
      <c r="PUL552" s="87"/>
      <c r="PUM552" s="88"/>
      <c r="PUN552" s="89"/>
      <c r="PUO552" s="90"/>
      <c r="PUP552" s="57"/>
      <c r="PUQ552" s="57"/>
      <c r="PUR552" s="91"/>
      <c r="PUS552" s="87"/>
      <c r="PUT552" s="87"/>
      <c r="PUU552" s="55"/>
      <c r="PUV552" s="55"/>
      <c r="PUW552" s="92"/>
      <c r="PUX552" s="61"/>
      <c r="PUY552" s="55"/>
      <c r="PUZ552" s="57"/>
      <c r="PVA552" s="55"/>
      <c r="PVB552" s="55"/>
      <c r="PVC552" s="55"/>
      <c r="PVD552" s="55"/>
      <c r="PVE552" s="55"/>
      <c r="PVF552" s="55"/>
      <c r="PVG552" s="55"/>
      <c r="PVH552" s="59"/>
      <c r="PVI552" s="55"/>
      <c r="PVJ552" s="55"/>
      <c r="PVK552" s="87"/>
      <c r="PVL552" s="88"/>
      <c r="PVM552" s="89"/>
      <c r="PVN552" s="90"/>
      <c r="PVO552" s="57"/>
      <c r="PVP552" s="57"/>
      <c r="PVQ552" s="91"/>
      <c r="PVR552" s="87"/>
      <c r="PVS552" s="87"/>
      <c r="PVT552" s="55"/>
      <c r="PVU552" s="55"/>
      <c r="PVV552" s="92"/>
      <c r="PVW552" s="61"/>
      <c r="PVX552" s="55"/>
      <c r="PVY552" s="57"/>
      <c r="PVZ552" s="55"/>
      <c r="PWA552" s="55"/>
      <c r="PWB552" s="55"/>
      <c r="PWC552" s="55"/>
      <c r="PWD552" s="55"/>
      <c r="PWE552" s="55"/>
      <c r="PWF552" s="55"/>
      <c r="PWG552" s="59"/>
      <c r="PWH552" s="55"/>
      <c r="PWI552" s="55"/>
      <c r="PWJ552" s="87"/>
      <c r="PWK552" s="88"/>
      <c r="PWL552" s="89"/>
      <c r="PWM552" s="90"/>
      <c r="PWN552" s="57"/>
      <c r="PWO552" s="57"/>
      <c r="PWP552" s="91"/>
      <c r="PWQ552" s="87"/>
      <c r="PWR552" s="87"/>
      <c r="PWS552" s="55"/>
      <c r="PWT552" s="55"/>
      <c r="PWU552" s="92"/>
      <c r="PWV552" s="61"/>
      <c r="PWW552" s="55"/>
      <c r="PWX552" s="57"/>
      <c r="PWY552" s="55"/>
      <c r="PWZ552" s="55"/>
      <c r="PXA552" s="55"/>
      <c r="PXB552" s="55"/>
      <c r="PXC552" s="55"/>
      <c r="PXD552" s="55"/>
      <c r="PXE552" s="55"/>
      <c r="PXF552" s="59"/>
      <c r="PXG552" s="55"/>
      <c r="PXH552" s="55"/>
      <c r="PXI552" s="87"/>
      <c r="PXJ552" s="88"/>
      <c r="PXK552" s="89"/>
      <c r="PXL552" s="90"/>
      <c r="PXM552" s="57"/>
      <c r="PXN552" s="57"/>
      <c r="PXO552" s="91"/>
      <c r="PXP552" s="87"/>
      <c r="PXQ552" s="87"/>
      <c r="PXR552" s="55"/>
      <c r="PXS552" s="55"/>
      <c r="PXT552" s="92"/>
      <c r="PXU552" s="61"/>
      <c r="PXV552" s="55"/>
      <c r="PXW552" s="57"/>
      <c r="PXX552" s="55"/>
      <c r="PXY552" s="55"/>
      <c r="PXZ552" s="55"/>
      <c r="PYA552" s="55"/>
      <c r="PYB552" s="55"/>
      <c r="PYC552" s="55"/>
      <c r="PYD552" s="55"/>
      <c r="PYE552" s="59"/>
      <c r="PYF552" s="55"/>
      <c r="PYG552" s="55"/>
      <c r="PYH552" s="87"/>
      <c r="PYI552" s="88"/>
      <c r="PYJ552" s="89"/>
      <c r="PYK552" s="90"/>
      <c r="PYL552" s="57"/>
      <c r="PYM552" s="57"/>
      <c r="PYN552" s="91"/>
      <c r="PYO552" s="87"/>
      <c r="PYP552" s="87"/>
      <c r="PYQ552" s="55"/>
      <c r="PYR552" s="55"/>
      <c r="PYS552" s="92"/>
      <c r="PYT552" s="61"/>
      <c r="PYU552" s="55"/>
      <c r="PYV552" s="57"/>
      <c r="PYW552" s="55"/>
      <c r="PYX552" s="55"/>
      <c r="PYY552" s="55"/>
      <c r="PYZ552" s="55"/>
      <c r="PZA552" s="55"/>
      <c r="PZB552" s="55"/>
      <c r="PZC552" s="55"/>
      <c r="PZD552" s="59"/>
      <c r="PZE552" s="55"/>
      <c r="PZF552" s="55"/>
      <c r="PZG552" s="87"/>
      <c r="PZH552" s="88"/>
      <c r="PZI552" s="89"/>
      <c r="PZJ552" s="90"/>
      <c r="PZK552" s="57"/>
      <c r="PZL552" s="57"/>
      <c r="PZM552" s="91"/>
      <c r="PZN552" s="87"/>
      <c r="PZO552" s="87"/>
      <c r="PZP552" s="55"/>
      <c r="PZQ552" s="55"/>
      <c r="PZR552" s="92"/>
      <c r="PZS552" s="61"/>
      <c r="PZT552" s="55"/>
      <c r="PZU552" s="57"/>
      <c r="PZV552" s="55"/>
      <c r="PZW552" s="55"/>
      <c r="PZX552" s="55"/>
      <c r="PZY552" s="55"/>
      <c r="PZZ552" s="55"/>
      <c r="QAA552" s="55"/>
      <c r="QAB552" s="55"/>
      <c r="QAC552" s="59"/>
      <c r="QAD552" s="55"/>
      <c r="QAE552" s="55"/>
      <c r="QAF552" s="87"/>
      <c r="QAG552" s="88"/>
      <c r="QAH552" s="89"/>
      <c r="QAI552" s="90"/>
      <c r="QAJ552" s="57"/>
      <c r="QAK552" s="57"/>
      <c r="QAL552" s="91"/>
      <c r="QAM552" s="87"/>
      <c r="QAN552" s="87"/>
      <c r="QAO552" s="55"/>
      <c r="QAP552" s="55"/>
      <c r="QAQ552" s="92"/>
      <c r="QAR552" s="61"/>
      <c r="QAS552" s="55"/>
      <c r="QAT552" s="57"/>
      <c r="QAU552" s="55"/>
      <c r="QAV552" s="55"/>
      <c r="QAW552" s="55"/>
      <c r="QAX552" s="55"/>
      <c r="QAY552" s="55"/>
      <c r="QAZ552" s="55"/>
      <c r="QBA552" s="55"/>
      <c r="QBB552" s="59"/>
      <c r="QBC552" s="55"/>
      <c r="QBD552" s="55"/>
      <c r="QBE552" s="87"/>
      <c r="QBF552" s="88"/>
      <c r="QBG552" s="89"/>
      <c r="QBH552" s="90"/>
      <c r="QBI552" s="57"/>
      <c r="QBJ552" s="57"/>
      <c r="QBK552" s="91"/>
      <c r="QBL552" s="87"/>
      <c r="QBM552" s="87"/>
      <c r="QBN552" s="55"/>
      <c r="QBO552" s="55"/>
      <c r="QBP552" s="92"/>
      <c r="QBQ552" s="61"/>
      <c r="QBR552" s="55"/>
      <c r="QBS552" s="57"/>
      <c r="QBT552" s="55"/>
      <c r="QBU552" s="55"/>
      <c r="QBV552" s="55"/>
      <c r="QBW552" s="55"/>
      <c r="QBX552" s="55"/>
      <c r="QBY552" s="55"/>
      <c r="QBZ552" s="55"/>
      <c r="QCA552" s="59"/>
      <c r="QCB552" s="55"/>
      <c r="QCC552" s="55"/>
      <c r="QCD552" s="87"/>
      <c r="QCE552" s="88"/>
      <c r="QCF552" s="89"/>
      <c r="QCG552" s="90"/>
      <c r="QCH552" s="57"/>
      <c r="QCI552" s="57"/>
      <c r="QCJ552" s="91"/>
      <c r="QCK552" s="87"/>
      <c r="QCL552" s="87"/>
      <c r="QCM552" s="55"/>
      <c r="QCN552" s="55"/>
      <c r="QCO552" s="92"/>
      <c r="QCP552" s="61"/>
      <c r="QCQ552" s="55"/>
      <c r="QCR552" s="57"/>
      <c r="QCS552" s="55"/>
      <c r="QCT552" s="55"/>
      <c r="QCU552" s="55"/>
      <c r="QCV552" s="55"/>
      <c r="QCW552" s="55"/>
      <c r="QCX552" s="55"/>
      <c r="QCY552" s="55"/>
      <c r="QCZ552" s="59"/>
      <c r="QDA552" s="55"/>
      <c r="QDB552" s="55"/>
      <c r="QDC552" s="87"/>
      <c r="QDD552" s="88"/>
      <c r="QDE552" s="89"/>
      <c r="QDF552" s="90"/>
      <c r="QDG552" s="57"/>
      <c r="QDH552" s="57"/>
      <c r="QDI552" s="91"/>
      <c r="QDJ552" s="87"/>
      <c r="QDK552" s="87"/>
      <c r="QDL552" s="55"/>
      <c r="QDM552" s="55"/>
      <c r="QDN552" s="92"/>
      <c r="QDO552" s="61"/>
      <c r="QDP552" s="55"/>
      <c r="QDQ552" s="57"/>
      <c r="QDR552" s="55"/>
      <c r="QDS552" s="55"/>
      <c r="QDT552" s="55"/>
      <c r="QDU552" s="55"/>
      <c r="QDV552" s="55"/>
      <c r="QDW552" s="55"/>
      <c r="QDX552" s="55"/>
      <c r="QDY552" s="59"/>
      <c r="QDZ552" s="55"/>
      <c r="QEA552" s="55"/>
      <c r="QEB552" s="87"/>
      <c r="QEC552" s="88"/>
      <c r="QED552" s="89"/>
      <c r="QEE552" s="90"/>
      <c r="QEF552" s="57"/>
      <c r="QEG552" s="57"/>
      <c r="QEH552" s="91"/>
      <c r="QEI552" s="87"/>
      <c r="QEJ552" s="87"/>
      <c r="QEK552" s="55"/>
      <c r="QEL552" s="55"/>
      <c r="QEM552" s="92"/>
      <c r="QEN552" s="61"/>
      <c r="QEO552" s="55"/>
      <c r="QEP552" s="57"/>
      <c r="QEQ552" s="55"/>
      <c r="QER552" s="55"/>
      <c r="QES552" s="55"/>
      <c r="QET552" s="55"/>
      <c r="QEU552" s="55"/>
      <c r="QEV552" s="55"/>
      <c r="QEW552" s="55"/>
      <c r="QEX552" s="59"/>
      <c r="QEY552" s="55"/>
      <c r="QEZ552" s="55"/>
      <c r="QFA552" s="87"/>
      <c r="QFB552" s="88"/>
      <c r="QFC552" s="89"/>
      <c r="QFD552" s="90"/>
      <c r="QFE552" s="57"/>
      <c r="QFF552" s="57"/>
      <c r="QFG552" s="91"/>
      <c r="QFH552" s="87"/>
      <c r="QFI552" s="87"/>
      <c r="QFJ552" s="55"/>
      <c r="QFK552" s="55"/>
      <c r="QFL552" s="92"/>
      <c r="QFM552" s="61"/>
      <c r="QFN552" s="55"/>
      <c r="QFO552" s="57"/>
      <c r="QFP552" s="55"/>
      <c r="QFQ552" s="55"/>
      <c r="QFR552" s="55"/>
      <c r="QFS552" s="55"/>
      <c r="QFT552" s="55"/>
      <c r="QFU552" s="55"/>
      <c r="QFV552" s="55"/>
      <c r="QFW552" s="59"/>
      <c r="QFX552" s="55"/>
      <c r="QFY552" s="55"/>
      <c r="QFZ552" s="87"/>
      <c r="QGA552" s="88"/>
      <c r="QGB552" s="89"/>
      <c r="QGC552" s="90"/>
      <c r="QGD552" s="57"/>
      <c r="QGE552" s="57"/>
      <c r="QGF552" s="91"/>
      <c r="QGG552" s="87"/>
      <c r="QGH552" s="87"/>
      <c r="QGI552" s="55"/>
      <c r="QGJ552" s="55"/>
      <c r="QGK552" s="92"/>
      <c r="QGL552" s="61"/>
      <c r="QGM552" s="55"/>
      <c r="QGN552" s="57"/>
      <c r="QGO552" s="55"/>
      <c r="QGP552" s="55"/>
      <c r="QGQ552" s="55"/>
      <c r="QGR552" s="55"/>
      <c r="QGS552" s="55"/>
      <c r="QGT552" s="55"/>
      <c r="QGU552" s="55"/>
      <c r="QGV552" s="59"/>
      <c r="QGW552" s="55"/>
      <c r="QGX552" s="55"/>
      <c r="QGY552" s="87"/>
      <c r="QGZ552" s="88"/>
      <c r="QHA552" s="89"/>
      <c r="QHB552" s="90"/>
      <c r="QHC552" s="57"/>
      <c r="QHD552" s="57"/>
      <c r="QHE552" s="91"/>
      <c r="QHF552" s="87"/>
      <c r="QHG552" s="87"/>
      <c r="QHH552" s="55"/>
      <c r="QHI552" s="55"/>
      <c r="QHJ552" s="92"/>
      <c r="QHK552" s="61"/>
      <c r="QHL552" s="55"/>
      <c r="QHM552" s="57"/>
      <c r="QHN552" s="55"/>
      <c r="QHO552" s="55"/>
      <c r="QHP552" s="55"/>
      <c r="QHQ552" s="55"/>
      <c r="QHR552" s="55"/>
      <c r="QHS552" s="55"/>
      <c r="QHT552" s="55"/>
      <c r="QHU552" s="59"/>
      <c r="QHV552" s="55"/>
      <c r="QHW552" s="55"/>
      <c r="QHX552" s="87"/>
      <c r="QHY552" s="88"/>
      <c r="QHZ552" s="89"/>
      <c r="QIA552" s="90"/>
      <c r="QIB552" s="57"/>
      <c r="QIC552" s="57"/>
      <c r="QID552" s="91"/>
      <c r="QIE552" s="87"/>
      <c r="QIF552" s="87"/>
      <c r="QIG552" s="55"/>
      <c r="QIH552" s="55"/>
      <c r="QII552" s="92"/>
      <c r="QIJ552" s="61"/>
      <c r="QIK552" s="55"/>
      <c r="QIL552" s="57"/>
      <c r="QIM552" s="55"/>
      <c r="QIN552" s="55"/>
      <c r="QIO552" s="55"/>
      <c r="QIP552" s="55"/>
      <c r="QIQ552" s="55"/>
      <c r="QIR552" s="55"/>
      <c r="QIS552" s="55"/>
      <c r="QIT552" s="59"/>
      <c r="QIU552" s="55"/>
      <c r="QIV552" s="55"/>
      <c r="QIW552" s="87"/>
      <c r="QIX552" s="88"/>
      <c r="QIY552" s="89"/>
      <c r="QIZ552" s="90"/>
      <c r="QJA552" s="57"/>
      <c r="QJB552" s="57"/>
      <c r="QJC552" s="91"/>
      <c r="QJD552" s="87"/>
      <c r="QJE552" s="87"/>
      <c r="QJF552" s="55"/>
      <c r="QJG552" s="55"/>
      <c r="QJH552" s="92"/>
      <c r="QJI552" s="61"/>
      <c r="QJJ552" s="55"/>
      <c r="QJK552" s="57"/>
      <c r="QJL552" s="55"/>
      <c r="QJM552" s="55"/>
      <c r="QJN552" s="55"/>
      <c r="QJO552" s="55"/>
      <c r="QJP552" s="55"/>
      <c r="QJQ552" s="55"/>
      <c r="QJR552" s="55"/>
      <c r="QJS552" s="59"/>
      <c r="QJT552" s="55"/>
      <c r="QJU552" s="55"/>
      <c r="QJV552" s="87"/>
      <c r="QJW552" s="88"/>
      <c r="QJX552" s="89"/>
      <c r="QJY552" s="90"/>
      <c r="QJZ552" s="57"/>
      <c r="QKA552" s="57"/>
      <c r="QKB552" s="91"/>
      <c r="QKC552" s="87"/>
      <c r="QKD552" s="87"/>
      <c r="QKE552" s="55"/>
      <c r="QKF552" s="55"/>
      <c r="QKG552" s="92"/>
      <c r="QKH552" s="61"/>
      <c r="QKI552" s="55"/>
      <c r="QKJ552" s="57"/>
      <c r="QKK552" s="55"/>
      <c r="QKL552" s="55"/>
      <c r="QKM552" s="55"/>
      <c r="QKN552" s="55"/>
      <c r="QKO552" s="55"/>
      <c r="QKP552" s="55"/>
      <c r="QKQ552" s="55"/>
      <c r="QKR552" s="59"/>
      <c r="QKS552" s="55"/>
      <c r="QKT552" s="55"/>
      <c r="QKU552" s="87"/>
      <c r="QKV552" s="88"/>
      <c r="QKW552" s="89"/>
      <c r="QKX552" s="90"/>
      <c r="QKY552" s="57"/>
      <c r="QKZ552" s="57"/>
      <c r="QLA552" s="91"/>
      <c r="QLB552" s="87"/>
      <c r="QLC552" s="87"/>
      <c r="QLD552" s="55"/>
      <c r="QLE552" s="55"/>
      <c r="QLF552" s="92"/>
      <c r="QLG552" s="61"/>
      <c r="QLH552" s="55"/>
      <c r="QLI552" s="57"/>
      <c r="QLJ552" s="55"/>
      <c r="QLK552" s="55"/>
      <c r="QLL552" s="55"/>
      <c r="QLM552" s="55"/>
      <c r="QLN552" s="55"/>
      <c r="QLO552" s="55"/>
      <c r="QLP552" s="55"/>
      <c r="QLQ552" s="59"/>
      <c r="QLR552" s="55"/>
      <c r="QLS552" s="55"/>
      <c r="QLT552" s="87"/>
      <c r="QLU552" s="88"/>
      <c r="QLV552" s="89"/>
      <c r="QLW552" s="90"/>
      <c r="QLX552" s="57"/>
      <c r="QLY552" s="57"/>
      <c r="QLZ552" s="91"/>
      <c r="QMA552" s="87"/>
      <c r="QMB552" s="87"/>
      <c r="QMC552" s="55"/>
      <c r="QMD552" s="55"/>
      <c r="QME552" s="92"/>
      <c r="QMF552" s="61"/>
      <c r="QMG552" s="55"/>
      <c r="QMH552" s="57"/>
      <c r="QMI552" s="55"/>
      <c r="QMJ552" s="55"/>
      <c r="QMK552" s="55"/>
      <c r="QML552" s="55"/>
      <c r="QMM552" s="55"/>
      <c r="QMN552" s="55"/>
      <c r="QMO552" s="55"/>
      <c r="QMP552" s="59"/>
      <c r="QMQ552" s="55"/>
      <c r="QMR552" s="55"/>
      <c r="QMS552" s="87"/>
      <c r="QMT552" s="88"/>
      <c r="QMU552" s="89"/>
      <c r="QMV552" s="90"/>
      <c r="QMW552" s="57"/>
      <c r="QMX552" s="57"/>
      <c r="QMY552" s="91"/>
      <c r="QMZ552" s="87"/>
      <c r="QNA552" s="87"/>
      <c r="QNB552" s="55"/>
      <c r="QNC552" s="55"/>
      <c r="QND552" s="92"/>
      <c r="QNE552" s="61"/>
      <c r="QNF552" s="55"/>
      <c r="QNG552" s="57"/>
      <c r="QNH552" s="55"/>
      <c r="QNI552" s="55"/>
      <c r="QNJ552" s="55"/>
      <c r="QNK552" s="55"/>
      <c r="QNL552" s="55"/>
      <c r="QNM552" s="55"/>
      <c r="QNN552" s="55"/>
      <c r="QNO552" s="59"/>
      <c r="QNP552" s="55"/>
      <c r="QNQ552" s="55"/>
      <c r="QNR552" s="87"/>
      <c r="QNS552" s="88"/>
      <c r="QNT552" s="89"/>
      <c r="QNU552" s="90"/>
      <c r="QNV552" s="57"/>
      <c r="QNW552" s="57"/>
      <c r="QNX552" s="91"/>
      <c r="QNY552" s="87"/>
      <c r="QNZ552" s="87"/>
      <c r="QOA552" s="55"/>
      <c r="QOB552" s="55"/>
      <c r="QOC552" s="92"/>
      <c r="QOD552" s="61"/>
      <c r="QOE552" s="55"/>
      <c r="QOF552" s="57"/>
      <c r="QOG552" s="55"/>
      <c r="QOH552" s="55"/>
      <c r="QOI552" s="55"/>
      <c r="QOJ552" s="55"/>
      <c r="QOK552" s="55"/>
      <c r="QOL552" s="55"/>
      <c r="QOM552" s="55"/>
      <c r="QON552" s="59"/>
      <c r="QOO552" s="55"/>
      <c r="QOP552" s="55"/>
      <c r="QOQ552" s="87"/>
      <c r="QOR552" s="88"/>
      <c r="QOS552" s="89"/>
      <c r="QOT552" s="90"/>
      <c r="QOU552" s="57"/>
      <c r="QOV552" s="57"/>
      <c r="QOW552" s="91"/>
      <c r="QOX552" s="87"/>
      <c r="QOY552" s="87"/>
      <c r="QOZ552" s="55"/>
      <c r="QPA552" s="55"/>
      <c r="QPB552" s="92"/>
      <c r="QPC552" s="61"/>
      <c r="QPD552" s="55"/>
      <c r="QPE552" s="57"/>
      <c r="QPF552" s="55"/>
      <c r="QPG552" s="55"/>
      <c r="QPH552" s="55"/>
      <c r="QPI552" s="55"/>
      <c r="QPJ552" s="55"/>
      <c r="QPK552" s="55"/>
      <c r="QPL552" s="55"/>
      <c r="QPM552" s="59"/>
      <c r="QPN552" s="55"/>
      <c r="QPO552" s="55"/>
      <c r="QPP552" s="87"/>
      <c r="QPQ552" s="88"/>
      <c r="QPR552" s="89"/>
      <c r="QPS552" s="90"/>
      <c r="QPT552" s="57"/>
      <c r="QPU552" s="57"/>
      <c r="QPV552" s="91"/>
      <c r="QPW552" s="87"/>
      <c r="QPX552" s="87"/>
      <c r="QPY552" s="55"/>
      <c r="QPZ552" s="55"/>
      <c r="QQA552" s="92"/>
      <c r="QQB552" s="61"/>
      <c r="QQC552" s="55"/>
      <c r="QQD552" s="57"/>
      <c r="QQE552" s="55"/>
      <c r="QQF552" s="55"/>
      <c r="QQG552" s="55"/>
      <c r="QQH552" s="55"/>
      <c r="QQI552" s="55"/>
      <c r="QQJ552" s="55"/>
      <c r="QQK552" s="55"/>
      <c r="QQL552" s="59"/>
      <c r="QQM552" s="55"/>
      <c r="QQN552" s="55"/>
      <c r="QQO552" s="87"/>
      <c r="QQP552" s="88"/>
      <c r="QQQ552" s="89"/>
      <c r="QQR552" s="90"/>
      <c r="QQS552" s="57"/>
      <c r="QQT552" s="57"/>
      <c r="QQU552" s="91"/>
      <c r="QQV552" s="87"/>
      <c r="QQW552" s="87"/>
      <c r="QQX552" s="55"/>
      <c r="QQY552" s="55"/>
      <c r="QQZ552" s="92"/>
      <c r="QRA552" s="61"/>
      <c r="QRB552" s="55"/>
      <c r="QRC552" s="57"/>
      <c r="QRD552" s="55"/>
      <c r="QRE552" s="55"/>
      <c r="QRF552" s="55"/>
      <c r="QRG552" s="55"/>
      <c r="QRH552" s="55"/>
      <c r="QRI552" s="55"/>
      <c r="QRJ552" s="55"/>
      <c r="QRK552" s="59"/>
      <c r="QRL552" s="55"/>
      <c r="QRM552" s="55"/>
      <c r="QRN552" s="87"/>
      <c r="QRO552" s="88"/>
      <c r="QRP552" s="89"/>
      <c r="QRQ552" s="90"/>
      <c r="QRR552" s="57"/>
      <c r="QRS552" s="57"/>
      <c r="QRT552" s="91"/>
      <c r="QRU552" s="87"/>
      <c r="QRV552" s="87"/>
      <c r="QRW552" s="55"/>
      <c r="QRX552" s="55"/>
      <c r="QRY552" s="92"/>
      <c r="QRZ552" s="61"/>
      <c r="QSA552" s="55"/>
      <c r="QSB552" s="57"/>
      <c r="QSC552" s="55"/>
      <c r="QSD552" s="55"/>
      <c r="QSE552" s="55"/>
      <c r="QSF552" s="55"/>
      <c r="QSG552" s="55"/>
      <c r="QSH552" s="55"/>
      <c r="QSI552" s="55"/>
      <c r="QSJ552" s="59"/>
      <c r="QSK552" s="55"/>
      <c r="QSL552" s="55"/>
      <c r="QSM552" s="87"/>
      <c r="QSN552" s="88"/>
      <c r="QSO552" s="89"/>
      <c r="QSP552" s="90"/>
      <c r="QSQ552" s="57"/>
      <c r="QSR552" s="57"/>
      <c r="QSS552" s="91"/>
      <c r="QST552" s="87"/>
      <c r="QSU552" s="87"/>
      <c r="QSV552" s="55"/>
      <c r="QSW552" s="55"/>
      <c r="QSX552" s="92"/>
      <c r="QSY552" s="61"/>
      <c r="QSZ552" s="55"/>
      <c r="QTA552" s="57"/>
      <c r="QTB552" s="55"/>
      <c r="QTC552" s="55"/>
      <c r="QTD552" s="55"/>
      <c r="QTE552" s="55"/>
      <c r="QTF552" s="55"/>
      <c r="QTG552" s="55"/>
      <c r="QTH552" s="55"/>
      <c r="QTI552" s="59"/>
      <c r="QTJ552" s="55"/>
      <c r="QTK552" s="55"/>
      <c r="QTL552" s="87"/>
      <c r="QTM552" s="88"/>
      <c r="QTN552" s="89"/>
      <c r="QTO552" s="90"/>
      <c r="QTP552" s="57"/>
      <c r="QTQ552" s="57"/>
      <c r="QTR552" s="91"/>
      <c r="QTS552" s="87"/>
      <c r="QTT552" s="87"/>
      <c r="QTU552" s="55"/>
      <c r="QTV552" s="55"/>
      <c r="QTW552" s="92"/>
      <c r="QTX552" s="61"/>
      <c r="QTY552" s="55"/>
      <c r="QTZ552" s="57"/>
      <c r="QUA552" s="55"/>
      <c r="QUB552" s="55"/>
      <c r="QUC552" s="55"/>
      <c r="QUD552" s="55"/>
      <c r="QUE552" s="55"/>
      <c r="QUF552" s="55"/>
      <c r="QUG552" s="55"/>
      <c r="QUH552" s="59"/>
      <c r="QUI552" s="55"/>
      <c r="QUJ552" s="55"/>
      <c r="QUK552" s="87"/>
      <c r="QUL552" s="88"/>
      <c r="QUM552" s="89"/>
      <c r="QUN552" s="90"/>
      <c r="QUO552" s="57"/>
      <c r="QUP552" s="57"/>
      <c r="QUQ552" s="91"/>
      <c r="QUR552" s="87"/>
      <c r="QUS552" s="87"/>
      <c r="QUT552" s="55"/>
      <c r="QUU552" s="55"/>
      <c r="QUV552" s="92"/>
      <c r="QUW552" s="61"/>
      <c r="QUX552" s="55"/>
      <c r="QUY552" s="57"/>
      <c r="QUZ552" s="55"/>
      <c r="QVA552" s="55"/>
      <c r="QVB552" s="55"/>
      <c r="QVC552" s="55"/>
      <c r="QVD552" s="55"/>
      <c r="QVE552" s="55"/>
      <c r="QVF552" s="55"/>
      <c r="QVG552" s="59"/>
      <c r="QVH552" s="55"/>
      <c r="QVI552" s="55"/>
      <c r="QVJ552" s="87"/>
      <c r="QVK552" s="88"/>
      <c r="QVL552" s="89"/>
      <c r="QVM552" s="90"/>
      <c r="QVN552" s="57"/>
      <c r="QVO552" s="57"/>
      <c r="QVP552" s="91"/>
      <c r="QVQ552" s="87"/>
      <c r="QVR552" s="87"/>
      <c r="QVS552" s="55"/>
      <c r="QVT552" s="55"/>
      <c r="QVU552" s="92"/>
      <c r="QVV552" s="61"/>
      <c r="QVW552" s="55"/>
      <c r="QVX552" s="57"/>
      <c r="QVY552" s="55"/>
      <c r="QVZ552" s="55"/>
      <c r="QWA552" s="55"/>
      <c r="QWB552" s="55"/>
      <c r="QWC552" s="55"/>
      <c r="QWD552" s="55"/>
      <c r="QWE552" s="55"/>
      <c r="QWF552" s="59"/>
      <c r="QWG552" s="55"/>
      <c r="QWH552" s="55"/>
      <c r="QWI552" s="87"/>
      <c r="QWJ552" s="88"/>
      <c r="QWK552" s="89"/>
      <c r="QWL552" s="90"/>
      <c r="QWM552" s="57"/>
      <c r="QWN552" s="57"/>
      <c r="QWO552" s="91"/>
      <c r="QWP552" s="87"/>
      <c r="QWQ552" s="87"/>
      <c r="QWR552" s="55"/>
      <c r="QWS552" s="55"/>
      <c r="QWT552" s="92"/>
      <c r="QWU552" s="61"/>
      <c r="QWV552" s="55"/>
      <c r="QWW552" s="57"/>
      <c r="QWX552" s="55"/>
      <c r="QWY552" s="55"/>
      <c r="QWZ552" s="55"/>
      <c r="QXA552" s="55"/>
      <c r="QXB552" s="55"/>
      <c r="QXC552" s="55"/>
      <c r="QXD552" s="55"/>
      <c r="QXE552" s="59"/>
      <c r="QXF552" s="55"/>
      <c r="QXG552" s="55"/>
      <c r="QXH552" s="87"/>
      <c r="QXI552" s="88"/>
      <c r="QXJ552" s="89"/>
      <c r="QXK552" s="90"/>
      <c r="QXL552" s="57"/>
      <c r="QXM552" s="57"/>
      <c r="QXN552" s="91"/>
      <c r="QXO552" s="87"/>
      <c r="QXP552" s="87"/>
      <c r="QXQ552" s="55"/>
      <c r="QXR552" s="55"/>
      <c r="QXS552" s="92"/>
      <c r="QXT552" s="61"/>
      <c r="QXU552" s="55"/>
      <c r="QXV552" s="57"/>
      <c r="QXW552" s="55"/>
      <c r="QXX552" s="55"/>
      <c r="QXY552" s="55"/>
      <c r="QXZ552" s="55"/>
      <c r="QYA552" s="55"/>
      <c r="QYB552" s="55"/>
      <c r="QYC552" s="55"/>
      <c r="QYD552" s="59"/>
      <c r="QYE552" s="55"/>
      <c r="QYF552" s="55"/>
      <c r="QYG552" s="87"/>
      <c r="QYH552" s="88"/>
      <c r="QYI552" s="89"/>
      <c r="QYJ552" s="90"/>
      <c r="QYK552" s="57"/>
      <c r="QYL552" s="57"/>
      <c r="QYM552" s="91"/>
      <c r="QYN552" s="87"/>
      <c r="QYO552" s="87"/>
      <c r="QYP552" s="55"/>
      <c r="QYQ552" s="55"/>
      <c r="QYR552" s="92"/>
      <c r="QYS552" s="61"/>
      <c r="QYT552" s="55"/>
      <c r="QYU552" s="57"/>
      <c r="QYV552" s="55"/>
      <c r="QYW552" s="55"/>
      <c r="QYX552" s="55"/>
      <c r="QYY552" s="55"/>
      <c r="QYZ552" s="55"/>
      <c r="QZA552" s="55"/>
      <c r="QZB552" s="55"/>
      <c r="QZC552" s="59"/>
      <c r="QZD552" s="55"/>
      <c r="QZE552" s="55"/>
      <c r="QZF552" s="87"/>
      <c r="QZG552" s="88"/>
      <c r="QZH552" s="89"/>
      <c r="QZI552" s="90"/>
      <c r="QZJ552" s="57"/>
      <c r="QZK552" s="57"/>
      <c r="QZL552" s="91"/>
      <c r="QZM552" s="87"/>
      <c r="QZN552" s="87"/>
      <c r="QZO552" s="55"/>
      <c r="QZP552" s="55"/>
      <c r="QZQ552" s="92"/>
      <c r="QZR552" s="61"/>
      <c r="QZS552" s="55"/>
      <c r="QZT552" s="57"/>
      <c r="QZU552" s="55"/>
      <c r="QZV552" s="55"/>
      <c r="QZW552" s="55"/>
      <c r="QZX552" s="55"/>
      <c r="QZY552" s="55"/>
      <c r="QZZ552" s="55"/>
      <c r="RAA552" s="55"/>
      <c r="RAB552" s="59"/>
      <c r="RAC552" s="55"/>
      <c r="RAD552" s="55"/>
      <c r="RAE552" s="87"/>
      <c r="RAF552" s="88"/>
      <c r="RAG552" s="89"/>
      <c r="RAH552" s="90"/>
      <c r="RAI552" s="57"/>
      <c r="RAJ552" s="57"/>
      <c r="RAK552" s="91"/>
      <c r="RAL552" s="87"/>
      <c r="RAM552" s="87"/>
      <c r="RAN552" s="55"/>
      <c r="RAO552" s="55"/>
      <c r="RAP552" s="92"/>
      <c r="RAQ552" s="61"/>
      <c r="RAR552" s="55"/>
      <c r="RAS552" s="57"/>
      <c r="RAT552" s="55"/>
      <c r="RAU552" s="55"/>
      <c r="RAV552" s="55"/>
      <c r="RAW552" s="55"/>
      <c r="RAX552" s="55"/>
      <c r="RAY552" s="55"/>
      <c r="RAZ552" s="55"/>
      <c r="RBA552" s="59"/>
      <c r="RBB552" s="55"/>
      <c r="RBC552" s="55"/>
      <c r="RBD552" s="87"/>
      <c r="RBE552" s="88"/>
      <c r="RBF552" s="89"/>
      <c r="RBG552" s="90"/>
      <c r="RBH552" s="57"/>
      <c r="RBI552" s="57"/>
      <c r="RBJ552" s="91"/>
      <c r="RBK552" s="87"/>
      <c r="RBL552" s="87"/>
      <c r="RBM552" s="55"/>
      <c r="RBN552" s="55"/>
      <c r="RBO552" s="92"/>
      <c r="RBP552" s="61"/>
      <c r="RBQ552" s="55"/>
      <c r="RBR552" s="57"/>
      <c r="RBS552" s="55"/>
      <c r="RBT552" s="55"/>
      <c r="RBU552" s="55"/>
      <c r="RBV552" s="55"/>
      <c r="RBW552" s="55"/>
      <c r="RBX552" s="55"/>
      <c r="RBY552" s="55"/>
      <c r="RBZ552" s="59"/>
      <c r="RCA552" s="55"/>
      <c r="RCB552" s="55"/>
      <c r="RCC552" s="87"/>
      <c r="RCD552" s="88"/>
      <c r="RCE552" s="89"/>
      <c r="RCF552" s="90"/>
      <c r="RCG552" s="57"/>
      <c r="RCH552" s="57"/>
      <c r="RCI552" s="91"/>
      <c r="RCJ552" s="87"/>
      <c r="RCK552" s="87"/>
      <c r="RCL552" s="55"/>
      <c r="RCM552" s="55"/>
      <c r="RCN552" s="92"/>
      <c r="RCO552" s="61"/>
      <c r="RCP552" s="55"/>
      <c r="RCQ552" s="57"/>
      <c r="RCR552" s="55"/>
      <c r="RCS552" s="55"/>
      <c r="RCT552" s="55"/>
      <c r="RCU552" s="55"/>
      <c r="RCV552" s="55"/>
      <c r="RCW552" s="55"/>
      <c r="RCX552" s="55"/>
      <c r="RCY552" s="59"/>
      <c r="RCZ552" s="55"/>
      <c r="RDA552" s="55"/>
      <c r="RDB552" s="87"/>
      <c r="RDC552" s="88"/>
      <c r="RDD552" s="89"/>
      <c r="RDE552" s="90"/>
      <c r="RDF552" s="57"/>
      <c r="RDG552" s="57"/>
      <c r="RDH552" s="91"/>
      <c r="RDI552" s="87"/>
      <c r="RDJ552" s="87"/>
      <c r="RDK552" s="55"/>
      <c r="RDL552" s="55"/>
      <c r="RDM552" s="92"/>
      <c r="RDN552" s="61"/>
      <c r="RDO552" s="55"/>
      <c r="RDP552" s="57"/>
      <c r="RDQ552" s="55"/>
      <c r="RDR552" s="55"/>
      <c r="RDS552" s="55"/>
      <c r="RDT552" s="55"/>
      <c r="RDU552" s="55"/>
      <c r="RDV552" s="55"/>
      <c r="RDW552" s="55"/>
      <c r="RDX552" s="59"/>
      <c r="RDY552" s="55"/>
      <c r="RDZ552" s="55"/>
      <c r="REA552" s="87"/>
      <c r="REB552" s="88"/>
      <c r="REC552" s="89"/>
      <c r="RED552" s="90"/>
      <c r="REE552" s="57"/>
      <c r="REF552" s="57"/>
      <c r="REG552" s="91"/>
      <c r="REH552" s="87"/>
      <c r="REI552" s="87"/>
      <c r="REJ552" s="55"/>
      <c r="REK552" s="55"/>
      <c r="REL552" s="92"/>
      <c r="REM552" s="61"/>
      <c r="REN552" s="55"/>
      <c r="REO552" s="57"/>
      <c r="REP552" s="55"/>
      <c r="REQ552" s="55"/>
      <c r="RER552" s="55"/>
      <c r="RES552" s="55"/>
      <c r="RET552" s="55"/>
      <c r="REU552" s="55"/>
      <c r="REV552" s="55"/>
      <c r="REW552" s="59"/>
      <c r="REX552" s="55"/>
      <c r="REY552" s="55"/>
      <c r="REZ552" s="87"/>
      <c r="RFA552" s="88"/>
      <c r="RFB552" s="89"/>
      <c r="RFC552" s="90"/>
      <c r="RFD552" s="57"/>
      <c r="RFE552" s="57"/>
      <c r="RFF552" s="91"/>
      <c r="RFG552" s="87"/>
      <c r="RFH552" s="87"/>
      <c r="RFI552" s="55"/>
      <c r="RFJ552" s="55"/>
      <c r="RFK552" s="92"/>
      <c r="RFL552" s="61"/>
      <c r="RFM552" s="55"/>
      <c r="RFN552" s="57"/>
      <c r="RFO552" s="55"/>
      <c r="RFP552" s="55"/>
      <c r="RFQ552" s="55"/>
      <c r="RFR552" s="55"/>
      <c r="RFS552" s="55"/>
      <c r="RFT552" s="55"/>
      <c r="RFU552" s="55"/>
      <c r="RFV552" s="59"/>
      <c r="RFW552" s="55"/>
      <c r="RFX552" s="55"/>
      <c r="RFY552" s="87"/>
      <c r="RFZ552" s="88"/>
      <c r="RGA552" s="89"/>
      <c r="RGB552" s="90"/>
      <c r="RGC552" s="57"/>
      <c r="RGD552" s="57"/>
      <c r="RGE552" s="91"/>
      <c r="RGF552" s="87"/>
      <c r="RGG552" s="87"/>
      <c r="RGH552" s="55"/>
      <c r="RGI552" s="55"/>
      <c r="RGJ552" s="92"/>
      <c r="RGK552" s="61"/>
      <c r="RGL552" s="55"/>
      <c r="RGM552" s="57"/>
      <c r="RGN552" s="55"/>
      <c r="RGO552" s="55"/>
      <c r="RGP552" s="55"/>
      <c r="RGQ552" s="55"/>
      <c r="RGR552" s="55"/>
      <c r="RGS552" s="55"/>
      <c r="RGT552" s="55"/>
      <c r="RGU552" s="59"/>
      <c r="RGV552" s="55"/>
      <c r="RGW552" s="55"/>
      <c r="RGX552" s="87"/>
      <c r="RGY552" s="88"/>
      <c r="RGZ552" s="89"/>
      <c r="RHA552" s="90"/>
      <c r="RHB552" s="57"/>
      <c r="RHC552" s="57"/>
      <c r="RHD552" s="91"/>
      <c r="RHE552" s="87"/>
      <c r="RHF552" s="87"/>
      <c r="RHG552" s="55"/>
      <c r="RHH552" s="55"/>
      <c r="RHI552" s="92"/>
      <c r="RHJ552" s="61"/>
      <c r="RHK552" s="55"/>
      <c r="RHL552" s="57"/>
      <c r="RHM552" s="55"/>
      <c r="RHN552" s="55"/>
      <c r="RHO552" s="55"/>
      <c r="RHP552" s="55"/>
      <c r="RHQ552" s="55"/>
      <c r="RHR552" s="55"/>
      <c r="RHS552" s="55"/>
      <c r="RHT552" s="59"/>
      <c r="RHU552" s="55"/>
      <c r="RHV552" s="55"/>
      <c r="RHW552" s="87"/>
      <c r="RHX552" s="88"/>
      <c r="RHY552" s="89"/>
      <c r="RHZ552" s="90"/>
      <c r="RIA552" s="57"/>
      <c r="RIB552" s="57"/>
      <c r="RIC552" s="91"/>
      <c r="RID552" s="87"/>
      <c r="RIE552" s="87"/>
      <c r="RIF552" s="55"/>
      <c r="RIG552" s="55"/>
      <c r="RIH552" s="92"/>
      <c r="RII552" s="61"/>
      <c r="RIJ552" s="55"/>
      <c r="RIK552" s="57"/>
      <c r="RIL552" s="55"/>
      <c r="RIM552" s="55"/>
      <c r="RIN552" s="55"/>
      <c r="RIO552" s="55"/>
      <c r="RIP552" s="55"/>
      <c r="RIQ552" s="55"/>
      <c r="RIR552" s="55"/>
      <c r="RIS552" s="59"/>
      <c r="RIT552" s="55"/>
      <c r="RIU552" s="55"/>
      <c r="RIV552" s="87"/>
      <c r="RIW552" s="88"/>
      <c r="RIX552" s="89"/>
      <c r="RIY552" s="90"/>
      <c r="RIZ552" s="57"/>
      <c r="RJA552" s="57"/>
      <c r="RJB552" s="91"/>
      <c r="RJC552" s="87"/>
      <c r="RJD552" s="87"/>
      <c r="RJE552" s="55"/>
      <c r="RJF552" s="55"/>
      <c r="RJG552" s="92"/>
      <c r="RJH552" s="61"/>
      <c r="RJI552" s="55"/>
      <c r="RJJ552" s="57"/>
      <c r="RJK552" s="55"/>
      <c r="RJL552" s="55"/>
      <c r="RJM552" s="55"/>
      <c r="RJN552" s="55"/>
      <c r="RJO552" s="55"/>
      <c r="RJP552" s="55"/>
      <c r="RJQ552" s="55"/>
      <c r="RJR552" s="59"/>
      <c r="RJS552" s="55"/>
      <c r="RJT552" s="55"/>
      <c r="RJU552" s="87"/>
      <c r="RJV552" s="88"/>
      <c r="RJW552" s="89"/>
      <c r="RJX552" s="90"/>
      <c r="RJY552" s="57"/>
      <c r="RJZ552" s="57"/>
      <c r="RKA552" s="91"/>
      <c r="RKB552" s="87"/>
      <c r="RKC552" s="87"/>
      <c r="RKD552" s="55"/>
      <c r="RKE552" s="55"/>
      <c r="RKF552" s="92"/>
      <c r="RKG552" s="61"/>
      <c r="RKH552" s="55"/>
      <c r="RKI552" s="57"/>
      <c r="RKJ552" s="55"/>
      <c r="RKK552" s="55"/>
      <c r="RKL552" s="55"/>
      <c r="RKM552" s="55"/>
      <c r="RKN552" s="55"/>
      <c r="RKO552" s="55"/>
      <c r="RKP552" s="55"/>
      <c r="RKQ552" s="59"/>
      <c r="RKR552" s="55"/>
      <c r="RKS552" s="55"/>
      <c r="RKT552" s="87"/>
      <c r="RKU552" s="88"/>
      <c r="RKV552" s="89"/>
      <c r="RKW552" s="90"/>
      <c r="RKX552" s="57"/>
      <c r="RKY552" s="57"/>
      <c r="RKZ552" s="91"/>
      <c r="RLA552" s="87"/>
      <c r="RLB552" s="87"/>
      <c r="RLC552" s="55"/>
      <c r="RLD552" s="55"/>
      <c r="RLE552" s="92"/>
      <c r="RLF552" s="61"/>
      <c r="RLG552" s="55"/>
      <c r="RLH552" s="57"/>
      <c r="RLI552" s="55"/>
      <c r="RLJ552" s="55"/>
      <c r="RLK552" s="55"/>
      <c r="RLL552" s="55"/>
      <c r="RLM552" s="55"/>
      <c r="RLN552" s="55"/>
      <c r="RLO552" s="55"/>
      <c r="RLP552" s="59"/>
      <c r="RLQ552" s="55"/>
      <c r="RLR552" s="55"/>
      <c r="RLS552" s="87"/>
      <c r="RLT552" s="88"/>
      <c r="RLU552" s="89"/>
      <c r="RLV552" s="90"/>
      <c r="RLW552" s="57"/>
      <c r="RLX552" s="57"/>
      <c r="RLY552" s="91"/>
      <c r="RLZ552" s="87"/>
      <c r="RMA552" s="87"/>
      <c r="RMB552" s="55"/>
      <c r="RMC552" s="55"/>
      <c r="RMD552" s="92"/>
      <c r="RME552" s="61"/>
      <c r="RMF552" s="55"/>
      <c r="RMG552" s="57"/>
      <c r="RMH552" s="55"/>
      <c r="RMI552" s="55"/>
      <c r="RMJ552" s="55"/>
      <c r="RMK552" s="55"/>
      <c r="RML552" s="55"/>
      <c r="RMM552" s="55"/>
      <c r="RMN552" s="55"/>
      <c r="RMO552" s="59"/>
      <c r="RMP552" s="55"/>
      <c r="RMQ552" s="55"/>
      <c r="RMR552" s="87"/>
      <c r="RMS552" s="88"/>
      <c r="RMT552" s="89"/>
      <c r="RMU552" s="90"/>
      <c r="RMV552" s="57"/>
      <c r="RMW552" s="57"/>
      <c r="RMX552" s="91"/>
      <c r="RMY552" s="87"/>
      <c r="RMZ552" s="87"/>
      <c r="RNA552" s="55"/>
      <c r="RNB552" s="55"/>
      <c r="RNC552" s="92"/>
      <c r="RND552" s="61"/>
      <c r="RNE552" s="55"/>
      <c r="RNF552" s="57"/>
      <c r="RNG552" s="55"/>
      <c r="RNH552" s="55"/>
      <c r="RNI552" s="55"/>
      <c r="RNJ552" s="55"/>
      <c r="RNK552" s="55"/>
      <c r="RNL552" s="55"/>
      <c r="RNM552" s="55"/>
      <c r="RNN552" s="59"/>
      <c r="RNO552" s="55"/>
      <c r="RNP552" s="55"/>
      <c r="RNQ552" s="87"/>
      <c r="RNR552" s="88"/>
      <c r="RNS552" s="89"/>
      <c r="RNT552" s="90"/>
      <c r="RNU552" s="57"/>
      <c r="RNV552" s="57"/>
      <c r="RNW552" s="91"/>
      <c r="RNX552" s="87"/>
      <c r="RNY552" s="87"/>
      <c r="RNZ552" s="55"/>
      <c r="ROA552" s="55"/>
      <c r="ROB552" s="92"/>
      <c r="ROC552" s="61"/>
      <c r="ROD552" s="55"/>
      <c r="ROE552" s="57"/>
      <c r="ROF552" s="55"/>
      <c r="ROG552" s="55"/>
      <c r="ROH552" s="55"/>
      <c r="ROI552" s="55"/>
      <c r="ROJ552" s="55"/>
      <c r="ROK552" s="55"/>
      <c r="ROL552" s="55"/>
      <c r="ROM552" s="59"/>
      <c r="RON552" s="55"/>
      <c r="ROO552" s="55"/>
      <c r="ROP552" s="87"/>
      <c r="ROQ552" s="88"/>
      <c r="ROR552" s="89"/>
      <c r="ROS552" s="90"/>
      <c r="ROT552" s="57"/>
      <c r="ROU552" s="57"/>
      <c r="ROV552" s="91"/>
      <c r="ROW552" s="87"/>
      <c r="ROX552" s="87"/>
      <c r="ROY552" s="55"/>
      <c r="ROZ552" s="55"/>
      <c r="RPA552" s="92"/>
      <c r="RPB552" s="61"/>
      <c r="RPC552" s="55"/>
      <c r="RPD552" s="57"/>
      <c r="RPE552" s="55"/>
      <c r="RPF552" s="55"/>
      <c r="RPG552" s="55"/>
      <c r="RPH552" s="55"/>
      <c r="RPI552" s="55"/>
      <c r="RPJ552" s="55"/>
      <c r="RPK552" s="55"/>
      <c r="RPL552" s="59"/>
      <c r="RPM552" s="55"/>
      <c r="RPN552" s="55"/>
      <c r="RPO552" s="87"/>
      <c r="RPP552" s="88"/>
      <c r="RPQ552" s="89"/>
      <c r="RPR552" s="90"/>
      <c r="RPS552" s="57"/>
      <c r="RPT552" s="57"/>
      <c r="RPU552" s="91"/>
      <c r="RPV552" s="87"/>
      <c r="RPW552" s="87"/>
      <c r="RPX552" s="55"/>
      <c r="RPY552" s="55"/>
      <c r="RPZ552" s="92"/>
      <c r="RQA552" s="61"/>
      <c r="RQB552" s="55"/>
      <c r="RQC552" s="57"/>
      <c r="RQD552" s="55"/>
      <c r="RQE552" s="55"/>
      <c r="RQF552" s="55"/>
      <c r="RQG552" s="55"/>
      <c r="RQH552" s="55"/>
      <c r="RQI552" s="55"/>
      <c r="RQJ552" s="55"/>
      <c r="RQK552" s="59"/>
      <c r="RQL552" s="55"/>
      <c r="RQM552" s="55"/>
      <c r="RQN552" s="87"/>
      <c r="RQO552" s="88"/>
      <c r="RQP552" s="89"/>
      <c r="RQQ552" s="90"/>
      <c r="RQR552" s="57"/>
      <c r="RQS552" s="57"/>
      <c r="RQT552" s="91"/>
      <c r="RQU552" s="87"/>
      <c r="RQV552" s="87"/>
      <c r="RQW552" s="55"/>
      <c r="RQX552" s="55"/>
      <c r="RQY552" s="92"/>
      <c r="RQZ552" s="61"/>
      <c r="RRA552" s="55"/>
      <c r="RRB552" s="57"/>
      <c r="RRC552" s="55"/>
      <c r="RRD552" s="55"/>
      <c r="RRE552" s="55"/>
      <c r="RRF552" s="55"/>
      <c r="RRG552" s="55"/>
      <c r="RRH552" s="55"/>
      <c r="RRI552" s="55"/>
      <c r="RRJ552" s="59"/>
      <c r="RRK552" s="55"/>
      <c r="RRL552" s="55"/>
      <c r="RRM552" s="87"/>
      <c r="RRN552" s="88"/>
      <c r="RRO552" s="89"/>
      <c r="RRP552" s="90"/>
      <c r="RRQ552" s="57"/>
      <c r="RRR552" s="57"/>
      <c r="RRS552" s="91"/>
      <c r="RRT552" s="87"/>
      <c r="RRU552" s="87"/>
      <c r="RRV552" s="55"/>
      <c r="RRW552" s="55"/>
      <c r="RRX552" s="92"/>
      <c r="RRY552" s="61"/>
      <c r="RRZ552" s="55"/>
      <c r="RSA552" s="57"/>
      <c r="RSB552" s="55"/>
      <c r="RSC552" s="55"/>
      <c r="RSD552" s="55"/>
      <c r="RSE552" s="55"/>
      <c r="RSF552" s="55"/>
      <c r="RSG552" s="55"/>
      <c r="RSH552" s="55"/>
      <c r="RSI552" s="59"/>
      <c r="RSJ552" s="55"/>
      <c r="RSK552" s="55"/>
      <c r="RSL552" s="87"/>
      <c r="RSM552" s="88"/>
      <c r="RSN552" s="89"/>
      <c r="RSO552" s="90"/>
      <c r="RSP552" s="57"/>
      <c r="RSQ552" s="57"/>
      <c r="RSR552" s="91"/>
      <c r="RSS552" s="87"/>
      <c r="RST552" s="87"/>
      <c r="RSU552" s="55"/>
      <c r="RSV552" s="55"/>
      <c r="RSW552" s="92"/>
      <c r="RSX552" s="61"/>
      <c r="RSY552" s="55"/>
      <c r="RSZ552" s="57"/>
      <c r="RTA552" s="55"/>
      <c r="RTB552" s="55"/>
      <c r="RTC552" s="55"/>
      <c r="RTD552" s="55"/>
      <c r="RTE552" s="55"/>
      <c r="RTF552" s="55"/>
      <c r="RTG552" s="55"/>
      <c r="RTH552" s="59"/>
      <c r="RTI552" s="55"/>
      <c r="RTJ552" s="55"/>
      <c r="RTK552" s="87"/>
      <c r="RTL552" s="88"/>
      <c r="RTM552" s="89"/>
      <c r="RTN552" s="90"/>
      <c r="RTO552" s="57"/>
      <c r="RTP552" s="57"/>
      <c r="RTQ552" s="91"/>
      <c r="RTR552" s="87"/>
      <c r="RTS552" s="87"/>
      <c r="RTT552" s="55"/>
      <c r="RTU552" s="55"/>
      <c r="RTV552" s="92"/>
      <c r="RTW552" s="61"/>
      <c r="RTX552" s="55"/>
      <c r="RTY552" s="57"/>
      <c r="RTZ552" s="55"/>
      <c r="RUA552" s="55"/>
      <c r="RUB552" s="55"/>
      <c r="RUC552" s="55"/>
      <c r="RUD552" s="55"/>
      <c r="RUE552" s="55"/>
      <c r="RUF552" s="55"/>
      <c r="RUG552" s="59"/>
      <c r="RUH552" s="55"/>
      <c r="RUI552" s="55"/>
      <c r="RUJ552" s="87"/>
      <c r="RUK552" s="88"/>
      <c r="RUL552" s="89"/>
      <c r="RUM552" s="90"/>
      <c r="RUN552" s="57"/>
      <c r="RUO552" s="57"/>
      <c r="RUP552" s="91"/>
      <c r="RUQ552" s="87"/>
      <c r="RUR552" s="87"/>
      <c r="RUS552" s="55"/>
      <c r="RUT552" s="55"/>
      <c r="RUU552" s="92"/>
      <c r="RUV552" s="61"/>
      <c r="RUW552" s="55"/>
      <c r="RUX552" s="57"/>
      <c r="RUY552" s="55"/>
      <c r="RUZ552" s="55"/>
      <c r="RVA552" s="55"/>
      <c r="RVB552" s="55"/>
      <c r="RVC552" s="55"/>
      <c r="RVD552" s="55"/>
      <c r="RVE552" s="55"/>
      <c r="RVF552" s="59"/>
      <c r="RVG552" s="55"/>
      <c r="RVH552" s="55"/>
      <c r="RVI552" s="87"/>
      <c r="RVJ552" s="88"/>
      <c r="RVK552" s="89"/>
      <c r="RVL552" s="90"/>
      <c r="RVM552" s="57"/>
      <c r="RVN552" s="57"/>
      <c r="RVO552" s="91"/>
      <c r="RVP552" s="87"/>
      <c r="RVQ552" s="87"/>
      <c r="RVR552" s="55"/>
      <c r="RVS552" s="55"/>
      <c r="RVT552" s="92"/>
      <c r="RVU552" s="61"/>
      <c r="RVV552" s="55"/>
      <c r="RVW552" s="57"/>
      <c r="RVX552" s="55"/>
      <c r="RVY552" s="55"/>
      <c r="RVZ552" s="55"/>
      <c r="RWA552" s="55"/>
      <c r="RWB552" s="55"/>
      <c r="RWC552" s="55"/>
      <c r="RWD552" s="55"/>
      <c r="RWE552" s="59"/>
      <c r="RWF552" s="55"/>
      <c r="RWG552" s="55"/>
      <c r="RWH552" s="87"/>
      <c r="RWI552" s="88"/>
      <c r="RWJ552" s="89"/>
      <c r="RWK552" s="90"/>
      <c r="RWL552" s="57"/>
      <c r="RWM552" s="57"/>
      <c r="RWN552" s="91"/>
      <c r="RWO552" s="87"/>
      <c r="RWP552" s="87"/>
      <c r="RWQ552" s="55"/>
      <c r="RWR552" s="55"/>
      <c r="RWS552" s="92"/>
      <c r="RWT552" s="61"/>
      <c r="RWU552" s="55"/>
      <c r="RWV552" s="57"/>
      <c r="RWW552" s="55"/>
      <c r="RWX552" s="55"/>
      <c r="RWY552" s="55"/>
      <c r="RWZ552" s="55"/>
      <c r="RXA552" s="55"/>
      <c r="RXB552" s="55"/>
      <c r="RXC552" s="55"/>
      <c r="RXD552" s="59"/>
      <c r="RXE552" s="55"/>
      <c r="RXF552" s="55"/>
      <c r="RXG552" s="87"/>
      <c r="RXH552" s="88"/>
      <c r="RXI552" s="89"/>
      <c r="RXJ552" s="90"/>
      <c r="RXK552" s="57"/>
      <c r="RXL552" s="57"/>
      <c r="RXM552" s="91"/>
      <c r="RXN552" s="87"/>
      <c r="RXO552" s="87"/>
      <c r="RXP552" s="55"/>
      <c r="RXQ552" s="55"/>
      <c r="RXR552" s="92"/>
      <c r="RXS552" s="61"/>
      <c r="RXT552" s="55"/>
      <c r="RXU552" s="57"/>
      <c r="RXV552" s="55"/>
      <c r="RXW552" s="55"/>
      <c r="RXX552" s="55"/>
      <c r="RXY552" s="55"/>
      <c r="RXZ552" s="55"/>
      <c r="RYA552" s="55"/>
      <c r="RYB552" s="55"/>
      <c r="RYC552" s="59"/>
      <c r="RYD552" s="55"/>
      <c r="RYE552" s="55"/>
      <c r="RYF552" s="87"/>
      <c r="RYG552" s="88"/>
      <c r="RYH552" s="89"/>
      <c r="RYI552" s="90"/>
      <c r="RYJ552" s="57"/>
      <c r="RYK552" s="57"/>
      <c r="RYL552" s="91"/>
      <c r="RYM552" s="87"/>
      <c r="RYN552" s="87"/>
      <c r="RYO552" s="55"/>
      <c r="RYP552" s="55"/>
      <c r="RYQ552" s="92"/>
      <c r="RYR552" s="61"/>
      <c r="RYS552" s="55"/>
      <c r="RYT552" s="57"/>
      <c r="RYU552" s="55"/>
      <c r="RYV552" s="55"/>
      <c r="RYW552" s="55"/>
      <c r="RYX552" s="55"/>
      <c r="RYY552" s="55"/>
      <c r="RYZ552" s="55"/>
      <c r="RZA552" s="55"/>
      <c r="RZB552" s="59"/>
      <c r="RZC552" s="55"/>
      <c r="RZD552" s="55"/>
      <c r="RZE552" s="87"/>
      <c r="RZF552" s="88"/>
      <c r="RZG552" s="89"/>
      <c r="RZH552" s="90"/>
      <c r="RZI552" s="57"/>
      <c r="RZJ552" s="57"/>
      <c r="RZK552" s="91"/>
      <c r="RZL552" s="87"/>
      <c r="RZM552" s="87"/>
      <c r="RZN552" s="55"/>
      <c r="RZO552" s="55"/>
      <c r="RZP552" s="92"/>
      <c r="RZQ552" s="61"/>
      <c r="RZR552" s="55"/>
      <c r="RZS552" s="57"/>
      <c r="RZT552" s="55"/>
      <c r="RZU552" s="55"/>
      <c r="RZV552" s="55"/>
      <c r="RZW552" s="55"/>
      <c r="RZX552" s="55"/>
      <c r="RZY552" s="55"/>
      <c r="RZZ552" s="55"/>
      <c r="SAA552" s="59"/>
      <c r="SAB552" s="55"/>
      <c r="SAC552" s="55"/>
      <c r="SAD552" s="87"/>
      <c r="SAE552" s="88"/>
      <c r="SAF552" s="89"/>
      <c r="SAG552" s="90"/>
      <c r="SAH552" s="57"/>
      <c r="SAI552" s="57"/>
      <c r="SAJ552" s="91"/>
      <c r="SAK552" s="87"/>
      <c r="SAL552" s="87"/>
      <c r="SAM552" s="55"/>
      <c r="SAN552" s="55"/>
      <c r="SAO552" s="92"/>
      <c r="SAP552" s="61"/>
      <c r="SAQ552" s="55"/>
      <c r="SAR552" s="57"/>
      <c r="SAS552" s="55"/>
      <c r="SAT552" s="55"/>
      <c r="SAU552" s="55"/>
      <c r="SAV552" s="55"/>
      <c r="SAW552" s="55"/>
      <c r="SAX552" s="55"/>
      <c r="SAY552" s="55"/>
      <c r="SAZ552" s="59"/>
      <c r="SBA552" s="55"/>
      <c r="SBB552" s="55"/>
      <c r="SBC552" s="87"/>
      <c r="SBD552" s="88"/>
      <c r="SBE552" s="89"/>
      <c r="SBF552" s="90"/>
      <c r="SBG552" s="57"/>
      <c r="SBH552" s="57"/>
      <c r="SBI552" s="91"/>
      <c r="SBJ552" s="87"/>
      <c r="SBK552" s="87"/>
      <c r="SBL552" s="55"/>
      <c r="SBM552" s="55"/>
      <c r="SBN552" s="92"/>
      <c r="SBO552" s="61"/>
      <c r="SBP552" s="55"/>
      <c r="SBQ552" s="57"/>
      <c r="SBR552" s="55"/>
      <c r="SBS552" s="55"/>
      <c r="SBT552" s="55"/>
      <c r="SBU552" s="55"/>
      <c r="SBV552" s="55"/>
      <c r="SBW552" s="55"/>
      <c r="SBX552" s="55"/>
      <c r="SBY552" s="59"/>
      <c r="SBZ552" s="55"/>
      <c r="SCA552" s="55"/>
      <c r="SCB552" s="87"/>
      <c r="SCC552" s="88"/>
      <c r="SCD552" s="89"/>
      <c r="SCE552" s="90"/>
      <c r="SCF552" s="57"/>
      <c r="SCG552" s="57"/>
      <c r="SCH552" s="91"/>
      <c r="SCI552" s="87"/>
      <c r="SCJ552" s="87"/>
      <c r="SCK552" s="55"/>
      <c r="SCL552" s="55"/>
      <c r="SCM552" s="92"/>
      <c r="SCN552" s="61"/>
      <c r="SCO552" s="55"/>
      <c r="SCP552" s="57"/>
      <c r="SCQ552" s="55"/>
      <c r="SCR552" s="55"/>
      <c r="SCS552" s="55"/>
      <c r="SCT552" s="55"/>
      <c r="SCU552" s="55"/>
      <c r="SCV552" s="55"/>
      <c r="SCW552" s="55"/>
      <c r="SCX552" s="59"/>
      <c r="SCY552" s="55"/>
      <c r="SCZ552" s="55"/>
      <c r="SDA552" s="87"/>
      <c r="SDB552" s="88"/>
      <c r="SDC552" s="89"/>
      <c r="SDD552" s="90"/>
      <c r="SDE552" s="57"/>
      <c r="SDF552" s="57"/>
      <c r="SDG552" s="91"/>
      <c r="SDH552" s="87"/>
      <c r="SDI552" s="87"/>
      <c r="SDJ552" s="55"/>
      <c r="SDK552" s="55"/>
      <c r="SDL552" s="92"/>
      <c r="SDM552" s="61"/>
      <c r="SDN552" s="55"/>
      <c r="SDO552" s="57"/>
      <c r="SDP552" s="55"/>
      <c r="SDQ552" s="55"/>
      <c r="SDR552" s="55"/>
      <c r="SDS552" s="55"/>
      <c r="SDT552" s="55"/>
      <c r="SDU552" s="55"/>
      <c r="SDV552" s="55"/>
      <c r="SDW552" s="59"/>
      <c r="SDX552" s="55"/>
      <c r="SDY552" s="55"/>
      <c r="SDZ552" s="87"/>
      <c r="SEA552" s="88"/>
      <c r="SEB552" s="89"/>
      <c r="SEC552" s="90"/>
      <c r="SED552" s="57"/>
      <c r="SEE552" s="57"/>
      <c r="SEF552" s="91"/>
      <c r="SEG552" s="87"/>
      <c r="SEH552" s="87"/>
      <c r="SEI552" s="55"/>
      <c r="SEJ552" s="55"/>
      <c r="SEK552" s="92"/>
      <c r="SEL552" s="61"/>
      <c r="SEM552" s="55"/>
      <c r="SEN552" s="57"/>
      <c r="SEO552" s="55"/>
      <c r="SEP552" s="55"/>
      <c r="SEQ552" s="55"/>
      <c r="SER552" s="55"/>
      <c r="SES552" s="55"/>
      <c r="SET552" s="55"/>
      <c r="SEU552" s="55"/>
      <c r="SEV552" s="59"/>
      <c r="SEW552" s="55"/>
      <c r="SEX552" s="55"/>
      <c r="SEY552" s="87"/>
      <c r="SEZ552" s="88"/>
      <c r="SFA552" s="89"/>
      <c r="SFB552" s="90"/>
      <c r="SFC552" s="57"/>
      <c r="SFD552" s="57"/>
      <c r="SFE552" s="91"/>
      <c r="SFF552" s="87"/>
      <c r="SFG552" s="87"/>
      <c r="SFH552" s="55"/>
      <c r="SFI552" s="55"/>
      <c r="SFJ552" s="92"/>
      <c r="SFK552" s="61"/>
      <c r="SFL552" s="55"/>
      <c r="SFM552" s="57"/>
      <c r="SFN552" s="55"/>
      <c r="SFO552" s="55"/>
      <c r="SFP552" s="55"/>
      <c r="SFQ552" s="55"/>
      <c r="SFR552" s="55"/>
      <c r="SFS552" s="55"/>
      <c r="SFT552" s="55"/>
      <c r="SFU552" s="59"/>
      <c r="SFV552" s="55"/>
      <c r="SFW552" s="55"/>
      <c r="SFX552" s="87"/>
      <c r="SFY552" s="88"/>
      <c r="SFZ552" s="89"/>
      <c r="SGA552" s="90"/>
      <c r="SGB552" s="57"/>
      <c r="SGC552" s="57"/>
      <c r="SGD552" s="91"/>
      <c r="SGE552" s="87"/>
      <c r="SGF552" s="87"/>
      <c r="SGG552" s="55"/>
      <c r="SGH552" s="55"/>
      <c r="SGI552" s="92"/>
      <c r="SGJ552" s="61"/>
      <c r="SGK552" s="55"/>
      <c r="SGL552" s="57"/>
      <c r="SGM552" s="55"/>
      <c r="SGN552" s="55"/>
      <c r="SGO552" s="55"/>
      <c r="SGP552" s="55"/>
      <c r="SGQ552" s="55"/>
      <c r="SGR552" s="55"/>
      <c r="SGS552" s="55"/>
      <c r="SGT552" s="59"/>
      <c r="SGU552" s="55"/>
      <c r="SGV552" s="55"/>
      <c r="SGW552" s="87"/>
      <c r="SGX552" s="88"/>
      <c r="SGY552" s="89"/>
      <c r="SGZ552" s="90"/>
      <c r="SHA552" s="57"/>
      <c r="SHB552" s="57"/>
      <c r="SHC552" s="91"/>
      <c r="SHD552" s="87"/>
      <c r="SHE552" s="87"/>
      <c r="SHF552" s="55"/>
      <c r="SHG552" s="55"/>
      <c r="SHH552" s="92"/>
      <c r="SHI552" s="61"/>
      <c r="SHJ552" s="55"/>
      <c r="SHK552" s="57"/>
      <c r="SHL552" s="55"/>
      <c r="SHM552" s="55"/>
      <c r="SHN552" s="55"/>
      <c r="SHO552" s="55"/>
      <c r="SHP552" s="55"/>
      <c r="SHQ552" s="55"/>
      <c r="SHR552" s="55"/>
      <c r="SHS552" s="59"/>
      <c r="SHT552" s="55"/>
      <c r="SHU552" s="55"/>
      <c r="SHV552" s="87"/>
      <c r="SHW552" s="88"/>
      <c r="SHX552" s="89"/>
      <c r="SHY552" s="90"/>
      <c r="SHZ552" s="57"/>
      <c r="SIA552" s="57"/>
      <c r="SIB552" s="91"/>
      <c r="SIC552" s="87"/>
      <c r="SID552" s="87"/>
      <c r="SIE552" s="55"/>
      <c r="SIF552" s="55"/>
      <c r="SIG552" s="92"/>
      <c r="SIH552" s="61"/>
      <c r="SII552" s="55"/>
      <c r="SIJ552" s="57"/>
      <c r="SIK552" s="55"/>
      <c r="SIL552" s="55"/>
      <c r="SIM552" s="55"/>
      <c r="SIN552" s="55"/>
      <c r="SIO552" s="55"/>
      <c r="SIP552" s="55"/>
      <c r="SIQ552" s="55"/>
      <c r="SIR552" s="59"/>
      <c r="SIS552" s="55"/>
      <c r="SIT552" s="55"/>
      <c r="SIU552" s="87"/>
      <c r="SIV552" s="88"/>
      <c r="SIW552" s="89"/>
      <c r="SIX552" s="90"/>
      <c r="SIY552" s="57"/>
      <c r="SIZ552" s="57"/>
      <c r="SJA552" s="91"/>
      <c r="SJB552" s="87"/>
      <c r="SJC552" s="87"/>
      <c r="SJD552" s="55"/>
      <c r="SJE552" s="55"/>
      <c r="SJF552" s="92"/>
      <c r="SJG552" s="61"/>
      <c r="SJH552" s="55"/>
      <c r="SJI552" s="57"/>
      <c r="SJJ552" s="55"/>
      <c r="SJK552" s="55"/>
      <c r="SJL552" s="55"/>
      <c r="SJM552" s="55"/>
      <c r="SJN552" s="55"/>
      <c r="SJO552" s="55"/>
      <c r="SJP552" s="55"/>
      <c r="SJQ552" s="59"/>
      <c r="SJR552" s="55"/>
      <c r="SJS552" s="55"/>
      <c r="SJT552" s="87"/>
      <c r="SJU552" s="88"/>
      <c r="SJV552" s="89"/>
      <c r="SJW552" s="90"/>
      <c r="SJX552" s="57"/>
      <c r="SJY552" s="57"/>
      <c r="SJZ552" s="91"/>
      <c r="SKA552" s="87"/>
      <c r="SKB552" s="87"/>
      <c r="SKC552" s="55"/>
      <c r="SKD552" s="55"/>
      <c r="SKE552" s="92"/>
      <c r="SKF552" s="61"/>
      <c r="SKG552" s="55"/>
      <c r="SKH552" s="57"/>
      <c r="SKI552" s="55"/>
      <c r="SKJ552" s="55"/>
      <c r="SKK552" s="55"/>
      <c r="SKL552" s="55"/>
      <c r="SKM552" s="55"/>
      <c r="SKN552" s="55"/>
      <c r="SKO552" s="55"/>
      <c r="SKP552" s="59"/>
      <c r="SKQ552" s="55"/>
      <c r="SKR552" s="55"/>
      <c r="SKS552" s="87"/>
      <c r="SKT552" s="88"/>
      <c r="SKU552" s="89"/>
      <c r="SKV552" s="90"/>
      <c r="SKW552" s="57"/>
      <c r="SKX552" s="57"/>
      <c r="SKY552" s="91"/>
      <c r="SKZ552" s="87"/>
      <c r="SLA552" s="87"/>
      <c r="SLB552" s="55"/>
      <c r="SLC552" s="55"/>
      <c r="SLD552" s="92"/>
      <c r="SLE552" s="61"/>
      <c r="SLF552" s="55"/>
      <c r="SLG552" s="57"/>
      <c r="SLH552" s="55"/>
      <c r="SLI552" s="55"/>
      <c r="SLJ552" s="55"/>
      <c r="SLK552" s="55"/>
      <c r="SLL552" s="55"/>
      <c r="SLM552" s="55"/>
      <c r="SLN552" s="55"/>
      <c r="SLO552" s="59"/>
      <c r="SLP552" s="55"/>
      <c r="SLQ552" s="55"/>
      <c r="SLR552" s="87"/>
      <c r="SLS552" s="88"/>
      <c r="SLT552" s="89"/>
      <c r="SLU552" s="90"/>
      <c r="SLV552" s="57"/>
      <c r="SLW552" s="57"/>
      <c r="SLX552" s="91"/>
      <c r="SLY552" s="87"/>
      <c r="SLZ552" s="87"/>
      <c r="SMA552" s="55"/>
      <c r="SMB552" s="55"/>
      <c r="SMC552" s="92"/>
      <c r="SMD552" s="61"/>
      <c r="SME552" s="55"/>
      <c r="SMF552" s="57"/>
      <c r="SMG552" s="55"/>
      <c r="SMH552" s="55"/>
      <c r="SMI552" s="55"/>
      <c r="SMJ552" s="55"/>
      <c r="SMK552" s="55"/>
      <c r="SML552" s="55"/>
      <c r="SMM552" s="55"/>
      <c r="SMN552" s="59"/>
      <c r="SMO552" s="55"/>
      <c r="SMP552" s="55"/>
      <c r="SMQ552" s="87"/>
      <c r="SMR552" s="88"/>
      <c r="SMS552" s="89"/>
      <c r="SMT552" s="90"/>
      <c r="SMU552" s="57"/>
      <c r="SMV552" s="57"/>
      <c r="SMW552" s="91"/>
      <c r="SMX552" s="87"/>
      <c r="SMY552" s="87"/>
      <c r="SMZ552" s="55"/>
      <c r="SNA552" s="55"/>
      <c r="SNB552" s="92"/>
      <c r="SNC552" s="61"/>
      <c r="SND552" s="55"/>
      <c r="SNE552" s="57"/>
      <c r="SNF552" s="55"/>
      <c r="SNG552" s="55"/>
      <c r="SNH552" s="55"/>
      <c r="SNI552" s="55"/>
      <c r="SNJ552" s="55"/>
      <c r="SNK552" s="55"/>
      <c r="SNL552" s="55"/>
      <c r="SNM552" s="59"/>
      <c r="SNN552" s="55"/>
      <c r="SNO552" s="55"/>
      <c r="SNP552" s="87"/>
      <c r="SNQ552" s="88"/>
      <c r="SNR552" s="89"/>
      <c r="SNS552" s="90"/>
      <c r="SNT552" s="57"/>
      <c r="SNU552" s="57"/>
      <c r="SNV552" s="91"/>
      <c r="SNW552" s="87"/>
      <c r="SNX552" s="87"/>
      <c r="SNY552" s="55"/>
      <c r="SNZ552" s="55"/>
      <c r="SOA552" s="92"/>
      <c r="SOB552" s="61"/>
      <c r="SOC552" s="55"/>
      <c r="SOD552" s="57"/>
      <c r="SOE552" s="55"/>
      <c r="SOF552" s="55"/>
      <c r="SOG552" s="55"/>
      <c r="SOH552" s="55"/>
      <c r="SOI552" s="55"/>
      <c r="SOJ552" s="55"/>
      <c r="SOK552" s="55"/>
      <c r="SOL552" s="59"/>
      <c r="SOM552" s="55"/>
      <c r="SON552" s="55"/>
      <c r="SOO552" s="87"/>
      <c r="SOP552" s="88"/>
      <c r="SOQ552" s="89"/>
      <c r="SOR552" s="90"/>
      <c r="SOS552" s="57"/>
      <c r="SOT552" s="57"/>
      <c r="SOU552" s="91"/>
      <c r="SOV552" s="87"/>
      <c r="SOW552" s="87"/>
      <c r="SOX552" s="55"/>
      <c r="SOY552" s="55"/>
      <c r="SOZ552" s="92"/>
      <c r="SPA552" s="61"/>
      <c r="SPB552" s="55"/>
      <c r="SPC552" s="57"/>
      <c r="SPD552" s="55"/>
      <c r="SPE552" s="55"/>
      <c r="SPF552" s="55"/>
      <c r="SPG552" s="55"/>
      <c r="SPH552" s="55"/>
      <c r="SPI552" s="55"/>
      <c r="SPJ552" s="55"/>
      <c r="SPK552" s="59"/>
      <c r="SPL552" s="55"/>
      <c r="SPM552" s="55"/>
      <c r="SPN552" s="87"/>
      <c r="SPO552" s="88"/>
      <c r="SPP552" s="89"/>
      <c r="SPQ552" s="90"/>
      <c r="SPR552" s="57"/>
      <c r="SPS552" s="57"/>
      <c r="SPT552" s="91"/>
      <c r="SPU552" s="87"/>
      <c r="SPV552" s="87"/>
      <c r="SPW552" s="55"/>
      <c r="SPX552" s="55"/>
      <c r="SPY552" s="92"/>
      <c r="SPZ552" s="61"/>
      <c r="SQA552" s="55"/>
      <c r="SQB552" s="57"/>
      <c r="SQC552" s="55"/>
      <c r="SQD552" s="55"/>
      <c r="SQE552" s="55"/>
      <c r="SQF552" s="55"/>
      <c r="SQG552" s="55"/>
      <c r="SQH552" s="55"/>
      <c r="SQI552" s="55"/>
      <c r="SQJ552" s="59"/>
      <c r="SQK552" s="55"/>
      <c r="SQL552" s="55"/>
      <c r="SQM552" s="87"/>
      <c r="SQN552" s="88"/>
      <c r="SQO552" s="89"/>
      <c r="SQP552" s="90"/>
      <c r="SQQ552" s="57"/>
      <c r="SQR552" s="57"/>
      <c r="SQS552" s="91"/>
      <c r="SQT552" s="87"/>
      <c r="SQU552" s="87"/>
      <c r="SQV552" s="55"/>
      <c r="SQW552" s="55"/>
      <c r="SQX552" s="92"/>
      <c r="SQY552" s="61"/>
      <c r="SQZ552" s="55"/>
      <c r="SRA552" s="57"/>
      <c r="SRB552" s="55"/>
      <c r="SRC552" s="55"/>
      <c r="SRD552" s="55"/>
      <c r="SRE552" s="55"/>
      <c r="SRF552" s="55"/>
      <c r="SRG552" s="55"/>
      <c r="SRH552" s="55"/>
      <c r="SRI552" s="59"/>
      <c r="SRJ552" s="55"/>
      <c r="SRK552" s="55"/>
      <c r="SRL552" s="87"/>
      <c r="SRM552" s="88"/>
      <c r="SRN552" s="89"/>
      <c r="SRO552" s="90"/>
      <c r="SRP552" s="57"/>
      <c r="SRQ552" s="57"/>
      <c r="SRR552" s="91"/>
      <c r="SRS552" s="87"/>
      <c r="SRT552" s="87"/>
      <c r="SRU552" s="55"/>
      <c r="SRV552" s="55"/>
      <c r="SRW552" s="92"/>
      <c r="SRX552" s="61"/>
      <c r="SRY552" s="55"/>
      <c r="SRZ552" s="57"/>
      <c r="SSA552" s="55"/>
      <c r="SSB552" s="55"/>
      <c r="SSC552" s="55"/>
      <c r="SSD552" s="55"/>
      <c r="SSE552" s="55"/>
      <c r="SSF552" s="55"/>
      <c r="SSG552" s="55"/>
      <c r="SSH552" s="59"/>
      <c r="SSI552" s="55"/>
      <c r="SSJ552" s="55"/>
      <c r="SSK552" s="87"/>
      <c r="SSL552" s="88"/>
      <c r="SSM552" s="89"/>
      <c r="SSN552" s="90"/>
      <c r="SSO552" s="57"/>
      <c r="SSP552" s="57"/>
      <c r="SSQ552" s="91"/>
      <c r="SSR552" s="87"/>
      <c r="SSS552" s="87"/>
      <c r="SST552" s="55"/>
      <c r="SSU552" s="55"/>
      <c r="SSV552" s="92"/>
      <c r="SSW552" s="61"/>
      <c r="SSX552" s="55"/>
      <c r="SSY552" s="57"/>
      <c r="SSZ552" s="55"/>
      <c r="STA552" s="55"/>
      <c r="STB552" s="55"/>
      <c r="STC552" s="55"/>
      <c r="STD552" s="55"/>
      <c r="STE552" s="55"/>
      <c r="STF552" s="55"/>
      <c r="STG552" s="59"/>
      <c r="STH552" s="55"/>
      <c r="STI552" s="55"/>
      <c r="STJ552" s="87"/>
      <c r="STK552" s="88"/>
      <c r="STL552" s="89"/>
      <c r="STM552" s="90"/>
      <c r="STN552" s="57"/>
      <c r="STO552" s="57"/>
      <c r="STP552" s="91"/>
      <c r="STQ552" s="87"/>
      <c r="STR552" s="87"/>
      <c r="STS552" s="55"/>
      <c r="STT552" s="55"/>
      <c r="STU552" s="92"/>
      <c r="STV552" s="61"/>
      <c r="STW552" s="55"/>
      <c r="STX552" s="57"/>
      <c r="STY552" s="55"/>
      <c r="STZ552" s="55"/>
      <c r="SUA552" s="55"/>
      <c r="SUB552" s="55"/>
      <c r="SUC552" s="55"/>
      <c r="SUD552" s="55"/>
      <c r="SUE552" s="55"/>
      <c r="SUF552" s="59"/>
      <c r="SUG552" s="55"/>
      <c r="SUH552" s="55"/>
      <c r="SUI552" s="87"/>
      <c r="SUJ552" s="88"/>
      <c r="SUK552" s="89"/>
      <c r="SUL552" s="90"/>
      <c r="SUM552" s="57"/>
      <c r="SUN552" s="57"/>
      <c r="SUO552" s="91"/>
      <c r="SUP552" s="87"/>
      <c r="SUQ552" s="87"/>
      <c r="SUR552" s="55"/>
      <c r="SUS552" s="55"/>
      <c r="SUT552" s="92"/>
      <c r="SUU552" s="61"/>
      <c r="SUV552" s="55"/>
      <c r="SUW552" s="57"/>
      <c r="SUX552" s="55"/>
      <c r="SUY552" s="55"/>
      <c r="SUZ552" s="55"/>
      <c r="SVA552" s="55"/>
      <c r="SVB552" s="55"/>
      <c r="SVC552" s="55"/>
      <c r="SVD552" s="55"/>
      <c r="SVE552" s="59"/>
      <c r="SVF552" s="55"/>
      <c r="SVG552" s="55"/>
      <c r="SVH552" s="87"/>
      <c r="SVI552" s="88"/>
      <c r="SVJ552" s="89"/>
      <c r="SVK552" s="90"/>
      <c r="SVL552" s="57"/>
      <c r="SVM552" s="57"/>
      <c r="SVN552" s="91"/>
      <c r="SVO552" s="87"/>
      <c r="SVP552" s="87"/>
      <c r="SVQ552" s="55"/>
      <c r="SVR552" s="55"/>
      <c r="SVS552" s="92"/>
      <c r="SVT552" s="61"/>
      <c r="SVU552" s="55"/>
      <c r="SVV552" s="57"/>
      <c r="SVW552" s="55"/>
      <c r="SVX552" s="55"/>
      <c r="SVY552" s="55"/>
      <c r="SVZ552" s="55"/>
      <c r="SWA552" s="55"/>
      <c r="SWB552" s="55"/>
      <c r="SWC552" s="55"/>
      <c r="SWD552" s="59"/>
      <c r="SWE552" s="55"/>
      <c r="SWF552" s="55"/>
      <c r="SWG552" s="87"/>
      <c r="SWH552" s="88"/>
      <c r="SWI552" s="89"/>
      <c r="SWJ552" s="90"/>
      <c r="SWK552" s="57"/>
      <c r="SWL552" s="57"/>
      <c r="SWM552" s="91"/>
      <c r="SWN552" s="87"/>
      <c r="SWO552" s="87"/>
      <c r="SWP552" s="55"/>
      <c r="SWQ552" s="55"/>
      <c r="SWR552" s="92"/>
      <c r="SWS552" s="61"/>
      <c r="SWT552" s="55"/>
      <c r="SWU552" s="57"/>
      <c r="SWV552" s="55"/>
      <c r="SWW552" s="55"/>
      <c r="SWX552" s="55"/>
      <c r="SWY552" s="55"/>
      <c r="SWZ552" s="55"/>
      <c r="SXA552" s="55"/>
      <c r="SXB552" s="55"/>
      <c r="SXC552" s="59"/>
      <c r="SXD552" s="55"/>
      <c r="SXE552" s="55"/>
      <c r="SXF552" s="87"/>
      <c r="SXG552" s="88"/>
      <c r="SXH552" s="89"/>
      <c r="SXI552" s="90"/>
      <c r="SXJ552" s="57"/>
      <c r="SXK552" s="57"/>
      <c r="SXL552" s="91"/>
      <c r="SXM552" s="87"/>
      <c r="SXN552" s="87"/>
      <c r="SXO552" s="55"/>
      <c r="SXP552" s="55"/>
      <c r="SXQ552" s="92"/>
      <c r="SXR552" s="61"/>
      <c r="SXS552" s="55"/>
      <c r="SXT552" s="57"/>
      <c r="SXU552" s="55"/>
      <c r="SXV552" s="55"/>
      <c r="SXW552" s="55"/>
      <c r="SXX552" s="55"/>
      <c r="SXY552" s="55"/>
      <c r="SXZ552" s="55"/>
      <c r="SYA552" s="55"/>
      <c r="SYB552" s="59"/>
      <c r="SYC552" s="55"/>
      <c r="SYD552" s="55"/>
      <c r="SYE552" s="87"/>
      <c r="SYF552" s="88"/>
      <c r="SYG552" s="89"/>
      <c r="SYH552" s="90"/>
      <c r="SYI552" s="57"/>
      <c r="SYJ552" s="57"/>
      <c r="SYK552" s="91"/>
      <c r="SYL552" s="87"/>
      <c r="SYM552" s="87"/>
      <c r="SYN552" s="55"/>
      <c r="SYO552" s="55"/>
      <c r="SYP552" s="92"/>
      <c r="SYQ552" s="61"/>
      <c r="SYR552" s="55"/>
      <c r="SYS552" s="57"/>
      <c r="SYT552" s="55"/>
      <c r="SYU552" s="55"/>
      <c r="SYV552" s="55"/>
      <c r="SYW552" s="55"/>
      <c r="SYX552" s="55"/>
      <c r="SYY552" s="55"/>
      <c r="SYZ552" s="55"/>
      <c r="SZA552" s="59"/>
      <c r="SZB552" s="55"/>
      <c r="SZC552" s="55"/>
      <c r="SZD552" s="87"/>
      <c r="SZE552" s="88"/>
      <c r="SZF552" s="89"/>
      <c r="SZG552" s="90"/>
      <c r="SZH552" s="57"/>
      <c r="SZI552" s="57"/>
      <c r="SZJ552" s="91"/>
      <c r="SZK552" s="87"/>
      <c r="SZL552" s="87"/>
      <c r="SZM552" s="55"/>
      <c r="SZN552" s="55"/>
      <c r="SZO552" s="92"/>
      <c r="SZP552" s="61"/>
      <c r="SZQ552" s="55"/>
      <c r="SZR552" s="57"/>
      <c r="SZS552" s="55"/>
      <c r="SZT552" s="55"/>
      <c r="SZU552" s="55"/>
      <c r="SZV552" s="55"/>
      <c r="SZW552" s="55"/>
      <c r="SZX552" s="55"/>
      <c r="SZY552" s="55"/>
      <c r="SZZ552" s="59"/>
      <c r="TAA552" s="55"/>
      <c r="TAB552" s="55"/>
      <c r="TAC552" s="87"/>
      <c r="TAD552" s="88"/>
      <c r="TAE552" s="89"/>
      <c r="TAF552" s="90"/>
      <c r="TAG552" s="57"/>
      <c r="TAH552" s="57"/>
      <c r="TAI552" s="91"/>
      <c r="TAJ552" s="87"/>
      <c r="TAK552" s="87"/>
      <c r="TAL552" s="55"/>
      <c r="TAM552" s="55"/>
      <c r="TAN552" s="92"/>
      <c r="TAO552" s="61"/>
      <c r="TAP552" s="55"/>
      <c r="TAQ552" s="57"/>
      <c r="TAR552" s="55"/>
      <c r="TAS552" s="55"/>
      <c r="TAT552" s="55"/>
      <c r="TAU552" s="55"/>
      <c r="TAV552" s="55"/>
      <c r="TAW552" s="55"/>
      <c r="TAX552" s="55"/>
      <c r="TAY552" s="59"/>
      <c r="TAZ552" s="55"/>
      <c r="TBA552" s="55"/>
      <c r="TBB552" s="87"/>
      <c r="TBC552" s="88"/>
      <c r="TBD552" s="89"/>
      <c r="TBE552" s="90"/>
      <c r="TBF552" s="57"/>
      <c r="TBG552" s="57"/>
      <c r="TBH552" s="91"/>
      <c r="TBI552" s="87"/>
      <c r="TBJ552" s="87"/>
      <c r="TBK552" s="55"/>
      <c r="TBL552" s="55"/>
      <c r="TBM552" s="92"/>
      <c r="TBN552" s="61"/>
      <c r="TBO552" s="55"/>
      <c r="TBP552" s="57"/>
      <c r="TBQ552" s="55"/>
      <c r="TBR552" s="55"/>
      <c r="TBS552" s="55"/>
      <c r="TBT552" s="55"/>
      <c r="TBU552" s="55"/>
      <c r="TBV552" s="55"/>
      <c r="TBW552" s="55"/>
      <c r="TBX552" s="59"/>
      <c r="TBY552" s="55"/>
      <c r="TBZ552" s="55"/>
      <c r="TCA552" s="87"/>
      <c r="TCB552" s="88"/>
      <c r="TCC552" s="89"/>
      <c r="TCD552" s="90"/>
      <c r="TCE552" s="57"/>
      <c r="TCF552" s="57"/>
      <c r="TCG552" s="91"/>
      <c r="TCH552" s="87"/>
      <c r="TCI552" s="87"/>
      <c r="TCJ552" s="55"/>
      <c r="TCK552" s="55"/>
      <c r="TCL552" s="92"/>
      <c r="TCM552" s="61"/>
      <c r="TCN552" s="55"/>
      <c r="TCO552" s="57"/>
      <c r="TCP552" s="55"/>
      <c r="TCQ552" s="55"/>
      <c r="TCR552" s="55"/>
      <c r="TCS552" s="55"/>
      <c r="TCT552" s="55"/>
      <c r="TCU552" s="55"/>
      <c r="TCV552" s="55"/>
      <c r="TCW552" s="59"/>
      <c r="TCX552" s="55"/>
      <c r="TCY552" s="55"/>
      <c r="TCZ552" s="87"/>
      <c r="TDA552" s="88"/>
      <c r="TDB552" s="89"/>
      <c r="TDC552" s="90"/>
      <c r="TDD552" s="57"/>
      <c r="TDE552" s="57"/>
      <c r="TDF552" s="91"/>
      <c r="TDG552" s="87"/>
      <c r="TDH552" s="87"/>
      <c r="TDI552" s="55"/>
      <c r="TDJ552" s="55"/>
      <c r="TDK552" s="92"/>
      <c r="TDL552" s="61"/>
      <c r="TDM552" s="55"/>
      <c r="TDN552" s="57"/>
      <c r="TDO552" s="55"/>
      <c r="TDP552" s="55"/>
      <c r="TDQ552" s="55"/>
      <c r="TDR552" s="55"/>
      <c r="TDS552" s="55"/>
      <c r="TDT552" s="55"/>
      <c r="TDU552" s="55"/>
      <c r="TDV552" s="59"/>
      <c r="TDW552" s="55"/>
      <c r="TDX552" s="55"/>
      <c r="TDY552" s="87"/>
      <c r="TDZ552" s="88"/>
      <c r="TEA552" s="89"/>
      <c r="TEB552" s="90"/>
      <c r="TEC552" s="57"/>
      <c r="TED552" s="57"/>
      <c r="TEE552" s="91"/>
      <c r="TEF552" s="87"/>
      <c r="TEG552" s="87"/>
      <c r="TEH552" s="55"/>
      <c r="TEI552" s="55"/>
      <c r="TEJ552" s="92"/>
      <c r="TEK552" s="61"/>
      <c r="TEL552" s="55"/>
      <c r="TEM552" s="57"/>
      <c r="TEN552" s="55"/>
      <c r="TEO552" s="55"/>
      <c r="TEP552" s="55"/>
      <c r="TEQ552" s="55"/>
      <c r="TER552" s="55"/>
      <c r="TES552" s="55"/>
      <c r="TET552" s="55"/>
      <c r="TEU552" s="59"/>
      <c r="TEV552" s="55"/>
      <c r="TEW552" s="55"/>
      <c r="TEX552" s="87"/>
      <c r="TEY552" s="88"/>
      <c r="TEZ552" s="89"/>
      <c r="TFA552" s="90"/>
      <c r="TFB552" s="57"/>
      <c r="TFC552" s="57"/>
      <c r="TFD552" s="91"/>
      <c r="TFE552" s="87"/>
      <c r="TFF552" s="87"/>
      <c r="TFG552" s="55"/>
      <c r="TFH552" s="55"/>
      <c r="TFI552" s="92"/>
      <c r="TFJ552" s="61"/>
      <c r="TFK552" s="55"/>
      <c r="TFL552" s="57"/>
      <c r="TFM552" s="55"/>
      <c r="TFN552" s="55"/>
      <c r="TFO552" s="55"/>
      <c r="TFP552" s="55"/>
      <c r="TFQ552" s="55"/>
      <c r="TFR552" s="55"/>
      <c r="TFS552" s="55"/>
      <c r="TFT552" s="59"/>
      <c r="TFU552" s="55"/>
      <c r="TFV552" s="55"/>
      <c r="TFW552" s="87"/>
      <c r="TFX552" s="88"/>
      <c r="TFY552" s="89"/>
      <c r="TFZ552" s="90"/>
      <c r="TGA552" s="57"/>
      <c r="TGB552" s="57"/>
      <c r="TGC552" s="91"/>
      <c r="TGD552" s="87"/>
      <c r="TGE552" s="87"/>
      <c r="TGF552" s="55"/>
      <c r="TGG552" s="55"/>
      <c r="TGH552" s="92"/>
      <c r="TGI552" s="61"/>
      <c r="TGJ552" s="55"/>
      <c r="TGK552" s="57"/>
      <c r="TGL552" s="55"/>
      <c r="TGM552" s="55"/>
      <c r="TGN552" s="55"/>
      <c r="TGO552" s="55"/>
      <c r="TGP552" s="55"/>
      <c r="TGQ552" s="55"/>
      <c r="TGR552" s="55"/>
      <c r="TGS552" s="59"/>
      <c r="TGT552" s="55"/>
      <c r="TGU552" s="55"/>
      <c r="TGV552" s="87"/>
      <c r="TGW552" s="88"/>
      <c r="TGX552" s="89"/>
      <c r="TGY552" s="90"/>
      <c r="TGZ552" s="57"/>
      <c r="THA552" s="57"/>
      <c r="THB552" s="91"/>
      <c r="THC552" s="87"/>
      <c r="THD552" s="87"/>
      <c r="THE552" s="55"/>
      <c r="THF552" s="55"/>
      <c r="THG552" s="92"/>
      <c r="THH552" s="61"/>
      <c r="THI552" s="55"/>
      <c r="THJ552" s="57"/>
      <c r="THK552" s="55"/>
      <c r="THL552" s="55"/>
      <c r="THM552" s="55"/>
      <c r="THN552" s="55"/>
      <c r="THO552" s="55"/>
      <c r="THP552" s="55"/>
      <c r="THQ552" s="55"/>
      <c r="THR552" s="59"/>
      <c r="THS552" s="55"/>
      <c r="THT552" s="55"/>
      <c r="THU552" s="87"/>
      <c r="THV552" s="88"/>
      <c r="THW552" s="89"/>
      <c r="THX552" s="90"/>
      <c r="THY552" s="57"/>
      <c r="THZ552" s="57"/>
      <c r="TIA552" s="91"/>
      <c r="TIB552" s="87"/>
      <c r="TIC552" s="87"/>
      <c r="TID552" s="55"/>
      <c r="TIE552" s="55"/>
      <c r="TIF552" s="92"/>
      <c r="TIG552" s="61"/>
      <c r="TIH552" s="55"/>
      <c r="TII552" s="57"/>
      <c r="TIJ552" s="55"/>
      <c r="TIK552" s="55"/>
      <c r="TIL552" s="55"/>
      <c r="TIM552" s="55"/>
      <c r="TIN552" s="55"/>
      <c r="TIO552" s="55"/>
      <c r="TIP552" s="55"/>
      <c r="TIQ552" s="59"/>
      <c r="TIR552" s="55"/>
      <c r="TIS552" s="55"/>
      <c r="TIT552" s="87"/>
      <c r="TIU552" s="88"/>
      <c r="TIV552" s="89"/>
      <c r="TIW552" s="90"/>
      <c r="TIX552" s="57"/>
      <c r="TIY552" s="57"/>
      <c r="TIZ552" s="91"/>
      <c r="TJA552" s="87"/>
      <c r="TJB552" s="87"/>
      <c r="TJC552" s="55"/>
      <c r="TJD552" s="55"/>
      <c r="TJE552" s="92"/>
      <c r="TJF552" s="61"/>
      <c r="TJG552" s="55"/>
      <c r="TJH552" s="57"/>
      <c r="TJI552" s="55"/>
      <c r="TJJ552" s="55"/>
      <c r="TJK552" s="55"/>
      <c r="TJL552" s="55"/>
      <c r="TJM552" s="55"/>
      <c r="TJN552" s="55"/>
      <c r="TJO552" s="55"/>
      <c r="TJP552" s="59"/>
      <c r="TJQ552" s="55"/>
      <c r="TJR552" s="55"/>
      <c r="TJS552" s="87"/>
      <c r="TJT552" s="88"/>
      <c r="TJU552" s="89"/>
      <c r="TJV552" s="90"/>
      <c r="TJW552" s="57"/>
      <c r="TJX552" s="57"/>
      <c r="TJY552" s="91"/>
      <c r="TJZ552" s="87"/>
      <c r="TKA552" s="87"/>
      <c r="TKB552" s="55"/>
      <c r="TKC552" s="55"/>
      <c r="TKD552" s="92"/>
      <c r="TKE552" s="61"/>
      <c r="TKF552" s="55"/>
      <c r="TKG552" s="57"/>
      <c r="TKH552" s="55"/>
      <c r="TKI552" s="55"/>
      <c r="TKJ552" s="55"/>
      <c r="TKK552" s="55"/>
      <c r="TKL552" s="55"/>
      <c r="TKM552" s="55"/>
      <c r="TKN552" s="55"/>
      <c r="TKO552" s="59"/>
      <c r="TKP552" s="55"/>
      <c r="TKQ552" s="55"/>
      <c r="TKR552" s="87"/>
      <c r="TKS552" s="88"/>
      <c r="TKT552" s="89"/>
      <c r="TKU552" s="90"/>
      <c r="TKV552" s="57"/>
      <c r="TKW552" s="57"/>
      <c r="TKX552" s="91"/>
      <c r="TKY552" s="87"/>
      <c r="TKZ552" s="87"/>
      <c r="TLA552" s="55"/>
      <c r="TLB552" s="55"/>
      <c r="TLC552" s="92"/>
      <c r="TLD552" s="61"/>
      <c r="TLE552" s="55"/>
      <c r="TLF552" s="57"/>
      <c r="TLG552" s="55"/>
      <c r="TLH552" s="55"/>
      <c r="TLI552" s="55"/>
      <c r="TLJ552" s="55"/>
      <c r="TLK552" s="55"/>
      <c r="TLL552" s="55"/>
      <c r="TLM552" s="55"/>
      <c r="TLN552" s="59"/>
      <c r="TLO552" s="55"/>
      <c r="TLP552" s="55"/>
      <c r="TLQ552" s="87"/>
      <c r="TLR552" s="88"/>
      <c r="TLS552" s="89"/>
      <c r="TLT552" s="90"/>
      <c r="TLU552" s="57"/>
      <c r="TLV552" s="57"/>
      <c r="TLW552" s="91"/>
      <c r="TLX552" s="87"/>
      <c r="TLY552" s="87"/>
      <c r="TLZ552" s="55"/>
      <c r="TMA552" s="55"/>
      <c r="TMB552" s="92"/>
      <c r="TMC552" s="61"/>
      <c r="TMD552" s="55"/>
      <c r="TME552" s="57"/>
      <c r="TMF552" s="55"/>
      <c r="TMG552" s="55"/>
      <c r="TMH552" s="55"/>
      <c r="TMI552" s="55"/>
      <c r="TMJ552" s="55"/>
      <c r="TMK552" s="55"/>
      <c r="TML552" s="55"/>
      <c r="TMM552" s="59"/>
      <c r="TMN552" s="55"/>
      <c r="TMO552" s="55"/>
      <c r="TMP552" s="87"/>
      <c r="TMQ552" s="88"/>
      <c r="TMR552" s="89"/>
      <c r="TMS552" s="90"/>
      <c r="TMT552" s="57"/>
      <c r="TMU552" s="57"/>
      <c r="TMV552" s="91"/>
      <c r="TMW552" s="87"/>
      <c r="TMX552" s="87"/>
      <c r="TMY552" s="55"/>
      <c r="TMZ552" s="55"/>
      <c r="TNA552" s="92"/>
      <c r="TNB552" s="61"/>
      <c r="TNC552" s="55"/>
      <c r="TND552" s="57"/>
      <c r="TNE552" s="55"/>
      <c r="TNF552" s="55"/>
      <c r="TNG552" s="55"/>
      <c r="TNH552" s="55"/>
      <c r="TNI552" s="55"/>
      <c r="TNJ552" s="55"/>
      <c r="TNK552" s="55"/>
      <c r="TNL552" s="59"/>
      <c r="TNM552" s="55"/>
      <c r="TNN552" s="55"/>
      <c r="TNO552" s="87"/>
      <c r="TNP552" s="88"/>
      <c r="TNQ552" s="89"/>
      <c r="TNR552" s="90"/>
      <c r="TNS552" s="57"/>
      <c r="TNT552" s="57"/>
      <c r="TNU552" s="91"/>
      <c r="TNV552" s="87"/>
      <c r="TNW552" s="87"/>
      <c r="TNX552" s="55"/>
      <c r="TNY552" s="55"/>
      <c r="TNZ552" s="92"/>
      <c r="TOA552" s="61"/>
      <c r="TOB552" s="55"/>
      <c r="TOC552" s="57"/>
      <c r="TOD552" s="55"/>
      <c r="TOE552" s="55"/>
      <c r="TOF552" s="55"/>
      <c r="TOG552" s="55"/>
      <c r="TOH552" s="55"/>
      <c r="TOI552" s="55"/>
      <c r="TOJ552" s="55"/>
      <c r="TOK552" s="59"/>
      <c r="TOL552" s="55"/>
      <c r="TOM552" s="55"/>
      <c r="TON552" s="87"/>
      <c r="TOO552" s="88"/>
      <c r="TOP552" s="89"/>
      <c r="TOQ552" s="90"/>
      <c r="TOR552" s="57"/>
      <c r="TOS552" s="57"/>
      <c r="TOT552" s="91"/>
      <c r="TOU552" s="87"/>
      <c r="TOV552" s="87"/>
      <c r="TOW552" s="55"/>
      <c r="TOX552" s="55"/>
      <c r="TOY552" s="92"/>
      <c r="TOZ552" s="61"/>
      <c r="TPA552" s="55"/>
      <c r="TPB552" s="57"/>
      <c r="TPC552" s="55"/>
      <c r="TPD552" s="55"/>
      <c r="TPE552" s="55"/>
      <c r="TPF552" s="55"/>
      <c r="TPG552" s="55"/>
      <c r="TPH552" s="55"/>
      <c r="TPI552" s="55"/>
      <c r="TPJ552" s="59"/>
      <c r="TPK552" s="55"/>
      <c r="TPL552" s="55"/>
      <c r="TPM552" s="87"/>
      <c r="TPN552" s="88"/>
      <c r="TPO552" s="89"/>
      <c r="TPP552" s="90"/>
      <c r="TPQ552" s="57"/>
      <c r="TPR552" s="57"/>
      <c r="TPS552" s="91"/>
      <c r="TPT552" s="87"/>
      <c r="TPU552" s="87"/>
      <c r="TPV552" s="55"/>
      <c r="TPW552" s="55"/>
      <c r="TPX552" s="92"/>
      <c r="TPY552" s="61"/>
      <c r="TPZ552" s="55"/>
      <c r="TQA552" s="57"/>
      <c r="TQB552" s="55"/>
      <c r="TQC552" s="55"/>
      <c r="TQD552" s="55"/>
      <c r="TQE552" s="55"/>
      <c r="TQF552" s="55"/>
      <c r="TQG552" s="55"/>
      <c r="TQH552" s="55"/>
      <c r="TQI552" s="59"/>
      <c r="TQJ552" s="55"/>
      <c r="TQK552" s="55"/>
      <c r="TQL552" s="87"/>
      <c r="TQM552" s="88"/>
      <c r="TQN552" s="89"/>
      <c r="TQO552" s="90"/>
      <c r="TQP552" s="57"/>
      <c r="TQQ552" s="57"/>
      <c r="TQR552" s="91"/>
      <c r="TQS552" s="87"/>
      <c r="TQT552" s="87"/>
      <c r="TQU552" s="55"/>
      <c r="TQV552" s="55"/>
      <c r="TQW552" s="92"/>
      <c r="TQX552" s="61"/>
      <c r="TQY552" s="55"/>
      <c r="TQZ552" s="57"/>
      <c r="TRA552" s="55"/>
      <c r="TRB552" s="55"/>
      <c r="TRC552" s="55"/>
      <c r="TRD552" s="55"/>
      <c r="TRE552" s="55"/>
      <c r="TRF552" s="55"/>
      <c r="TRG552" s="55"/>
      <c r="TRH552" s="59"/>
      <c r="TRI552" s="55"/>
      <c r="TRJ552" s="55"/>
      <c r="TRK552" s="87"/>
      <c r="TRL552" s="88"/>
      <c r="TRM552" s="89"/>
      <c r="TRN552" s="90"/>
      <c r="TRO552" s="57"/>
      <c r="TRP552" s="57"/>
      <c r="TRQ552" s="91"/>
      <c r="TRR552" s="87"/>
      <c r="TRS552" s="87"/>
      <c r="TRT552" s="55"/>
      <c r="TRU552" s="55"/>
      <c r="TRV552" s="92"/>
      <c r="TRW552" s="61"/>
      <c r="TRX552" s="55"/>
      <c r="TRY552" s="57"/>
      <c r="TRZ552" s="55"/>
      <c r="TSA552" s="55"/>
      <c r="TSB552" s="55"/>
      <c r="TSC552" s="55"/>
      <c r="TSD552" s="55"/>
      <c r="TSE552" s="55"/>
      <c r="TSF552" s="55"/>
      <c r="TSG552" s="59"/>
      <c r="TSH552" s="55"/>
      <c r="TSI552" s="55"/>
      <c r="TSJ552" s="87"/>
      <c r="TSK552" s="88"/>
      <c r="TSL552" s="89"/>
      <c r="TSM552" s="90"/>
      <c r="TSN552" s="57"/>
      <c r="TSO552" s="57"/>
      <c r="TSP552" s="91"/>
      <c r="TSQ552" s="87"/>
      <c r="TSR552" s="87"/>
      <c r="TSS552" s="55"/>
      <c r="TST552" s="55"/>
      <c r="TSU552" s="92"/>
      <c r="TSV552" s="61"/>
      <c r="TSW552" s="55"/>
      <c r="TSX552" s="57"/>
      <c r="TSY552" s="55"/>
      <c r="TSZ552" s="55"/>
      <c r="TTA552" s="55"/>
      <c r="TTB552" s="55"/>
      <c r="TTC552" s="55"/>
      <c r="TTD552" s="55"/>
      <c r="TTE552" s="55"/>
      <c r="TTF552" s="59"/>
      <c r="TTG552" s="55"/>
      <c r="TTH552" s="55"/>
      <c r="TTI552" s="87"/>
      <c r="TTJ552" s="88"/>
      <c r="TTK552" s="89"/>
      <c r="TTL552" s="90"/>
      <c r="TTM552" s="57"/>
      <c r="TTN552" s="57"/>
      <c r="TTO552" s="91"/>
      <c r="TTP552" s="87"/>
      <c r="TTQ552" s="87"/>
      <c r="TTR552" s="55"/>
      <c r="TTS552" s="55"/>
      <c r="TTT552" s="92"/>
      <c r="TTU552" s="61"/>
      <c r="TTV552" s="55"/>
      <c r="TTW552" s="57"/>
      <c r="TTX552" s="55"/>
      <c r="TTY552" s="55"/>
      <c r="TTZ552" s="55"/>
      <c r="TUA552" s="55"/>
      <c r="TUB552" s="55"/>
      <c r="TUC552" s="55"/>
      <c r="TUD552" s="55"/>
      <c r="TUE552" s="59"/>
      <c r="TUF552" s="55"/>
      <c r="TUG552" s="55"/>
      <c r="TUH552" s="87"/>
      <c r="TUI552" s="88"/>
      <c r="TUJ552" s="89"/>
      <c r="TUK552" s="90"/>
      <c r="TUL552" s="57"/>
      <c r="TUM552" s="57"/>
      <c r="TUN552" s="91"/>
      <c r="TUO552" s="87"/>
      <c r="TUP552" s="87"/>
      <c r="TUQ552" s="55"/>
      <c r="TUR552" s="55"/>
      <c r="TUS552" s="92"/>
      <c r="TUT552" s="61"/>
      <c r="TUU552" s="55"/>
      <c r="TUV552" s="57"/>
      <c r="TUW552" s="55"/>
      <c r="TUX552" s="55"/>
      <c r="TUY552" s="55"/>
      <c r="TUZ552" s="55"/>
      <c r="TVA552" s="55"/>
      <c r="TVB552" s="55"/>
      <c r="TVC552" s="55"/>
      <c r="TVD552" s="59"/>
      <c r="TVE552" s="55"/>
      <c r="TVF552" s="55"/>
      <c r="TVG552" s="87"/>
      <c r="TVH552" s="88"/>
      <c r="TVI552" s="89"/>
      <c r="TVJ552" s="90"/>
      <c r="TVK552" s="57"/>
      <c r="TVL552" s="57"/>
      <c r="TVM552" s="91"/>
      <c r="TVN552" s="87"/>
      <c r="TVO552" s="87"/>
      <c r="TVP552" s="55"/>
      <c r="TVQ552" s="55"/>
      <c r="TVR552" s="92"/>
      <c r="TVS552" s="61"/>
      <c r="TVT552" s="55"/>
      <c r="TVU552" s="57"/>
      <c r="TVV552" s="55"/>
      <c r="TVW552" s="55"/>
      <c r="TVX552" s="55"/>
      <c r="TVY552" s="55"/>
      <c r="TVZ552" s="55"/>
      <c r="TWA552" s="55"/>
      <c r="TWB552" s="55"/>
      <c r="TWC552" s="59"/>
      <c r="TWD552" s="55"/>
      <c r="TWE552" s="55"/>
      <c r="TWF552" s="87"/>
      <c r="TWG552" s="88"/>
      <c r="TWH552" s="89"/>
      <c r="TWI552" s="90"/>
      <c r="TWJ552" s="57"/>
      <c r="TWK552" s="57"/>
      <c r="TWL552" s="91"/>
      <c r="TWM552" s="87"/>
      <c r="TWN552" s="87"/>
      <c r="TWO552" s="55"/>
      <c r="TWP552" s="55"/>
      <c r="TWQ552" s="92"/>
      <c r="TWR552" s="61"/>
      <c r="TWS552" s="55"/>
      <c r="TWT552" s="57"/>
      <c r="TWU552" s="55"/>
      <c r="TWV552" s="55"/>
      <c r="TWW552" s="55"/>
      <c r="TWX552" s="55"/>
      <c r="TWY552" s="55"/>
      <c r="TWZ552" s="55"/>
      <c r="TXA552" s="55"/>
      <c r="TXB552" s="59"/>
      <c r="TXC552" s="55"/>
      <c r="TXD552" s="55"/>
      <c r="TXE552" s="87"/>
      <c r="TXF552" s="88"/>
      <c r="TXG552" s="89"/>
      <c r="TXH552" s="90"/>
      <c r="TXI552" s="57"/>
      <c r="TXJ552" s="57"/>
      <c r="TXK552" s="91"/>
      <c r="TXL552" s="87"/>
      <c r="TXM552" s="87"/>
      <c r="TXN552" s="55"/>
      <c r="TXO552" s="55"/>
      <c r="TXP552" s="92"/>
      <c r="TXQ552" s="61"/>
      <c r="TXR552" s="55"/>
      <c r="TXS552" s="57"/>
      <c r="TXT552" s="55"/>
      <c r="TXU552" s="55"/>
      <c r="TXV552" s="55"/>
      <c r="TXW552" s="55"/>
      <c r="TXX552" s="55"/>
      <c r="TXY552" s="55"/>
      <c r="TXZ552" s="55"/>
      <c r="TYA552" s="59"/>
      <c r="TYB552" s="55"/>
      <c r="TYC552" s="55"/>
      <c r="TYD552" s="87"/>
      <c r="TYE552" s="88"/>
      <c r="TYF552" s="89"/>
      <c r="TYG552" s="90"/>
      <c r="TYH552" s="57"/>
      <c r="TYI552" s="57"/>
      <c r="TYJ552" s="91"/>
      <c r="TYK552" s="87"/>
      <c r="TYL552" s="87"/>
      <c r="TYM552" s="55"/>
      <c r="TYN552" s="55"/>
      <c r="TYO552" s="92"/>
      <c r="TYP552" s="61"/>
      <c r="TYQ552" s="55"/>
      <c r="TYR552" s="57"/>
      <c r="TYS552" s="55"/>
      <c r="TYT552" s="55"/>
      <c r="TYU552" s="55"/>
      <c r="TYV552" s="55"/>
      <c r="TYW552" s="55"/>
      <c r="TYX552" s="55"/>
      <c r="TYY552" s="55"/>
      <c r="TYZ552" s="59"/>
      <c r="TZA552" s="55"/>
      <c r="TZB552" s="55"/>
      <c r="TZC552" s="87"/>
      <c r="TZD552" s="88"/>
      <c r="TZE552" s="89"/>
      <c r="TZF552" s="90"/>
      <c r="TZG552" s="57"/>
      <c r="TZH552" s="57"/>
      <c r="TZI552" s="91"/>
      <c r="TZJ552" s="87"/>
      <c r="TZK552" s="87"/>
      <c r="TZL552" s="55"/>
      <c r="TZM552" s="55"/>
      <c r="TZN552" s="92"/>
      <c r="TZO552" s="61"/>
      <c r="TZP552" s="55"/>
      <c r="TZQ552" s="57"/>
      <c r="TZR552" s="55"/>
      <c r="TZS552" s="55"/>
      <c r="TZT552" s="55"/>
      <c r="TZU552" s="55"/>
      <c r="TZV552" s="55"/>
      <c r="TZW552" s="55"/>
      <c r="TZX552" s="55"/>
      <c r="TZY552" s="59"/>
      <c r="TZZ552" s="55"/>
      <c r="UAA552" s="55"/>
      <c r="UAB552" s="87"/>
      <c r="UAC552" s="88"/>
      <c r="UAD552" s="89"/>
      <c r="UAE552" s="90"/>
      <c r="UAF552" s="57"/>
      <c r="UAG552" s="57"/>
      <c r="UAH552" s="91"/>
      <c r="UAI552" s="87"/>
      <c r="UAJ552" s="87"/>
      <c r="UAK552" s="55"/>
      <c r="UAL552" s="55"/>
      <c r="UAM552" s="92"/>
      <c r="UAN552" s="61"/>
      <c r="UAO552" s="55"/>
      <c r="UAP552" s="57"/>
      <c r="UAQ552" s="55"/>
      <c r="UAR552" s="55"/>
      <c r="UAS552" s="55"/>
      <c r="UAT552" s="55"/>
      <c r="UAU552" s="55"/>
      <c r="UAV552" s="55"/>
      <c r="UAW552" s="55"/>
      <c r="UAX552" s="59"/>
      <c r="UAY552" s="55"/>
      <c r="UAZ552" s="55"/>
      <c r="UBA552" s="87"/>
      <c r="UBB552" s="88"/>
      <c r="UBC552" s="89"/>
      <c r="UBD552" s="90"/>
      <c r="UBE552" s="57"/>
      <c r="UBF552" s="57"/>
      <c r="UBG552" s="91"/>
      <c r="UBH552" s="87"/>
      <c r="UBI552" s="87"/>
      <c r="UBJ552" s="55"/>
      <c r="UBK552" s="55"/>
      <c r="UBL552" s="92"/>
      <c r="UBM552" s="61"/>
      <c r="UBN552" s="55"/>
      <c r="UBO552" s="57"/>
      <c r="UBP552" s="55"/>
      <c r="UBQ552" s="55"/>
      <c r="UBR552" s="55"/>
      <c r="UBS552" s="55"/>
      <c r="UBT552" s="55"/>
      <c r="UBU552" s="55"/>
      <c r="UBV552" s="55"/>
      <c r="UBW552" s="59"/>
      <c r="UBX552" s="55"/>
      <c r="UBY552" s="55"/>
      <c r="UBZ552" s="87"/>
      <c r="UCA552" s="88"/>
      <c r="UCB552" s="89"/>
      <c r="UCC552" s="90"/>
      <c r="UCD552" s="57"/>
      <c r="UCE552" s="57"/>
      <c r="UCF552" s="91"/>
      <c r="UCG552" s="87"/>
      <c r="UCH552" s="87"/>
      <c r="UCI552" s="55"/>
      <c r="UCJ552" s="55"/>
      <c r="UCK552" s="92"/>
      <c r="UCL552" s="61"/>
      <c r="UCM552" s="55"/>
      <c r="UCN552" s="57"/>
      <c r="UCO552" s="55"/>
      <c r="UCP552" s="55"/>
      <c r="UCQ552" s="55"/>
      <c r="UCR552" s="55"/>
      <c r="UCS552" s="55"/>
      <c r="UCT552" s="55"/>
      <c r="UCU552" s="55"/>
      <c r="UCV552" s="59"/>
      <c r="UCW552" s="55"/>
      <c r="UCX552" s="55"/>
      <c r="UCY552" s="87"/>
      <c r="UCZ552" s="88"/>
      <c r="UDA552" s="89"/>
      <c r="UDB552" s="90"/>
      <c r="UDC552" s="57"/>
      <c r="UDD552" s="57"/>
      <c r="UDE552" s="91"/>
      <c r="UDF552" s="87"/>
      <c r="UDG552" s="87"/>
      <c r="UDH552" s="55"/>
      <c r="UDI552" s="55"/>
      <c r="UDJ552" s="92"/>
      <c r="UDK552" s="61"/>
      <c r="UDL552" s="55"/>
      <c r="UDM552" s="57"/>
      <c r="UDN552" s="55"/>
      <c r="UDO552" s="55"/>
      <c r="UDP552" s="55"/>
      <c r="UDQ552" s="55"/>
      <c r="UDR552" s="55"/>
      <c r="UDS552" s="55"/>
      <c r="UDT552" s="55"/>
      <c r="UDU552" s="59"/>
      <c r="UDV552" s="55"/>
      <c r="UDW552" s="55"/>
      <c r="UDX552" s="87"/>
      <c r="UDY552" s="88"/>
      <c r="UDZ552" s="89"/>
      <c r="UEA552" s="90"/>
      <c r="UEB552" s="57"/>
      <c r="UEC552" s="57"/>
      <c r="UED552" s="91"/>
      <c r="UEE552" s="87"/>
      <c r="UEF552" s="87"/>
      <c r="UEG552" s="55"/>
      <c r="UEH552" s="55"/>
      <c r="UEI552" s="92"/>
      <c r="UEJ552" s="61"/>
      <c r="UEK552" s="55"/>
      <c r="UEL552" s="57"/>
      <c r="UEM552" s="55"/>
      <c r="UEN552" s="55"/>
      <c r="UEO552" s="55"/>
      <c r="UEP552" s="55"/>
      <c r="UEQ552" s="55"/>
      <c r="UER552" s="55"/>
      <c r="UES552" s="55"/>
      <c r="UET552" s="59"/>
      <c r="UEU552" s="55"/>
      <c r="UEV552" s="55"/>
      <c r="UEW552" s="87"/>
      <c r="UEX552" s="88"/>
      <c r="UEY552" s="89"/>
      <c r="UEZ552" s="90"/>
      <c r="UFA552" s="57"/>
      <c r="UFB552" s="57"/>
      <c r="UFC552" s="91"/>
      <c r="UFD552" s="87"/>
      <c r="UFE552" s="87"/>
      <c r="UFF552" s="55"/>
      <c r="UFG552" s="55"/>
      <c r="UFH552" s="92"/>
      <c r="UFI552" s="61"/>
      <c r="UFJ552" s="55"/>
      <c r="UFK552" s="57"/>
      <c r="UFL552" s="55"/>
      <c r="UFM552" s="55"/>
      <c r="UFN552" s="55"/>
      <c r="UFO552" s="55"/>
      <c r="UFP552" s="55"/>
      <c r="UFQ552" s="55"/>
      <c r="UFR552" s="55"/>
      <c r="UFS552" s="59"/>
      <c r="UFT552" s="55"/>
      <c r="UFU552" s="55"/>
      <c r="UFV552" s="87"/>
      <c r="UFW552" s="88"/>
      <c r="UFX552" s="89"/>
      <c r="UFY552" s="90"/>
      <c r="UFZ552" s="57"/>
      <c r="UGA552" s="57"/>
      <c r="UGB552" s="91"/>
      <c r="UGC552" s="87"/>
      <c r="UGD552" s="87"/>
      <c r="UGE552" s="55"/>
      <c r="UGF552" s="55"/>
      <c r="UGG552" s="92"/>
      <c r="UGH552" s="61"/>
      <c r="UGI552" s="55"/>
      <c r="UGJ552" s="57"/>
      <c r="UGK552" s="55"/>
      <c r="UGL552" s="55"/>
      <c r="UGM552" s="55"/>
      <c r="UGN552" s="55"/>
      <c r="UGO552" s="55"/>
      <c r="UGP552" s="55"/>
      <c r="UGQ552" s="55"/>
      <c r="UGR552" s="59"/>
      <c r="UGS552" s="55"/>
      <c r="UGT552" s="55"/>
      <c r="UGU552" s="87"/>
      <c r="UGV552" s="88"/>
      <c r="UGW552" s="89"/>
      <c r="UGX552" s="90"/>
      <c r="UGY552" s="57"/>
      <c r="UGZ552" s="57"/>
      <c r="UHA552" s="91"/>
      <c r="UHB552" s="87"/>
      <c r="UHC552" s="87"/>
      <c r="UHD552" s="55"/>
      <c r="UHE552" s="55"/>
      <c r="UHF552" s="92"/>
      <c r="UHG552" s="61"/>
      <c r="UHH552" s="55"/>
      <c r="UHI552" s="57"/>
      <c r="UHJ552" s="55"/>
      <c r="UHK552" s="55"/>
      <c r="UHL552" s="55"/>
      <c r="UHM552" s="55"/>
      <c r="UHN552" s="55"/>
      <c r="UHO552" s="55"/>
      <c r="UHP552" s="55"/>
      <c r="UHQ552" s="59"/>
      <c r="UHR552" s="55"/>
      <c r="UHS552" s="55"/>
      <c r="UHT552" s="87"/>
      <c r="UHU552" s="88"/>
      <c r="UHV552" s="89"/>
      <c r="UHW552" s="90"/>
      <c r="UHX552" s="57"/>
      <c r="UHY552" s="57"/>
      <c r="UHZ552" s="91"/>
      <c r="UIA552" s="87"/>
      <c r="UIB552" s="87"/>
      <c r="UIC552" s="55"/>
      <c r="UID552" s="55"/>
      <c r="UIE552" s="92"/>
      <c r="UIF552" s="61"/>
      <c r="UIG552" s="55"/>
      <c r="UIH552" s="57"/>
      <c r="UII552" s="55"/>
      <c r="UIJ552" s="55"/>
      <c r="UIK552" s="55"/>
      <c r="UIL552" s="55"/>
      <c r="UIM552" s="55"/>
      <c r="UIN552" s="55"/>
      <c r="UIO552" s="55"/>
      <c r="UIP552" s="59"/>
      <c r="UIQ552" s="55"/>
      <c r="UIR552" s="55"/>
      <c r="UIS552" s="87"/>
      <c r="UIT552" s="88"/>
      <c r="UIU552" s="89"/>
      <c r="UIV552" s="90"/>
      <c r="UIW552" s="57"/>
      <c r="UIX552" s="57"/>
      <c r="UIY552" s="91"/>
      <c r="UIZ552" s="87"/>
      <c r="UJA552" s="87"/>
      <c r="UJB552" s="55"/>
      <c r="UJC552" s="55"/>
      <c r="UJD552" s="92"/>
      <c r="UJE552" s="61"/>
      <c r="UJF552" s="55"/>
      <c r="UJG552" s="57"/>
      <c r="UJH552" s="55"/>
      <c r="UJI552" s="55"/>
      <c r="UJJ552" s="55"/>
      <c r="UJK552" s="55"/>
      <c r="UJL552" s="55"/>
      <c r="UJM552" s="55"/>
      <c r="UJN552" s="55"/>
      <c r="UJO552" s="59"/>
      <c r="UJP552" s="55"/>
      <c r="UJQ552" s="55"/>
      <c r="UJR552" s="87"/>
      <c r="UJS552" s="88"/>
      <c r="UJT552" s="89"/>
      <c r="UJU552" s="90"/>
      <c r="UJV552" s="57"/>
      <c r="UJW552" s="57"/>
      <c r="UJX552" s="91"/>
      <c r="UJY552" s="87"/>
      <c r="UJZ552" s="87"/>
      <c r="UKA552" s="55"/>
      <c r="UKB552" s="55"/>
      <c r="UKC552" s="92"/>
      <c r="UKD552" s="61"/>
      <c r="UKE552" s="55"/>
      <c r="UKF552" s="57"/>
      <c r="UKG552" s="55"/>
      <c r="UKH552" s="55"/>
      <c r="UKI552" s="55"/>
      <c r="UKJ552" s="55"/>
      <c r="UKK552" s="55"/>
      <c r="UKL552" s="55"/>
      <c r="UKM552" s="55"/>
      <c r="UKN552" s="59"/>
      <c r="UKO552" s="55"/>
      <c r="UKP552" s="55"/>
      <c r="UKQ552" s="87"/>
      <c r="UKR552" s="88"/>
      <c r="UKS552" s="89"/>
      <c r="UKT552" s="90"/>
      <c r="UKU552" s="57"/>
      <c r="UKV552" s="57"/>
      <c r="UKW552" s="91"/>
      <c r="UKX552" s="87"/>
      <c r="UKY552" s="87"/>
      <c r="UKZ552" s="55"/>
      <c r="ULA552" s="55"/>
      <c r="ULB552" s="92"/>
      <c r="ULC552" s="61"/>
      <c r="ULD552" s="55"/>
      <c r="ULE552" s="57"/>
      <c r="ULF552" s="55"/>
      <c r="ULG552" s="55"/>
      <c r="ULH552" s="55"/>
      <c r="ULI552" s="55"/>
      <c r="ULJ552" s="55"/>
      <c r="ULK552" s="55"/>
      <c r="ULL552" s="55"/>
      <c r="ULM552" s="59"/>
      <c r="ULN552" s="55"/>
      <c r="ULO552" s="55"/>
      <c r="ULP552" s="87"/>
      <c r="ULQ552" s="88"/>
      <c r="ULR552" s="89"/>
      <c r="ULS552" s="90"/>
      <c r="ULT552" s="57"/>
      <c r="ULU552" s="57"/>
      <c r="ULV552" s="91"/>
      <c r="ULW552" s="87"/>
      <c r="ULX552" s="87"/>
      <c r="ULY552" s="55"/>
      <c r="ULZ552" s="55"/>
      <c r="UMA552" s="92"/>
      <c r="UMB552" s="61"/>
      <c r="UMC552" s="55"/>
      <c r="UMD552" s="57"/>
      <c r="UME552" s="55"/>
      <c r="UMF552" s="55"/>
      <c r="UMG552" s="55"/>
      <c r="UMH552" s="55"/>
      <c r="UMI552" s="55"/>
      <c r="UMJ552" s="55"/>
      <c r="UMK552" s="55"/>
      <c r="UML552" s="59"/>
      <c r="UMM552" s="55"/>
      <c r="UMN552" s="55"/>
      <c r="UMO552" s="87"/>
      <c r="UMP552" s="88"/>
      <c r="UMQ552" s="89"/>
      <c r="UMR552" s="90"/>
      <c r="UMS552" s="57"/>
      <c r="UMT552" s="57"/>
      <c r="UMU552" s="91"/>
      <c r="UMV552" s="87"/>
      <c r="UMW552" s="87"/>
      <c r="UMX552" s="55"/>
      <c r="UMY552" s="55"/>
      <c r="UMZ552" s="92"/>
      <c r="UNA552" s="61"/>
      <c r="UNB552" s="55"/>
      <c r="UNC552" s="57"/>
      <c r="UND552" s="55"/>
      <c r="UNE552" s="55"/>
      <c r="UNF552" s="55"/>
      <c r="UNG552" s="55"/>
      <c r="UNH552" s="55"/>
      <c r="UNI552" s="55"/>
      <c r="UNJ552" s="55"/>
      <c r="UNK552" s="59"/>
      <c r="UNL552" s="55"/>
      <c r="UNM552" s="55"/>
      <c r="UNN552" s="87"/>
      <c r="UNO552" s="88"/>
      <c r="UNP552" s="89"/>
      <c r="UNQ552" s="90"/>
      <c r="UNR552" s="57"/>
      <c r="UNS552" s="57"/>
      <c r="UNT552" s="91"/>
      <c r="UNU552" s="87"/>
      <c r="UNV552" s="87"/>
      <c r="UNW552" s="55"/>
      <c r="UNX552" s="55"/>
      <c r="UNY552" s="92"/>
      <c r="UNZ552" s="61"/>
      <c r="UOA552" s="55"/>
      <c r="UOB552" s="57"/>
      <c r="UOC552" s="55"/>
      <c r="UOD552" s="55"/>
      <c r="UOE552" s="55"/>
      <c r="UOF552" s="55"/>
      <c r="UOG552" s="55"/>
      <c r="UOH552" s="55"/>
      <c r="UOI552" s="55"/>
      <c r="UOJ552" s="59"/>
      <c r="UOK552" s="55"/>
      <c r="UOL552" s="55"/>
      <c r="UOM552" s="87"/>
      <c r="UON552" s="88"/>
      <c r="UOO552" s="89"/>
      <c r="UOP552" s="90"/>
      <c r="UOQ552" s="57"/>
      <c r="UOR552" s="57"/>
      <c r="UOS552" s="91"/>
      <c r="UOT552" s="87"/>
      <c r="UOU552" s="87"/>
      <c r="UOV552" s="55"/>
      <c r="UOW552" s="55"/>
      <c r="UOX552" s="92"/>
      <c r="UOY552" s="61"/>
      <c r="UOZ552" s="55"/>
      <c r="UPA552" s="57"/>
      <c r="UPB552" s="55"/>
      <c r="UPC552" s="55"/>
      <c r="UPD552" s="55"/>
      <c r="UPE552" s="55"/>
      <c r="UPF552" s="55"/>
      <c r="UPG552" s="55"/>
      <c r="UPH552" s="55"/>
      <c r="UPI552" s="59"/>
      <c r="UPJ552" s="55"/>
      <c r="UPK552" s="55"/>
      <c r="UPL552" s="87"/>
      <c r="UPM552" s="88"/>
      <c r="UPN552" s="89"/>
      <c r="UPO552" s="90"/>
      <c r="UPP552" s="57"/>
      <c r="UPQ552" s="57"/>
      <c r="UPR552" s="91"/>
      <c r="UPS552" s="87"/>
      <c r="UPT552" s="87"/>
      <c r="UPU552" s="55"/>
      <c r="UPV552" s="55"/>
      <c r="UPW552" s="92"/>
      <c r="UPX552" s="61"/>
      <c r="UPY552" s="55"/>
      <c r="UPZ552" s="57"/>
      <c r="UQA552" s="55"/>
      <c r="UQB552" s="55"/>
      <c r="UQC552" s="55"/>
      <c r="UQD552" s="55"/>
      <c r="UQE552" s="55"/>
      <c r="UQF552" s="55"/>
      <c r="UQG552" s="55"/>
      <c r="UQH552" s="59"/>
      <c r="UQI552" s="55"/>
      <c r="UQJ552" s="55"/>
      <c r="UQK552" s="87"/>
      <c r="UQL552" s="88"/>
      <c r="UQM552" s="89"/>
      <c r="UQN552" s="90"/>
      <c r="UQO552" s="57"/>
      <c r="UQP552" s="57"/>
      <c r="UQQ552" s="91"/>
      <c r="UQR552" s="87"/>
      <c r="UQS552" s="87"/>
      <c r="UQT552" s="55"/>
      <c r="UQU552" s="55"/>
      <c r="UQV552" s="92"/>
      <c r="UQW552" s="61"/>
      <c r="UQX552" s="55"/>
      <c r="UQY552" s="57"/>
      <c r="UQZ552" s="55"/>
      <c r="URA552" s="55"/>
      <c r="URB552" s="55"/>
      <c r="URC552" s="55"/>
      <c r="URD552" s="55"/>
      <c r="URE552" s="55"/>
      <c r="URF552" s="55"/>
      <c r="URG552" s="59"/>
      <c r="URH552" s="55"/>
      <c r="URI552" s="55"/>
      <c r="URJ552" s="87"/>
      <c r="URK552" s="88"/>
      <c r="URL552" s="89"/>
      <c r="URM552" s="90"/>
      <c r="URN552" s="57"/>
      <c r="URO552" s="57"/>
      <c r="URP552" s="91"/>
      <c r="URQ552" s="87"/>
      <c r="URR552" s="87"/>
      <c r="URS552" s="55"/>
      <c r="URT552" s="55"/>
      <c r="URU552" s="92"/>
      <c r="URV552" s="61"/>
      <c r="URW552" s="55"/>
      <c r="URX552" s="57"/>
      <c r="URY552" s="55"/>
      <c r="URZ552" s="55"/>
      <c r="USA552" s="55"/>
      <c r="USB552" s="55"/>
      <c r="USC552" s="55"/>
      <c r="USD552" s="55"/>
      <c r="USE552" s="55"/>
      <c r="USF552" s="59"/>
      <c r="USG552" s="55"/>
      <c r="USH552" s="55"/>
      <c r="USI552" s="87"/>
      <c r="USJ552" s="88"/>
      <c r="USK552" s="89"/>
      <c r="USL552" s="90"/>
      <c r="USM552" s="57"/>
      <c r="USN552" s="57"/>
      <c r="USO552" s="91"/>
      <c r="USP552" s="87"/>
      <c r="USQ552" s="87"/>
      <c r="USR552" s="55"/>
      <c r="USS552" s="55"/>
      <c r="UST552" s="92"/>
      <c r="USU552" s="61"/>
      <c r="USV552" s="55"/>
      <c r="USW552" s="57"/>
      <c r="USX552" s="55"/>
      <c r="USY552" s="55"/>
      <c r="USZ552" s="55"/>
      <c r="UTA552" s="55"/>
      <c r="UTB552" s="55"/>
      <c r="UTC552" s="55"/>
      <c r="UTD552" s="55"/>
      <c r="UTE552" s="59"/>
      <c r="UTF552" s="55"/>
      <c r="UTG552" s="55"/>
      <c r="UTH552" s="87"/>
      <c r="UTI552" s="88"/>
      <c r="UTJ552" s="89"/>
      <c r="UTK552" s="90"/>
      <c r="UTL552" s="57"/>
      <c r="UTM552" s="57"/>
      <c r="UTN552" s="91"/>
      <c r="UTO552" s="87"/>
      <c r="UTP552" s="87"/>
      <c r="UTQ552" s="55"/>
      <c r="UTR552" s="55"/>
      <c r="UTS552" s="92"/>
      <c r="UTT552" s="61"/>
      <c r="UTU552" s="55"/>
      <c r="UTV552" s="57"/>
      <c r="UTW552" s="55"/>
      <c r="UTX552" s="55"/>
      <c r="UTY552" s="55"/>
      <c r="UTZ552" s="55"/>
      <c r="UUA552" s="55"/>
      <c r="UUB552" s="55"/>
      <c r="UUC552" s="55"/>
      <c r="UUD552" s="59"/>
      <c r="UUE552" s="55"/>
      <c r="UUF552" s="55"/>
      <c r="UUG552" s="87"/>
      <c r="UUH552" s="88"/>
      <c r="UUI552" s="89"/>
      <c r="UUJ552" s="90"/>
      <c r="UUK552" s="57"/>
      <c r="UUL552" s="57"/>
      <c r="UUM552" s="91"/>
      <c r="UUN552" s="87"/>
      <c r="UUO552" s="87"/>
      <c r="UUP552" s="55"/>
      <c r="UUQ552" s="55"/>
      <c r="UUR552" s="92"/>
      <c r="UUS552" s="61"/>
      <c r="UUT552" s="55"/>
      <c r="UUU552" s="57"/>
      <c r="UUV552" s="55"/>
      <c r="UUW552" s="55"/>
      <c r="UUX552" s="55"/>
      <c r="UUY552" s="55"/>
      <c r="UUZ552" s="55"/>
      <c r="UVA552" s="55"/>
      <c r="UVB552" s="55"/>
      <c r="UVC552" s="59"/>
      <c r="UVD552" s="55"/>
      <c r="UVE552" s="55"/>
      <c r="UVF552" s="87"/>
      <c r="UVG552" s="88"/>
      <c r="UVH552" s="89"/>
      <c r="UVI552" s="90"/>
      <c r="UVJ552" s="57"/>
      <c r="UVK552" s="57"/>
      <c r="UVL552" s="91"/>
      <c r="UVM552" s="87"/>
      <c r="UVN552" s="87"/>
      <c r="UVO552" s="55"/>
      <c r="UVP552" s="55"/>
      <c r="UVQ552" s="92"/>
      <c r="UVR552" s="61"/>
      <c r="UVS552" s="55"/>
      <c r="UVT552" s="57"/>
      <c r="UVU552" s="55"/>
      <c r="UVV552" s="55"/>
      <c r="UVW552" s="55"/>
      <c r="UVX552" s="55"/>
      <c r="UVY552" s="55"/>
      <c r="UVZ552" s="55"/>
      <c r="UWA552" s="55"/>
      <c r="UWB552" s="59"/>
      <c r="UWC552" s="55"/>
      <c r="UWD552" s="55"/>
      <c r="UWE552" s="87"/>
      <c r="UWF552" s="88"/>
      <c r="UWG552" s="89"/>
      <c r="UWH552" s="90"/>
      <c r="UWI552" s="57"/>
      <c r="UWJ552" s="57"/>
      <c r="UWK552" s="91"/>
      <c r="UWL552" s="87"/>
      <c r="UWM552" s="87"/>
      <c r="UWN552" s="55"/>
      <c r="UWO552" s="55"/>
      <c r="UWP552" s="92"/>
      <c r="UWQ552" s="61"/>
      <c r="UWR552" s="55"/>
      <c r="UWS552" s="57"/>
      <c r="UWT552" s="55"/>
      <c r="UWU552" s="55"/>
      <c r="UWV552" s="55"/>
      <c r="UWW552" s="55"/>
      <c r="UWX552" s="55"/>
      <c r="UWY552" s="55"/>
      <c r="UWZ552" s="55"/>
      <c r="UXA552" s="59"/>
      <c r="UXB552" s="55"/>
      <c r="UXC552" s="55"/>
      <c r="UXD552" s="87"/>
      <c r="UXE552" s="88"/>
      <c r="UXF552" s="89"/>
      <c r="UXG552" s="90"/>
      <c r="UXH552" s="57"/>
      <c r="UXI552" s="57"/>
      <c r="UXJ552" s="91"/>
      <c r="UXK552" s="87"/>
      <c r="UXL552" s="87"/>
      <c r="UXM552" s="55"/>
      <c r="UXN552" s="55"/>
      <c r="UXO552" s="92"/>
      <c r="UXP552" s="61"/>
      <c r="UXQ552" s="55"/>
      <c r="UXR552" s="57"/>
      <c r="UXS552" s="55"/>
      <c r="UXT552" s="55"/>
      <c r="UXU552" s="55"/>
      <c r="UXV552" s="55"/>
      <c r="UXW552" s="55"/>
      <c r="UXX552" s="55"/>
      <c r="UXY552" s="55"/>
      <c r="UXZ552" s="59"/>
      <c r="UYA552" s="55"/>
      <c r="UYB552" s="55"/>
      <c r="UYC552" s="87"/>
      <c r="UYD552" s="88"/>
      <c r="UYE552" s="89"/>
      <c r="UYF552" s="90"/>
      <c r="UYG552" s="57"/>
      <c r="UYH552" s="57"/>
      <c r="UYI552" s="91"/>
      <c r="UYJ552" s="87"/>
      <c r="UYK552" s="87"/>
      <c r="UYL552" s="55"/>
      <c r="UYM552" s="55"/>
      <c r="UYN552" s="92"/>
      <c r="UYO552" s="61"/>
      <c r="UYP552" s="55"/>
      <c r="UYQ552" s="57"/>
      <c r="UYR552" s="55"/>
      <c r="UYS552" s="55"/>
      <c r="UYT552" s="55"/>
      <c r="UYU552" s="55"/>
      <c r="UYV552" s="55"/>
      <c r="UYW552" s="55"/>
      <c r="UYX552" s="55"/>
      <c r="UYY552" s="59"/>
      <c r="UYZ552" s="55"/>
      <c r="UZA552" s="55"/>
      <c r="UZB552" s="87"/>
      <c r="UZC552" s="88"/>
      <c r="UZD552" s="89"/>
      <c r="UZE552" s="90"/>
      <c r="UZF552" s="57"/>
      <c r="UZG552" s="57"/>
      <c r="UZH552" s="91"/>
      <c r="UZI552" s="87"/>
      <c r="UZJ552" s="87"/>
      <c r="UZK552" s="55"/>
      <c r="UZL552" s="55"/>
      <c r="UZM552" s="92"/>
      <c r="UZN552" s="61"/>
      <c r="UZO552" s="55"/>
      <c r="UZP552" s="57"/>
      <c r="UZQ552" s="55"/>
      <c r="UZR552" s="55"/>
      <c r="UZS552" s="55"/>
      <c r="UZT552" s="55"/>
      <c r="UZU552" s="55"/>
      <c r="UZV552" s="55"/>
      <c r="UZW552" s="55"/>
      <c r="UZX552" s="59"/>
      <c r="UZY552" s="55"/>
      <c r="UZZ552" s="55"/>
      <c r="VAA552" s="87"/>
      <c r="VAB552" s="88"/>
      <c r="VAC552" s="89"/>
      <c r="VAD552" s="90"/>
      <c r="VAE552" s="57"/>
      <c r="VAF552" s="57"/>
      <c r="VAG552" s="91"/>
      <c r="VAH552" s="87"/>
      <c r="VAI552" s="87"/>
      <c r="VAJ552" s="55"/>
      <c r="VAK552" s="55"/>
      <c r="VAL552" s="92"/>
      <c r="VAM552" s="61"/>
      <c r="VAN552" s="55"/>
      <c r="VAO552" s="57"/>
      <c r="VAP552" s="55"/>
      <c r="VAQ552" s="55"/>
      <c r="VAR552" s="55"/>
      <c r="VAS552" s="55"/>
      <c r="VAT552" s="55"/>
      <c r="VAU552" s="55"/>
      <c r="VAV552" s="55"/>
      <c r="VAW552" s="59"/>
      <c r="VAX552" s="55"/>
      <c r="VAY552" s="55"/>
      <c r="VAZ552" s="87"/>
      <c r="VBA552" s="88"/>
      <c r="VBB552" s="89"/>
      <c r="VBC552" s="90"/>
      <c r="VBD552" s="57"/>
      <c r="VBE552" s="57"/>
      <c r="VBF552" s="91"/>
      <c r="VBG552" s="87"/>
      <c r="VBH552" s="87"/>
      <c r="VBI552" s="55"/>
      <c r="VBJ552" s="55"/>
      <c r="VBK552" s="92"/>
      <c r="VBL552" s="61"/>
      <c r="VBM552" s="55"/>
      <c r="VBN552" s="57"/>
      <c r="VBO552" s="55"/>
      <c r="VBP552" s="55"/>
      <c r="VBQ552" s="55"/>
      <c r="VBR552" s="55"/>
      <c r="VBS552" s="55"/>
      <c r="VBT552" s="55"/>
      <c r="VBU552" s="55"/>
      <c r="VBV552" s="59"/>
      <c r="VBW552" s="55"/>
      <c r="VBX552" s="55"/>
      <c r="VBY552" s="87"/>
      <c r="VBZ552" s="88"/>
      <c r="VCA552" s="89"/>
      <c r="VCB552" s="90"/>
      <c r="VCC552" s="57"/>
      <c r="VCD552" s="57"/>
      <c r="VCE552" s="91"/>
      <c r="VCF552" s="87"/>
      <c r="VCG552" s="87"/>
      <c r="VCH552" s="55"/>
      <c r="VCI552" s="55"/>
      <c r="VCJ552" s="92"/>
      <c r="VCK552" s="61"/>
      <c r="VCL552" s="55"/>
      <c r="VCM552" s="57"/>
      <c r="VCN552" s="55"/>
      <c r="VCO552" s="55"/>
      <c r="VCP552" s="55"/>
      <c r="VCQ552" s="55"/>
      <c r="VCR552" s="55"/>
      <c r="VCS552" s="55"/>
      <c r="VCT552" s="55"/>
      <c r="VCU552" s="59"/>
      <c r="VCV552" s="55"/>
      <c r="VCW552" s="55"/>
      <c r="VCX552" s="87"/>
      <c r="VCY552" s="88"/>
      <c r="VCZ552" s="89"/>
      <c r="VDA552" s="90"/>
      <c r="VDB552" s="57"/>
      <c r="VDC552" s="57"/>
      <c r="VDD552" s="91"/>
      <c r="VDE552" s="87"/>
      <c r="VDF552" s="87"/>
      <c r="VDG552" s="55"/>
      <c r="VDH552" s="55"/>
      <c r="VDI552" s="92"/>
      <c r="VDJ552" s="61"/>
      <c r="VDK552" s="55"/>
      <c r="VDL552" s="57"/>
      <c r="VDM552" s="55"/>
      <c r="VDN552" s="55"/>
      <c r="VDO552" s="55"/>
      <c r="VDP552" s="55"/>
      <c r="VDQ552" s="55"/>
      <c r="VDR552" s="55"/>
      <c r="VDS552" s="55"/>
      <c r="VDT552" s="59"/>
      <c r="VDU552" s="55"/>
      <c r="VDV552" s="55"/>
      <c r="VDW552" s="87"/>
      <c r="VDX552" s="88"/>
      <c r="VDY552" s="89"/>
      <c r="VDZ552" s="90"/>
      <c r="VEA552" s="57"/>
      <c r="VEB552" s="57"/>
      <c r="VEC552" s="91"/>
      <c r="VED552" s="87"/>
      <c r="VEE552" s="87"/>
      <c r="VEF552" s="55"/>
      <c r="VEG552" s="55"/>
      <c r="VEH552" s="92"/>
      <c r="VEI552" s="61"/>
      <c r="VEJ552" s="55"/>
      <c r="VEK552" s="57"/>
      <c r="VEL552" s="55"/>
      <c r="VEM552" s="55"/>
      <c r="VEN552" s="55"/>
      <c r="VEO552" s="55"/>
      <c r="VEP552" s="55"/>
      <c r="VEQ552" s="55"/>
      <c r="VER552" s="55"/>
      <c r="VES552" s="59"/>
      <c r="VET552" s="55"/>
      <c r="VEU552" s="55"/>
      <c r="VEV552" s="87"/>
      <c r="VEW552" s="88"/>
      <c r="VEX552" s="89"/>
      <c r="VEY552" s="90"/>
      <c r="VEZ552" s="57"/>
      <c r="VFA552" s="57"/>
      <c r="VFB552" s="91"/>
      <c r="VFC552" s="87"/>
      <c r="VFD552" s="87"/>
      <c r="VFE552" s="55"/>
      <c r="VFF552" s="55"/>
      <c r="VFG552" s="92"/>
      <c r="VFH552" s="61"/>
      <c r="VFI552" s="55"/>
      <c r="VFJ552" s="57"/>
      <c r="VFK552" s="55"/>
      <c r="VFL552" s="55"/>
      <c r="VFM552" s="55"/>
      <c r="VFN552" s="55"/>
      <c r="VFO552" s="55"/>
      <c r="VFP552" s="55"/>
      <c r="VFQ552" s="55"/>
      <c r="VFR552" s="59"/>
      <c r="VFS552" s="55"/>
      <c r="VFT552" s="55"/>
      <c r="VFU552" s="87"/>
      <c r="VFV552" s="88"/>
      <c r="VFW552" s="89"/>
      <c r="VFX552" s="90"/>
      <c r="VFY552" s="57"/>
      <c r="VFZ552" s="57"/>
      <c r="VGA552" s="91"/>
      <c r="VGB552" s="87"/>
      <c r="VGC552" s="87"/>
      <c r="VGD552" s="55"/>
      <c r="VGE552" s="55"/>
      <c r="VGF552" s="92"/>
      <c r="VGG552" s="61"/>
      <c r="VGH552" s="55"/>
      <c r="VGI552" s="57"/>
      <c r="VGJ552" s="55"/>
      <c r="VGK552" s="55"/>
      <c r="VGL552" s="55"/>
      <c r="VGM552" s="55"/>
      <c r="VGN552" s="55"/>
      <c r="VGO552" s="55"/>
      <c r="VGP552" s="55"/>
      <c r="VGQ552" s="59"/>
      <c r="VGR552" s="55"/>
      <c r="VGS552" s="55"/>
      <c r="VGT552" s="87"/>
      <c r="VGU552" s="88"/>
      <c r="VGV552" s="89"/>
      <c r="VGW552" s="90"/>
      <c r="VGX552" s="57"/>
      <c r="VGY552" s="57"/>
      <c r="VGZ552" s="91"/>
      <c r="VHA552" s="87"/>
      <c r="VHB552" s="87"/>
      <c r="VHC552" s="55"/>
      <c r="VHD552" s="55"/>
      <c r="VHE552" s="92"/>
      <c r="VHF552" s="61"/>
      <c r="VHG552" s="55"/>
      <c r="VHH552" s="57"/>
      <c r="VHI552" s="55"/>
      <c r="VHJ552" s="55"/>
      <c r="VHK552" s="55"/>
      <c r="VHL552" s="55"/>
      <c r="VHM552" s="55"/>
      <c r="VHN552" s="55"/>
      <c r="VHO552" s="55"/>
      <c r="VHP552" s="59"/>
      <c r="VHQ552" s="55"/>
      <c r="VHR552" s="55"/>
      <c r="VHS552" s="87"/>
      <c r="VHT552" s="88"/>
      <c r="VHU552" s="89"/>
      <c r="VHV552" s="90"/>
      <c r="VHW552" s="57"/>
      <c r="VHX552" s="57"/>
      <c r="VHY552" s="91"/>
      <c r="VHZ552" s="87"/>
      <c r="VIA552" s="87"/>
      <c r="VIB552" s="55"/>
      <c r="VIC552" s="55"/>
      <c r="VID552" s="92"/>
      <c r="VIE552" s="61"/>
      <c r="VIF552" s="55"/>
      <c r="VIG552" s="57"/>
      <c r="VIH552" s="55"/>
      <c r="VII552" s="55"/>
      <c r="VIJ552" s="55"/>
      <c r="VIK552" s="55"/>
      <c r="VIL552" s="55"/>
      <c r="VIM552" s="55"/>
      <c r="VIN552" s="55"/>
      <c r="VIO552" s="59"/>
      <c r="VIP552" s="55"/>
      <c r="VIQ552" s="55"/>
      <c r="VIR552" s="87"/>
      <c r="VIS552" s="88"/>
      <c r="VIT552" s="89"/>
      <c r="VIU552" s="90"/>
      <c r="VIV552" s="57"/>
      <c r="VIW552" s="57"/>
      <c r="VIX552" s="91"/>
      <c r="VIY552" s="87"/>
      <c r="VIZ552" s="87"/>
      <c r="VJA552" s="55"/>
      <c r="VJB552" s="55"/>
      <c r="VJC552" s="92"/>
      <c r="VJD552" s="61"/>
      <c r="VJE552" s="55"/>
      <c r="VJF552" s="57"/>
      <c r="VJG552" s="55"/>
      <c r="VJH552" s="55"/>
      <c r="VJI552" s="55"/>
      <c r="VJJ552" s="55"/>
      <c r="VJK552" s="55"/>
      <c r="VJL552" s="55"/>
      <c r="VJM552" s="55"/>
      <c r="VJN552" s="59"/>
      <c r="VJO552" s="55"/>
      <c r="VJP552" s="55"/>
      <c r="VJQ552" s="87"/>
      <c r="VJR552" s="88"/>
      <c r="VJS552" s="89"/>
      <c r="VJT552" s="90"/>
      <c r="VJU552" s="57"/>
      <c r="VJV552" s="57"/>
      <c r="VJW552" s="91"/>
      <c r="VJX552" s="87"/>
      <c r="VJY552" s="87"/>
      <c r="VJZ552" s="55"/>
      <c r="VKA552" s="55"/>
      <c r="VKB552" s="92"/>
      <c r="VKC552" s="61"/>
      <c r="VKD552" s="55"/>
      <c r="VKE552" s="57"/>
      <c r="VKF552" s="55"/>
      <c r="VKG552" s="55"/>
      <c r="VKH552" s="55"/>
      <c r="VKI552" s="55"/>
      <c r="VKJ552" s="55"/>
      <c r="VKK552" s="55"/>
      <c r="VKL552" s="55"/>
      <c r="VKM552" s="59"/>
      <c r="VKN552" s="55"/>
      <c r="VKO552" s="55"/>
      <c r="VKP552" s="87"/>
      <c r="VKQ552" s="88"/>
      <c r="VKR552" s="89"/>
      <c r="VKS552" s="90"/>
      <c r="VKT552" s="57"/>
      <c r="VKU552" s="57"/>
      <c r="VKV552" s="91"/>
      <c r="VKW552" s="87"/>
      <c r="VKX552" s="87"/>
      <c r="VKY552" s="55"/>
      <c r="VKZ552" s="55"/>
      <c r="VLA552" s="92"/>
      <c r="VLB552" s="61"/>
      <c r="VLC552" s="55"/>
      <c r="VLD552" s="57"/>
      <c r="VLE552" s="55"/>
      <c r="VLF552" s="55"/>
      <c r="VLG552" s="55"/>
      <c r="VLH552" s="55"/>
      <c r="VLI552" s="55"/>
      <c r="VLJ552" s="55"/>
      <c r="VLK552" s="55"/>
      <c r="VLL552" s="59"/>
      <c r="VLM552" s="55"/>
      <c r="VLN552" s="55"/>
      <c r="VLO552" s="87"/>
      <c r="VLP552" s="88"/>
      <c r="VLQ552" s="89"/>
      <c r="VLR552" s="90"/>
      <c r="VLS552" s="57"/>
      <c r="VLT552" s="57"/>
      <c r="VLU552" s="91"/>
      <c r="VLV552" s="87"/>
      <c r="VLW552" s="87"/>
      <c r="VLX552" s="55"/>
      <c r="VLY552" s="55"/>
      <c r="VLZ552" s="92"/>
      <c r="VMA552" s="61"/>
      <c r="VMB552" s="55"/>
      <c r="VMC552" s="57"/>
      <c r="VMD552" s="55"/>
      <c r="VME552" s="55"/>
      <c r="VMF552" s="55"/>
      <c r="VMG552" s="55"/>
      <c r="VMH552" s="55"/>
      <c r="VMI552" s="55"/>
      <c r="VMJ552" s="55"/>
      <c r="VMK552" s="59"/>
      <c r="VML552" s="55"/>
      <c r="VMM552" s="55"/>
      <c r="VMN552" s="87"/>
      <c r="VMO552" s="88"/>
      <c r="VMP552" s="89"/>
      <c r="VMQ552" s="90"/>
      <c r="VMR552" s="57"/>
      <c r="VMS552" s="57"/>
      <c r="VMT552" s="91"/>
      <c r="VMU552" s="87"/>
      <c r="VMV552" s="87"/>
      <c r="VMW552" s="55"/>
      <c r="VMX552" s="55"/>
      <c r="VMY552" s="92"/>
      <c r="VMZ552" s="61"/>
      <c r="VNA552" s="55"/>
      <c r="VNB552" s="57"/>
      <c r="VNC552" s="55"/>
      <c r="VND552" s="55"/>
      <c r="VNE552" s="55"/>
      <c r="VNF552" s="55"/>
      <c r="VNG552" s="55"/>
      <c r="VNH552" s="55"/>
      <c r="VNI552" s="55"/>
      <c r="VNJ552" s="59"/>
      <c r="VNK552" s="55"/>
      <c r="VNL552" s="55"/>
      <c r="VNM552" s="87"/>
      <c r="VNN552" s="88"/>
      <c r="VNO552" s="89"/>
      <c r="VNP552" s="90"/>
      <c r="VNQ552" s="57"/>
      <c r="VNR552" s="57"/>
      <c r="VNS552" s="91"/>
      <c r="VNT552" s="87"/>
      <c r="VNU552" s="87"/>
      <c r="VNV552" s="55"/>
      <c r="VNW552" s="55"/>
      <c r="VNX552" s="92"/>
      <c r="VNY552" s="61"/>
      <c r="VNZ552" s="55"/>
      <c r="VOA552" s="57"/>
      <c r="VOB552" s="55"/>
      <c r="VOC552" s="55"/>
      <c r="VOD552" s="55"/>
      <c r="VOE552" s="55"/>
      <c r="VOF552" s="55"/>
      <c r="VOG552" s="55"/>
      <c r="VOH552" s="55"/>
      <c r="VOI552" s="59"/>
      <c r="VOJ552" s="55"/>
      <c r="VOK552" s="55"/>
      <c r="VOL552" s="87"/>
      <c r="VOM552" s="88"/>
      <c r="VON552" s="89"/>
      <c r="VOO552" s="90"/>
      <c r="VOP552" s="57"/>
      <c r="VOQ552" s="57"/>
      <c r="VOR552" s="91"/>
      <c r="VOS552" s="87"/>
      <c r="VOT552" s="87"/>
      <c r="VOU552" s="55"/>
      <c r="VOV552" s="55"/>
      <c r="VOW552" s="92"/>
      <c r="VOX552" s="61"/>
      <c r="VOY552" s="55"/>
      <c r="VOZ552" s="57"/>
      <c r="VPA552" s="55"/>
      <c r="VPB552" s="55"/>
      <c r="VPC552" s="55"/>
      <c r="VPD552" s="55"/>
      <c r="VPE552" s="55"/>
      <c r="VPF552" s="55"/>
      <c r="VPG552" s="55"/>
      <c r="VPH552" s="59"/>
      <c r="VPI552" s="55"/>
      <c r="VPJ552" s="55"/>
      <c r="VPK552" s="87"/>
      <c r="VPL552" s="88"/>
      <c r="VPM552" s="89"/>
      <c r="VPN552" s="90"/>
      <c r="VPO552" s="57"/>
      <c r="VPP552" s="57"/>
      <c r="VPQ552" s="91"/>
      <c r="VPR552" s="87"/>
      <c r="VPS552" s="87"/>
      <c r="VPT552" s="55"/>
      <c r="VPU552" s="55"/>
      <c r="VPV552" s="92"/>
      <c r="VPW552" s="61"/>
      <c r="VPX552" s="55"/>
      <c r="VPY552" s="57"/>
      <c r="VPZ552" s="55"/>
      <c r="VQA552" s="55"/>
      <c r="VQB552" s="55"/>
      <c r="VQC552" s="55"/>
      <c r="VQD552" s="55"/>
      <c r="VQE552" s="55"/>
      <c r="VQF552" s="55"/>
      <c r="VQG552" s="59"/>
      <c r="VQH552" s="55"/>
      <c r="VQI552" s="55"/>
      <c r="VQJ552" s="87"/>
      <c r="VQK552" s="88"/>
      <c r="VQL552" s="89"/>
      <c r="VQM552" s="90"/>
      <c r="VQN552" s="57"/>
      <c r="VQO552" s="57"/>
      <c r="VQP552" s="91"/>
      <c r="VQQ552" s="87"/>
      <c r="VQR552" s="87"/>
      <c r="VQS552" s="55"/>
      <c r="VQT552" s="55"/>
      <c r="VQU552" s="92"/>
      <c r="VQV552" s="61"/>
      <c r="VQW552" s="55"/>
      <c r="VQX552" s="57"/>
      <c r="VQY552" s="55"/>
      <c r="VQZ552" s="55"/>
      <c r="VRA552" s="55"/>
      <c r="VRB552" s="55"/>
      <c r="VRC552" s="55"/>
      <c r="VRD552" s="55"/>
      <c r="VRE552" s="55"/>
      <c r="VRF552" s="59"/>
      <c r="VRG552" s="55"/>
      <c r="VRH552" s="55"/>
      <c r="VRI552" s="87"/>
      <c r="VRJ552" s="88"/>
      <c r="VRK552" s="89"/>
      <c r="VRL552" s="90"/>
      <c r="VRM552" s="57"/>
      <c r="VRN552" s="57"/>
      <c r="VRO552" s="91"/>
      <c r="VRP552" s="87"/>
      <c r="VRQ552" s="87"/>
      <c r="VRR552" s="55"/>
      <c r="VRS552" s="55"/>
      <c r="VRT552" s="92"/>
      <c r="VRU552" s="61"/>
      <c r="VRV552" s="55"/>
      <c r="VRW552" s="57"/>
      <c r="VRX552" s="55"/>
      <c r="VRY552" s="55"/>
      <c r="VRZ552" s="55"/>
      <c r="VSA552" s="55"/>
      <c r="VSB552" s="55"/>
      <c r="VSC552" s="55"/>
      <c r="VSD552" s="55"/>
      <c r="VSE552" s="59"/>
      <c r="VSF552" s="55"/>
      <c r="VSG552" s="55"/>
      <c r="VSH552" s="87"/>
      <c r="VSI552" s="88"/>
      <c r="VSJ552" s="89"/>
      <c r="VSK552" s="90"/>
      <c r="VSL552" s="57"/>
      <c r="VSM552" s="57"/>
      <c r="VSN552" s="91"/>
      <c r="VSO552" s="87"/>
      <c r="VSP552" s="87"/>
      <c r="VSQ552" s="55"/>
      <c r="VSR552" s="55"/>
      <c r="VSS552" s="92"/>
      <c r="VST552" s="61"/>
      <c r="VSU552" s="55"/>
      <c r="VSV552" s="57"/>
      <c r="VSW552" s="55"/>
      <c r="VSX552" s="55"/>
      <c r="VSY552" s="55"/>
      <c r="VSZ552" s="55"/>
      <c r="VTA552" s="55"/>
      <c r="VTB552" s="55"/>
      <c r="VTC552" s="55"/>
      <c r="VTD552" s="59"/>
      <c r="VTE552" s="55"/>
      <c r="VTF552" s="55"/>
      <c r="VTG552" s="87"/>
      <c r="VTH552" s="88"/>
      <c r="VTI552" s="89"/>
      <c r="VTJ552" s="90"/>
      <c r="VTK552" s="57"/>
      <c r="VTL552" s="57"/>
      <c r="VTM552" s="91"/>
      <c r="VTN552" s="87"/>
      <c r="VTO552" s="87"/>
      <c r="VTP552" s="55"/>
      <c r="VTQ552" s="55"/>
      <c r="VTR552" s="92"/>
      <c r="VTS552" s="61"/>
      <c r="VTT552" s="55"/>
      <c r="VTU552" s="57"/>
      <c r="VTV552" s="55"/>
      <c r="VTW552" s="55"/>
      <c r="VTX552" s="55"/>
      <c r="VTY552" s="55"/>
      <c r="VTZ552" s="55"/>
      <c r="VUA552" s="55"/>
      <c r="VUB552" s="55"/>
      <c r="VUC552" s="59"/>
      <c r="VUD552" s="55"/>
      <c r="VUE552" s="55"/>
      <c r="VUF552" s="87"/>
      <c r="VUG552" s="88"/>
      <c r="VUH552" s="89"/>
      <c r="VUI552" s="90"/>
      <c r="VUJ552" s="57"/>
      <c r="VUK552" s="57"/>
      <c r="VUL552" s="91"/>
      <c r="VUM552" s="87"/>
      <c r="VUN552" s="87"/>
      <c r="VUO552" s="55"/>
      <c r="VUP552" s="55"/>
      <c r="VUQ552" s="92"/>
      <c r="VUR552" s="61"/>
      <c r="VUS552" s="55"/>
      <c r="VUT552" s="57"/>
      <c r="VUU552" s="55"/>
      <c r="VUV552" s="55"/>
      <c r="VUW552" s="55"/>
      <c r="VUX552" s="55"/>
      <c r="VUY552" s="55"/>
      <c r="VUZ552" s="55"/>
      <c r="VVA552" s="55"/>
      <c r="VVB552" s="59"/>
      <c r="VVC552" s="55"/>
      <c r="VVD552" s="55"/>
      <c r="VVE552" s="87"/>
      <c r="VVF552" s="88"/>
      <c r="VVG552" s="89"/>
      <c r="VVH552" s="90"/>
      <c r="VVI552" s="57"/>
      <c r="VVJ552" s="57"/>
      <c r="VVK552" s="91"/>
      <c r="VVL552" s="87"/>
      <c r="VVM552" s="87"/>
      <c r="VVN552" s="55"/>
      <c r="VVO552" s="55"/>
      <c r="VVP552" s="92"/>
      <c r="VVQ552" s="61"/>
      <c r="VVR552" s="55"/>
      <c r="VVS552" s="57"/>
      <c r="VVT552" s="55"/>
      <c r="VVU552" s="55"/>
      <c r="VVV552" s="55"/>
      <c r="VVW552" s="55"/>
      <c r="VVX552" s="55"/>
      <c r="VVY552" s="55"/>
      <c r="VVZ552" s="55"/>
      <c r="VWA552" s="59"/>
      <c r="VWB552" s="55"/>
      <c r="VWC552" s="55"/>
      <c r="VWD552" s="87"/>
      <c r="VWE552" s="88"/>
      <c r="VWF552" s="89"/>
      <c r="VWG552" s="90"/>
      <c r="VWH552" s="57"/>
      <c r="VWI552" s="57"/>
      <c r="VWJ552" s="91"/>
      <c r="VWK552" s="87"/>
      <c r="VWL552" s="87"/>
      <c r="VWM552" s="55"/>
      <c r="VWN552" s="55"/>
      <c r="VWO552" s="92"/>
      <c r="VWP552" s="61"/>
      <c r="VWQ552" s="55"/>
      <c r="VWR552" s="57"/>
      <c r="VWS552" s="55"/>
      <c r="VWT552" s="55"/>
      <c r="VWU552" s="55"/>
      <c r="VWV552" s="55"/>
      <c r="VWW552" s="55"/>
      <c r="VWX552" s="55"/>
      <c r="VWY552" s="55"/>
      <c r="VWZ552" s="59"/>
      <c r="VXA552" s="55"/>
      <c r="VXB552" s="55"/>
      <c r="VXC552" s="87"/>
      <c r="VXD552" s="88"/>
      <c r="VXE552" s="89"/>
      <c r="VXF552" s="90"/>
      <c r="VXG552" s="57"/>
      <c r="VXH552" s="57"/>
      <c r="VXI552" s="91"/>
      <c r="VXJ552" s="87"/>
      <c r="VXK552" s="87"/>
      <c r="VXL552" s="55"/>
      <c r="VXM552" s="55"/>
      <c r="VXN552" s="92"/>
      <c r="VXO552" s="61"/>
      <c r="VXP552" s="55"/>
      <c r="VXQ552" s="57"/>
      <c r="VXR552" s="55"/>
      <c r="VXS552" s="55"/>
      <c r="VXT552" s="55"/>
      <c r="VXU552" s="55"/>
      <c r="VXV552" s="55"/>
      <c r="VXW552" s="55"/>
      <c r="VXX552" s="55"/>
      <c r="VXY552" s="59"/>
      <c r="VXZ552" s="55"/>
      <c r="VYA552" s="55"/>
      <c r="VYB552" s="87"/>
      <c r="VYC552" s="88"/>
      <c r="VYD552" s="89"/>
      <c r="VYE552" s="90"/>
      <c r="VYF552" s="57"/>
      <c r="VYG552" s="57"/>
      <c r="VYH552" s="91"/>
      <c r="VYI552" s="87"/>
      <c r="VYJ552" s="87"/>
      <c r="VYK552" s="55"/>
      <c r="VYL552" s="55"/>
      <c r="VYM552" s="92"/>
      <c r="VYN552" s="61"/>
      <c r="VYO552" s="55"/>
      <c r="VYP552" s="57"/>
      <c r="VYQ552" s="55"/>
      <c r="VYR552" s="55"/>
      <c r="VYS552" s="55"/>
      <c r="VYT552" s="55"/>
      <c r="VYU552" s="55"/>
      <c r="VYV552" s="55"/>
      <c r="VYW552" s="55"/>
      <c r="VYX552" s="59"/>
      <c r="VYY552" s="55"/>
      <c r="VYZ552" s="55"/>
      <c r="VZA552" s="87"/>
      <c r="VZB552" s="88"/>
      <c r="VZC552" s="89"/>
      <c r="VZD552" s="90"/>
      <c r="VZE552" s="57"/>
      <c r="VZF552" s="57"/>
      <c r="VZG552" s="91"/>
      <c r="VZH552" s="87"/>
      <c r="VZI552" s="87"/>
      <c r="VZJ552" s="55"/>
      <c r="VZK552" s="55"/>
      <c r="VZL552" s="92"/>
      <c r="VZM552" s="61"/>
      <c r="VZN552" s="55"/>
      <c r="VZO552" s="57"/>
      <c r="VZP552" s="55"/>
      <c r="VZQ552" s="55"/>
      <c r="VZR552" s="55"/>
      <c r="VZS552" s="55"/>
      <c r="VZT552" s="55"/>
      <c r="VZU552" s="55"/>
      <c r="VZV552" s="55"/>
      <c r="VZW552" s="59"/>
      <c r="VZX552" s="55"/>
      <c r="VZY552" s="55"/>
      <c r="VZZ552" s="87"/>
      <c r="WAA552" s="88"/>
      <c r="WAB552" s="89"/>
      <c r="WAC552" s="90"/>
      <c r="WAD552" s="57"/>
      <c r="WAE552" s="57"/>
      <c r="WAF552" s="91"/>
      <c r="WAG552" s="87"/>
      <c r="WAH552" s="87"/>
      <c r="WAI552" s="55"/>
      <c r="WAJ552" s="55"/>
      <c r="WAK552" s="92"/>
      <c r="WAL552" s="61"/>
      <c r="WAM552" s="55"/>
      <c r="WAN552" s="57"/>
      <c r="WAO552" s="55"/>
      <c r="WAP552" s="55"/>
      <c r="WAQ552" s="55"/>
      <c r="WAR552" s="55"/>
      <c r="WAS552" s="55"/>
      <c r="WAT552" s="55"/>
      <c r="WAU552" s="55"/>
      <c r="WAV552" s="59"/>
      <c r="WAW552" s="55"/>
      <c r="WAX552" s="55"/>
      <c r="WAY552" s="87"/>
      <c r="WAZ552" s="88"/>
      <c r="WBA552" s="89"/>
      <c r="WBB552" s="90"/>
      <c r="WBC552" s="57"/>
      <c r="WBD552" s="57"/>
      <c r="WBE552" s="91"/>
      <c r="WBF552" s="87"/>
      <c r="WBG552" s="87"/>
      <c r="WBH552" s="55"/>
      <c r="WBI552" s="55"/>
      <c r="WBJ552" s="92"/>
      <c r="WBK552" s="61"/>
      <c r="WBL552" s="55"/>
      <c r="WBM552" s="57"/>
      <c r="WBN552" s="55"/>
      <c r="WBO552" s="55"/>
      <c r="WBP552" s="55"/>
      <c r="WBQ552" s="55"/>
      <c r="WBR552" s="55"/>
      <c r="WBS552" s="55"/>
      <c r="WBT552" s="55"/>
      <c r="WBU552" s="59"/>
      <c r="WBV552" s="55"/>
      <c r="WBW552" s="55"/>
      <c r="WBX552" s="87"/>
      <c r="WBY552" s="88"/>
      <c r="WBZ552" s="89"/>
      <c r="WCA552" s="90"/>
      <c r="WCB552" s="57"/>
      <c r="WCC552" s="57"/>
      <c r="WCD552" s="91"/>
      <c r="WCE552" s="87"/>
      <c r="WCF552" s="87"/>
      <c r="WCG552" s="55"/>
      <c r="WCH552" s="55"/>
      <c r="WCI552" s="92"/>
      <c r="WCJ552" s="61"/>
      <c r="WCK552" s="55"/>
      <c r="WCL552" s="57"/>
      <c r="WCM552" s="55"/>
      <c r="WCN552" s="55"/>
      <c r="WCO552" s="55"/>
      <c r="WCP552" s="55"/>
      <c r="WCQ552" s="55"/>
      <c r="WCR552" s="55"/>
      <c r="WCS552" s="55"/>
      <c r="WCT552" s="59"/>
      <c r="WCU552" s="55"/>
      <c r="WCV552" s="55"/>
      <c r="WCW552" s="87"/>
      <c r="WCX552" s="88"/>
      <c r="WCY552" s="89"/>
      <c r="WCZ552" s="90"/>
      <c r="WDA552" s="57"/>
      <c r="WDB552" s="57"/>
      <c r="WDC552" s="91"/>
      <c r="WDD552" s="87"/>
      <c r="WDE552" s="87"/>
      <c r="WDF552" s="55"/>
      <c r="WDG552" s="55"/>
      <c r="WDH552" s="92"/>
      <c r="WDI552" s="61"/>
      <c r="WDJ552" s="55"/>
      <c r="WDK552" s="57"/>
      <c r="WDL552" s="55"/>
      <c r="WDM552" s="55"/>
      <c r="WDN552" s="55"/>
      <c r="WDO552" s="55"/>
      <c r="WDP552" s="55"/>
      <c r="WDQ552" s="55"/>
      <c r="WDR552" s="55"/>
      <c r="WDS552" s="59"/>
      <c r="WDT552" s="55"/>
      <c r="WDU552" s="55"/>
      <c r="WDV552" s="87"/>
      <c r="WDW552" s="88"/>
      <c r="WDX552" s="89"/>
      <c r="WDY552" s="90"/>
      <c r="WDZ552" s="57"/>
      <c r="WEA552" s="57"/>
      <c r="WEB552" s="91"/>
      <c r="WEC552" s="87"/>
      <c r="WED552" s="87"/>
      <c r="WEE552" s="55"/>
      <c r="WEF552" s="55"/>
      <c r="WEG552" s="92"/>
      <c r="WEH552" s="61"/>
      <c r="WEI552" s="55"/>
      <c r="WEJ552" s="57"/>
      <c r="WEK552" s="55"/>
      <c r="WEL552" s="55"/>
      <c r="WEM552" s="55"/>
      <c r="WEN552" s="55"/>
      <c r="WEO552" s="55"/>
      <c r="WEP552" s="55"/>
      <c r="WEQ552" s="55"/>
      <c r="WER552" s="59"/>
      <c r="WES552" s="55"/>
      <c r="WET552" s="55"/>
      <c r="WEU552" s="87"/>
      <c r="WEV552" s="88"/>
      <c r="WEW552" s="89"/>
      <c r="WEX552" s="90"/>
      <c r="WEY552" s="57"/>
      <c r="WEZ552" s="57"/>
      <c r="WFA552" s="91"/>
      <c r="WFB552" s="87"/>
      <c r="WFC552" s="87"/>
      <c r="WFD552" s="55"/>
      <c r="WFE552" s="55"/>
      <c r="WFF552" s="92"/>
      <c r="WFG552" s="61"/>
      <c r="WFH552" s="55"/>
      <c r="WFI552" s="57"/>
      <c r="WFJ552" s="55"/>
      <c r="WFK552" s="55"/>
      <c r="WFL552" s="55"/>
      <c r="WFM552" s="55"/>
      <c r="WFN552" s="55"/>
      <c r="WFO552" s="55"/>
      <c r="WFP552" s="55"/>
      <c r="WFQ552" s="59"/>
      <c r="WFR552" s="55"/>
      <c r="WFS552" s="55"/>
      <c r="WFT552" s="87"/>
      <c r="WFU552" s="88"/>
      <c r="WFV552" s="89"/>
      <c r="WFW552" s="90"/>
      <c r="WFX552" s="57"/>
      <c r="WFY552" s="57"/>
      <c r="WFZ552" s="91"/>
      <c r="WGA552" s="87"/>
      <c r="WGB552" s="87"/>
      <c r="WGC552" s="55"/>
      <c r="WGD552" s="55"/>
      <c r="WGE552" s="92"/>
      <c r="WGF552" s="61"/>
      <c r="WGG552" s="55"/>
      <c r="WGH552" s="57"/>
      <c r="WGI552" s="55"/>
      <c r="WGJ552" s="55"/>
      <c r="WGK552" s="55"/>
      <c r="WGL552" s="55"/>
      <c r="WGM552" s="55"/>
      <c r="WGN552" s="55"/>
      <c r="WGO552" s="55"/>
      <c r="WGP552" s="59"/>
      <c r="WGQ552" s="55"/>
      <c r="WGR552" s="55"/>
      <c r="WGS552" s="87"/>
      <c r="WGT552" s="88"/>
      <c r="WGU552" s="89"/>
      <c r="WGV552" s="90"/>
      <c r="WGW552" s="57"/>
      <c r="WGX552" s="57"/>
      <c r="WGY552" s="91"/>
      <c r="WGZ552" s="87"/>
      <c r="WHA552" s="87"/>
      <c r="WHB552" s="55"/>
      <c r="WHC552" s="55"/>
      <c r="WHD552" s="92"/>
      <c r="WHE552" s="61"/>
      <c r="WHF552" s="55"/>
      <c r="WHG552" s="57"/>
      <c r="WHH552" s="55"/>
      <c r="WHI552" s="55"/>
      <c r="WHJ552" s="55"/>
      <c r="WHK552" s="55"/>
      <c r="WHL552" s="55"/>
      <c r="WHM552" s="55"/>
      <c r="WHN552" s="55"/>
      <c r="WHO552" s="59"/>
      <c r="WHP552" s="55"/>
      <c r="WHQ552" s="55"/>
      <c r="WHR552" s="87"/>
      <c r="WHS552" s="88"/>
      <c r="WHT552" s="89"/>
      <c r="WHU552" s="90"/>
      <c r="WHV552" s="57"/>
      <c r="WHW552" s="57"/>
      <c r="WHX552" s="91"/>
      <c r="WHY552" s="87"/>
      <c r="WHZ552" s="87"/>
      <c r="WIA552" s="55"/>
      <c r="WIB552" s="55"/>
      <c r="WIC552" s="92"/>
      <c r="WID552" s="61"/>
      <c r="WIE552" s="55"/>
      <c r="WIF552" s="57"/>
      <c r="WIG552" s="55"/>
      <c r="WIH552" s="55"/>
      <c r="WII552" s="55"/>
      <c r="WIJ552" s="55"/>
      <c r="WIK552" s="55"/>
      <c r="WIL552" s="55"/>
      <c r="WIM552" s="55"/>
      <c r="WIN552" s="59"/>
      <c r="WIO552" s="55"/>
      <c r="WIP552" s="55"/>
      <c r="WIQ552" s="87"/>
      <c r="WIR552" s="88"/>
      <c r="WIS552" s="89"/>
      <c r="WIT552" s="90"/>
      <c r="WIU552" s="57"/>
      <c r="WIV552" s="57"/>
      <c r="WIW552" s="91"/>
      <c r="WIX552" s="87"/>
      <c r="WIY552" s="87"/>
      <c r="WIZ552" s="55"/>
      <c r="WJA552" s="55"/>
      <c r="WJB552" s="92"/>
      <c r="WJC552" s="61"/>
      <c r="WJD552" s="55"/>
      <c r="WJE552" s="57"/>
      <c r="WJF552" s="55"/>
      <c r="WJG552" s="55"/>
      <c r="WJH552" s="55"/>
      <c r="WJI552" s="55"/>
      <c r="WJJ552" s="55"/>
      <c r="WJK552" s="55"/>
      <c r="WJL552" s="55"/>
      <c r="WJM552" s="59"/>
      <c r="WJN552" s="55"/>
      <c r="WJO552" s="55"/>
      <c r="WJP552" s="87"/>
      <c r="WJQ552" s="88"/>
      <c r="WJR552" s="89"/>
      <c r="WJS552" s="90"/>
      <c r="WJT552" s="57"/>
      <c r="WJU552" s="57"/>
      <c r="WJV552" s="91"/>
      <c r="WJW552" s="87"/>
      <c r="WJX552" s="87"/>
      <c r="WJY552" s="55"/>
      <c r="WJZ552" s="55"/>
      <c r="WKA552" s="92"/>
      <c r="WKB552" s="61"/>
      <c r="WKC552" s="55"/>
      <c r="WKD552" s="57"/>
      <c r="WKE552" s="55"/>
      <c r="WKF552" s="55"/>
      <c r="WKG552" s="55"/>
      <c r="WKH552" s="55"/>
      <c r="WKI552" s="55"/>
      <c r="WKJ552" s="55"/>
      <c r="WKK552" s="55"/>
      <c r="WKL552" s="59"/>
      <c r="WKM552" s="55"/>
      <c r="WKN552" s="55"/>
      <c r="WKO552" s="87"/>
      <c r="WKP552" s="88"/>
      <c r="WKQ552" s="89"/>
      <c r="WKR552" s="90"/>
      <c r="WKS552" s="57"/>
      <c r="WKT552" s="57"/>
      <c r="WKU552" s="91"/>
      <c r="WKV552" s="87"/>
      <c r="WKW552" s="87"/>
      <c r="WKX552" s="55"/>
      <c r="WKY552" s="55"/>
      <c r="WKZ552" s="92"/>
      <c r="WLA552" s="61"/>
      <c r="WLB552" s="55"/>
      <c r="WLC552" s="57"/>
      <c r="WLD552" s="55"/>
      <c r="WLE552" s="55"/>
      <c r="WLF552" s="55"/>
      <c r="WLG552" s="55"/>
      <c r="WLH552" s="55"/>
      <c r="WLI552" s="55"/>
      <c r="WLJ552" s="55"/>
      <c r="WLK552" s="59"/>
      <c r="WLL552" s="55"/>
      <c r="WLM552" s="55"/>
      <c r="WLN552" s="87"/>
      <c r="WLO552" s="88"/>
      <c r="WLP552" s="89"/>
      <c r="WLQ552" s="90"/>
      <c r="WLR552" s="57"/>
      <c r="WLS552" s="57"/>
      <c r="WLT552" s="91"/>
      <c r="WLU552" s="87"/>
      <c r="WLV552" s="87"/>
      <c r="WLW552" s="55"/>
      <c r="WLX552" s="55"/>
      <c r="WLY552" s="92"/>
      <c r="WLZ552" s="61"/>
      <c r="WMA552" s="55"/>
      <c r="WMB552" s="57"/>
      <c r="WMC552" s="55"/>
      <c r="WMD552" s="55"/>
      <c r="WME552" s="55"/>
      <c r="WMF552" s="55"/>
      <c r="WMG552" s="55"/>
      <c r="WMH552" s="55"/>
      <c r="WMI552" s="55"/>
      <c r="WMJ552" s="59"/>
      <c r="WMK552" s="55"/>
      <c r="WML552" s="55"/>
      <c r="WMM552" s="87"/>
      <c r="WMN552" s="88"/>
      <c r="WMO552" s="89"/>
      <c r="WMP552" s="90"/>
      <c r="WMQ552" s="57"/>
      <c r="WMR552" s="57"/>
      <c r="WMS552" s="91"/>
      <c r="WMT552" s="87"/>
      <c r="WMU552" s="87"/>
      <c r="WMV552" s="55"/>
      <c r="WMW552" s="55"/>
      <c r="WMX552" s="92"/>
      <c r="WMY552" s="61"/>
      <c r="WMZ552" s="55"/>
      <c r="WNA552" s="57"/>
      <c r="WNB552" s="55"/>
      <c r="WNC552" s="55"/>
      <c r="WND552" s="55"/>
      <c r="WNE552" s="55"/>
      <c r="WNF552" s="55"/>
      <c r="WNG552" s="55"/>
      <c r="WNH552" s="55"/>
      <c r="WNI552" s="59"/>
      <c r="WNJ552" s="55"/>
      <c r="WNK552" s="55"/>
      <c r="WNL552" s="87"/>
      <c r="WNM552" s="88"/>
      <c r="WNN552" s="89"/>
      <c r="WNO552" s="90"/>
      <c r="WNP552" s="57"/>
      <c r="WNQ552" s="57"/>
      <c r="WNR552" s="91"/>
      <c r="WNS552" s="87"/>
      <c r="WNT552" s="87"/>
      <c r="WNU552" s="55"/>
      <c r="WNV552" s="55"/>
      <c r="WNW552" s="92"/>
      <c r="WNX552" s="61"/>
      <c r="WNY552" s="55"/>
      <c r="WNZ552" s="57"/>
      <c r="WOA552" s="55"/>
      <c r="WOB552" s="55"/>
      <c r="WOC552" s="55"/>
      <c r="WOD552" s="55"/>
      <c r="WOE552" s="55"/>
      <c r="WOF552" s="55"/>
      <c r="WOG552" s="55"/>
      <c r="WOH552" s="59"/>
      <c r="WOI552" s="55"/>
      <c r="WOJ552" s="55"/>
      <c r="WOK552" s="87"/>
      <c r="WOL552" s="88"/>
      <c r="WOM552" s="89"/>
      <c r="WON552" s="90"/>
      <c r="WOO552" s="57"/>
      <c r="WOP552" s="57"/>
      <c r="WOQ552" s="91"/>
      <c r="WOR552" s="87"/>
      <c r="WOS552" s="87"/>
      <c r="WOT552" s="55"/>
      <c r="WOU552" s="55"/>
      <c r="WOV552" s="92"/>
      <c r="WOW552" s="61"/>
      <c r="WOX552" s="55"/>
      <c r="WOY552" s="57"/>
      <c r="WOZ552" s="55"/>
      <c r="WPA552" s="55"/>
      <c r="WPB552" s="55"/>
      <c r="WPC552" s="55"/>
      <c r="WPD552" s="55"/>
      <c r="WPE552" s="55"/>
      <c r="WPF552" s="55"/>
      <c r="WPG552" s="59"/>
      <c r="WPH552" s="55"/>
      <c r="WPI552" s="55"/>
      <c r="WPJ552" s="87"/>
      <c r="WPK552" s="88"/>
      <c r="WPL552" s="89"/>
      <c r="WPM552" s="90"/>
      <c r="WPN552" s="57"/>
      <c r="WPO552" s="57"/>
      <c r="WPP552" s="91"/>
      <c r="WPQ552" s="87"/>
      <c r="WPR552" s="87"/>
      <c r="WPS552" s="55"/>
      <c r="WPT552" s="55"/>
      <c r="WPU552" s="92"/>
      <c r="WPV552" s="61"/>
      <c r="WPW552" s="55"/>
      <c r="WPX552" s="57"/>
      <c r="WPY552" s="55"/>
      <c r="WPZ552" s="55"/>
      <c r="WQA552" s="55"/>
      <c r="WQB552" s="55"/>
      <c r="WQC552" s="55"/>
      <c r="WQD552" s="55"/>
      <c r="WQE552" s="55"/>
      <c r="WQF552" s="59"/>
      <c r="WQG552" s="55"/>
      <c r="WQH552" s="55"/>
      <c r="WQI552" s="87"/>
      <c r="WQJ552" s="88"/>
      <c r="WQK552" s="89"/>
      <c r="WQL552" s="90"/>
      <c r="WQM552" s="57"/>
      <c r="WQN552" s="57"/>
      <c r="WQO552" s="91"/>
      <c r="WQP552" s="87"/>
      <c r="WQQ552" s="87"/>
      <c r="WQR552" s="55"/>
      <c r="WQS552" s="55"/>
      <c r="WQT552" s="92"/>
      <c r="WQU552" s="61"/>
      <c r="WQV552" s="55"/>
      <c r="WQW552" s="57"/>
      <c r="WQX552" s="55"/>
      <c r="WQY552" s="55"/>
      <c r="WQZ552" s="55"/>
      <c r="WRA552" s="55"/>
      <c r="WRB552" s="55"/>
      <c r="WRC552" s="55"/>
      <c r="WRD552" s="55"/>
      <c r="WRE552" s="59"/>
      <c r="WRF552" s="55"/>
      <c r="WRG552" s="55"/>
      <c r="WRH552" s="87"/>
      <c r="WRI552" s="88"/>
      <c r="WRJ552" s="89"/>
      <c r="WRK552" s="90"/>
      <c r="WRL552" s="57"/>
      <c r="WRM552" s="57"/>
      <c r="WRN552" s="91"/>
      <c r="WRO552" s="87"/>
      <c r="WRP552" s="87"/>
      <c r="WRQ552" s="55"/>
      <c r="WRR552" s="55"/>
      <c r="WRS552" s="92"/>
      <c r="WRT552" s="61"/>
      <c r="WRU552" s="55"/>
      <c r="WRV552" s="57"/>
      <c r="WRW552" s="55"/>
      <c r="WRX552" s="55"/>
      <c r="WRY552" s="55"/>
      <c r="WRZ552" s="55"/>
      <c r="WSA552" s="55"/>
      <c r="WSB552" s="55"/>
      <c r="WSC552" s="55"/>
      <c r="WSD552" s="59"/>
      <c r="WSE552" s="55"/>
      <c r="WSF552" s="55"/>
      <c r="WSG552" s="87"/>
      <c r="WSH552" s="88"/>
      <c r="WSI552" s="89"/>
      <c r="WSJ552" s="90"/>
      <c r="WSK552" s="57"/>
      <c r="WSL552" s="57"/>
      <c r="WSM552" s="91"/>
      <c r="WSN552" s="87"/>
      <c r="WSO552" s="87"/>
      <c r="WSP552" s="55"/>
      <c r="WSQ552" s="55"/>
      <c r="WSR552" s="92"/>
      <c r="WSS552" s="61"/>
      <c r="WST552" s="55"/>
      <c r="WSU552" s="57"/>
      <c r="WSV552" s="55"/>
      <c r="WSW552" s="55"/>
      <c r="WSX552" s="55"/>
      <c r="WSY552" s="55"/>
      <c r="WSZ552" s="55"/>
      <c r="WTA552" s="55"/>
      <c r="WTB552" s="55"/>
      <c r="WTC552" s="59"/>
      <c r="WTD552" s="55"/>
      <c r="WTE552" s="55"/>
      <c r="WTF552" s="87"/>
      <c r="WTG552" s="88"/>
      <c r="WTH552" s="89"/>
      <c r="WTI552" s="90"/>
      <c r="WTJ552" s="57"/>
      <c r="WTK552" s="57"/>
      <c r="WTL552" s="91"/>
      <c r="WTM552" s="87"/>
      <c r="WTN552" s="87"/>
      <c r="WTO552" s="55"/>
      <c r="WTP552" s="55"/>
      <c r="WTQ552" s="92"/>
      <c r="WTR552" s="61"/>
      <c r="WTS552" s="55"/>
      <c r="WTT552" s="57"/>
      <c r="WTU552" s="55"/>
      <c r="WTV552" s="55"/>
      <c r="WTW552" s="55"/>
      <c r="WTX552" s="55"/>
      <c r="WTY552" s="55"/>
      <c r="WTZ552" s="55"/>
      <c r="WUA552" s="55"/>
      <c r="WUB552" s="59"/>
      <c r="WUC552" s="55"/>
      <c r="WUD552" s="55"/>
      <c r="WUE552" s="87"/>
      <c r="WUF552" s="88"/>
      <c r="WUG552" s="89"/>
      <c r="WUH552" s="90"/>
      <c r="WUI552" s="57"/>
      <c r="WUJ552" s="57"/>
      <c r="WUK552" s="91"/>
      <c r="WUL552" s="87"/>
      <c r="WUM552" s="87"/>
      <c r="WUN552" s="55"/>
      <c r="WUO552" s="55"/>
      <c r="WUP552" s="92"/>
      <c r="WUQ552" s="61"/>
      <c r="WUR552" s="55"/>
      <c r="WUS552" s="57"/>
      <c r="WUT552" s="55"/>
      <c r="WUU552" s="55"/>
      <c r="WUV552" s="55"/>
      <c r="WUW552" s="55"/>
      <c r="WUX552" s="55"/>
      <c r="WUY552" s="55"/>
      <c r="WUZ552" s="55"/>
      <c r="WVA552" s="59"/>
      <c r="WVB552" s="55"/>
      <c r="WVC552" s="55"/>
      <c r="WVD552" s="87"/>
      <c r="WVE552" s="88"/>
      <c r="WVF552" s="89"/>
      <c r="WVG552" s="90"/>
      <c r="WVH552" s="57"/>
      <c r="WVI552" s="57"/>
      <c r="WVJ552" s="91"/>
      <c r="WVK552" s="87"/>
      <c r="WVL552" s="87"/>
      <c r="WVM552" s="55"/>
      <c r="WVN552" s="55"/>
      <c r="WVO552" s="92"/>
      <c r="WVP552" s="61"/>
      <c r="WVQ552" s="55"/>
      <c r="WVR552" s="57"/>
      <c r="WVS552" s="55"/>
      <c r="WVT552" s="55"/>
      <c r="WVU552" s="55"/>
      <c r="WVV552" s="55"/>
      <c r="WVW552" s="55"/>
      <c r="WVX552" s="55"/>
      <c r="WVY552" s="55"/>
      <c r="WVZ552" s="59"/>
      <c r="WWA552" s="55"/>
      <c r="WWB552" s="55"/>
      <c r="WWC552" s="87"/>
      <c r="WWD552" s="88"/>
      <c r="WWE552" s="89"/>
      <c r="WWF552" s="90"/>
      <c r="WWG552" s="57"/>
      <c r="WWH552" s="57"/>
      <c r="WWI552" s="91"/>
      <c r="WWJ552" s="87"/>
      <c r="WWK552" s="87"/>
      <c r="WWL552" s="55"/>
      <c r="WWM552" s="55"/>
      <c r="WWN552" s="92"/>
      <c r="WWO552" s="61"/>
      <c r="WWP552" s="55"/>
      <c r="WWQ552" s="57"/>
      <c r="WWR552" s="55"/>
      <c r="WWS552" s="55"/>
      <c r="WWT552" s="55"/>
      <c r="WWU552" s="55"/>
      <c r="WWV552" s="55"/>
      <c r="WWW552" s="55"/>
      <c r="WWX552" s="55"/>
      <c r="WWY552" s="59"/>
      <c r="WWZ552" s="55"/>
      <c r="WXA552" s="55"/>
      <c r="WXB552" s="87"/>
      <c r="WXC552" s="88"/>
      <c r="WXD552" s="89"/>
      <c r="WXE552" s="90"/>
      <c r="WXF552" s="57"/>
      <c r="WXG552" s="57"/>
      <c r="WXH552" s="91"/>
      <c r="WXI552" s="87"/>
      <c r="WXJ552" s="87"/>
      <c r="WXK552" s="55"/>
      <c r="WXL552" s="55"/>
      <c r="WXM552" s="92"/>
      <c r="WXN552" s="61"/>
      <c r="WXO552" s="55"/>
      <c r="WXP552" s="57"/>
      <c r="WXQ552" s="55"/>
      <c r="WXR552" s="55"/>
      <c r="WXS552" s="55"/>
      <c r="WXT552" s="55"/>
      <c r="WXU552" s="55"/>
      <c r="WXV552" s="55"/>
      <c r="WXW552" s="55"/>
      <c r="WXX552" s="59"/>
      <c r="WXY552" s="55"/>
      <c r="WXZ552" s="55"/>
      <c r="WYA552" s="87"/>
      <c r="WYB552" s="88"/>
      <c r="WYC552" s="89"/>
      <c r="WYD552" s="90"/>
      <c r="WYE552" s="57"/>
      <c r="WYF552" s="57"/>
      <c r="WYG552" s="91"/>
      <c r="WYH552" s="87"/>
      <c r="WYI552" s="87"/>
      <c r="WYJ552" s="55"/>
      <c r="WYK552" s="55"/>
      <c r="WYL552" s="92"/>
      <c r="WYM552" s="61"/>
      <c r="WYN552" s="55"/>
      <c r="WYO552" s="57"/>
      <c r="WYP552" s="55"/>
      <c r="WYQ552" s="55"/>
      <c r="WYR552" s="55"/>
      <c r="WYS552" s="55"/>
      <c r="WYT552" s="55"/>
      <c r="WYU552" s="55"/>
      <c r="WYV552" s="55"/>
      <c r="WYW552" s="59"/>
      <c r="WYX552" s="55"/>
      <c r="WYY552" s="55"/>
      <c r="WYZ552" s="87"/>
      <c r="WZA552" s="88"/>
      <c r="WZB552" s="89"/>
      <c r="WZC552" s="90"/>
      <c r="WZD552" s="57"/>
      <c r="WZE552" s="57"/>
      <c r="WZF552" s="91"/>
      <c r="WZG552" s="87"/>
      <c r="WZH552" s="87"/>
      <c r="WZI552" s="55"/>
      <c r="WZJ552" s="55"/>
      <c r="WZK552" s="92"/>
      <c r="WZL552" s="61"/>
      <c r="WZM552" s="55"/>
      <c r="WZN552" s="57"/>
      <c r="WZO552" s="55"/>
      <c r="WZP552" s="55"/>
      <c r="WZQ552" s="55"/>
      <c r="WZR552" s="55"/>
      <c r="WZS552" s="55"/>
      <c r="WZT552" s="55"/>
      <c r="WZU552" s="55"/>
      <c r="WZV552" s="59"/>
      <c r="WZW552" s="55"/>
      <c r="WZX552" s="55"/>
      <c r="WZY552" s="87"/>
      <c r="WZZ552" s="88"/>
      <c r="XAA552" s="89"/>
      <c r="XAB552" s="90"/>
      <c r="XAC552" s="57"/>
      <c r="XAD552" s="57"/>
      <c r="XAE552" s="91"/>
      <c r="XAF552" s="87"/>
      <c r="XAG552" s="87"/>
      <c r="XAH552" s="55"/>
      <c r="XAI552" s="55"/>
      <c r="XAJ552" s="92"/>
      <c r="XAK552" s="61"/>
      <c r="XAL552" s="55"/>
      <c r="XAM552" s="57"/>
      <c r="XAN552" s="55"/>
      <c r="XAO552" s="55"/>
      <c r="XAP552" s="55"/>
      <c r="XAQ552" s="55"/>
      <c r="XAR552" s="55"/>
      <c r="XAS552" s="55"/>
      <c r="XAT552" s="55"/>
      <c r="XAU552" s="59"/>
      <c r="XAV552" s="55"/>
      <c r="XAW552" s="55"/>
      <c r="XAX552" s="87"/>
      <c r="XAY552" s="88"/>
      <c r="XAZ552" s="89"/>
      <c r="XBA552" s="90"/>
      <c r="XBB552" s="57"/>
      <c r="XBC552" s="57"/>
      <c r="XBD552" s="91"/>
      <c r="XBE552" s="87"/>
      <c r="XBF552" s="87"/>
      <c r="XBG552" s="55"/>
      <c r="XBH552" s="55"/>
      <c r="XBI552" s="92"/>
      <c r="XBJ552" s="61"/>
      <c r="XBK552" s="55"/>
      <c r="XBL552" s="57"/>
      <c r="XBM552" s="55"/>
      <c r="XBN552" s="55"/>
      <c r="XBO552" s="55"/>
      <c r="XBP552" s="55"/>
      <c r="XBQ552" s="55"/>
      <c r="XBR552" s="55"/>
      <c r="XBS552" s="55"/>
      <c r="XBT552" s="59"/>
      <c r="XBU552" s="55"/>
      <c r="XBV552" s="55"/>
      <c r="XBW552" s="87"/>
      <c r="XBX552" s="88"/>
      <c r="XBY552" s="89"/>
      <c r="XBZ552" s="90"/>
      <c r="XCA552" s="57"/>
      <c r="XCB552" s="57"/>
      <c r="XCC552" s="91"/>
      <c r="XCD552" s="87"/>
      <c r="XCE552" s="87"/>
      <c r="XCF552" s="55"/>
      <c r="XCG552" s="55"/>
      <c r="XCH552" s="92"/>
      <c r="XCI552" s="61"/>
      <c r="XCJ552" s="55"/>
      <c r="XCK552" s="57"/>
      <c r="XCL552" s="55"/>
      <c r="XCM552" s="55"/>
      <c r="XCN552" s="55"/>
      <c r="XCO552" s="55"/>
      <c r="XCP552" s="55"/>
      <c r="XCQ552" s="55"/>
      <c r="XCR552" s="55"/>
      <c r="XCS552" s="59"/>
      <c r="XCT552" s="55"/>
      <c r="XCU552" s="55"/>
      <c r="XCV552" s="87"/>
      <c r="XCW552" s="88"/>
      <c r="XCX552" s="89"/>
      <c r="XCY552" s="90"/>
      <c r="XCZ552" s="57"/>
      <c r="XDA552" s="57"/>
      <c r="XDB552" s="91"/>
      <c r="XDC552" s="87"/>
      <c r="XDD552" s="87"/>
      <c r="XDE552" s="55"/>
      <c r="XDF552" s="55"/>
      <c r="XDG552" s="92"/>
      <c r="XDH552" s="61"/>
      <c r="XDI552" s="55"/>
      <c r="XDJ552" s="57"/>
      <c r="XDK552" s="55"/>
      <c r="XDL552" s="55"/>
      <c r="XDM552" s="55"/>
      <c r="XDN552" s="55"/>
      <c r="XDO552" s="55"/>
      <c r="XDP552" s="55"/>
      <c r="XDQ552" s="55"/>
      <c r="XDR552" s="59"/>
      <c r="XDS552" s="55"/>
      <c r="XDT552" s="55"/>
      <c r="XDU552" s="87"/>
      <c r="XDV552" s="88"/>
      <c r="XDW552" s="89"/>
      <c r="XDX552" s="90"/>
      <c r="XDY552" s="57"/>
      <c r="XDZ552" s="57"/>
      <c r="XEA552" s="91"/>
      <c r="XEB552" s="87"/>
      <c r="XEC552" s="87"/>
      <c r="XED552" s="55"/>
      <c r="XEE552" s="55"/>
      <c r="XEF552" s="92"/>
      <c r="XEG552" s="61"/>
      <c r="XEH552" s="55"/>
      <c r="XEI552" s="57"/>
      <c r="XEJ552" s="55"/>
      <c r="XEK552" s="55"/>
      <c r="XEL552" s="55"/>
      <c r="XEM552" s="55"/>
      <c r="XEN552" s="55"/>
      <c r="XEO552" s="55"/>
    </row>
    <row r="553" spans="1:16369" ht="135" hidden="1" customHeight="1" x14ac:dyDescent="0.2">
      <c r="A553" s="61" t="s">
        <v>6005</v>
      </c>
      <c r="B553" s="55" t="s">
        <v>110</v>
      </c>
      <c r="C553" s="68">
        <v>2</v>
      </c>
      <c r="D553" s="57" t="s">
        <v>6004</v>
      </c>
      <c r="E553" s="61" t="s">
        <v>108</v>
      </c>
      <c r="F553" s="55" t="s">
        <v>6003</v>
      </c>
      <c r="G553" s="55" t="s">
        <v>4850</v>
      </c>
      <c r="H553" s="55" t="s">
        <v>86</v>
      </c>
      <c r="I553" s="55" t="s">
        <v>86</v>
      </c>
      <c r="J553" s="55" t="s">
        <v>6002</v>
      </c>
      <c r="K553" s="62">
        <v>-22.93</v>
      </c>
      <c r="L553" s="63">
        <v>43368</v>
      </c>
      <c r="M553" s="55" t="s">
        <v>86</v>
      </c>
      <c r="N553" s="55" t="s">
        <v>90</v>
      </c>
      <c r="O553" s="57" t="s">
        <v>6001</v>
      </c>
      <c r="P553" s="57" t="s">
        <v>6000</v>
      </c>
      <c r="Q553" s="57" t="s">
        <v>5999</v>
      </c>
      <c r="R553" s="60" t="s">
        <v>86</v>
      </c>
      <c r="S553" s="60" t="s">
        <v>223</v>
      </c>
    </row>
    <row r="554" spans="1:16369" ht="135" hidden="1" customHeight="1" x14ac:dyDescent="0.2">
      <c r="A554" s="61" t="s">
        <v>86</v>
      </c>
      <c r="B554" s="55" t="s">
        <v>378</v>
      </c>
      <c r="C554" s="56">
        <v>2</v>
      </c>
      <c r="D554" s="57" t="s">
        <v>5997</v>
      </c>
      <c r="E554" s="55" t="s">
        <v>4179</v>
      </c>
      <c r="F554" s="55" t="s">
        <v>5543</v>
      </c>
      <c r="G554" s="55" t="s">
        <v>92</v>
      </c>
      <c r="H554" s="55" t="s">
        <v>5985</v>
      </c>
      <c r="I554" s="55" t="s">
        <v>86</v>
      </c>
      <c r="J554" s="55" t="s">
        <v>5998</v>
      </c>
      <c r="K554" s="58">
        <v>7.75</v>
      </c>
      <c r="L554" s="61" t="s">
        <v>4179</v>
      </c>
      <c r="M554" s="55" t="s">
        <v>86</v>
      </c>
      <c r="N554" s="55" t="s">
        <v>90</v>
      </c>
      <c r="O554" s="57" t="s">
        <v>4179</v>
      </c>
      <c r="P554" s="57" t="s">
        <v>4179</v>
      </c>
      <c r="Q554" s="57" t="s">
        <v>5997</v>
      </c>
      <c r="R554" s="60" t="s">
        <v>86</v>
      </c>
      <c r="S554" s="60" t="s">
        <v>223</v>
      </c>
    </row>
    <row r="555" spans="1:16369" ht="135" hidden="1" customHeight="1" x14ac:dyDescent="0.2">
      <c r="A555" s="61" t="s">
        <v>86</v>
      </c>
      <c r="B555" s="55" t="s">
        <v>378</v>
      </c>
      <c r="C555" s="56">
        <v>2</v>
      </c>
      <c r="D555" s="57" t="s">
        <v>5995</v>
      </c>
      <c r="E555" s="55" t="s">
        <v>4179</v>
      </c>
      <c r="F555" s="55" t="s">
        <v>5543</v>
      </c>
      <c r="G555" s="55" t="s">
        <v>92</v>
      </c>
      <c r="H555" s="55" t="s">
        <v>5985</v>
      </c>
      <c r="I555" s="55" t="s">
        <v>86</v>
      </c>
      <c r="J555" s="55" t="s">
        <v>5996</v>
      </c>
      <c r="K555" s="58">
        <v>30.92</v>
      </c>
      <c r="L555" s="61" t="s">
        <v>4179</v>
      </c>
      <c r="M555" s="55" t="s">
        <v>86</v>
      </c>
      <c r="N555" s="55" t="s">
        <v>90</v>
      </c>
      <c r="O555" s="57" t="s">
        <v>4179</v>
      </c>
      <c r="P555" s="57" t="s">
        <v>4179</v>
      </c>
      <c r="Q555" s="57" t="s">
        <v>5995</v>
      </c>
      <c r="R555" s="60" t="s">
        <v>86</v>
      </c>
      <c r="S555" s="60" t="s">
        <v>223</v>
      </c>
    </row>
    <row r="556" spans="1:16369" ht="135" hidden="1" customHeight="1" x14ac:dyDescent="0.2">
      <c r="A556" s="61" t="s">
        <v>86</v>
      </c>
      <c r="B556" s="55" t="s">
        <v>378</v>
      </c>
      <c r="C556" s="56">
        <v>2</v>
      </c>
      <c r="D556" s="57" t="s">
        <v>5993</v>
      </c>
      <c r="E556" s="55" t="s">
        <v>4179</v>
      </c>
      <c r="F556" s="55" t="s">
        <v>107</v>
      </c>
      <c r="G556" s="55" t="s">
        <v>106</v>
      </c>
      <c r="H556" s="55" t="s">
        <v>5985</v>
      </c>
      <c r="I556" s="55" t="s">
        <v>86</v>
      </c>
      <c r="J556" s="55" t="s">
        <v>5994</v>
      </c>
      <c r="K556" s="58">
        <v>151.01</v>
      </c>
      <c r="L556" s="61" t="s">
        <v>4179</v>
      </c>
      <c r="M556" s="55" t="s">
        <v>86</v>
      </c>
      <c r="N556" s="55" t="s">
        <v>102</v>
      </c>
      <c r="O556" s="57" t="s">
        <v>4179</v>
      </c>
      <c r="P556" s="57" t="s">
        <v>4179</v>
      </c>
      <c r="Q556" s="57" t="s">
        <v>5993</v>
      </c>
      <c r="R556" s="60" t="s">
        <v>86</v>
      </c>
      <c r="S556" s="60" t="s">
        <v>223</v>
      </c>
    </row>
    <row r="557" spans="1:16369" ht="135" hidden="1" customHeight="1" x14ac:dyDescent="0.2">
      <c r="A557" s="61" t="s">
        <v>86</v>
      </c>
      <c r="B557" s="55" t="s">
        <v>378</v>
      </c>
      <c r="C557" s="56">
        <v>2</v>
      </c>
      <c r="D557" s="57" t="s">
        <v>5991</v>
      </c>
      <c r="E557" s="55" t="s">
        <v>4179</v>
      </c>
      <c r="F557" s="55" t="s">
        <v>107</v>
      </c>
      <c r="G557" s="55" t="s">
        <v>2155</v>
      </c>
      <c r="H557" s="55" t="s">
        <v>5985</v>
      </c>
      <c r="I557" s="55" t="s">
        <v>86</v>
      </c>
      <c r="J557" s="55" t="s">
        <v>5992</v>
      </c>
      <c r="K557" s="58">
        <v>143.51</v>
      </c>
      <c r="L557" s="61" t="s">
        <v>4179</v>
      </c>
      <c r="M557" s="55" t="s">
        <v>86</v>
      </c>
      <c r="N557" s="55" t="s">
        <v>102</v>
      </c>
      <c r="O557" s="57" t="s">
        <v>4179</v>
      </c>
      <c r="P557" s="57" t="s">
        <v>4179</v>
      </c>
      <c r="Q557" s="57" t="s">
        <v>5991</v>
      </c>
      <c r="R557" s="60" t="s">
        <v>86</v>
      </c>
      <c r="S557" s="60" t="s">
        <v>223</v>
      </c>
    </row>
    <row r="558" spans="1:16369" ht="135" hidden="1" customHeight="1" x14ac:dyDescent="0.2">
      <c r="A558" s="61" t="s">
        <v>86</v>
      </c>
      <c r="B558" s="55" t="s">
        <v>378</v>
      </c>
      <c r="C558" s="56">
        <v>2</v>
      </c>
      <c r="D558" s="57" t="s">
        <v>5989</v>
      </c>
      <c r="E558" s="55" t="s">
        <v>4179</v>
      </c>
      <c r="F558" s="55" t="s">
        <v>107</v>
      </c>
      <c r="G558" s="55" t="s">
        <v>106</v>
      </c>
      <c r="H558" s="55" t="s">
        <v>5985</v>
      </c>
      <c r="I558" s="55" t="s">
        <v>86</v>
      </c>
      <c r="J558" s="55" t="s">
        <v>5990</v>
      </c>
      <c r="K558" s="58">
        <v>105.65</v>
      </c>
      <c r="L558" s="61" t="s">
        <v>4179</v>
      </c>
      <c r="M558" s="55" t="s">
        <v>86</v>
      </c>
      <c r="N558" s="55" t="s">
        <v>102</v>
      </c>
      <c r="O558" s="57" t="s">
        <v>4179</v>
      </c>
      <c r="P558" s="57" t="s">
        <v>4179</v>
      </c>
      <c r="Q558" s="57" t="s">
        <v>5989</v>
      </c>
      <c r="R558" s="60" t="s">
        <v>86</v>
      </c>
      <c r="S558" s="60" t="s">
        <v>223</v>
      </c>
    </row>
    <row r="559" spans="1:16369" ht="135" hidden="1" customHeight="1" x14ac:dyDescent="0.2">
      <c r="A559" s="61" t="s">
        <v>86</v>
      </c>
      <c r="B559" s="55" t="s">
        <v>378</v>
      </c>
      <c r="C559" s="56">
        <v>2</v>
      </c>
      <c r="D559" s="57" t="s">
        <v>5987</v>
      </c>
      <c r="E559" s="55" t="s">
        <v>4179</v>
      </c>
      <c r="F559" s="55" t="s">
        <v>107</v>
      </c>
      <c r="G559" s="55" t="s">
        <v>106</v>
      </c>
      <c r="H559" s="55" t="s">
        <v>5985</v>
      </c>
      <c r="I559" s="55" t="s">
        <v>86</v>
      </c>
      <c r="J559" s="55" t="s">
        <v>5988</v>
      </c>
      <c r="K559" s="58">
        <v>105.13</v>
      </c>
      <c r="L559" s="61" t="s">
        <v>4179</v>
      </c>
      <c r="M559" s="55" t="s">
        <v>86</v>
      </c>
      <c r="N559" s="55" t="s">
        <v>102</v>
      </c>
      <c r="O559" s="57" t="s">
        <v>4179</v>
      </c>
      <c r="P559" s="57" t="s">
        <v>4179</v>
      </c>
      <c r="Q559" s="57" t="s">
        <v>5987</v>
      </c>
      <c r="R559" s="60" t="s">
        <v>86</v>
      </c>
      <c r="S559" s="60" t="s">
        <v>223</v>
      </c>
    </row>
    <row r="560" spans="1:16369" ht="135" hidden="1" customHeight="1" x14ac:dyDescent="0.2">
      <c r="A560" s="61" t="s">
        <v>86</v>
      </c>
      <c r="B560" s="55" t="s">
        <v>378</v>
      </c>
      <c r="C560" s="56">
        <v>2</v>
      </c>
      <c r="D560" s="57" t="s">
        <v>5983</v>
      </c>
      <c r="E560" s="55" t="s">
        <v>4179</v>
      </c>
      <c r="F560" s="55" t="s">
        <v>5986</v>
      </c>
      <c r="G560" s="55" t="s">
        <v>106</v>
      </c>
      <c r="H560" s="55" t="s">
        <v>5985</v>
      </c>
      <c r="I560" s="55" t="s">
        <v>86</v>
      </c>
      <c r="J560" s="55" t="s">
        <v>5984</v>
      </c>
      <c r="K560" s="58">
        <v>88.33</v>
      </c>
      <c r="L560" s="61" t="s">
        <v>4179</v>
      </c>
      <c r="M560" s="55" t="s">
        <v>86</v>
      </c>
      <c r="N560" s="55" t="s">
        <v>102</v>
      </c>
      <c r="O560" s="57" t="s">
        <v>4179</v>
      </c>
      <c r="P560" s="57" t="s">
        <v>4179</v>
      </c>
      <c r="Q560" s="57" t="s">
        <v>5983</v>
      </c>
      <c r="R560" s="60" t="s">
        <v>86</v>
      </c>
      <c r="S560" s="60" t="s">
        <v>223</v>
      </c>
    </row>
    <row r="561" spans="1:19" ht="135" hidden="1" customHeight="1" x14ac:dyDescent="0.2">
      <c r="A561" s="61" t="s">
        <v>2088</v>
      </c>
      <c r="B561" s="55" t="s">
        <v>97</v>
      </c>
      <c r="C561" s="56" t="s">
        <v>96</v>
      </c>
      <c r="D561" s="57" t="s">
        <v>5982</v>
      </c>
      <c r="E561" s="55" t="s">
        <v>1535</v>
      </c>
      <c r="F561" s="55" t="s">
        <v>164</v>
      </c>
      <c r="G561" s="55" t="s">
        <v>163</v>
      </c>
      <c r="H561" s="55" t="s">
        <v>86</v>
      </c>
      <c r="I561" s="55" t="s">
        <v>86</v>
      </c>
      <c r="J561" s="55" t="s">
        <v>2086</v>
      </c>
      <c r="K561" s="58">
        <v>15.24</v>
      </c>
      <c r="L561" s="63">
        <v>43815</v>
      </c>
      <c r="M561" s="55" t="s">
        <v>86</v>
      </c>
      <c r="N561" s="55" t="s">
        <v>158</v>
      </c>
      <c r="O561" s="57" t="s">
        <v>1530</v>
      </c>
      <c r="P561" s="57" t="s">
        <v>1529</v>
      </c>
      <c r="Q561" s="57" t="s">
        <v>5981</v>
      </c>
      <c r="R561" s="60" t="s">
        <v>86</v>
      </c>
      <c r="S561" s="60" t="s">
        <v>223</v>
      </c>
    </row>
    <row r="562" spans="1:19" ht="135" hidden="1" customHeight="1" x14ac:dyDescent="0.2">
      <c r="A562" s="61" t="s">
        <v>1537</v>
      </c>
      <c r="B562" s="55" t="s">
        <v>97</v>
      </c>
      <c r="C562" s="56" t="s">
        <v>96</v>
      </c>
      <c r="D562" s="57" t="s">
        <v>5980</v>
      </c>
      <c r="E562" s="55" t="s">
        <v>1535</v>
      </c>
      <c r="F562" s="55" t="s">
        <v>164</v>
      </c>
      <c r="G562" s="55" t="s">
        <v>163</v>
      </c>
      <c r="H562" s="55" t="s">
        <v>86</v>
      </c>
      <c r="I562" s="55" t="s">
        <v>86</v>
      </c>
      <c r="J562" s="55" t="s">
        <v>1534</v>
      </c>
      <c r="K562" s="58">
        <v>18.600000000000001</v>
      </c>
      <c r="L562" s="63">
        <v>43815</v>
      </c>
      <c r="M562" s="55" t="s">
        <v>86</v>
      </c>
      <c r="N562" s="55" t="s">
        <v>158</v>
      </c>
      <c r="O562" s="57" t="s">
        <v>1530</v>
      </c>
      <c r="P562" s="57" t="s">
        <v>1529</v>
      </c>
      <c r="Q562" s="57" t="s">
        <v>5979</v>
      </c>
      <c r="R562" s="60" t="s">
        <v>86</v>
      </c>
      <c r="S562" s="60" t="s">
        <v>223</v>
      </c>
    </row>
    <row r="563" spans="1:19" ht="135" hidden="1" customHeight="1" x14ac:dyDescent="0.2">
      <c r="A563" s="61" t="s">
        <v>5978</v>
      </c>
      <c r="B563" s="55" t="s">
        <v>97</v>
      </c>
      <c r="C563" s="56" t="s">
        <v>96</v>
      </c>
      <c r="D563" s="57" t="s">
        <v>5977</v>
      </c>
      <c r="E563" s="55" t="s">
        <v>130</v>
      </c>
      <c r="F563" s="55" t="s">
        <v>228</v>
      </c>
      <c r="G563" s="55" t="s">
        <v>218</v>
      </c>
      <c r="H563" s="55" t="s">
        <v>5716</v>
      </c>
      <c r="I563" s="55" t="s">
        <v>5976</v>
      </c>
      <c r="J563" s="55" t="s">
        <v>3366</v>
      </c>
      <c r="K563" s="58">
        <v>64.739999999999995</v>
      </c>
      <c r="L563" s="63">
        <v>43815</v>
      </c>
      <c r="M563" s="55" t="s">
        <v>86</v>
      </c>
      <c r="N563" s="55" t="s">
        <v>224</v>
      </c>
      <c r="O563" s="57" t="s">
        <v>689</v>
      </c>
      <c r="P563" s="57" t="s">
        <v>1935</v>
      </c>
      <c r="Q563" s="57" t="s">
        <v>5975</v>
      </c>
      <c r="R563" s="60" t="s">
        <v>86</v>
      </c>
      <c r="S563" s="60" t="s">
        <v>223</v>
      </c>
    </row>
    <row r="564" spans="1:19" ht="135" hidden="1" customHeight="1" x14ac:dyDescent="0.2">
      <c r="A564" s="61" t="s">
        <v>5974</v>
      </c>
      <c r="B564" s="55" t="s">
        <v>97</v>
      </c>
      <c r="C564" s="56" t="s">
        <v>96</v>
      </c>
      <c r="D564" s="57" t="s">
        <v>5973</v>
      </c>
      <c r="E564" s="55" t="s">
        <v>130</v>
      </c>
      <c r="F564" s="55" t="s">
        <v>511</v>
      </c>
      <c r="G564" s="55" t="s">
        <v>218</v>
      </c>
      <c r="H564" s="55" t="s">
        <v>5599</v>
      </c>
      <c r="I564" s="55" t="s">
        <v>5972</v>
      </c>
      <c r="J564" s="55" t="s">
        <v>5971</v>
      </c>
      <c r="K564" s="58">
        <v>66.63</v>
      </c>
      <c r="L564" s="63">
        <v>43815</v>
      </c>
      <c r="M564" s="55" t="s">
        <v>86</v>
      </c>
      <c r="N564" s="55" t="s">
        <v>224</v>
      </c>
      <c r="O564" s="57" t="s">
        <v>689</v>
      </c>
      <c r="P564" s="57" t="s">
        <v>1935</v>
      </c>
      <c r="Q564" s="57" t="s">
        <v>5970</v>
      </c>
      <c r="R564" s="60" t="s">
        <v>86</v>
      </c>
      <c r="S564" s="60" t="s">
        <v>223</v>
      </c>
    </row>
    <row r="565" spans="1:19" ht="135" hidden="1" customHeight="1" x14ac:dyDescent="0.2">
      <c r="A565" s="61" t="s">
        <v>5969</v>
      </c>
      <c r="B565" s="55" t="s">
        <v>97</v>
      </c>
      <c r="C565" s="56">
        <v>2</v>
      </c>
      <c r="D565" s="57" t="s">
        <v>5968</v>
      </c>
      <c r="E565" s="55" t="s">
        <v>476</v>
      </c>
      <c r="F565" s="55" t="s">
        <v>4851</v>
      </c>
      <c r="G565" s="55" t="s">
        <v>5246</v>
      </c>
      <c r="H565" s="55" t="s">
        <v>5967</v>
      </c>
      <c r="I565" s="55" t="s">
        <v>5966</v>
      </c>
      <c r="J565" s="55" t="s">
        <v>5965</v>
      </c>
      <c r="K565" s="58">
        <v>65.22</v>
      </c>
      <c r="L565" s="63">
        <v>43817</v>
      </c>
      <c r="M565" s="55" t="s">
        <v>86</v>
      </c>
      <c r="N565" s="55" t="s">
        <v>360</v>
      </c>
      <c r="O565" s="57" t="s">
        <v>1576</v>
      </c>
      <c r="P565" s="57" t="s">
        <v>5964</v>
      </c>
      <c r="Q565" s="57" t="s">
        <v>5963</v>
      </c>
      <c r="R565" s="60" t="s">
        <v>86</v>
      </c>
      <c r="S565" s="60" t="s">
        <v>223</v>
      </c>
    </row>
    <row r="566" spans="1:19" ht="135" hidden="1" customHeight="1" x14ac:dyDescent="0.2">
      <c r="A566" s="61" t="s">
        <v>5424</v>
      </c>
      <c r="B566" s="55" t="s">
        <v>97</v>
      </c>
      <c r="C566" s="56">
        <v>2</v>
      </c>
      <c r="D566" s="57" t="s">
        <v>5962</v>
      </c>
      <c r="E566" s="55" t="s">
        <v>220</v>
      </c>
      <c r="F566" s="55" t="s">
        <v>5210</v>
      </c>
      <c r="G566" s="55" t="s">
        <v>224</v>
      </c>
      <c r="H566" s="55" t="s">
        <v>5961</v>
      </c>
      <c r="I566" s="55" t="s">
        <v>3291</v>
      </c>
      <c r="J566" s="55" t="s">
        <v>5422</v>
      </c>
      <c r="K566" s="58">
        <v>74.42</v>
      </c>
      <c r="L566" s="63">
        <v>43817</v>
      </c>
      <c r="M566" s="55" t="s">
        <v>86</v>
      </c>
      <c r="N566" s="55" t="s">
        <v>224</v>
      </c>
      <c r="O566" s="57" t="s">
        <v>705</v>
      </c>
      <c r="P566" s="57" t="s">
        <v>704</v>
      </c>
      <c r="Q566" s="57" t="s">
        <v>5960</v>
      </c>
      <c r="R566" s="60" t="s">
        <v>86</v>
      </c>
      <c r="S566" s="60" t="s">
        <v>223</v>
      </c>
    </row>
    <row r="567" spans="1:19" ht="135" hidden="1" customHeight="1" x14ac:dyDescent="0.2">
      <c r="A567" s="61" t="s">
        <v>5959</v>
      </c>
      <c r="B567" s="55" t="s">
        <v>110</v>
      </c>
      <c r="C567" s="56">
        <v>2</v>
      </c>
      <c r="D567" s="57" t="s">
        <v>5958</v>
      </c>
      <c r="E567" s="55" t="s">
        <v>94</v>
      </c>
      <c r="F567" s="55" t="s">
        <v>5234</v>
      </c>
      <c r="G567" s="55" t="s">
        <v>158</v>
      </c>
      <c r="H567" s="55" t="s">
        <v>5957</v>
      </c>
      <c r="I567" s="55" t="s">
        <v>5956</v>
      </c>
      <c r="J567" s="55" t="s">
        <v>5955</v>
      </c>
      <c r="K567" s="58">
        <v>18.71</v>
      </c>
      <c r="L567" s="63">
        <v>43817</v>
      </c>
      <c r="M567" s="65" t="s">
        <v>103</v>
      </c>
      <c r="N567" s="55" t="s">
        <v>158</v>
      </c>
      <c r="O567" s="57" t="s">
        <v>5954</v>
      </c>
      <c r="P567" s="57" t="s">
        <v>5953</v>
      </c>
      <c r="Q567" s="57" t="s">
        <v>5952</v>
      </c>
      <c r="R567" s="60" t="s">
        <v>86</v>
      </c>
      <c r="S567" s="60" t="s">
        <v>223</v>
      </c>
    </row>
    <row r="568" spans="1:19" ht="135" hidden="1" customHeight="1" x14ac:dyDescent="0.2">
      <c r="A568" s="61" t="s">
        <v>5951</v>
      </c>
      <c r="B568" s="55" t="s">
        <v>97</v>
      </c>
      <c r="C568" s="56">
        <v>2</v>
      </c>
      <c r="D568" s="57" t="s">
        <v>5950</v>
      </c>
      <c r="E568" s="55" t="s">
        <v>719</v>
      </c>
      <c r="F568" s="55" t="s">
        <v>4851</v>
      </c>
      <c r="G568" s="55" t="s">
        <v>5219</v>
      </c>
      <c r="H568" s="55" t="s">
        <v>5949</v>
      </c>
      <c r="I568" s="55" t="s">
        <v>4456</v>
      </c>
      <c r="J568" s="55" t="s">
        <v>4457</v>
      </c>
      <c r="K568" s="58">
        <v>52.94</v>
      </c>
      <c r="L568" s="63">
        <v>43817</v>
      </c>
      <c r="M568" s="55" t="s">
        <v>86</v>
      </c>
      <c r="N568" s="55" t="s">
        <v>90</v>
      </c>
      <c r="O568" s="57" t="s">
        <v>2248</v>
      </c>
      <c r="P568" s="57" t="s">
        <v>4444</v>
      </c>
      <c r="Q568" s="57" t="s">
        <v>5948</v>
      </c>
      <c r="R568" s="60" t="s">
        <v>86</v>
      </c>
      <c r="S568" s="60" t="s">
        <v>223</v>
      </c>
    </row>
    <row r="569" spans="1:19" ht="135" hidden="1" customHeight="1" x14ac:dyDescent="0.2">
      <c r="A569" s="61" t="s">
        <v>5947</v>
      </c>
      <c r="B569" s="55" t="s">
        <v>97</v>
      </c>
      <c r="C569" s="56" t="s">
        <v>96</v>
      </c>
      <c r="D569" s="57" t="s">
        <v>5946</v>
      </c>
      <c r="E569" s="55" t="s">
        <v>108</v>
      </c>
      <c r="F569" s="55" t="s">
        <v>228</v>
      </c>
      <c r="G569" s="55" t="s">
        <v>218</v>
      </c>
      <c r="H569" s="55" t="s">
        <v>5474</v>
      </c>
      <c r="I569" s="55" t="s">
        <v>5945</v>
      </c>
      <c r="J569" s="55" t="s">
        <v>5944</v>
      </c>
      <c r="K569" s="58">
        <v>58.95</v>
      </c>
      <c r="L569" s="63">
        <v>43816</v>
      </c>
      <c r="M569" s="55" t="s">
        <v>86</v>
      </c>
      <c r="N569" s="55" t="s">
        <v>224</v>
      </c>
      <c r="O569" s="57" t="s">
        <v>5473</v>
      </c>
      <c r="P569" s="57" t="s">
        <v>5472</v>
      </c>
      <c r="Q569" s="57" t="s">
        <v>5943</v>
      </c>
      <c r="R569" s="60" t="s">
        <v>86</v>
      </c>
      <c r="S569" s="60"/>
    </row>
    <row r="570" spans="1:19" ht="135" hidden="1" customHeight="1" x14ac:dyDescent="0.2">
      <c r="A570" s="61" t="s">
        <v>2142</v>
      </c>
      <c r="B570" s="55" t="s">
        <v>97</v>
      </c>
      <c r="C570" s="56" t="s">
        <v>96</v>
      </c>
      <c r="D570" s="57" t="s">
        <v>2141</v>
      </c>
      <c r="E570" s="55" t="s">
        <v>2140</v>
      </c>
      <c r="F570" s="55" t="s">
        <v>164</v>
      </c>
      <c r="G570" s="55" t="s">
        <v>163</v>
      </c>
      <c r="H570" s="55" t="s">
        <v>86</v>
      </c>
      <c r="I570" s="55" t="s">
        <v>86</v>
      </c>
      <c r="J570" s="55" t="s">
        <v>2139</v>
      </c>
      <c r="K570" s="58">
        <v>27.89</v>
      </c>
      <c r="L570" s="63">
        <v>43816</v>
      </c>
      <c r="M570" s="55" t="s">
        <v>86</v>
      </c>
      <c r="N570" s="55" t="s">
        <v>158</v>
      </c>
      <c r="O570" s="57" t="s">
        <v>2135</v>
      </c>
      <c r="P570" s="57" t="s">
        <v>2134</v>
      </c>
      <c r="Q570" s="57" t="s">
        <v>2133</v>
      </c>
      <c r="R570" s="60" t="s">
        <v>86</v>
      </c>
      <c r="S570" s="60" t="s">
        <v>223</v>
      </c>
    </row>
    <row r="571" spans="1:19" ht="135" hidden="1" customHeight="1" x14ac:dyDescent="0.2">
      <c r="A571" s="61" t="s">
        <v>5942</v>
      </c>
      <c r="B571" s="55" t="s">
        <v>97</v>
      </c>
      <c r="C571" s="56" t="s">
        <v>96</v>
      </c>
      <c r="D571" s="57" t="s">
        <v>5941</v>
      </c>
      <c r="E571" s="55" t="s">
        <v>883</v>
      </c>
      <c r="F571" s="55" t="s">
        <v>129</v>
      </c>
      <c r="G571" s="55" t="s">
        <v>92</v>
      </c>
      <c r="H571" s="55" t="s">
        <v>86</v>
      </c>
      <c r="I571" s="55" t="s">
        <v>86</v>
      </c>
      <c r="J571" s="55" t="s">
        <v>5940</v>
      </c>
      <c r="K571" s="58">
        <v>49.24</v>
      </c>
      <c r="L571" s="63">
        <v>43817</v>
      </c>
      <c r="M571" s="55" t="s">
        <v>86</v>
      </c>
      <c r="N571" s="55" t="s">
        <v>90</v>
      </c>
      <c r="O571" s="57" t="s">
        <v>845</v>
      </c>
      <c r="P571" s="57" t="s">
        <v>5939</v>
      </c>
      <c r="Q571" s="57" t="s">
        <v>5938</v>
      </c>
      <c r="R571" s="60" t="s">
        <v>86</v>
      </c>
      <c r="S571" s="60" t="s">
        <v>223</v>
      </c>
    </row>
    <row r="572" spans="1:19" ht="135" hidden="1" customHeight="1" x14ac:dyDescent="0.2">
      <c r="A572" s="61" t="s">
        <v>5937</v>
      </c>
      <c r="B572" s="55" t="s">
        <v>97</v>
      </c>
      <c r="C572" s="56" t="s">
        <v>96</v>
      </c>
      <c r="D572" s="57" t="s">
        <v>5936</v>
      </c>
      <c r="E572" s="55" t="s">
        <v>2319</v>
      </c>
      <c r="F572" s="55" t="s">
        <v>93</v>
      </c>
      <c r="G572" s="55" t="s">
        <v>362</v>
      </c>
      <c r="H572" s="55" t="s">
        <v>86</v>
      </c>
      <c r="I572" s="55" t="s">
        <v>86</v>
      </c>
      <c r="J572" s="55" t="s">
        <v>5935</v>
      </c>
      <c r="K572" s="58">
        <v>41.58</v>
      </c>
      <c r="L572" s="63">
        <v>43817</v>
      </c>
      <c r="M572" s="55" t="s">
        <v>86</v>
      </c>
      <c r="N572" s="55" t="s">
        <v>360</v>
      </c>
      <c r="O572" s="57" t="s">
        <v>2248</v>
      </c>
      <c r="P572" s="57" t="s">
        <v>3513</v>
      </c>
      <c r="Q572" s="57" t="s">
        <v>5934</v>
      </c>
      <c r="R572" s="60" t="s">
        <v>86</v>
      </c>
      <c r="S572" s="60"/>
    </row>
    <row r="573" spans="1:19" ht="135" hidden="1" customHeight="1" x14ac:dyDescent="0.2">
      <c r="A573" s="61" t="s">
        <v>5933</v>
      </c>
      <c r="B573" s="55" t="s">
        <v>97</v>
      </c>
      <c r="C573" s="56" t="s">
        <v>96</v>
      </c>
      <c r="D573" s="57" t="s">
        <v>5932</v>
      </c>
      <c r="E573" s="55" t="s">
        <v>2319</v>
      </c>
      <c r="F573" s="55" t="s">
        <v>93</v>
      </c>
      <c r="G573" s="55" t="s">
        <v>367</v>
      </c>
      <c r="H573" s="55" t="s">
        <v>86</v>
      </c>
      <c r="I573" s="55" t="s">
        <v>86</v>
      </c>
      <c r="J573" s="55" t="s">
        <v>5931</v>
      </c>
      <c r="K573" s="58">
        <v>44.67</v>
      </c>
      <c r="L573" s="63">
        <v>43817</v>
      </c>
      <c r="M573" s="55" t="s">
        <v>86</v>
      </c>
      <c r="N573" s="55" t="s">
        <v>90</v>
      </c>
      <c r="O573" s="57" t="s">
        <v>2248</v>
      </c>
      <c r="P573" s="57" t="s">
        <v>3513</v>
      </c>
      <c r="Q573" s="57" t="s">
        <v>5930</v>
      </c>
      <c r="R573" s="60" t="s">
        <v>86</v>
      </c>
      <c r="S573" s="60"/>
    </row>
    <row r="574" spans="1:19" ht="135" hidden="1" customHeight="1" x14ac:dyDescent="0.2">
      <c r="A574" s="61" t="s">
        <v>5929</v>
      </c>
      <c r="B574" s="55" t="s">
        <v>97</v>
      </c>
      <c r="C574" s="56" t="s">
        <v>96</v>
      </c>
      <c r="D574" s="57" t="s">
        <v>5928</v>
      </c>
      <c r="E574" s="55" t="s">
        <v>130</v>
      </c>
      <c r="F574" s="55" t="s">
        <v>93</v>
      </c>
      <c r="G574" s="55" t="s">
        <v>362</v>
      </c>
      <c r="H574" s="55" t="s">
        <v>86</v>
      </c>
      <c r="I574" s="55" t="s">
        <v>86</v>
      </c>
      <c r="J574" s="55" t="s">
        <v>5927</v>
      </c>
      <c r="K574" s="58">
        <v>54.76</v>
      </c>
      <c r="L574" s="63">
        <v>43818</v>
      </c>
      <c r="M574" s="55" t="s">
        <v>86</v>
      </c>
      <c r="N574" s="55" t="s">
        <v>360</v>
      </c>
      <c r="O574" s="57" t="s">
        <v>2248</v>
      </c>
      <c r="P574" s="57" t="s">
        <v>1682</v>
      </c>
      <c r="Q574" s="57" t="s">
        <v>5926</v>
      </c>
      <c r="R574" s="60" t="s">
        <v>86</v>
      </c>
      <c r="S574" s="60"/>
    </row>
    <row r="575" spans="1:19" ht="135" hidden="1" customHeight="1" x14ac:dyDescent="0.2">
      <c r="A575" s="61" t="s">
        <v>5925</v>
      </c>
      <c r="B575" s="55" t="s">
        <v>97</v>
      </c>
      <c r="C575" s="56" t="s">
        <v>96</v>
      </c>
      <c r="D575" s="57" t="s">
        <v>5924</v>
      </c>
      <c r="E575" s="55" t="s">
        <v>130</v>
      </c>
      <c r="F575" s="55" t="s">
        <v>93</v>
      </c>
      <c r="G575" s="55" t="s">
        <v>367</v>
      </c>
      <c r="H575" s="55" t="s">
        <v>86</v>
      </c>
      <c r="I575" s="55" t="s">
        <v>86</v>
      </c>
      <c r="J575" s="55" t="s">
        <v>5923</v>
      </c>
      <c r="K575" s="58">
        <v>57.84</v>
      </c>
      <c r="L575" s="63">
        <v>43818</v>
      </c>
      <c r="M575" s="55" t="s">
        <v>86</v>
      </c>
      <c r="N575" s="55" t="s">
        <v>90</v>
      </c>
      <c r="O575" s="57" t="s">
        <v>2248</v>
      </c>
      <c r="P575" s="57" t="s">
        <v>1682</v>
      </c>
      <c r="Q575" s="57" t="s">
        <v>5922</v>
      </c>
      <c r="R575" s="60" t="s">
        <v>86</v>
      </c>
      <c r="S575" s="60"/>
    </row>
    <row r="576" spans="1:19" ht="135" hidden="1" customHeight="1" x14ac:dyDescent="0.2">
      <c r="A576" s="61" t="s">
        <v>1688</v>
      </c>
      <c r="B576" s="55" t="s">
        <v>97</v>
      </c>
      <c r="C576" s="56" t="s">
        <v>96</v>
      </c>
      <c r="D576" s="57" t="s">
        <v>5921</v>
      </c>
      <c r="E576" s="55" t="s">
        <v>130</v>
      </c>
      <c r="F576" s="55" t="s">
        <v>93</v>
      </c>
      <c r="G576" s="55" t="s">
        <v>92</v>
      </c>
      <c r="H576" s="55" t="s">
        <v>5542</v>
      </c>
      <c r="I576" s="55" t="s">
        <v>5920</v>
      </c>
      <c r="J576" s="55" t="s">
        <v>1686</v>
      </c>
      <c r="K576" s="58">
        <v>37.33</v>
      </c>
      <c r="L576" s="63">
        <v>43818</v>
      </c>
      <c r="M576" s="55" t="s">
        <v>86</v>
      </c>
      <c r="N576" s="55" t="s">
        <v>90</v>
      </c>
      <c r="O576" s="57" t="s">
        <v>2248</v>
      </c>
      <c r="P576" s="57" t="s">
        <v>1682</v>
      </c>
      <c r="Q576" s="57" t="s">
        <v>1681</v>
      </c>
      <c r="R576" s="60" t="s">
        <v>86</v>
      </c>
      <c r="S576" s="60" t="s">
        <v>223</v>
      </c>
    </row>
    <row r="577" spans="1:19" ht="135" hidden="1" customHeight="1" x14ac:dyDescent="0.2">
      <c r="A577" s="61" t="s">
        <v>1555</v>
      </c>
      <c r="B577" s="55" t="s">
        <v>97</v>
      </c>
      <c r="C577" s="56" t="s">
        <v>96</v>
      </c>
      <c r="D577" s="57" t="s">
        <v>1554</v>
      </c>
      <c r="E577" s="55" t="s">
        <v>476</v>
      </c>
      <c r="F577" s="55" t="s">
        <v>129</v>
      </c>
      <c r="G577" s="55" t="s">
        <v>92</v>
      </c>
      <c r="H577" s="55" t="s">
        <v>86</v>
      </c>
      <c r="I577" s="55" t="s">
        <v>86</v>
      </c>
      <c r="J577" s="55" t="s">
        <v>1553</v>
      </c>
      <c r="K577" s="58">
        <v>44.9</v>
      </c>
      <c r="L577" s="63">
        <v>43819</v>
      </c>
      <c r="M577" s="55" t="s">
        <v>86</v>
      </c>
      <c r="N577" s="55" t="s">
        <v>90</v>
      </c>
      <c r="O577" s="57" t="s">
        <v>1549</v>
      </c>
      <c r="P577" s="57" t="s">
        <v>1548</v>
      </c>
      <c r="Q577" s="57" t="s">
        <v>1547</v>
      </c>
      <c r="R577" s="60" t="s">
        <v>86</v>
      </c>
      <c r="S577" s="60" t="s">
        <v>223</v>
      </c>
    </row>
    <row r="578" spans="1:19" ht="135" hidden="1" customHeight="1" x14ac:dyDescent="0.2">
      <c r="A578" s="61" t="s">
        <v>5919</v>
      </c>
      <c r="B578" s="55" t="s">
        <v>110</v>
      </c>
      <c r="C578" s="56" t="s">
        <v>96</v>
      </c>
      <c r="D578" s="57" t="s">
        <v>5918</v>
      </c>
      <c r="E578" s="55" t="s">
        <v>414</v>
      </c>
      <c r="F578" s="55" t="s">
        <v>164</v>
      </c>
      <c r="G578" s="55" t="s">
        <v>413</v>
      </c>
      <c r="H578" s="55" t="s">
        <v>5561</v>
      </c>
      <c r="I578" s="55" t="s">
        <v>5917</v>
      </c>
      <c r="J578" s="55" t="s">
        <v>2997</v>
      </c>
      <c r="K578" s="58">
        <v>19.920000000000002</v>
      </c>
      <c r="L578" s="63">
        <v>43818</v>
      </c>
      <c r="M578" s="65" t="s">
        <v>103</v>
      </c>
      <c r="N578" s="55" t="s">
        <v>408</v>
      </c>
      <c r="O578" s="57" t="s">
        <v>407</v>
      </c>
      <c r="P578" s="57" t="s">
        <v>406</v>
      </c>
      <c r="Q578" s="57" t="s">
        <v>5916</v>
      </c>
      <c r="R578" s="60" t="s">
        <v>86</v>
      </c>
      <c r="S578" s="60" t="s">
        <v>223</v>
      </c>
    </row>
    <row r="579" spans="1:19" ht="135" hidden="1" customHeight="1" x14ac:dyDescent="0.2">
      <c r="A579" s="61" t="s">
        <v>5915</v>
      </c>
      <c r="B579" s="55" t="s">
        <v>110</v>
      </c>
      <c r="C579" s="56" t="s">
        <v>96</v>
      </c>
      <c r="D579" s="57" t="s">
        <v>5914</v>
      </c>
      <c r="E579" s="55" t="s">
        <v>414</v>
      </c>
      <c r="F579" s="55" t="s">
        <v>173</v>
      </c>
      <c r="G579" s="55" t="s">
        <v>413</v>
      </c>
      <c r="H579" s="55" t="s">
        <v>5566</v>
      </c>
      <c r="I579" s="55" t="s">
        <v>5913</v>
      </c>
      <c r="J579" s="55" t="s">
        <v>2999</v>
      </c>
      <c r="K579" s="58">
        <v>27.42</v>
      </c>
      <c r="L579" s="63">
        <v>43818</v>
      </c>
      <c r="M579" s="65" t="s">
        <v>103</v>
      </c>
      <c r="N579" s="55" t="s">
        <v>408</v>
      </c>
      <c r="O579" s="57" t="s">
        <v>407</v>
      </c>
      <c r="P579" s="57" t="s">
        <v>406</v>
      </c>
      <c r="Q579" s="57" t="s">
        <v>5912</v>
      </c>
      <c r="R579" s="60" t="s">
        <v>86</v>
      </c>
      <c r="S579" s="60" t="s">
        <v>223</v>
      </c>
    </row>
    <row r="580" spans="1:19" ht="135" hidden="1" customHeight="1" x14ac:dyDescent="0.2">
      <c r="A580" s="61" t="s">
        <v>5911</v>
      </c>
      <c r="B580" s="55" t="s">
        <v>110</v>
      </c>
      <c r="C580" s="56" t="s">
        <v>96</v>
      </c>
      <c r="D580" s="57" t="s">
        <v>5910</v>
      </c>
      <c r="E580" s="55" t="s">
        <v>414</v>
      </c>
      <c r="F580" s="55" t="s">
        <v>183</v>
      </c>
      <c r="G580" s="55" t="s">
        <v>413</v>
      </c>
      <c r="H580" s="55" t="s">
        <v>5555</v>
      </c>
      <c r="I580" s="55" t="s">
        <v>5909</v>
      </c>
      <c r="J580" s="55" t="s">
        <v>2994</v>
      </c>
      <c r="K580" s="58">
        <v>31.86</v>
      </c>
      <c r="L580" s="63">
        <v>43818</v>
      </c>
      <c r="M580" s="65" t="s">
        <v>103</v>
      </c>
      <c r="N580" s="55" t="s">
        <v>408</v>
      </c>
      <c r="O580" s="57" t="s">
        <v>407</v>
      </c>
      <c r="P580" s="57" t="s">
        <v>406</v>
      </c>
      <c r="Q580" s="57" t="s">
        <v>5908</v>
      </c>
      <c r="R580" s="60" t="s">
        <v>86</v>
      </c>
      <c r="S580" s="60" t="s">
        <v>223</v>
      </c>
    </row>
    <row r="581" spans="1:19" ht="135" hidden="1" customHeight="1" x14ac:dyDescent="0.2">
      <c r="A581" s="61" t="s">
        <v>210</v>
      </c>
      <c r="B581" s="55" t="s">
        <v>97</v>
      </c>
      <c r="C581" s="56" t="s">
        <v>96</v>
      </c>
      <c r="D581" s="57" t="s">
        <v>5907</v>
      </c>
      <c r="E581" s="55" t="s">
        <v>184</v>
      </c>
      <c r="F581" s="55" t="s">
        <v>183</v>
      </c>
      <c r="G581" s="55" t="s">
        <v>163</v>
      </c>
      <c r="H581" s="55" t="s">
        <v>4708</v>
      </c>
      <c r="I581" s="55" t="s">
        <v>4707</v>
      </c>
      <c r="J581" s="55" t="s">
        <v>208</v>
      </c>
      <c r="K581" s="58">
        <v>32.07</v>
      </c>
      <c r="L581" s="63">
        <v>43819</v>
      </c>
      <c r="M581" s="93" t="s">
        <v>86</v>
      </c>
      <c r="N581" s="55" t="s">
        <v>158</v>
      </c>
      <c r="O581" s="57" t="s">
        <v>5664</v>
      </c>
      <c r="P581" s="57" t="s">
        <v>5663</v>
      </c>
      <c r="Q581" s="57" t="s">
        <v>5906</v>
      </c>
      <c r="R581" s="60" t="s">
        <v>86</v>
      </c>
      <c r="S581" s="60" t="s">
        <v>223</v>
      </c>
    </row>
    <row r="582" spans="1:19" ht="135" hidden="1" customHeight="1" x14ac:dyDescent="0.2">
      <c r="A582" s="61" t="s">
        <v>5905</v>
      </c>
      <c r="B582" s="55" t="s">
        <v>97</v>
      </c>
      <c r="C582" s="56" t="s">
        <v>96</v>
      </c>
      <c r="D582" s="57" t="s">
        <v>5904</v>
      </c>
      <c r="E582" s="55" t="s">
        <v>184</v>
      </c>
      <c r="F582" s="55" t="s">
        <v>458</v>
      </c>
      <c r="G582" s="55" t="s">
        <v>163</v>
      </c>
      <c r="H582" s="55" t="s">
        <v>86</v>
      </c>
      <c r="I582" s="55" t="s">
        <v>86</v>
      </c>
      <c r="J582" s="55" t="s">
        <v>5903</v>
      </c>
      <c r="K582" s="58">
        <v>55.82</v>
      </c>
      <c r="L582" s="63">
        <v>43819</v>
      </c>
      <c r="M582" s="93" t="s">
        <v>86</v>
      </c>
      <c r="N582" s="55" t="s">
        <v>158</v>
      </c>
      <c r="O582" s="57" t="s">
        <v>5664</v>
      </c>
      <c r="P582" s="57" t="s">
        <v>5663</v>
      </c>
      <c r="Q582" s="57" t="s">
        <v>5902</v>
      </c>
      <c r="R582" s="60" t="s">
        <v>86</v>
      </c>
      <c r="S582" s="60"/>
    </row>
    <row r="583" spans="1:19" ht="135" hidden="1" customHeight="1" x14ac:dyDescent="0.2">
      <c r="A583" s="61" t="s">
        <v>5901</v>
      </c>
      <c r="B583" s="55" t="s">
        <v>97</v>
      </c>
      <c r="C583" s="56" t="s">
        <v>96</v>
      </c>
      <c r="D583" s="57" t="s">
        <v>5900</v>
      </c>
      <c r="E583" s="55" t="s">
        <v>184</v>
      </c>
      <c r="F583" s="55" t="s">
        <v>164</v>
      </c>
      <c r="G583" s="55" t="s">
        <v>163</v>
      </c>
      <c r="H583" s="55" t="s">
        <v>86</v>
      </c>
      <c r="I583" s="55" t="s">
        <v>86</v>
      </c>
      <c r="J583" s="55" t="s">
        <v>5899</v>
      </c>
      <c r="K583" s="58">
        <v>20.68</v>
      </c>
      <c r="L583" s="63">
        <v>43819</v>
      </c>
      <c r="M583" s="93" t="s">
        <v>86</v>
      </c>
      <c r="N583" s="55" t="s">
        <v>158</v>
      </c>
      <c r="O583" s="57" t="s">
        <v>5664</v>
      </c>
      <c r="P583" s="57" t="s">
        <v>5663</v>
      </c>
      <c r="Q583" s="57" t="s">
        <v>5898</v>
      </c>
      <c r="R583" s="60" t="s">
        <v>86</v>
      </c>
      <c r="S583" s="60"/>
    </row>
    <row r="584" spans="1:19" ht="135" hidden="1" customHeight="1" x14ac:dyDescent="0.2">
      <c r="A584" s="61" t="s">
        <v>5897</v>
      </c>
      <c r="B584" s="55" t="s">
        <v>110</v>
      </c>
      <c r="C584" s="56" t="s">
        <v>96</v>
      </c>
      <c r="D584" s="57" t="s">
        <v>5896</v>
      </c>
      <c r="E584" s="55" t="s">
        <v>108</v>
      </c>
      <c r="F584" s="55" t="s">
        <v>129</v>
      </c>
      <c r="G584" s="55" t="s">
        <v>2155</v>
      </c>
      <c r="H584" s="55" t="s">
        <v>86</v>
      </c>
      <c r="I584" s="55" t="s">
        <v>86</v>
      </c>
      <c r="J584" s="55" t="s">
        <v>5895</v>
      </c>
      <c r="K584" s="58">
        <v>131.38999999999999</v>
      </c>
      <c r="L584" s="63">
        <v>43830</v>
      </c>
      <c r="M584" s="65" t="s">
        <v>103</v>
      </c>
      <c r="N584" s="55" t="s">
        <v>102</v>
      </c>
      <c r="O584" s="57" t="s">
        <v>2209</v>
      </c>
      <c r="P584" s="57" t="s">
        <v>4523</v>
      </c>
      <c r="Q584" s="57" t="s">
        <v>5894</v>
      </c>
      <c r="R584" s="60" t="s">
        <v>86</v>
      </c>
      <c r="S584" s="60" t="s">
        <v>223</v>
      </c>
    </row>
    <row r="585" spans="1:19" ht="135" hidden="1" customHeight="1" x14ac:dyDescent="0.2">
      <c r="A585" s="61" t="s">
        <v>5893</v>
      </c>
      <c r="B585" s="55" t="s">
        <v>110</v>
      </c>
      <c r="C585" s="56" t="s">
        <v>96</v>
      </c>
      <c r="D585" s="57" t="s">
        <v>5892</v>
      </c>
      <c r="E585" s="55" t="s">
        <v>108</v>
      </c>
      <c r="F585" s="55" t="s">
        <v>107</v>
      </c>
      <c r="G585" s="55" t="s">
        <v>2155</v>
      </c>
      <c r="H585" s="55" t="s">
        <v>86</v>
      </c>
      <c r="I585" s="55" t="s">
        <v>86</v>
      </c>
      <c r="J585" s="55" t="s">
        <v>5891</v>
      </c>
      <c r="K585" s="58">
        <v>153.16999999999999</v>
      </c>
      <c r="L585" s="63">
        <v>43830</v>
      </c>
      <c r="M585" s="65" t="s">
        <v>103</v>
      </c>
      <c r="N585" s="55" t="s">
        <v>102</v>
      </c>
      <c r="O585" s="57" t="s">
        <v>1057</v>
      </c>
      <c r="P585" s="57" t="s">
        <v>5890</v>
      </c>
      <c r="Q585" s="57" t="s">
        <v>5889</v>
      </c>
      <c r="R585" s="60" t="s">
        <v>86</v>
      </c>
      <c r="S585" s="60"/>
    </row>
    <row r="586" spans="1:19" ht="135" hidden="1" customHeight="1" x14ac:dyDescent="0.2">
      <c r="A586" s="61" t="s">
        <v>5888</v>
      </c>
      <c r="B586" s="55" t="s">
        <v>110</v>
      </c>
      <c r="C586" s="56" t="s">
        <v>96</v>
      </c>
      <c r="D586" s="57" t="s">
        <v>5887</v>
      </c>
      <c r="E586" s="55" t="s">
        <v>108</v>
      </c>
      <c r="F586" s="55" t="s">
        <v>117</v>
      </c>
      <c r="G586" s="55" t="s">
        <v>375</v>
      </c>
      <c r="H586" s="55" t="s">
        <v>86</v>
      </c>
      <c r="I586" s="55" t="s">
        <v>86</v>
      </c>
      <c r="J586" s="55" t="s">
        <v>5886</v>
      </c>
      <c r="K586" s="58">
        <v>-592.67999999999995</v>
      </c>
      <c r="L586" s="63">
        <v>43830</v>
      </c>
      <c r="M586" s="65" t="s">
        <v>103</v>
      </c>
      <c r="N586" s="55" t="s">
        <v>373</v>
      </c>
      <c r="O586" s="57" t="s">
        <v>3736</v>
      </c>
      <c r="P586" s="57" t="s">
        <v>5885</v>
      </c>
      <c r="Q586" s="57" t="s">
        <v>5884</v>
      </c>
      <c r="R586" s="60" t="s">
        <v>86</v>
      </c>
      <c r="S586" s="60"/>
    </row>
    <row r="587" spans="1:19" ht="135" hidden="1" customHeight="1" x14ac:dyDescent="0.2">
      <c r="A587" s="61" t="s">
        <v>5883</v>
      </c>
      <c r="B587" s="55" t="s">
        <v>110</v>
      </c>
      <c r="C587" s="56" t="s">
        <v>96</v>
      </c>
      <c r="D587" s="57" t="s">
        <v>5882</v>
      </c>
      <c r="E587" s="55" t="s">
        <v>108</v>
      </c>
      <c r="F587" s="55" t="s">
        <v>117</v>
      </c>
      <c r="G587" s="55" t="s">
        <v>375</v>
      </c>
      <c r="H587" s="55" t="s">
        <v>86</v>
      </c>
      <c r="I587" s="55" t="s">
        <v>86</v>
      </c>
      <c r="J587" s="55" t="s">
        <v>5881</v>
      </c>
      <c r="K587" s="58">
        <v>-630.72</v>
      </c>
      <c r="L587" s="63">
        <v>43830</v>
      </c>
      <c r="M587" s="65" t="s">
        <v>103</v>
      </c>
      <c r="N587" s="55" t="s">
        <v>373</v>
      </c>
      <c r="O587" s="57" t="s">
        <v>3736</v>
      </c>
      <c r="P587" s="57" t="s">
        <v>5880</v>
      </c>
      <c r="Q587" s="57" t="s">
        <v>5879</v>
      </c>
      <c r="R587" s="60" t="s">
        <v>86</v>
      </c>
      <c r="S587" s="60"/>
    </row>
    <row r="588" spans="1:19" ht="135" hidden="1" customHeight="1" x14ac:dyDescent="0.2">
      <c r="A588" s="61" t="s">
        <v>5878</v>
      </c>
      <c r="B588" s="55" t="s">
        <v>97</v>
      </c>
      <c r="C588" s="56" t="s">
        <v>96</v>
      </c>
      <c r="D588" s="57" t="s">
        <v>5877</v>
      </c>
      <c r="E588" s="55" t="s">
        <v>859</v>
      </c>
      <c r="F588" s="55" t="s">
        <v>129</v>
      </c>
      <c r="G588" s="55" t="s">
        <v>92</v>
      </c>
      <c r="H588" s="55" t="s">
        <v>5539</v>
      </c>
      <c r="I588" s="55" t="s">
        <v>5876</v>
      </c>
      <c r="J588" s="55" t="s">
        <v>5875</v>
      </c>
      <c r="K588" s="58">
        <v>60.09</v>
      </c>
      <c r="L588" s="63">
        <v>43819</v>
      </c>
      <c r="M588" s="93" t="s">
        <v>86</v>
      </c>
      <c r="N588" s="55" t="s">
        <v>90</v>
      </c>
      <c r="O588" s="57" t="s">
        <v>1576</v>
      </c>
      <c r="P588" s="57" t="s">
        <v>5532</v>
      </c>
      <c r="Q588" s="57" t="s">
        <v>5874</v>
      </c>
      <c r="R588" s="60" t="s">
        <v>86</v>
      </c>
      <c r="S588" s="60"/>
    </row>
    <row r="589" spans="1:19" ht="135" hidden="1" customHeight="1" x14ac:dyDescent="0.2">
      <c r="A589" s="61" t="s">
        <v>5873</v>
      </c>
      <c r="B589" s="55" t="s">
        <v>97</v>
      </c>
      <c r="C589" s="56" t="s">
        <v>96</v>
      </c>
      <c r="D589" s="57" t="s">
        <v>5872</v>
      </c>
      <c r="E589" s="55" t="s">
        <v>859</v>
      </c>
      <c r="F589" s="55" t="s">
        <v>129</v>
      </c>
      <c r="G589" s="55" t="s">
        <v>362</v>
      </c>
      <c r="H589" s="55" t="s">
        <v>5536</v>
      </c>
      <c r="I589" s="55" t="s">
        <v>5871</v>
      </c>
      <c r="J589" s="55" t="s">
        <v>5870</v>
      </c>
      <c r="K589" s="58">
        <v>80.27</v>
      </c>
      <c r="L589" s="63">
        <v>43819</v>
      </c>
      <c r="M589" s="93" t="s">
        <v>86</v>
      </c>
      <c r="N589" s="55" t="s">
        <v>360</v>
      </c>
      <c r="O589" s="57" t="s">
        <v>1576</v>
      </c>
      <c r="P589" s="57" t="s">
        <v>5532</v>
      </c>
      <c r="Q589" s="57" t="s">
        <v>5869</v>
      </c>
      <c r="R589" s="60" t="s">
        <v>86</v>
      </c>
      <c r="S589" s="60"/>
    </row>
    <row r="590" spans="1:19" ht="135" hidden="1" customHeight="1" x14ac:dyDescent="0.2">
      <c r="A590" s="61" t="s">
        <v>5868</v>
      </c>
      <c r="B590" s="55" t="s">
        <v>97</v>
      </c>
      <c r="C590" s="56" t="s">
        <v>96</v>
      </c>
      <c r="D590" s="57" t="s">
        <v>5867</v>
      </c>
      <c r="E590" s="55" t="s">
        <v>859</v>
      </c>
      <c r="F590" s="55" t="s">
        <v>129</v>
      </c>
      <c r="G590" s="55" t="s">
        <v>367</v>
      </c>
      <c r="H590" s="55" t="s">
        <v>5533</v>
      </c>
      <c r="I590" s="55" t="s">
        <v>5449</v>
      </c>
      <c r="J590" s="55" t="s">
        <v>5866</v>
      </c>
      <c r="K590" s="58">
        <v>83.36</v>
      </c>
      <c r="L590" s="63">
        <v>43819</v>
      </c>
      <c r="M590" s="93" t="s">
        <v>86</v>
      </c>
      <c r="N590" s="55" t="s">
        <v>90</v>
      </c>
      <c r="O590" s="57" t="s">
        <v>1576</v>
      </c>
      <c r="P590" s="57" t="s">
        <v>5532</v>
      </c>
      <c r="Q590" s="57" t="s">
        <v>5865</v>
      </c>
      <c r="R590" s="60" t="s">
        <v>86</v>
      </c>
      <c r="S590" s="60"/>
    </row>
    <row r="591" spans="1:19" ht="135" hidden="1" customHeight="1" x14ac:dyDescent="0.2">
      <c r="A591" s="61" t="s">
        <v>5864</v>
      </c>
      <c r="B591" s="55" t="s">
        <v>110</v>
      </c>
      <c r="C591" s="56" t="s">
        <v>96</v>
      </c>
      <c r="D591" s="57" t="s">
        <v>5863</v>
      </c>
      <c r="E591" s="55" t="s">
        <v>108</v>
      </c>
      <c r="F591" s="55" t="s">
        <v>183</v>
      </c>
      <c r="G591" s="55" t="s">
        <v>647</v>
      </c>
      <c r="H591" s="55" t="s">
        <v>86</v>
      </c>
      <c r="I591" s="55" t="s">
        <v>86</v>
      </c>
      <c r="J591" s="55" t="s">
        <v>2992</v>
      </c>
      <c r="K591" s="58">
        <v>25.08</v>
      </c>
      <c r="L591" s="63">
        <v>43826</v>
      </c>
      <c r="M591" s="65" t="s">
        <v>103</v>
      </c>
      <c r="N591" s="55" t="s">
        <v>642</v>
      </c>
      <c r="O591" s="57" t="s">
        <v>641</v>
      </c>
      <c r="P591" s="57" t="s">
        <v>640</v>
      </c>
      <c r="Q591" s="57" t="s">
        <v>5862</v>
      </c>
      <c r="R591" s="60" t="s">
        <v>86</v>
      </c>
      <c r="S591" s="60" t="s">
        <v>223</v>
      </c>
    </row>
    <row r="592" spans="1:19" ht="135" hidden="1" customHeight="1" x14ac:dyDescent="0.2">
      <c r="A592" s="61" t="s">
        <v>5861</v>
      </c>
      <c r="B592" s="55" t="s">
        <v>110</v>
      </c>
      <c r="C592" s="56" t="s">
        <v>96</v>
      </c>
      <c r="D592" s="57" t="s">
        <v>5860</v>
      </c>
      <c r="E592" s="55" t="s">
        <v>108</v>
      </c>
      <c r="F592" s="55" t="s">
        <v>183</v>
      </c>
      <c r="G592" s="55" t="s">
        <v>413</v>
      </c>
      <c r="H592" s="55" t="s">
        <v>86</v>
      </c>
      <c r="I592" s="55" t="s">
        <v>86</v>
      </c>
      <c r="J592" s="55" t="s">
        <v>2991</v>
      </c>
      <c r="K592" s="58">
        <v>25.08</v>
      </c>
      <c r="L592" s="63">
        <v>43826</v>
      </c>
      <c r="M592" s="65" t="s">
        <v>103</v>
      </c>
      <c r="N592" s="55" t="s">
        <v>408</v>
      </c>
      <c r="O592" s="57" t="s">
        <v>641</v>
      </c>
      <c r="P592" s="57" t="s">
        <v>640</v>
      </c>
      <c r="Q592" s="57" t="s">
        <v>5859</v>
      </c>
      <c r="R592" s="60" t="s">
        <v>86</v>
      </c>
      <c r="S592" s="60" t="s">
        <v>223</v>
      </c>
    </row>
    <row r="593" spans="1:19" ht="135" hidden="1" customHeight="1" x14ac:dyDescent="0.2">
      <c r="A593" s="61" t="s">
        <v>5858</v>
      </c>
      <c r="B593" s="55" t="s">
        <v>110</v>
      </c>
      <c r="C593" s="56" t="s">
        <v>96</v>
      </c>
      <c r="D593" s="57" t="s">
        <v>5857</v>
      </c>
      <c r="E593" s="55" t="s">
        <v>108</v>
      </c>
      <c r="F593" s="55" t="s">
        <v>183</v>
      </c>
      <c r="G593" s="55" t="s">
        <v>434</v>
      </c>
      <c r="H593" s="55" t="s">
        <v>86</v>
      </c>
      <c r="I593" s="55" t="s">
        <v>86</v>
      </c>
      <c r="J593" s="55" t="s">
        <v>2990</v>
      </c>
      <c r="K593" s="58">
        <v>25.08</v>
      </c>
      <c r="L593" s="63">
        <v>43826</v>
      </c>
      <c r="M593" s="65" t="s">
        <v>103</v>
      </c>
      <c r="N593" s="55" t="s">
        <v>431</v>
      </c>
      <c r="O593" s="57" t="s">
        <v>641</v>
      </c>
      <c r="P593" s="57" t="s">
        <v>640</v>
      </c>
      <c r="Q593" s="57" t="s">
        <v>5856</v>
      </c>
      <c r="R593" s="60" t="s">
        <v>86</v>
      </c>
      <c r="S593" s="60" t="s">
        <v>223</v>
      </c>
    </row>
    <row r="594" spans="1:19" ht="135" hidden="1" customHeight="1" x14ac:dyDescent="0.2">
      <c r="A594" s="61" t="s">
        <v>5855</v>
      </c>
      <c r="B594" s="55" t="s">
        <v>110</v>
      </c>
      <c r="C594" s="56" t="s">
        <v>96</v>
      </c>
      <c r="D594" s="57" t="s">
        <v>5854</v>
      </c>
      <c r="E594" s="55" t="s">
        <v>108</v>
      </c>
      <c r="F594" s="55" t="s">
        <v>183</v>
      </c>
      <c r="G594" s="55" t="s">
        <v>647</v>
      </c>
      <c r="H594" s="55" t="s">
        <v>86</v>
      </c>
      <c r="I594" s="55" t="s">
        <v>86</v>
      </c>
      <c r="J594" s="55" t="s">
        <v>2936</v>
      </c>
      <c r="K594" s="58">
        <v>42.91</v>
      </c>
      <c r="L594" s="63">
        <v>43826</v>
      </c>
      <c r="M594" s="65" t="s">
        <v>103</v>
      </c>
      <c r="N594" s="55" t="s">
        <v>642</v>
      </c>
      <c r="O594" s="57" t="s">
        <v>641</v>
      </c>
      <c r="P594" s="57" t="s">
        <v>640</v>
      </c>
      <c r="Q594" s="57" t="s">
        <v>5853</v>
      </c>
      <c r="R594" s="60" t="s">
        <v>86</v>
      </c>
      <c r="S594" s="60" t="s">
        <v>223</v>
      </c>
    </row>
    <row r="595" spans="1:19" ht="135" hidden="1" customHeight="1" x14ac:dyDescent="0.2">
      <c r="A595" s="61" t="s">
        <v>951</v>
      </c>
      <c r="B595" s="55" t="s">
        <v>110</v>
      </c>
      <c r="C595" s="56" t="s">
        <v>96</v>
      </c>
      <c r="D595" s="57" t="s">
        <v>950</v>
      </c>
      <c r="E595" s="55" t="s">
        <v>108</v>
      </c>
      <c r="F595" s="55" t="s">
        <v>183</v>
      </c>
      <c r="G595" s="55" t="s">
        <v>647</v>
      </c>
      <c r="H595" s="55" t="s">
        <v>86</v>
      </c>
      <c r="I595" s="55" t="s">
        <v>86</v>
      </c>
      <c r="J595" s="55" t="s">
        <v>949</v>
      </c>
      <c r="K595" s="58">
        <v>37.130000000000003</v>
      </c>
      <c r="L595" s="63">
        <v>43826</v>
      </c>
      <c r="M595" s="65" t="s">
        <v>103</v>
      </c>
      <c r="N595" s="55" t="s">
        <v>642</v>
      </c>
      <c r="O595" s="57" t="s">
        <v>641</v>
      </c>
      <c r="P595" s="57" t="s">
        <v>640</v>
      </c>
      <c r="Q595" s="57" t="s">
        <v>945</v>
      </c>
      <c r="R595" s="60" t="s">
        <v>86</v>
      </c>
      <c r="S595" s="60" t="s">
        <v>223</v>
      </c>
    </row>
    <row r="596" spans="1:19" ht="135" hidden="1" customHeight="1" x14ac:dyDescent="0.2">
      <c r="A596" s="61" t="s">
        <v>5852</v>
      </c>
      <c r="B596" s="55" t="s">
        <v>110</v>
      </c>
      <c r="C596" s="56" t="s">
        <v>96</v>
      </c>
      <c r="D596" s="57" t="s">
        <v>5851</v>
      </c>
      <c r="E596" s="55" t="s">
        <v>108</v>
      </c>
      <c r="F596" s="55" t="s">
        <v>183</v>
      </c>
      <c r="G596" s="55" t="s">
        <v>413</v>
      </c>
      <c r="H596" s="55" t="s">
        <v>5194</v>
      </c>
      <c r="I596" s="55" t="s">
        <v>4480</v>
      </c>
      <c r="J596" s="55" t="s">
        <v>2946</v>
      </c>
      <c r="K596" s="58">
        <v>37.130000000000003</v>
      </c>
      <c r="L596" s="63">
        <v>43826</v>
      </c>
      <c r="M596" s="65" t="s">
        <v>103</v>
      </c>
      <c r="N596" s="55" t="s">
        <v>408</v>
      </c>
      <c r="O596" s="57" t="s">
        <v>641</v>
      </c>
      <c r="P596" s="57" t="s">
        <v>640</v>
      </c>
      <c r="Q596" s="57" t="s">
        <v>5850</v>
      </c>
      <c r="R596" s="60" t="s">
        <v>86</v>
      </c>
      <c r="S596" s="60" t="s">
        <v>223</v>
      </c>
    </row>
    <row r="597" spans="1:19" ht="135" hidden="1" customHeight="1" x14ac:dyDescent="0.2">
      <c r="A597" s="61" t="s">
        <v>2080</v>
      </c>
      <c r="B597" s="55" t="s">
        <v>110</v>
      </c>
      <c r="C597" s="56" t="s">
        <v>96</v>
      </c>
      <c r="D597" s="57" t="s">
        <v>2079</v>
      </c>
      <c r="E597" s="55" t="s">
        <v>108</v>
      </c>
      <c r="F597" s="55" t="s">
        <v>183</v>
      </c>
      <c r="G597" s="55" t="s">
        <v>434</v>
      </c>
      <c r="H597" s="55" t="s">
        <v>5201</v>
      </c>
      <c r="I597" s="55" t="s">
        <v>5200</v>
      </c>
      <c r="J597" s="55" t="s">
        <v>2078</v>
      </c>
      <c r="K597" s="58">
        <v>37.130000000000003</v>
      </c>
      <c r="L597" s="63">
        <v>43826</v>
      </c>
      <c r="M597" s="65" t="s">
        <v>103</v>
      </c>
      <c r="N597" s="55" t="s">
        <v>431</v>
      </c>
      <c r="O597" s="57" t="s">
        <v>641</v>
      </c>
      <c r="P597" s="57" t="s">
        <v>640</v>
      </c>
      <c r="Q597" s="57" t="s">
        <v>2077</v>
      </c>
      <c r="R597" s="60" t="s">
        <v>86</v>
      </c>
      <c r="S597" s="60" t="s">
        <v>223</v>
      </c>
    </row>
    <row r="598" spans="1:19" ht="135" hidden="1" customHeight="1" x14ac:dyDescent="0.2">
      <c r="A598" s="61" t="s">
        <v>5849</v>
      </c>
      <c r="B598" s="55" t="s">
        <v>110</v>
      </c>
      <c r="C598" s="56" t="s">
        <v>96</v>
      </c>
      <c r="D598" s="57" t="s">
        <v>5848</v>
      </c>
      <c r="E598" s="55" t="s">
        <v>108</v>
      </c>
      <c r="F598" s="55" t="s">
        <v>183</v>
      </c>
      <c r="G598" s="55" t="s">
        <v>413</v>
      </c>
      <c r="H598" s="55" t="s">
        <v>86</v>
      </c>
      <c r="I598" s="55" t="s">
        <v>86</v>
      </c>
      <c r="J598" s="55" t="s">
        <v>2931</v>
      </c>
      <c r="K598" s="58">
        <v>42.91</v>
      </c>
      <c r="L598" s="63">
        <v>43826</v>
      </c>
      <c r="M598" s="65" t="s">
        <v>103</v>
      </c>
      <c r="N598" s="55" t="s">
        <v>408</v>
      </c>
      <c r="O598" s="57" t="s">
        <v>641</v>
      </c>
      <c r="P598" s="57" t="s">
        <v>640</v>
      </c>
      <c r="Q598" s="57" t="s">
        <v>5847</v>
      </c>
      <c r="R598" s="60" t="s">
        <v>86</v>
      </c>
      <c r="S598" s="60" t="s">
        <v>223</v>
      </c>
    </row>
    <row r="599" spans="1:19" ht="135" hidden="1" customHeight="1" x14ac:dyDescent="0.2">
      <c r="A599" s="61" t="s">
        <v>944</v>
      </c>
      <c r="B599" s="55" t="s">
        <v>110</v>
      </c>
      <c r="C599" s="56" t="s">
        <v>96</v>
      </c>
      <c r="D599" s="57" t="s">
        <v>5846</v>
      </c>
      <c r="E599" s="55" t="s">
        <v>108</v>
      </c>
      <c r="F599" s="55" t="s">
        <v>183</v>
      </c>
      <c r="G599" s="55" t="s">
        <v>434</v>
      </c>
      <c r="H599" s="55" t="s">
        <v>86</v>
      </c>
      <c r="I599" s="55" t="s">
        <v>86</v>
      </c>
      <c r="J599" s="55" t="s">
        <v>942</v>
      </c>
      <c r="K599" s="58">
        <v>42.91</v>
      </c>
      <c r="L599" s="63">
        <v>43826</v>
      </c>
      <c r="M599" s="65" t="s">
        <v>103</v>
      </c>
      <c r="N599" s="55" t="s">
        <v>431</v>
      </c>
      <c r="O599" s="57" t="s">
        <v>641</v>
      </c>
      <c r="P599" s="57" t="s">
        <v>640</v>
      </c>
      <c r="Q599" s="57" t="s">
        <v>5845</v>
      </c>
      <c r="R599" s="60" t="s">
        <v>86</v>
      </c>
      <c r="S599" s="60" t="s">
        <v>223</v>
      </c>
    </row>
    <row r="600" spans="1:19" ht="135" hidden="1" customHeight="1" x14ac:dyDescent="0.2">
      <c r="A600" s="61" t="s">
        <v>5844</v>
      </c>
      <c r="B600" s="55" t="s">
        <v>110</v>
      </c>
      <c r="C600" s="56" t="s">
        <v>96</v>
      </c>
      <c r="D600" s="57" t="s">
        <v>5843</v>
      </c>
      <c r="E600" s="55" t="s">
        <v>108</v>
      </c>
      <c r="F600" s="55" t="s">
        <v>107</v>
      </c>
      <c r="G600" s="55" t="s">
        <v>2155</v>
      </c>
      <c r="H600" s="55" t="s">
        <v>86</v>
      </c>
      <c r="I600" s="55" t="s">
        <v>86</v>
      </c>
      <c r="J600" s="55" t="s">
        <v>5842</v>
      </c>
      <c r="K600" s="58">
        <v>158.15</v>
      </c>
      <c r="L600" s="63">
        <v>43830</v>
      </c>
      <c r="M600" s="65" t="s">
        <v>103</v>
      </c>
      <c r="N600" s="55" t="s">
        <v>102</v>
      </c>
      <c r="O600" s="57" t="s">
        <v>3987</v>
      </c>
      <c r="P600" s="57" t="s">
        <v>3986</v>
      </c>
      <c r="Q600" s="57" t="s">
        <v>5841</v>
      </c>
      <c r="R600" s="60" t="s">
        <v>86</v>
      </c>
      <c r="S600" s="60" t="s">
        <v>223</v>
      </c>
    </row>
    <row r="601" spans="1:19" ht="135" hidden="1" customHeight="1" x14ac:dyDescent="0.2">
      <c r="A601" s="61" t="s">
        <v>5840</v>
      </c>
      <c r="B601" s="55" t="s">
        <v>110</v>
      </c>
      <c r="C601" s="56" t="s">
        <v>96</v>
      </c>
      <c r="D601" s="57" t="s">
        <v>5839</v>
      </c>
      <c r="E601" s="55" t="s">
        <v>108</v>
      </c>
      <c r="F601" s="55" t="s">
        <v>129</v>
      </c>
      <c r="G601" s="55" t="s">
        <v>2155</v>
      </c>
      <c r="H601" s="55" t="s">
        <v>86</v>
      </c>
      <c r="I601" s="55" t="s">
        <v>86</v>
      </c>
      <c r="J601" s="55" t="s">
        <v>5838</v>
      </c>
      <c r="K601" s="58">
        <v>136.31</v>
      </c>
      <c r="L601" s="63">
        <v>43830</v>
      </c>
      <c r="M601" s="65" t="s">
        <v>103</v>
      </c>
      <c r="N601" s="55" t="s">
        <v>102</v>
      </c>
      <c r="O601" s="57" t="s">
        <v>3987</v>
      </c>
      <c r="P601" s="57" t="s">
        <v>3986</v>
      </c>
      <c r="Q601" s="57" t="s">
        <v>5837</v>
      </c>
      <c r="R601" s="60" t="s">
        <v>86</v>
      </c>
      <c r="S601" s="60" t="s">
        <v>223</v>
      </c>
    </row>
    <row r="602" spans="1:19" ht="135" hidden="1" customHeight="1" x14ac:dyDescent="0.2">
      <c r="A602" s="61" t="s">
        <v>1527</v>
      </c>
      <c r="B602" s="55" t="s">
        <v>110</v>
      </c>
      <c r="C602" s="56" t="s">
        <v>96</v>
      </c>
      <c r="D602" s="57" t="s">
        <v>5836</v>
      </c>
      <c r="E602" s="55" t="s">
        <v>1525</v>
      </c>
      <c r="F602" s="55" t="s">
        <v>458</v>
      </c>
      <c r="G602" s="55" t="s">
        <v>413</v>
      </c>
      <c r="H602" s="55" t="s">
        <v>86</v>
      </c>
      <c r="I602" s="55" t="s">
        <v>86</v>
      </c>
      <c r="J602" s="55" t="s">
        <v>1524</v>
      </c>
      <c r="K602" s="58">
        <v>58.34</v>
      </c>
      <c r="L602" s="63">
        <v>43826</v>
      </c>
      <c r="M602" s="65" t="s">
        <v>103</v>
      </c>
      <c r="N602" s="55" t="s">
        <v>408</v>
      </c>
      <c r="O602" s="57" t="s">
        <v>5835</v>
      </c>
      <c r="P602" s="57" t="s">
        <v>5834</v>
      </c>
      <c r="Q602" s="57" t="s">
        <v>5833</v>
      </c>
      <c r="R602" s="60" t="s">
        <v>86</v>
      </c>
      <c r="S602" s="60" t="s">
        <v>223</v>
      </c>
    </row>
    <row r="603" spans="1:19" ht="135" hidden="1" customHeight="1" x14ac:dyDescent="0.2">
      <c r="A603" s="61" t="s">
        <v>5832</v>
      </c>
      <c r="B603" s="55" t="s">
        <v>110</v>
      </c>
      <c r="C603" s="56" t="s">
        <v>96</v>
      </c>
      <c r="D603" s="57" t="s">
        <v>5831</v>
      </c>
      <c r="E603" s="55" t="s">
        <v>108</v>
      </c>
      <c r="F603" s="55" t="s">
        <v>107</v>
      </c>
      <c r="G603" s="55" t="s">
        <v>2155</v>
      </c>
      <c r="H603" s="55" t="s">
        <v>86</v>
      </c>
      <c r="I603" s="55" t="s">
        <v>86</v>
      </c>
      <c r="J603" s="55" t="s">
        <v>5830</v>
      </c>
      <c r="K603" s="58">
        <v>158.28</v>
      </c>
      <c r="L603" s="63">
        <v>43830</v>
      </c>
      <c r="M603" s="65" t="s">
        <v>103</v>
      </c>
      <c r="N603" s="55" t="s">
        <v>102</v>
      </c>
      <c r="O603" s="57" t="s">
        <v>3987</v>
      </c>
      <c r="P603" s="57" t="s">
        <v>5825</v>
      </c>
      <c r="Q603" s="57" t="s">
        <v>5829</v>
      </c>
      <c r="R603" s="60" t="s">
        <v>86</v>
      </c>
      <c r="S603" s="60" t="s">
        <v>223</v>
      </c>
    </row>
    <row r="604" spans="1:19" ht="135" hidden="1" customHeight="1" x14ac:dyDescent="0.2">
      <c r="A604" s="61" t="s">
        <v>5828</v>
      </c>
      <c r="B604" s="55" t="s">
        <v>110</v>
      </c>
      <c r="C604" s="56" t="s">
        <v>96</v>
      </c>
      <c r="D604" s="57" t="s">
        <v>5827</v>
      </c>
      <c r="E604" s="55" t="s">
        <v>108</v>
      </c>
      <c r="F604" s="55" t="s">
        <v>129</v>
      </c>
      <c r="G604" s="55" t="s">
        <v>2155</v>
      </c>
      <c r="H604" s="55" t="s">
        <v>86</v>
      </c>
      <c r="I604" s="55" t="s">
        <v>86</v>
      </c>
      <c r="J604" s="55" t="s">
        <v>5826</v>
      </c>
      <c r="K604" s="58">
        <v>136.44</v>
      </c>
      <c r="L604" s="63">
        <v>43830</v>
      </c>
      <c r="M604" s="65" t="s">
        <v>103</v>
      </c>
      <c r="N604" s="55" t="s">
        <v>102</v>
      </c>
      <c r="O604" s="57" t="s">
        <v>3987</v>
      </c>
      <c r="P604" s="57" t="s">
        <v>5825</v>
      </c>
      <c r="Q604" s="57" t="s">
        <v>5824</v>
      </c>
      <c r="R604" s="60" t="s">
        <v>86</v>
      </c>
      <c r="S604" s="60" t="s">
        <v>223</v>
      </c>
    </row>
    <row r="605" spans="1:19" ht="135" hidden="1" customHeight="1" x14ac:dyDescent="0.2">
      <c r="A605" s="61" t="s">
        <v>1518</v>
      </c>
      <c r="B605" s="55" t="s">
        <v>97</v>
      </c>
      <c r="C605" s="56" t="s">
        <v>96</v>
      </c>
      <c r="D605" s="57" t="s">
        <v>1517</v>
      </c>
      <c r="E605" s="55" t="s">
        <v>130</v>
      </c>
      <c r="F605" s="55" t="s">
        <v>129</v>
      </c>
      <c r="G605" s="55" t="s">
        <v>92</v>
      </c>
      <c r="H605" s="55" t="s">
        <v>86</v>
      </c>
      <c r="I605" s="55" t="s">
        <v>86</v>
      </c>
      <c r="J605" s="55" t="s">
        <v>1516</v>
      </c>
      <c r="K605" s="58">
        <v>43.37</v>
      </c>
      <c r="L605" s="63">
        <v>43830</v>
      </c>
      <c r="M605" s="93" t="s">
        <v>86</v>
      </c>
      <c r="N605" s="55" t="s">
        <v>90</v>
      </c>
      <c r="O605" s="57" t="s">
        <v>845</v>
      </c>
      <c r="P605" s="57" t="s">
        <v>1512</v>
      </c>
      <c r="Q605" s="57" t="s">
        <v>1511</v>
      </c>
      <c r="R605" s="60" t="s">
        <v>86</v>
      </c>
      <c r="S605" s="60" t="s">
        <v>223</v>
      </c>
    </row>
    <row r="606" spans="1:19" ht="135" hidden="1" customHeight="1" x14ac:dyDescent="0.2">
      <c r="A606" s="61" t="s">
        <v>5823</v>
      </c>
      <c r="B606" s="55" t="s">
        <v>110</v>
      </c>
      <c r="C606" s="56">
        <v>2</v>
      </c>
      <c r="D606" s="57" t="s">
        <v>5822</v>
      </c>
      <c r="E606" s="55" t="s">
        <v>108</v>
      </c>
      <c r="F606" s="55" t="s">
        <v>5821</v>
      </c>
      <c r="G606" s="55" t="s">
        <v>224</v>
      </c>
      <c r="H606" s="55" t="s">
        <v>5820</v>
      </c>
      <c r="I606" s="55">
        <v>13.64</v>
      </c>
      <c r="J606" s="55" t="s">
        <v>5819</v>
      </c>
      <c r="K606" s="58">
        <v>7.18</v>
      </c>
      <c r="L606" s="59">
        <v>42506</v>
      </c>
      <c r="M606" s="55" t="s">
        <v>86</v>
      </c>
      <c r="N606" s="55" t="s">
        <v>224</v>
      </c>
      <c r="O606" s="57" t="s">
        <v>5818</v>
      </c>
      <c r="P606" s="57" t="s">
        <v>5817</v>
      </c>
      <c r="Q606" s="57" t="s">
        <v>5816</v>
      </c>
      <c r="R606" s="60" t="s">
        <v>86</v>
      </c>
      <c r="S606" s="60" t="s">
        <v>223</v>
      </c>
    </row>
    <row r="607" spans="1:19" ht="135" hidden="1" customHeight="1" x14ac:dyDescent="0.2">
      <c r="A607" s="85" t="s">
        <v>5815</v>
      </c>
      <c r="B607" s="94" t="s">
        <v>110</v>
      </c>
      <c r="C607" s="56">
        <v>2</v>
      </c>
      <c r="D607" s="95" t="s">
        <v>5814</v>
      </c>
      <c r="E607" s="85" t="s">
        <v>108</v>
      </c>
      <c r="F607" s="85" t="s">
        <v>5813</v>
      </c>
      <c r="G607" s="85" t="s">
        <v>224</v>
      </c>
      <c r="H607" s="85" t="s">
        <v>5812</v>
      </c>
      <c r="I607" s="96">
        <v>18.7</v>
      </c>
      <c r="J607" s="97" t="s">
        <v>5811</v>
      </c>
      <c r="K607" s="96">
        <v>22.06</v>
      </c>
      <c r="L607" s="98">
        <v>42460</v>
      </c>
      <c r="M607" s="85" t="s">
        <v>86</v>
      </c>
      <c r="N607" s="85" t="s">
        <v>224</v>
      </c>
      <c r="O607" s="95" t="s">
        <v>5463</v>
      </c>
      <c r="P607" s="95" t="s">
        <v>5522</v>
      </c>
      <c r="Q607" s="95" t="s">
        <v>5810</v>
      </c>
      <c r="R607" s="60" t="s">
        <v>86</v>
      </c>
      <c r="S607" s="60" t="s">
        <v>223</v>
      </c>
    </row>
    <row r="608" spans="1:19" ht="135" hidden="1" customHeight="1" x14ac:dyDescent="0.2">
      <c r="A608" s="55" t="s">
        <v>5809</v>
      </c>
      <c r="B608" s="61" t="s">
        <v>97</v>
      </c>
      <c r="C608" s="56">
        <v>2</v>
      </c>
      <c r="D608" s="57" t="s">
        <v>5808</v>
      </c>
      <c r="E608" s="55" t="s">
        <v>108</v>
      </c>
      <c r="F608" s="55" t="s">
        <v>5210</v>
      </c>
      <c r="G608" s="55" t="s">
        <v>224</v>
      </c>
      <c r="H608" s="55" t="s">
        <v>5807</v>
      </c>
      <c r="I608" s="61">
        <v>67.92</v>
      </c>
      <c r="J608" s="55" t="s">
        <v>5806</v>
      </c>
      <c r="K608" s="62">
        <v>56.44</v>
      </c>
      <c r="L608" s="63">
        <v>42460</v>
      </c>
      <c r="M608" s="55" t="s">
        <v>86</v>
      </c>
      <c r="N608" s="55" t="s">
        <v>224</v>
      </c>
      <c r="O608" s="57" t="s">
        <v>5473</v>
      </c>
      <c r="P608" s="57" t="s">
        <v>5472</v>
      </c>
      <c r="Q608" s="57" t="s">
        <v>5805</v>
      </c>
      <c r="R608" s="60" t="s">
        <v>86</v>
      </c>
      <c r="S608" s="60" t="s">
        <v>223</v>
      </c>
    </row>
    <row r="609" spans="1:19" ht="135" hidden="1" customHeight="1" x14ac:dyDescent="0.2">
      <c r="A609" s="85" t="s">
        <v>5804</v>
      </c>
      <c r="B609" s="94" t="s">
        <v>97</v>
      </c>
      <c r="C609" s="56">
        <v>2</v>
      </c>
      <c r="D609" s="95" t="s">
        <v>5803</v>
      </c>
      <c r="E609" s="85" t="s">
        <v>108</v>
      </c>
      <c r="F609" s="85" t="s">
        <v>5210</v>
      </c>
      <c r="G609" s="85" t="s">
        <v>224</v>
      </c>
      <c r="H609" s="85" t="s">
        <v>5802</v>
      </c>
      <c r="I609" s="85">
        <v>62.76</v>
      </c>
      <c r="J609" s="85" t="s">
        <v>5801</v>
      </c>
      <c r="K609" s="99">
        <v>56.82</v>
      </c>
      <c r="L609" s="98">
        <v>42460</v>
      </c>
      <c r="M609" s="85" t="s">
        <v>86</v>
      </c>
      <c r="N609" s="85" t="s">
        <v>224</v>
      </c>
      <c r="O609" s="95" t="s">
        <v>4318</v>
      </c>
      <c r="P609" s="95" t="s">
        <v>4317</v>
      </c>
      <c r="Q609" s="95" t="s">
        <v>5800</v>
      </c>
      <c r="R609" s="60" t="s">
        <v>86</v>
      </c>
      <c r="S609" s="60" t="s">
        <v>223</v>
      </c>
    </row>
    <row r="610" spans="1:19" ht="135" hidden="1" customHeight="1" x14ac:dyDescent="0.2">
      <c r="A610" s="55" t="s">
        <v>5799</v>
      </c>
      <c r="B610" s="61" t="s">
        <v>97</v>
      </c>
      <c r="C610" s="56">
        <v>2</v>
      </c>
      <c r="D610" s="57" t="s">
        <v>5798</v>
      </c>
      <c r="E610" s="55" t="s">
        <v>108</v>
      </c>
      <c r="F610" s="55" t="s">
        <v>5210</v>
      </c>
      <c r="G610" s="55" t="s">
        <v>224</v>
      </c>
      <c r="H610" s="55" t="s">
        <v>5797</v>
      </c>
      <c r="I610" s="55">
        <v>65.069999999999993</v>
      </c>
      <c r="J610" s="55" t="s">
        <v>5796</v>
      </c>
      <c r="K610" s="64">
        <v>58.11</v>
      </c>
      <c r="L610" s="63">
        <v>42460</v>
      </c>
      <c r="M610" s="55" t="s">
        <v>86</v>
      </c>
      <c r="N610" s="55" t="s">
        <v>224</v>
      </c>
      <c r="O610" s="57" t="s">
        <v>5463</v>
      </c>
      <c r="P610" s="57" t="s">
        <v>5522</v>
      </c>
      <c r="Q610" s="57" t="s">
        <v>5795</v>
      </c>
      <c r="R610" s="60" t="s">
        <v>86</v>
      </c>
      <c r="S610" s="60" t="s">
        <v>223</v>
      </c>
    </row>
    <row r="611" spans="1:19" ht="135" hidden="1" customHeight="1" x14ac:dyDescent="0.2">
      <c r="A611" s="55" t="s">
        <v>5794</v>
      </c>
      <c r="B611" s="61" t="s">
        <v>97</v>
      </c>
      <c r="C611" s="56">
        <v>2</v>
      </c>
      <c r="D611" s="57" t="s">
        <v>5793</v>
      </c>
      <c r="E611" s="55" t="s">
        <v>108</v>
      </c>
      <c r="F611" s="55" t="s">
        <v>5210</v>
      </c>
      <c r="G611" s="55" t="s">
        <v>224</v>
      </c>
      <c r="H611" s="55" t="s">
        <v>5792</v>
      </c>
      <c r="I611" s="55">
        <v>69.78</v>
      </c>
      <c r="J611" s="55" t="s">
        <v>5791</v>
      </c>
      <c r="K611" s="64">
        <v>58.31</v>
      </c>
      <c r="L611" s="63">
        <v>42460</v>
      </c>
      <c r="M611" s="55" t="s">
        <v>86</v>
      </c>
      <c r="N611" s="55" t="s">
        <v>224</v>
      </c>
      <c r="O611" s="57" t="s">
        <v>4318</v>
      </c>
      <c r="P611" s="57" t="s">
        <v>4317</v>
      </c>
      <c r="Q611" s="57" t="s">
        <v>5790</v>
      </c>
      <c r="R611" s="60" t="s">
        <v>86</v>
      </c>
      <c r="S611" s="60" t="s">
        <v>223</v>
      </c>
    </row>
    <row r="612" spans="1:19" ht="135" hidden="1" customHeight="1" x14ac:dyDescent="0.2">
      <c r="A612" s="85" t="s">
        <v>5789</v>
      </c>
      <c r="B612" s="94" t="s">
        <v>97</v>
      </c>
      <c r="C612" s="56">
        <v>2</v>
      </c>
      <c r="D612" s="95" t="s">
        <v>5788</v>
      </c>
      <c r="E612" s="85" t="s">
        <v>108</v>
      </c>
      <c r="F612" s="85" t="s">
        <v>5210</v>
      </c>
      <c r="G612" s="85" t="s">
        <v>224</v>
      </c>
      <c r="H612" s="85" t="s">
        <v>5787</v>
      </c>
      <c r="I612" s="85">
        <v>70.56</v>
      </c>
      <c r="J612" s="85" t="s">
        <v>5786</v>
      </c>
      <c r="K612" s="96">
        <v>59.04</v>
      </c>
      <c r="L612" s="98">
        <v>42460</v>
      </c>
      <c r="M612" s="85" t="s">
        <v>86</v>
      </c>
      <c r="N612" s="85" t="s">
        <v>224</v>
      </c>
      <c r="O612" s="95" t="s">
        <v>5463</v>
      </c>
      <c r="P612" s="95" t="s">
        <v>5522</v>
      </c>
      <c r="Q612" s="95" t="s">
        <v>5785</v>
      </c>
      <c r="R612" s="60" t="s">
        <v>86</v>
      </c>
      <c r="S612" s="60" t="s">
        <v>223</v>
      </c>
    </row>
    <row r="613" spans="1:19" ht="135" hidden="1" customHeight="1" x14ac:dyDescent="0.2">
      <c r="A613" s="55" t="s">
        <v>5784</v>
      </c>
      <c r="B613" s="61" t="s">
        <v>97</v>
      </c>
      <c r="C613" s="56">
        <v>2</v>
      </c>
      <c r="D613" s="57" t="s">
        <v>5783</v>
      </c>
      <c r="E613" s="55" t="s">
        <v>108</v>
      </c>
      <c r="F613" s="55" t="s">
        <v>5210</v>
      </c>
      <c r="G613" s="55" t="s">
        <v>224</v>
      </c>
      <c r="H613" s="55" t="s">
        <v>5782</v>
      </c>
      <c r="I613" s="62">
        <v>68.2</v>
      </c>
      <c r="J613" s="58" t="s">
        <v>5781</v>
      </c>
      <c r="K613" s="62">
        <v>60.27</v>
      </c>
      <c r="L613" s="63">
        <v>42460</v>
      </c>
      <c r="M613" s="55" t="s">
        <v>86</v>
      </c>
      <c r="N613" s="55" t="s">
        <v>224</v>
      </c>
      <c r="O613" s="57" t="s">
        <v>5473</v>
      </c>
      <c r="P613" s="57" t="s">
        <v>5472</v>
      </c>
      <c r="Q613" s="57" t="s">
        <v>5780</v>
      </c>
      <c r="R613" s="60" t="s">
        <v>86</v>
      </c>
      <c r="S613" s="60" t="s">
        <v>223</v>
      </c>
    </row>
    <row r="614" spans="1:19" ht="135" hidden="1" customHeight="1" x14ac:dyDescent="0.2">
      <c r="A614" s="55" t="s">
        <v>5779</v>
      </c>
      <c r="B614" s="61" t="s">
        <v>97</v>
      </c>
      <c r="C614" s="56">
        <v>2</v>
      </c>
      <c r="D614" s="57" t="s">
        <v>5778</v>
      </c>
      <c r="E614" s="55" t="s">
        <v>108</v>
      </c>
      <c r="F614" s="55" t="s">
        <v>5210</v>
      </c>
      <c r="G614" s="55" t="s">
        <v>224</v>
      </c>
      <c r="H614" s="55" t="s">
        <v>5777</v>
      </c>
      <c r="I614" s="61">
        <v>68.430000000000007</v>
      </c>
      <c r="J614" s="55" t="s">
        <v>5776</v>
      </c>
      <c r="K614" s="62">
        <v>61.94</v>
      </c>
      <c r="L614" s="63">
        <v>42460</v>
      </c>
      <c r="M614" s="55" t="s">
        <v>86</v>
      </c>
      <c r="N614" s="55" t="s">
        <v>224</v>
      </c>
      <c r="O614" s="57" t="s">
        <v>5473</v>
      </c>
      <c r="P614" s="57" t="s">
        <v>5472</v>
      </c>
      <c r="Q614" s="57" t="s">
        <v>5775</v>
      </c>
      <c r="R614" s="60" t="s">
        <v>86</v>
      </c>
      <c r="S614" s="60" t="s">
        <v>223</v>
      </c>
    </row>
    <row r="615" spans="1:19" ht="135" hidden="1" customHeight="1" x14ac:dyDescent="0.2">
      <c r="A615" s="55" t="s">
        <v>5774</v>
      </c>
      <c r="B615" s="61" t="s">
        <v>97</v>
      </c>
      <c r="C615" s="56">
        <v>2</v>
      </c>
      <c r="D615" s="57" t="s">
        <v>5773</v>
      </c>
      <c r="E615" s="55" t="s">
        <v>108</v>
      </c>
      <c r="F615" s="55" t="s">
        <v>5210</v>
      </c>
      <c r="G615" s="55" t="s">
        <v>224</v>
      </c>
      <c r="H615" s="55" t="s">
        <v>5772</v>
      </c>
      <c r="I615" s="62">
        <v>75.34</v>
      </c>
      <c r="J615" s="58" t="s">
        <v>5771</v>
      </c>
      <c r="K615" s="62">
        <v>63.23</v>
      </c>
      <c r="L615" s="63">
        <v>42460</v>
      </c>
      <c r="M615" s="55" t="s">
        <v>86</v>
      </c>
      <c r="N615" s="55" t="s">
        <v>224</v>
      </c>
      <c r="O615" s="57" t="s">
        <v>5473</v>
      </c>
      <c r="P615" s="57" t="s">
        <v>5472</v>
      </c>
      <c r="Q615" s="57" t="s">
        <v>5770</v>
      </c>
      <c r="R615" s="60" t="s">
        <v>86</v>
      </c>
      <c r="S615" s="60" t="s">
        <v>223</v>
      </c>
    </row>
    <row r="616" spans="1:19" ht="135" hidden="1" customHeight="1" x14ac:dyDescent="0.2">
      <c r="A616" s="55" t="s">
        <v>5769</v>
      </c>
      <c r="B616" s="61" t="s">
        <v>97</v>
      </c>
      <c r="C616" s="56">
        <v>2</v>
      </c>
      <c r="D616" s="57" t="s">
        <v>5768</v>
      </c>
      <c r="E616" s="55" t="s">
        <v>108</v>
      </c>
      <c r="F616" s="55" t="s">
        <v>5590</v>
      </c>
      <c r="G616" s="55" t="s">
        <v>224</v>
      </c>
      <c r="H616" s="55" t="s">
        <v>5767</v>
      </c>
      <c r="I616" s="61">
        <v>69.19</v>
      </c>
      <c r="J616" s="55" t="s">
        <v>5766</v>
      </c>
      <c r="K616" s="62">
        <v>64.34</v>
      </c>
      <c r="L616" s="63">
        <v>42460</v>
      </c>
      <c r="M616" s="55" t="s">
        <v>86</v>
      </c>
      <c r="N616" s="55" t="s">
        <v>224</v>
      </c>
      <c r="O616" s="57" t="s">
        <v>5473</v>
      </c>
      <c r="P616" s="57" t="s">
        <v>5472</v>
      </c>
      <c r="Q616" s="57" t="s">
        <v>5765</v>
      </c>
      <c r="R616" s="60" t="s">
        <v>86</v>
      </c>
      <c r="S616" s="60" t="s">
        <v>223</v>
      </c>
    </row>
    <row r="617" spans="1:19" ht="135" hidden="1" customHeight="1" x14ac:dyDescent="0.2">
      <c r="A617" s="55" t="s">
        <v>5764</v>
      </c>
      <c r="B617" s="61" t="s">
        <v>97</v>
      </c>
      <c r="C617" s="56">
        <v>2</v>
      </c>
      <c r="D617" s="57" t="s">
        <v>5763</v>
      </c>
      <c r="E617" s="55" t="s">
        <v>108</v>
      </c>
      <c r="F617" s="55" t="s">
        <v>5210</v>
      </c>
      <c r="G617" s="55" t="s">
        <v>224</v>
      </c>
      <c r="H617" s="55" t="s">
        <v>5762</v>
      </c>
      <c r="I617" s="61">
        <v>75.77</v>
      </c>
      <c r="J617" s="55" t="s">
        <v>5761</v>
      </c>
      <c r="K617" s="62">
        <v>64.89</v>
      </c>
      <c r="L617" s="63">
        <v>42460</v>
      </c>
      <c r="M617" s="55" t="s">
        <v>86</v>
      </c>
      <c r="N617" s="55" t="s">
        <v>224</v>
      </c>
      <c r="O617" s="57" t="s">
        <v>5473</v>
      </c>
      <c r="P617" s="57" t="s">
        <v>5472</v>
      </c>
      <c r="Q617" s="57" t="s">
        <v>5760</v>
      </c>
      <c r="R617" s="60" t="s">
        <v>86</v>
      </c>
      <c r="S617" s="60" t="s">
        <v>223</v>
      </c>
    </row>
    <row r="618" spans="1:19" ht="135" hidden="1" customHeight="1" x14ac:dyDescent="0.2">
      <c r="A618" s="55" t="s">
        <v>5759</v>
      </c>
      <c r="B618" s="61" t="s">
        <v>97</v>
      </c>
      <c r="C618" s="56">
        <v>2</v>
      </c>
      <c r="D618" s="57" t="s">
        <v>5758</v>
      </c>
      <c r="E618" s="55" t="s">
        <v>108</v>
      </c>
      <c r="F618" s="55" t="s">
        <v>5210</v>
      </c>
      <c r="G618" s="55" t="s">
        <v>224</v>
      </c>
      <c r="H618" s="55" t="s">
        <v>86</v>
      </c>
      <c r="I618" s="55" t="s">
        <v>86</v>
      </c>
      <c r="J618" s="55" t="s">
        <v>5757</v>
      </c>
      <c r="K618" s="62">
        <v>65.36</v>
      </c>
      <c r="L618" s="63">
        <v>42460</v>
      </c>
      <c r="M618" s="55" t="s">
        <v>86</v>
      </c>
      <c r="N618" s="55" t="s">
        <v>224</v>
      </c>
      <c r="O618" s="57" t="s">
        <v>5463</v>
      </c>
      <c r="P618" s="57" t="s">
        <v>5522</v>
      </c>
      <c r="Q618" s="57" t="s">
        <v>5756</v>
      </c>
      <c r="R618" s="60" t="s">
        <v>86</v>
      </c>
      <c r="S618" s="60" t="s">
        <v>223</v>
      </c>
    </row>
    <row r="619" spans="1:19" ht="135" hidden="1" customHeight="1" x14ac:dyDescent="0.2">
      <c r="A619" s="85" t="s">
        <v>5755</v>
      </c>
      <c r="B619" s="94" t="s">
        <v>97</v>
      </c>
      <c r="C619" s="56">
        <v>2</v>
      </c>
      <c r="D619" s="95" t="s">
        <v>5754</v>
      </c>
      <c r="E619" s="85" t="s">
        <v>108</v>
      </c>
      <c r="F619" s="85" t="s">
        <v>5590</v>
      </c>
      <c r="G619" s="85" t="s">
        <v>224</v>
      </c>
      <c r="H619" s="85" t="s">
        <v>5753</v>
      </c>
      <c r="I619" s="85">
        <v>68.239999999999995</v>
      </c>
      <c r="J619" s="85" t="s">
        <v>5752</v>
      </c>
      <c r="K619" s="99">
        <v>66.069999999999993</v>
      </c>
      <c r="L619" s="98">
        <v>42460</v>
      </c>
      <c r="M619" s="85" t="s">
        <v>86</v>
      </c>
      <c r="N619" s="85" t="s">
        <v>224</v>
      </c>
      <c r="O619" s="95" t="s">
        <v>4318</v>
      </c>
      <c r="P619" s="95" t="s">
        <v>4317</v>
      </c>
      <c r="Q619" s="95" t="s">
        <v>5751</v>
      </c>
      <c r="R619" s="60" t="s">
        <v>86</v>
      </c>
      <c r="S619" s="60" t="s">
        <v>223</v>
      </c>
    </row>
    <row r="620" spans="1:19" ht="135" hidden="1" customHeight="1" x14ac:dyDescent="0.2">
      <c r="A620" s="85" t="s">
        <v>5750</v>
      </c>
      <c r="B620" s="94" t="s">
        <v>97</v>
      </c>
      <c r="C620" s="56">
        <v>2</v>
      </c>
      <c r="D620" s="95" t="s">
        <v>5749</v>
      </c>
      <c r="E620" s="85" t="s">
        <v>782</v>
      </c>
      <c r="F620" s="85" t="s">
        <v>5210</v>
      </c>
      <c r="G620" s="85" t="s">
        <v>224</v>
      </c>
      <c r="H620" s="85" t="s">
        <v>86</v>
      </c>
      <c r="I620" s="85" t="s">
        <v>86</v>
      </c>
      <c r="J620" s="85" t="s">
        <v>5748</v>
      </c>
      <c r="K620" s="96">
        <v>67.430000000000007</v>
      </c>
      <c r="L620" s="98">
        <v>42460</v>
      </c>
      <c r="M620" s="85" t="s">
        <v>86</v>
      </c>
      <c r="N620" s="85" t="s">
        <v>224</v>
      </c>
      <c r="O620" s="95" t="s">
        <v>5747</v>
      </c>
      <c r="P620" s="95" t="s">
        <v>5746</v>
      </c>
      <c r="Q620" s="95" t="s">
        <v>5745</v>
      </c>
      <c r="R620" s="60" t="s">
        <v>86</v>
      </c>
      <c r="S620" s="60" t="s">
        <v>223</v>
      </c>
    </row>
    <row r="621" spans="1:19" ht="135" hidden="1" customHeight="1" x14ac:dyDescent="0.2">
      <c r="A621" s="85" t="s">
        <v>5744</v>
      </c>
      <c r="B621" s="94" t="s">
        <v>97</v>
      </c>
      <c r="C621" s="56">
        <v>2</v>
      </c>
      <c r="D621" s="95" t="s">
        <v>5743</v>
      </c>
      <c r="E621" s="85" t="s">
        <v>108</v>
      </c>
      <c r="F621" s="85" t="s">
        <v>5210</v>
      </c>
      <c r="G621" s="85" t="s">
        <v>224</v>
      </c>
      <c r="H621" s="85" t="s">
        <v>5742</v>
      </c>
      <c r="I621" s="85">
        <v>72.42</v>
      </c>
      <c r="J621" s="85" t="s">
        <v>5741</v>
      </c>
      <c r="K621" s="99">
        <v>67.459999999999994</v>
      </c>
      <c r="L621" s="98">
        <v>42460</v>
      </c>
      <c r="M621" s="85" t="s">
        <v>86</v>
      </c>
      <c r="N621" s="85" t="s">
        <v>224</v>
      </c>
      <c r="O621" s="95" t="s">
        <v>4318</v>
      </c>
      <c r="P621" s="95" t="s">
        <v>4317</v>
      </c>
      <c r="Q621" s="95" t="s">
        <v>5740</v>
      </c>
      <c r="R621" s="60" t="s">
        <v>86</v>
      </c>
      <c r="S621" s="60" t="s">
        <v>223</v>
      </c>
    </row>
    <row r="622" spans="1:19" ht="135" hidden="1" customHeight="1" x14ac:dyDescent="0.2">
      <c r="A622" s="94" t="s">
        <v>86</v>
      </c>
      <c r="B622" s="85" t="s">
        <v>378</v>
      </c>
      <c r="C622" s="56" t="s">
        <v>96</v>
      </c>
      <c r="D622" s="95" t="s">
        <v>4178</v>
      </c>
      <c r="E622" s="94" t="s">
        <v>108</v>
      </c>
      <c r="F622" s="66" t="s">
        <v>4181</v>
      </c>
      <c r="G622" s="55" t="s">
        <v>375</v>
      </c>
      <c r="H622" s="85" t="s">
        <v>86</v>
      </c>
      <c r="I622" s="85" t="s">
        <v>86</v>
      </c>
      <c r="J622" s="85" t="s">
        <v>5739</v>
      </c>
      <c r="K622" s="96">
        <v>81.489999999999995</v>
      </c>
      <c r="L622" s="94" t="s">
        <v>4179</v>
      </c>
      <c r="M622" s="85" t="s">
        <v>86</v>
      </c>
      <c r="N622" s="85" t="s">
        <v>373</v>
      </c>
      <c r="O622" s="95" t="s">
        <v>4179</v>
      </c>
      <c r="P622" s="95" t="s">
        <v>4179</v>
      </c>
      <c r="Q622" s="95" t="s">
        <v>4178</v>
      </c>
      <c r="R622" s="60" t="s">
        <v>86</v>
      </c>
      <c r="S622" s="60" t="s">
        <v>223</v>
      </c>
    </row>
    <row r="623" spans="1:19" ht="135" hidden="1" customHeight="1" x14ac:dyDescent="0.2">
      <c r="A623" s="55" t="s">
        <v>5738</v>
      </c>
      <c r="B623" s="61" t="s">
        <v>97</v>
      </c>
      <c r="C623" s="56">
        <v>2</v>
      </c>
      <c r="D623" s="57" t="s">
        <v>5737</v>
      </c>
      <c r="E623" s="55" t="s">
        <v>108</v>
      </c>
      <c r="F623" s="55" t="s">
        <v>5590</v>
      </c>
      <c r="G623" s="55" t="s">
        <v>224</v>
      </c>
      <c r="H623" s="55" t="s">
        <v>5736</v>
      </c>
      <c r="I623" s="55">
        <v>68.19</v>
      </c>
      <c r="J623" s="55" t="s">
        <v>5735</v>
      </c>
      <c r="K623" s="64">
        <v>68.62</v>
      </c>
      <c r="L623" s="63">
        <v>42460</v>
      </c>
      <c r="M623" s="55" t="s">
        <v>86</v>
      </c>
      <c r="N623" s="55" t="s">
        <v>224</v>
      </c>
      <c r="O623" s="57" t="s">
        <v>5463</v>
      </c>
      <c r="P623" s="57" t="s">
        <v>5522</v>
      </c>
      <c r="Q623" s="57" t="s">
        <v>5734</v>
      </c>
      <c r="R623" s="60" t="s">
        <v>86</v>
      </c>
      <c r="S623" s="60" t="s">
        <v>223</v>
      </c>
    </row>
    <row r="624" spans="1:19" ht="135" hidden="1" customHeight="1" x14ac:dyDescent="0.2">
      <c r="A624" s="55" t="s">
        <v>5733</v>
      </c>
      <c r="B624" s="61" t="s">
        <v>97</v>
      </c>
      <c r="C624" s="56">
        <v>2</v>
      </c>
      <c r="D624" s="57" t="s">
        <v>5732</v>
      </c>
      <c r="E624" s="55" t="s">
        <v>108</v>
      </c>
      <c r="F624" s="55" t="s">
        <v>5210</v>
      </c>
      <c r="G624" s="55" t="s">
        <v>224</v>
      </c>
      <c r="H624" s="55" t="s">
        <v>86</v>
      </c>
      <c r="I624" s="55" t="s">
        <v>86</v>
      </c>
      <c r="J624" s="55" t="s">
        <v>5731</v>
      </c>
      <c r="K624" s="62">
        <v>69.64</v>
      </c>
      <c r="L624" s="63">
        <v>42460</v>
      </c>
      <c r="M624" s="55" t="s">
        <v>86</v>
      </c>
      <c r="N624" s="55" t="s">
        <v>224</v>
      </c>
      <c r="O624" s="57" t="s">
        <v>5463</v>
      </c>
      <c r="P624" s="57" t="s">
        <v>5522</v>
      </c>
      <c r="Q624" s="57" t="s">
        <v>5730</v>
      </c>
      <c r="R624" s="60" t="s">
        <v>86</v>
      </c>
      <c r="S624" s="60" t="s">
        <v>223</v>
      </c>
    </row>
    <row r="625" spans="1:19" ht="135" hidden="1" customHeight="1" x14ac:dyDescent="0.2">
      <c r="A625" s="61" t="s">
        <v>5729</v>
      </c>
      <c r="B625" s="55" t="s">
        <v>97</v>
      </c>
      <c r="C625" s="56">
        <v>2</v>
      </c>
      <c r="D625" s="57" t="s">
        <v>5728</v>
      </c>
      <c r="E625" s="55" t="s">
        <v>304</v>
      </c>
      <c r="F625" s="55" t="s">
        <v>5210</v>
      </c>
      <c r="G625" s="55" t="s">
        <v>224</v>
      </c>
      <c r="H625" s="55" t="s">
        <v>86</v>
      </c>
      <c r="I625" s="55" t="s">
        <v>86</v>
      </c>
      <c r="J625" s="55" t="s">
        <v>5727</v>
      </c>
      <c r="K625" s="58">
        <v>69.680000000000007</v>
      </c>
      <c r="L625" s="59">
        <v>42745</v>
      </c>
      <c r="M625" s="55" t="s">
        <v>86</v>
      </c>
      <c r="N625" s="55" t="s">
        <v>224</v>
      </c>
      <c r="O625" s="57" t="s">
        <v>5518</v>
      </c>
      <c r="P625" s="57" t="s">
        <v>5517</v>
      </c>
      <c r="Q625" s="57" t="s">
        <v>5726</v>
      </c>
      <c r="R625" s="60" t="s">
        <v>86</v>
      </c>
      <c r="S625" s="60" t="s">
        <v>223</v>
      </c>
    </row>
    <row r="626" spans="1:19" ht="135" hidden="1" customHeight="1" x14ac:dyDescent="0.2">
      <c r="A626" s="85" t="s">
        <v>5725</v>
      </c>
      <c r="B626" s="94" t="s">
        <v>97</v>
      </c>
      <c r="C626" s="56">
        <v>2</v>
      </c>
      <c r="D626" s="95" t="s">
        <v>5724</v>
      </c>
      <c r="E626" s="85" t="s">
        <v>782</v>
      </c>
      <c r="F626" s="85" t="s">
        <v>5210</v>
      </c>
      <c r="G626" s="85" t="s">
        <v>224</v>
      </c>
      <c r="H626" s="85" t="s">
        <v>86</v>
      </c>
      <c r="I626" s="85" t="s">
        <v>86</v>
      </c>
      <c r="J626" s="97" t="s">
        <v>5723</v>
      </c>
      <c r="K626" s="96">
        <v>69.75</v>
      </c>
      <c r="L626" s="98">
        <v>42460</v>
      </c>
      <c r="M626" s="85" t="s">
        <v>86</v>
      </c>
      <c r="N626" s="85" t="s">
        <v>224</v>
      </c>
      <c r="O626" s="95" t="s">
        <v>2300</v>
      </c>
      <c r="P626" s="95" t="s">
        <v>2299</v>
      </c>
      <c r="Q626" s="95" t="s">
        <v>5628</v>
      </c>
      <c r="R626" s="60" t="s">
        <v>86</v>
      </c>
      <c r="S626" s="60" t="s">
        <v>223</v>
      </c>
    </row>
    <row r="627" spans="1:19" ht="135" hidden="1" customHeight="1" x14ac:dyDescent="0.2">
      <c r="A627" s="94" t="s">
        <v>5722</v>
      </c>
      <c r="B627" s="94" t="s">
        <v>97</v>
      </c>
      <c r="C627" s="56">
        <v>2</v>
      </c>
      <c r="D627" s="95" t="s">
        <v>5721</v>
      </c>
      <c r="E627" s="94" t="s">
        <v>512</v>
      </c>
      <c r="F627" s="85" t="s">
        <v>5210</v>
      </c>
      <c r="G627" s="85" t="s">
        <v>224</v>
      </c>
      <c r="H627" s="85" t="s">
        <v>86</v>
      </c>
      <c r="I627" s="85" t="s">
        <v>86</v>
      </c>
      <c r="J627" s="85" t="s">
        <v>5720</v>
      </c>
      <c r="K627" s="96">
        <v>70.599999999999994</v>
      </c>
      <c r="L627" s="98">
        <v>42676</v>
      </c>
      <c r="M627" s="85" t="s">
        <v>86</v>
      </c>
      <c r="N627" s="85" t="s">
        <v>224</v>
      </c>
      <c r="O627" s="95" t="s">
        <v>616</v>
      </c>
      <c r="P627" s="95" t="s">
        <v>615</v>
      </c>
      <c r="Q627" s="95" t="s">
        <v>5719</v>
      </c>
      <c r="R627" s="60" t="s">
        <v>86</v>
      </c>
      <c r="S627" s="60" t="s">
        <v>223</v>
      </c>
    </row>
    <row r="628" spans="1:19" ht="135" hidden="1" customHeight="1" x14ac:dyDescent="0.2">
      <c r="A628" s="55" t="s">
        <v>5718</v>
      </c>
      <c r="B628" s="61" t="s">
        <v>97</v>
      </c>
      <c r="C628" s="56">
        <v>2</v>
      </c>
      <c r="D628" s="57" t="s">
        <v>5717</v>
      </c>
      <c r="E628" s="55" t="s">
        <v>130</v>
      </c>
      <c r="F628" s="55" t="s">
        <v>5210</v>
      </c>
      <c r="G628" s="55" t="s">
        <v>224</v>
      </c>
      <c r="H628" s="55" t="s">
        <v>86</v>
      </c>
      <c r="I628" s="55" t="s">
        <v>86</v>
      </c>
      <c r="J628" s="55" t="s">
        <v>5716</v>
      </c>
      <c r="K628" s="62">
        <v>70.790000000000006</v>
      </c>
      <c r="L628" s="63">
        <v>42460</v>
      </c>
      <c r="M628" s="55" t="s">
        <v>86</v>
      </c>
      <c r="N628" s="55" t="s">
        <v>224</v>
      </c>
      <c r="O628" s="57" t="s">
        <v>689</v>
      </c>
      <c r="P628" s="57" t="s">
        <v>1935</v>
      </c>
      <c r="Q628" s="57" t="s">
        <v>5715</v>
      </c>
      <c r="R628" s="60" t="s">
        <v>86</v>
      </c>
      <c r="S628" s="60" t="s">
        <v>223</v>
      </c>
    </row>
    <row r="629" spans="1:19" ht="135" hidden="1" customHeight="1" x14ac:dyDescent="0.2">
      <c r="A629" s="55" t="s">
        <v>5714</v>
      </c>
      <c r="B629" s="61" t="s">
        <v>97</v>
      </c>
      <c r="C629" s="56">
        <v>2</v>
      </c>
      <c r="D629" s="57" t="s">
        <v>5713</v>
      </c>
      <c r="E629" s="55" t="s">
        <v>108</v>
      </c>
      <c r="F629" s="55" t="s">
        <v>5590</v>
      </c>
      <c r="G629" s="55" t="s">
        <v>224</v>
      </c>
      <c r="H629" s="55" t="s">
        <v>5712</v>
      </c>
      <c r="I629" s="62">
        <v>76.91</v>
      </c>
      <c r="J629" s="58" t="s">
        <v>5711</v>
      </c>
      <c r="K629" s="62">
        <v>70.8</v>
      </c>
      <c r="L629" s="63">
        <v>42460</v>
      </c>
      <c r="M629" s="55" t="s">
        <v>86</v>
      </c>
      <c r="N629" s="55" t="s">
        <v>224</v>
      </c>
      <c r="O629" s="57" t="s">
        <v>5473</v>
      </c>
      <c r="P629" s="57" t="s">
        <v>5472</v>
      </c>
      <c r="Q629" s="57" t="s">
        <v>5710</v>
      </c>
      <c r="R629" s="60" t="s">
        <v>86</v>
      </c>
      <c r="S629" s="60" t="s">
        <v>223</v>
      </c>
    </row>
    <row r="630" spans="1:19" ht="135" hidden="1" customHeight="1" x14ac:dyDescent="0.2">
      <c r="A630" s="85" t="s">
        <v>5709</v>
      </c>
      <c r="B630" s="94" t="s">
        <v>97</v>
      </c>
      <c r="C630" s="56">
        <v>2</v>
      </c>
      <c r="D630" s="95" t="s">
        <v>5708</v>
      </c>
      <c r="E630" s="85" t="s">
        <v>304</v>
      </c>
      <c r="F630" s="85" t="s">
        <v>5210</v>
      </c>
      <c r="G630" s="85" t="s">
        <v>224</v>
      </c>
      <c r="H630" s="85" t="s">
        <v>86</v>
      </c>
      <c r="I630" s="85" t="s">
        <v>86</v>
      </c>
      <c r="J630" s="85" t="s">
        <v>5707</v>
      </c>
      <c r="K630" s="96">
        <v>71.14</v>
      </c>
      <c r="L630" s="98">
        <v>42460</v>
      </c>
      <c r="M630" s="85" t="s">
        <v>86</v>
      </c>
      <c r="N630" s="85" t="s">
        <v>224</v>
      </c>
      <c r="O630" s="95" t="s">
        <v>5483</v>
      </c>
      <c r="P630" s="95" t="s">
        <v>5706</v>
      </c>
      <c r="Q630" s="95" t="s">
        <v>5705</v>
      </c>
      <c r="R630" s="60" t="s">
        <v>86</v>
      </c>
      <c r="S630" s="60" t="s">
        <v>223</v>
      </c>
    </row>
    <row r="631" spans="1:19" ht="135" hidden="1" customHeight="1" x14ac:dyDescent="0.2">
      <c r="A631" s="55" t="s">
        <v>5704</v>
      </c>
      <c r="B631" s="61" t="s">
        <v>97</v>
      </c>
      <c r="C631" s="56">
        <v>2</v>
      </c>
      <c r="D631" s="57" t="s">
        <v>5703</v>
      </c>
      <c r="E631" s="55" t="s">
        <v>782</v>
      </c>
      <c r="F631" s="55" t="s">
        <v>5210</v>
      </c>
      <c r="G631" s="55" t="s">
        <v>224</v>
      </c>
      <c r="H631" s="55" t="s">
        <v>5702</v>
      </c>
      <c r="I631" s="55" t="s">
        <v>5701</v>
      </c>
      <c r="J631" s="55" t="s">
        <v>5700</v>
      </c>
      <c r="K631" s="58">
        <v>71.78</v>
      </c>
      <c r="L631" s="63">
        <v>42460</v>
      </c>
      <c r="M631" s="55" t="s">
        <v>86</v>
      </c>
      <c r="N631" s="55" t="s">
        <v>224</v>
      </c>
      <c r="O631" s="57" t="s">
        <v>5478</v>
      </c>
      <c r="P631" s="57" t="s">
        <v>801</v>
      </c>
      <c r="Q631" s="57" t="s">
        <v>5699</v>
      </c>
      <c r="R631" s="60" t="s">
        <v>86</v>
      </c>
      <c r="S631" s="60" t="s">
        <v>223</v>
      </c>
    </row>
    <row r="632" spans="1:19" ht="135" hidden="1" customHeight="1" x14ac:dyDescent="0.2">
      <c r="A632" s="85" t="s">
        <v>5698</v>
      </c>
      <c r="B632" s="94" t="s">
        <v>97</v>
      </c>
      <c r="C632" s="56">
        <v>2</v>
      </c>
      <c r="D632" s="95" t="s">
        <v>5697</v>
      </c>
      <c r="E632" s="85" t="s">
        <v>512</v>
      </c>
      <c r="F632" s="85" t="s">
        <v>5210</v>
      </c>
      <c r="G632" s="85" t="s">
        <v>224</v>
      </c>
      <c r="H632" s="85" t="s">
        <v>5696</v>
      </c>
      <c r="I632" s="94">
        <v>80.17</v>
      </c>
      <c r="J632" s="85" t="s">
        <v>5695</v>
      </c>
      <c r="K632" s="97">
        <v>71.790000000000006</v>
      </c>
      <c r="L632" s="98">
        <v>42460</v>
      </c>
      <c r="M632" s="85" t="s">
        <v>86</v>
      </c>
      <c r="N632" s="85" t="s">
        <v>224</v>
      </c>
      <c r="O632" s="95" t="s">
        <v>507</v>
      </c>
      <c r="P632" s="95" t="s">
        <v>506</v>
      </c>
      <c r="Q632" s="95" t="s">
        <v>5628</v>
      </c>
      <c r="R632" s="60" t="s">
        <v>86</v>
      </c>
      <c r="S632" s="60" t="s">
        <v>223</v>
      </c>
    </row>
    <row r="633" spans="1:19" ht="135" hidden="1" customHeight="1" x14ac:dyDescent="0.2">
      <c r="A633" s="55" t="s">
        <v>5694</v>
      </c>
      <c r="B633" s="61" t="s">
        <v>97</v>
      </c>
      <c r="C633" s="56">
        <v>2</v>
      </c>
      <c r="D633" s="57" t="s">
        <v>5693</v>
      </c>
      <c r="E633" s="55" t="s">
        <v>5692</v>
      </c>
      <c r="F633" s="55" t="s">
        <v>5210</v>
      </c>
      <c r="G633" s="55" t="s">
        <v>224</v>
      </c>
      <c r="H633" s="55" t="s">
        <v>5691</v>
      </c>
      <c r="I633" s="55">
        <v>79.180000000000007</v>
      </c>
      <c r="J633" s="55" t="s">
        <v>5690</v>
      </c>
      <c r="K633" s="58">
        <v>72.55</v>
      </c>
      <c r="L633" s="63">
        <v>42460</v>
      </c>
      <c r="M633" s="55" t="s">
        <v>86</v>
      </c>
      <c r="N633" s="55" t="s">
        <v>224</v>
      </c>
      <c r="O633" s="57" t="s">
        <v>5689</v>
      </c>
      <c r="P633" s="57" t="s">
        <v>5688</v>
      </c>
      <c r="Q633" s="57" t="s">
        <v>5687</v>
      </c>
      <c r="R633" s="60" t="s">
        <v>86</v>
      </c>
      <c r="S633" s="60" t="s">
        <v>223</v>
      </c>
    </row>
    <row r="634" spans="1:19" ht="135" hidden="1" customHeight="1" x14ac:dyDescent="0.2">
      <c r="A634" s="55" t="s">
        <v>5686</v>
      </c>
      <c r="B634" s="61" t="s">
        <v>97</v>
      </c>
      <c r="C634" s="56">
        <v>2</v>
      </c>
      <c r="D634" s="57" t="s">
        <v>5685</v>
      </c>
      <c r="E634" s="55" t="s">
        <v>108</v>
      </c>
      <c r="F634" s="55" t="s">
        <v>5590</v>
      </c>
      <c r="G634" s="55" t="s">
        <v>224</v>
      </c>
      <c r="H634" s="55" t="s">
        <v>5684</v>
      </c>
      <c r="I634" s="61">
        <v>77.040000000000006</v>
      </c>
      <c r="J634" s="55" t="s">
        <v>5683</v>
      </c>
      <c r="K634" s="62">
        <v>72.59</v>
      </c>
      <c r="L634" s="63">
        <v>42460</v>
      </c>
      <c r="M634" s="55" t="s">
        <v>86</v>
      </c>
      <c r="N634" s="55" t="s">
        <v>224</v>
      </c>
      <c r="O634" s="57" t="s">
        <v>5473</v>
      </c>
      <c r="P634" s="57" t="s">
        <v>5472</v>
      </c>
      <c r="Q634" s="57" t="s">
        <v>5682</v>
      </c>
      <c r="R634" s="60" t="s">
        <v>86</v>
      </c>
      <c r="S634" s="60" t="s">
        <v>223</v>
      </c>
    </row>
    <row r="635" spans="1:19" ht="135" hidden="1" customHeight="1" x14ac:dyDescent="0.2">
      <c r="A635" s="61" t="s">
        <v>5681</v>
      </c>
      <c r="B635" s="61" t="s">
        <v>97</v>
      </c>
      <c r="C635" s="56">
        <v>2</v>
      </c>
      <c r="D635" s="57" t="s">
        <v>5680</v>
      </c>
      <c r="E635" s="61" t="s">
        <v>782</v>
      </c>
      <c r="F635" s="55" t="s">
        <v>5210</v>
      </c>
      <c r="G635" s="55" t="s">
        <v>224</v>
      </c>
      <c r="H635" s="55" t="s">
        <v>86</v>
      </c>
      <c r="I635" s="55" t="s">
        <v>86</v>
      </c>
      <c r="J635" s="55" t="s">
        <v>5679</v>
      </c>
      <c r="K635" s="62">
        <v>72.63</v>
      </c>
      <c r="L635" s="63">
        <v>42676</v>
      </c>
      <c r="M635" s="55" t="s">
        <v>86</v>
      </c>
      <c r="N635" s="55" t="s">
        <v>224</v>
      </c>
      <c r="O635" s="57" t="s">
        <v>777</v>
      </c>
      <c r="P635" s="57" t="s">
        <v>776</v>
      </c>
      <c r="Q635" s="57" t="s">
        <v>5678</v>
      </c>
      <c r="R635" s="60" t="s">
        <v>86</v>
      </c>
      <c r="S635" s="60" t="s">
        <v>223</v>
      </c>
    </row>
    <row r="636" spans="1:19" ht="135" hidden="1" customHeight="1" x14ac:dyDescent="0.2">
      <c r="A636" s="55" t="s">
        <v>5677</v>
      </c>
      <c r="B636" s="61" t="s">
        <v>97</v>
      </c>
      <c r="C636" s="68">
        <v>2</v>
      </c>
      <c r="D636" s="57" t="s">
        <v>5676</v>
      </c>
      <c r="E636" s="55" t="s">
        <v>108</v>
      </c>
      <c r="F636" s="55" t="s">
        <v>5210</v>
      </c>
      <c r="G636" s="55" t="s">
        <v>224</v>
      </c>
      <c r="H636" s="55" t="s">
        <v>5675</v>
      </c>
      <c r="I636" s="61" t="s">
        <v>5674</v>
      </c>
      <c r="J636" s="55" t="s">
        <v>5673</v>
      </c>
      <c r="K636" s="62">
        <v>72.94</v>
      </c>
      <c r="L636" s="63">
        <v>43236</v>
      </c>
      <c r="M636" s="55" t="s">
        <v>86</v>
      </c>
      <c r="N636" s="55" t="s">
        <v>224</v>
      </c>
      <c r="O636" s="57" t="s">
        <v>5586</v>
      </c>
      <c r="P636" s="57" t="s">
        <v>5462</v>
      </c>
      <c r="Q636" s="57" t="s">
        <v>5672</v>
      </c>
      <c r="R636" s="60" t="s">
        <v>86</v>
      </c>
      <c r="S636" s="60" t="s">
        <v>223</v>
      </c>
    </row>
    <row r="637" spans="1:19" ht="135" hidden="1" customHeight="1" x14ac:dyDescent="0.2">
      <c r="A637" s="55" t="s">
        <v>5671</v>
      </c>
      <c r="B637" s="61" t="s">
        <v>97</v>
      </c>
      <c r="C637" s="56">
        <v>2</v>
      </c>
      <c r="D637" s="57" t="s">
        <v>8381</v>
      </c>
      <c r="E637" s="55" t="s">
        <v>220</v>
      </c>
      <c r="F637" s="55" t="s">
        <v>5210</v>
      </c>
      <c r="G637" s="55" t="s">
        <v>224</v>
      </c>
      <c r="H637" s="55" t="s">
        <v>86</v>
      </c>
      <c r="I637" s="55" t="s">
        <v>86</v>
      </c>
      <c r="J637" s="58" t="s">
        <v>5670</v>
      </c>
      <c r="K637" s="62">
        <v>73.55</v>
      </c>
      <c r="L637" s="63">
        <v>42460</v>
      </c>
      <c r="M637" s="55" t="s">
        <v>86</v>
      </c>
      <c r="N637" s="55" t="s">
        <v>224</v>
      </c>
      <c r="O637" s="57" t="s">
        <v>5611</v>
      </c>
      <c r="P637" s="57" t="s">
        <v>5060</v>
      </c>
      <c r="Q637" s="57" t="s">
        <v>5669</v>
      </c>
      <c r="R637" s="60" t="s">
        <v>86</v>
      </c>
      <c r="S637" s="60" t="s">
        <v>223</v>
      </c>
    </row>
    <row r="638" spans="1:19" ht="135" hidden="1" customHeight="1" x14ac:dyDescent="0.2">
      <c r="A638" s="85" t="s">
        <v>5668</v>
      </c>
      <c r="B638" s="85" t="s">
        <v>97</v>
      </c>
      <c r="C638" s="56">
        <v>2</v>
      </c>
      <c r="D638" s="95" t="s">
        <v>5667</v>
      </c>
      <c r="E638" s="85" t="s">
        <v>5666</v>
      </c>
      <c r="F638" s="85" t="s">
        <v>5665</v>
      </c>
      <c r="G638" s="85" t="s">
        <v>158</v>
      </c>
      <c r="H638" s="85" t="s">
        <v>86</v>
      </c>
      <c r="I638" s="85" t="s">
        <v>86</v>
      </c>
      <c r="J638" s="85" t="s">
        <v>4708</v>
      </c>
      <c r="K638" s="97">
        <v>35.57</v>
      </c>
      <c r="L638" s="100">
        <v>42551</v>
      </c>
      <c r="M638" s="85" t="s">
        <v>86</v>
      </c>
      <c r="N638" s="85" t="s">
        <v>158</v>
      </c>
      <c r="O638" s="95" t="s">
        <v>5664</v>
      </c>
      <c r="P638" s="95" t="s">
        <v>5663</v>
      </c>
      <c r="Q638" s="95" t="s">
        <v>5662</v>
      </c>
      <c r="R638" s="60" t="s">
        <v>86</v>
      </c>
      <c r="S638" s="60" t="s">
        <v>223</v>
      </c>
    </row>
    <row r="639" spans="1:19" ht="135" hidden="1" customHeight="1" x14ac:dyDescent="0.2">
      <c r="A639" s="55" t="s">
        <v>5661</v>
      </c>
      <c r="B639" s="61" t="s">
        <v>97</v>
      </c>
      <c r="C639" s="56">
        <v>2</v>
      </c>
      <c r="D639" s="57" t="s">
        <v>5660</v>
      </c>
      <c r="E639" s="55" t="s">
        <v>782</v>
      </c>
      <c r="F639" s="55" t="s">
        <v>5210</v>
      </c>
      <c r="G639" s="55" t="s">
        <v>224</v>
      </c>
      <c r="H639" s="55" t="s">
        <v>5659</v>
      </c>
      <c r="I639" s="61">
        <v>83.74</v>
      </c>
      <c r="J639" s="55" t="s">
        <v>5658</v>
      </c>
      <c r="K639" s="62">
        <v>73.78</v>
      </c>
      <c r="L639" s="63">
        <v>42460</v>
      </c>
      <c r="M639" s="55" t="s">
        <v>86</v>
      </c>
      <c r="N639" s="55" t="s">
        <v>224</v>
      </c>
      <c r="O639" s="57" t="s">
        <v>777</v>
      </c>
      <c r="P639" s="57" t="s">
        <v>776</v>
      </c>
      <c r="Q639" s="57" t="s">
        <v>5657</v>
      </c>
      <c r="R639" s="60" t="s">
        <v>86</v>
      </c>
      <c r="S639" s="60" t="s">
        <v>223</v>
      </c>
    </row>
    <row r="640" spans="1:19" ht="135" hidden="1" customHeight="1" x14ac:dyDescent="0.2">
      <c r="A640" s="85" t="s">
        <v>5656</v>
      </c>
      <c r="B640" s="94" t="s">
        <v>97</v>
      </c>
      <c r="C640" s="56">
        <v>2</v>
      </c>
      <c r="D640" s="95" t="s">
        <v>5655</v>
      </c>
      <c r="E640" s="85" t="s">
        <v>782</v>
      </c>
      <c r="F640" s="85" t="s">
        <v>5210</v>
      </c>
      <c r="G640" s="85" t="s">
        <v>224</v>
      </c>
      <c r="H640" s="85" t="s">
        <v>5654</v>
      </c>
      <c r="I640" s="94">
        <v>84.41</v>
      </c>
      <c r="J640" s="85" t="s">
        <v>5653</v>
      </c>
      <c r="K640" s="96">
        <v>74.05</v>
      </c>
      <c r="L640" s="98">
        <v>42460</v>
      </c>
      <c r="M640" s="85" t="s">
        <v>86</v>
      </c>
      <c r="N640" s="85" t="s">
        <v>224</v>
      </c>
      <c r="O640" s="95" t="s">
        <v>777</v>
      </c>
      <c r="P640" s="95" t="s">
        <v>776</v>
      </c>
      <c r="Q640" s="95" t="s">
        <v>5652</v>
      </c>
      <c r="R640" s="60" t="s">
        <v>86</v>
      </c>
      <c r="S640" s="60" t="s">
        <v>223</v>
      </c>
    </row>
    <row r="641" spans="1:19" ht="135" hidden="1" customHeight="1" x14ac:dyDescent="0.2">
      <c r="A641" s="55" t="s">
        <v>5651</v>
      </c>
      <c r="B641" s="61" t="s">
        <v>97</v>
      </c>
      <c r="C641" s="56">
        <v>2</v>
      </c>
      <c r="D641" s="57" t="s">
        <v>5650</v>
      </c>
      <c r="E641" s="55" t="s">
        <v>782</v>
      </c>
      <c r="F641" s="55" t="s">
        <v>5210</v>
      </c>
      <c r="G641" s="55" t="s">
        <v>224</v>
      </c>
      <c r="H641" s="55" t="s">
        <v>5649</v>
      </c>
      <c r="I641" s="61">
        <v>85.16</v>
      </c>
      <c r="J641" s="55" t="s">
        <v>5648</v>
      </c>
      <c r="K641" s="62">
        <v>74.37</v>
      </c>
      <c r="L641" s="63">
        <v>42460</v>
      </c>
      <c r="M641" s="55" t="s">
        <v>86</v>
      </c>
      <c r="N641" s="55" t="s">
        <v>224</v>
      </c>
      <c r="O641" s="57" t="s">
        <v>777</v>
      </c>
      <c r="P641" s="57" t="s">
        <v>776</v>
      </c>
      <c r="Q641" s="57" t="s">
        <v>5647</v>
      </c>
      <c r="R641" s="60" t="s">
        <v>86</v>
      </c>
      <c r="S641" s="60" t="s">
        <v>223</v>
      </c>
    </row>
    <row r="642" spans="1:19" ht="135" hidden="1" customHeight="1" x14ac:dyDescent="0.2">
      <c r="A642" s="55" t="s">
        <v>5646</v>
      </c>
      <c r="B642" s="61" t="s">
        <v>97</v>
      </c>
      <c r="C642" s="56">
        <v>2</v>
      </c>
      <c r="D642" s="57" t="s">
        <v>5645</v>
      </c>
      <c r="E642" s="55" t="s">
        <v>782</v>
      </c>
      <c r="F642" s="55" t="s">
        <v>5210</v>
      </c>
      <c r="G642" s="55" t="s">
        <v>224</v>
      </c>
      <c r="H642" s="55" t="s">
        <v>5644</v>
      </c>
      <c r="I642" s="61">
        <v>81.92</v>
      </c>
      <c r="J642" s="55" t="s">
        <v>5643</v>
      </c>
      <c r="K642" s="62">
        <v>74.56</v>
      </c>
      <c r="L642" s="63">
        <v>42460</v>
      </c>
      <c r="M642" s="55" t="s">
        <v>86</v>
      </c>
      <c r="N642" s="55" t="s">
        <v>224</v>
      </c>
      <c r="O642" s="57" t="s">
        <v>1709</v>
      </c>
      <c r="P642" s="57" t="s">
        <v>1708</v>
      </c>
      <c r="Q642" s="57" t="s">
        <v>5628</v>
      </c>
      <c r="R642" s="60" t="s">
        <v>86</v>
      </c>
      <c r="S642" s="60" t="s">
        <v>223</v>
      </c>
    </row>
    <row r="643" spans="1:19" ht="135" hidden="1" customHeight="1" x14ac:dyDescent="0.2">
      <c r="A643" s="85" t="s">
        <v>5642</v>
      </c>
      <c r="B643" s="94" t="s">
        <v>97</v>
      </c>
      <c r="C643" s="56">
        <v>2</v>
      </c>
      <c r="D643" s="95" t="s">
        <v>5641</v>
      </c>
      <c r="E643" s="85" t="s">
        <v>782</v>
      </c>
      <c r="F643" s="85" t="s">
        <v>5210</v>
      </c>
      <c r="G643" s="85" t="s">
        <v>224</v>
      </c>
      <c r="H643" s="85" t="s">
        <v>5640</v>
      </c>
      <c r="I643" s="94">
        <v>86.31</v>
      </c>
      <c r="J643" s="85" t="s">
        <v>5639</v>
      </c>
      <c r="K643" s="96">
        <v>74.62</v>
      </c>
      <c r="L643" s="98">
        <v>42460</v>
      </c>
      <c r="M643" s="85" t="s">
        <v>86</v>
      </c>
      <c r="N643" s="85" t="s">
        <v>224</v>
      </c>
      <c r="O643" s="95" t="s">
        <v>1014</v>
      </c>
      <c r="P643" s="95" t="s">
        <v>1013</v>
      </c>
      <c r="Q643" s="95" t="s">
        <v>5628</v>
      </c>
      <c r="R643" s="60" t="s">
        <v>86</v>
      </c>
      <c r="S643" s="60" t="s">
        <v>223</v>
      </c>
    </row>
    <row r="644" spans="1:19" ht="135" hidden="1" customHeight="1" x14ac:dyDescent="0.2">
      <c r="A644" s="85" t="s">
        <v>5638</v>
      </c>
      <c r="B644" s="94" t="s">
        <v>97</v>
      </c>
      <c r="C644" s="56">
        <v>2</v>
      </c>
      <c r="D644" s="95" t="s">
        <v>5637</v>
      </c>
      <c r="E644" s="85" t="s">
        <v>512</v>
      </c>
      <c r="F644" s="85" t="s">
        <v>5590</v>
      </c>
      <c r="G644" s="85" t="s">
        <v>224</v>
      </c>
      <c r="H644" s="85" t="s">
        <v>5636</v>
      </c>
      <c r="I644" s="94">
        <v>73.39</v>
      </c>
      <c r="J644" s="85" t="s">
        <v>5635</v>
      </c>
      <c r="K644" s="97">
        <v>74.83</v>
      </c>
      <c r="L644" s="98">
        <v>42460</v>
      </c>
      <c r="M644" s="85" t="s">
        <v>86</v>
      </c>
      <c r="N644" s="85" t="s">
        <v>224</v>
      </c>
      <c r="O644" s="95" t="s">
        <v>5634</v>
      </c>
      <c r="P644" s="95" t="s">
        <v>5633</v>
      </c>
      <c r="Q644" s="95" t="s">
        <v>5593</v>
      </c>
      <c r="R644" s="60" t="s">
        <v>86</v>
      </c>
      <c r="S644" s="60" t="s">
        <v>223</v>
      </c>
    </row>
    <row r="645" spans="1:19" ht="135" hidden="1" customHeight="1" x14ac:dyDescent="0.2">
      <c r="A645" s="85" t="s">
        <v>5632</v>
      </c>
      <c r="B645" s="94" t="s">
        <v>97</v>
      </c>
      <c r="C645" s="56">
        <v>2</v>
      </c>
      <c r="D645" s="95" t="s">
        <v>5631</v>
      </c>
      <c r="E645" s="85" t="s">
        <v>782</v>
      </c>
      <c r="F645" s="85" t="s">
        <v>5210</v>
      </c>
      <c r="G645" s="85" t="s">
        <v>224</v>
      </c>
      <c r="H645" s="85" t="s">
        <v>5630</v>
      </c>
      <c r="I645" s="94">
        <v>88.14</v>
      </c>
      <c r="J645" s="85" t="s">
        <v>5629</v>
      </c>
      <c r="K645" s="96">
        <v>75.27</v>
      </c>
      <c r="L645" s="98">
        <v>42460</v>
      </c>
      <c r="M645" s="85" t="s">
        <v>86</v>
      </c>
      <c r="N645" s="85" t="s">
        <v>224</v>
      </c>
      <c r="O645" s="95" t="s">
        <v>777</v>
      </c>
      <c r="P645" s="95" t="s">
        <v>776</v>
      </c>
      <c r="Q645" s="95" t="s">
        <v>5628</v>
      </c>
      <c r="R645" s="60" t="s">
        <v>86</v>
      </c>
      <c r="S645" s="60" t="s">
        <v>223</v>
      </c>
    </row>
    <row r="646" spans="1:19" ht="135" hidden="1" customHeight="1" x14ac:dyDescent="0.2">
      <c r="A646" s="85" t="s">
        <v>5627</v>
      </c>
      <c r="B646" s="94" t="s">
        <v>97</v>
      </c>
      <c r="C646" s="56">
        <v>2</v>
      </c>
      <c r="D646" s="95" t="s">
        <v>5626</v>
      </c>
      <c r="E646" s="85" t="s">
        <v>108</v>
      </c>
      <c r="F646" s="85" t="s">
        <v>5590</v>
      </c>
      <c r="G646" s="85" t="s">
        <v>224</v>
      </c>
      <c r="H646" s="85" t="s">
        <v>5625</v>
      </c>
      <c r="I646" s="85">
        <v>79.97</v>
      </c>
      <c r="J646" s="85" t="s">
        <v>5624</v>
      </c>
      <c r="K646" s="99">
        <v>76.14</v>
      </c>
      <c r="L646" s="98">
        <v>42460</v>
      </c>
      <c r="M646" s="85" t="s">
        <v>86</v>
      </c>
      <c r="N646" s="85" t="s">
        <v>224</v>
      </c>
      <c r="O646" s="95" t="s">
        <v>5463</v>
      </c>
      <c r="P646" s="95" t="s">
        <v>5522</v>
      </c>
      <c r="Q646" s="95" t="s">
        <v>5623</v>
      </c>
      <c r="R646" s="60" t="s">
        <v>86</v>
      </c>
      <c r="S646" s="60" t="s">
        <v>223</v>
      </c>
    </row>
    <row r="647" spans="1:19" ht="135" hidden="1" customHeight="1" x14ac:dyDescent="0.2">
      <c r="A647" s="85" t="s">
        <v>5622</v>
      </c>
      <c r="B647" s="94" t="s">
        <v>97</v>
      </c>
      <c r="C647" s="56">
        <v>2</v>
      </c>
      <c r="D647" s="95" t="s">
        <v>5621</v>
      </c>
      <c r="E647" s="85" t="s">
        <v>108</v>
      </c>
      <c r="F647" s="85" t="s">
        <v>5590</v>
      </c>
      <c r="G647" s="85" t="s">
        <v>224</v>
      </c>
      <c r="H647" s="85" t="s">
        <v>5620</v>
      </c>
      <c r="I647" s="97">
        <v>79.599999999999994</v>
      </c>
      <c r="J647" s="85" t="s">
        <v>5619</v>
      </c>
      <c r="K647" s="99">
        <v>76.33</v>
      </c>
      <c r="L647" s="98">
        <v>42460</v>
      </c>
      <c r="M647" s="85" t="s">
        <v>86</v>
      </c>
      <c r="N647" s="85" t="s">
        <v>224</v>
      </c>
      <c r="O647" s="95" t="s">
        <v>4318</v>
      </c>
      <c r="P647" s="95" t="s">
        <v>4317</v>
      </c>
      <c r="Q647" s="95" t="s">
        <v>5618</v>
      </c>
      <c r="R647" s="60" t="s">
        <v>86</v>
      </c>
      <c r="S647" s="60" t="s">
        <v>223</v>
      </c>
    </row>
    <row r="648" spans="1:19" ht="135" hidden="1" customHeight="1" x14ac:dyDescent="0.2">
      <c r="A648" s="85" t="s">
        <v>5617</v>
      </c>
      <c r="B648" s="94" t="s">
        <v>97</v>
      </c>
      <c r="C648" s="56">
        <v>2</v>
      </c>
      <c r="D648" s="95" t="s">
        <v>5616</v>
      </c>
      <c r="E648" s="85" t="s">
        <v>512</v>
      </c>
      <c r="F648" s="85" t="s">
        <v>5210</v>
      </c>
      <c r="G648" s="85" t="s">
        <v>224</v>
      </c>
      <c r="H648" s="85" t="s">
        <v>86</v>
      </c>
      <c r="I648" s="85" t="s">
        <v>86</v>
      </c>
      <c r="J648" s="85" t="s">
        <v>5615</v>
      </c>
      <c r="K648" s="96">
        <v>76.66</v>
      </c>
      <c r="L648" s="98">
        <v>42460</v>
      </c>
      <c r="M648" s="85" t="s">
        <v>86</v>
      </c>
      <c r="N648" s="85" t="s">
        <v>224</v>
      </c>
      <c r="O648" s="95" t="s">
        <v>616</v>
      </c>
      <c r="P648" s="95" t="s">
        <v>615</v>
      </c>
      <c r="Q648" s="95" t="s">
        <v>5614</v>
      </c>
      <c r="R648" s="60" t="s">
        <v>86</v>
      </c>
      <c r="S648" s="60" t="s">
        <v>223</v>
      </c>
    </row>
    <row r="649" spans="1:19" ht="135" hidden="1" customHeight="1" x14ac:dyDescent="0.2">
      <c r="A649" s="85" t="s">
        <v>5613</v>
      </c>
      <c r="B649" s="94" t="s">
        <v>97</v>
      </c>
      <c r="C649" s="56">
        <v>2</v>
      </c>
      <c r="D649" s="95" t="s">
        <v>8382</v>
      </c>
      <c r="E649" s="85" t="s">
        <v>220</v>
      </c>
      <c r="F649" s="85" t="s">
        <v>5210</v>
      </c>
      <c r="G649" s="85" t="s">
        <v>224</v>
      </c>
      <c r="H649" s="85" t="s">
        <v>86</v>
      </c>
      <c r="I649" s="85" t="s">
        <v>86</v>
      </c>
      <c r="J649" s="97" t="s">
        <v>5612</v>
      </c>
      <c r="K649" s="96">
        <v>77.66</v>
      </c>
      <c r="L649" s="98">
        <v>42460</v>
      </c>
      <c r="M649" s="85" t="s">
        <v>86</v>
      </c>
      <c r="N649" s="85" t="s">
        <v>224</v>
      </c>
      <c r="O649" s="95" t="s">
        <v>5611</v>
      </c>
      <c r="P649" s="95" t="s">
        <v>5060</v>
      </c>
      <c r="Q649" s="95" t="s">
        <v>5610</v>
      </c>
      <c r="R649" s="60" t="s">
        <v>86</v>
      </c>
      <c r="S649" s="60" t="s">
        <v>223</v>
      </c>
    </row>
    <row r="650" spans="1:19" ht="135" hidden="1" customHeight="1" x14ac:dyDescent="0.2">
      <c r="A650" s="85" t="s">
        <v>5609</v>
      </c>
      <c r="B650" s="94" t="s">
        <v>97</v>
      </c>
      <c r="C650" s="56">
        <v>2</v>
      </c>
      <c r="D650" s="95" t="s">
        <v>5608</v>
      </c>
      <c r="E650" s="94" t="s">
        <v>220</v>
      </c>
      <c r="F650" s="85" t="s">
        <v>5210</v>
      </c>
      <c r="G650" s="85" t="s">
        <v>224</v>
      </c>
      <c r="H650" s="85" t="s">
        <v>86</v>
      </c>
      <c r="I650" s="85" t="s">
        <v>86</v>
      </c>
      <c r="J650" s="85" t="s">
        <v>5607</v>
      </c>
      <c r="K650" s="101">
        <v>77.98</v>
      </c>
      <c r="L650" s="98">
        <v>42460</v>
      </c>
      <c r="M650" s="85" t="s">
        <v>86</v>
      </c>
      <c r="N650" s="85" t="s">
        <v>224</v>
      </c>
      <c r="O650" s="95" t="s">
        <v>5513</v>
      </c>
      <c r="P650" s="95" t="s">
        <v>5512</v>
      </c>
      <c r="Q650" s="95" t="s">
        <v>5606</v>
      </c>
      <c r="R650" s="60" t="s">
        <v>86</v>
      </c>
      <c r="S650" s="60" t="s">
        <v>223</v>
      </c>
    </row>
    <row r="651" spans="1:19" ht="135" hidden="1" customHeight="1" x14ac:dyDescent="0.2">
      <c r="A651" s="94" t="s">
        <v>5605</v>
      </c>
      <c r="B651" s="94" t="s">
        <v>97</v>
      </c>
      <c r="C651" s="56">
        <v>2</v>
      </c>
      <c r="D651" s="95" t="s">
        <v>5604</v>
      </c>
      <c r="E651" s="94" t="s">
        <v>512</v>
      </c>
      <c r="F651" s="85" t="s">
        <v>5590</v>
      </c>
      <c r="G651" s="85" t="s">
        <v>224</v>
      </c>
      <c r="H651" s="85" t="s">
        <v>86</v>
      </c>
      <c r="I651" s="85" t="s">
        <v>86</v>
      </c>
      <c r="J651" s="85" t="s">
        <v>5603</v>
      </c>
      <c r="K651" s="96">
        <v>78.55</v>
      </c>
      <c r="L651" s="98">
        <v>42676</v>
      </c>
      <c r="M651" s="85" t="s">
        <v>86</v>
      </c>
      <c r="N651" s="85" t="s">
        <v>224</v>
      </c>
      <c r="O651" s="95" t="s">
        <v>616</v>
      </c>
      <c r="P651" s="95" t="s">
        <v>615</v>
      </c>
      <c r="Q651" s="95" t="s">
        <v>5602</v>
      </c>
      <c r="R651" s="60" t="s">
        <v>86</v>
      </c>
      <c r="S651" s="60" t="s">
        <v>223</v>
      </c>
    </row>
    <row r="652" spans="1:19" ht="135" hidden="1" customHeight="1" x14ac:dyDescent="0.2">
      <c r="A652" s="85" t="s">
        <v>5601</v>
      </c>
      <c r="B652" s="94" t="s">
        <v>97</v>
      </c>
      <c r="C652" s="56">
        <v>2</v>
      </c>
      <c r="D652" s="95" t="s">
        <v>5600</v>
      </c>
      <c r="E652" s="85" t="s">
        <v>130</v>
      </c>
      <c r="F652" s="85" t="s">
        <v>5590</v>
      </c>
      <c r="G652" s="85" t="s">
        <v>224</v>
      </c>
      <c r="H652" s="85" t="s">
        <v>86</v>
      </c>
      <c r="I652" s="85" t="s">
        <v>86</v>
      </c>
      <c r="J652" s="85" t="s">
        <v>5599</v>
      </c>
      <c r="K652" s="96">
        <v>79.03</v>
      </c>
      <c r="L652" s="98">
        <v>42460</v>
      </c>
      <c r="M652" s="85" t="s">
        <v>86</v>
      </c>
      <c r="N652" s="85" t="s">
        <v>224</v>
      </c>
      <c r="O652" s="95" t="s">
        <v>689</v>
      </c>
      <c r="P652" s="95" t="s">
        <v>1935</v>
      </c>
      <c r="Q652" s="95" t="s">
        <v>5598</v>
      </c>
      <c r="R652" s="60" t="s">
        <v>86</v>
      </c>
      <c r="S652" s="60" t="s">
        <v>223</v>
      </c>
    </row>
    <row r="653" spans="1:19" ht="135" hidden="1" customHeight="1" x14ac:dyDescent="0.2">
      <c r="A653" s="85" t="s">
        <v>5597</v>
      </c>
      <c r="B653" s="94" t="s">
        <v>97</v>
      </c>
      <c r="C653" s="56">
        <v>2</v>
      </c>
      <c r="D653" s="95" t="s">
        <v>5596</v>
      </c>
      <c r="E653" s="85" t="s">
        <v>512</v>
      </c>
      <c r="F653" s="85" t="s">
        <v>5590</v>
      </c>
      <c r="G653" s="85" t="s">
        <v>224</v>
      </c>
      <c r="H653" s="85" t="s">
        <v>5595</v>
      </c>
      <c r="I653" s="94">
        <v>76.22</v>
      </c>
      <c r="J653" s="85" t="s">
        <v>5594</v>
      </c>
      <c r="K653" s="97">
        <v>79.28</v>
      </c>
      <c r="L653" s="98">
        <v>42460</v>
      </c>
      <c r="M653" s="85" t="s">
        <v>86</v>
      </c>
      <c r="N653" s="85" t="s">
        <v>224</v>
      </c>
      <c r="O653" s="95" t="s">
        <v>507</v>
      </c>
      <c r="P653" s="95" t="s">
        <v>506</v>
      </c>
      <c r="Q653" s="95" t="s">
        <v>5593</v>
      </c>
      <c r="R653" s="60" t="s">
        <v>86</v>
      </c>
      <c r="S653" s="60" t="s">
        <v>223</v>
      </c>
    </row>
    <row r="654" spans="1:19" ht="135" hidden="1" customHeight="1" x14ac:dyDescent="0.2">
      <c r="A654" s="85" t="s">
        <v>5592</v>
      </c>
      <c r="B654" s="94" t="s">
        <v>97</v>
      </c>
      <c r="C654" s="68">
        <v>2</v>
      </c>
      <c r="D654" s="95" t="s">
        <v>5591</v>
      </c>
      <c r="E654" s="85" t="s">
        <v>108</v>
      </c>
      <c r="F654" s="85" t="s">
        <v>5590</v>
      </c>
      <c r="G654" s="85" t="s">
        <v>224</v>
      </c>
      <c r="H654" s="85" t="s">
        <v>5589</v>
      </c>
      <c r="I654" s="94" t="s">
        <v>5588</v>
      </c>
      <c r="J654" s="85" t="s">
        <v>5587</v>
      </c>
      <c r="K654" s="96">
        <v>81.84</v>
      </c>
      <c r="L654" s="98">
        <v>43236</v>
      </c>
      <c r="M654" s="85" t="s">
        <v>86</v>
      </c>
      <c r="N654" s="85" t="s">
        <v>224</v>
      </c>
      <c r="O654" s="95" t="s">
        <v>5586</v>
      </c>
      <c r="P654" s="95" t="s">
        <v>5462</v>
      </c>
      <c r="Q654" s="95" t="s">
        <v>5585</v>
      </c>
      <c r="R654" s="60" t="s">
        <v>86</v>
      </c>
      <c r="S654" s="60" t="s">
        <v>223</v>
      </c>
    </row>
    <row r="655" spans="1:19" ht="135" hidden="1" customHeight="1" x14ac:dyDescent="0.2">
      <c r="A655" s="85" t="s">
        <v>5584</v>
      </c>
      <c r="B655" s="94" t="s">
        <v>97</v>
      </c>
      <c r="C655" s="56">
        <v>2</v>
      </c>
      <c r="D655" s="95" t="s">
        <v>5583</v>
      </c>
      <c r="E655" s="85" t="s">
        <v>304</v>
      </c>
      <c r="F655" s="85" t="s">
        <v>5210</v>
      </c>
      <c r="G655" s="85" t="s">
        <v>224</v>
      </c>
      <c r="H655" s="85" t="s">
        <v>86</v>
      </c>
      <c r="I655" s="85" t="s">
        <v>86</v>
      </c>
      <c r="J655" s="85" t="s">
        <v>5582</v>
      </c>
      <c r="K655" s="96">
        <v>81.739999999999995</v>
      </c>
      <c r="L655" s="98">
        <v>42460</v>
      </c>
      <c r="M655" s="85" t="s">
        <v>86</v>
      </c>
      <c r="N655" s="85" t="s">
        <v>224</v>
      </c>
      <c r="O655" s="95" t="s">
        <v>5483</v>
      </c>
      <c r="P655" s="95" t="s">
        <v>5482</v>
      </c>
      <c r="Q655" s="95" t="s">
        <v>5581</v>
      </c>
      <c r="R655" s="60" t="s">
        <v>86</v>
      </c>
      <c r="S655" s="60" t="s">
        <v>223</v>
      </c>
    </row>
    <row r="656" spans="1:19" ht="135" hidden="1" customHeight="1" x14ac:dyDescent="0.2">
      <c r="A656" s="85" t="s">
        <v>5580</v>
      </c>
      <c r="B656" s="94" t="s">
        <v>97</v>
      </c>
      <c r="C656" s="56">
        <v>2</v>
      </c>
      <c r="D656" s="95" t="s">
        <v>5579</v>
      </c>
      <c r="E656" s="94" t="s">
        <v>782</v>
      </c>
      <c r="F656" s="85" t="s">
        <v>5210</v>
      </c>
      <c r="G656" s="85" t="s">
        <v>224</v>
      </c>
      <c r="H656" s="85" t="s">
        <v>86</v>
      </c>
      <c r="I656" s="85" t="s">
        <v>86</v>
      </c>
      <c r="J656" s="85" t="s">
        <v>5578</v>
      </c>
      <c r="K656" s="96">
        <v>85.58</v>
      </c>
      <c r="L656" s="98">
        <v>42460</v>
      </c>
      <c r="M656" s="85" t="s">
        <v>86</v>
      </c>
      <c r="N656" s="85" t="s">
        <v>224</v>
      </c>
      <c r="O656" s="95" t="s">
        <v>5577</v>
      </c>
      <c r="P656" s="95" t="s">
        <v>5576</v>
      </c>
      <c r="Q656" s="95" t="s">
        <v>5575</v>
      </c>
      <c r="R656" s="60" t="s">
        <v>86</v>
      </c>
      <c r="S656" s="60" t="s">
        <v>223</v>
      </c>
    </row>
    <row r="657" spans="1:19" ht="135" hidden="1" customHeight="1" x14ac:dyDescent="0.2">
      <c r="A657" s="61" t="s">
        <v>5574</v>
      </c>
      <c r="B657" s="61" t="s">
        <v>110</v>
      </c>
      <c r="C657" s="56">
        <v>2</v>
      </c>
      <c r="D657" s="57" t="s">
        <v>5573</v>
      </c>
      <c r="E657" s="61" t="s">
        <v>414</v>
      </c>
      <c r="F657" s="55" t="s">
        <v>5572</v>
      </c>
      <c r="G657" s="55" t="s">
        <v>408</v>
      </c>
      <c r="H657" s="55" t="s">
        <v>86</v>
      </c>
      <c r="I657" s="55" t="s">
        <v>86</v>
      </c>
      <c r="J657" s="55" t="s">
        <v>5571</v>
      </c>
      <c r="K657" s="62">
        <v>53.86</v>
      </c>
      <c r="L657" s="63">
        <v>42815</v>
      </c>
      <c r="M657" s="65" t="s">
        <v>103</v>
      </c>
      <c r="N657" s="55" t="s">
        <v>408</v>
      </c>
      <c r="O657" s="57" t="s">
        <v>407</v>
      </c>
      <c r="P657" s="57" t="s">
        <v>406</v>
      </c>
      <c r="Q657" s="57" t="s">
        <v>5570</v>
      </c>
      <c r="R657" s="60" t="s">
        <v>86</v>
      </c>
      <c r="S657" s="60" t="s">
        <v>223</v>
      </c>
    </row>
    <row r="658" spans="1:19" ht="135" hidden="1" customHeight="1" x14ac:dyDescent="0.2">
      <c r="A658" s="61" t="s">
        <v>5569</v>
      </c>
      <c r="B658" s="61" t="s">
        <v>110</v>
      </c>
      <c r="C658" s="56">
        <v>2</v>
      </c>
      <c r="D658" s="57" t="s">
        <v>5563</v>
      </c>
      <c r="E658" s="61" t="s">
        <v>414</v>
      </c>
      <c r="F658" s="55" t="s">
        <v>5159</v>
      </c>
      <c r="G658" s="55" t="s">
        <v>408</v>
      </c>
      <c r="H658" s="55" t="s">
        <v>86</v>
      </c>
      <c r="I658" s="55" t="s">
        <v>86</v>
      </c>
      <c r="J658" s="55" t="s">
        <v>5562</v>
      </c>
      <c r="K658" s="62">
        <v>20.28</v>
      </c>
      <c r="L658" s="63">
        <v>42815</v>
      </c>
      <c r="M658" s="65" t="s">
        <v>103</v>
      </c>
      <c r="N658" s="55" t="s">
        <v>408</v>
      </c>
      <c r="O658" s="57" t="s">
        <v>407</v>
      </c>
      <c r="P658" s="57" t="s">
        <v>406</v>
      </c>
      <c r="Q658" s="57" t="s">
        <v>5560</v>
      </c>
      <c r="R658" s="60" t="s">
        <v>86</v>
      </c>
      <c r="S658" s="60" t="s">
        <v>223</v>
      </c>
    </row>
    <row r="659" spans="1:19" ht="135" hidden="1" customHeight="1" x14ac:dyDescent="0.2">
      <c r="A659" s="94" t="s">
        <v>5568</v>
      </c>
      <c r="B659" s="94" t="s">
        <v>110</v>
      </c>
      <c r="C659" s="56">
        <v>2</v>
      </c>
      <c r="D659" s="95" t="s">
        <v>5567</v>
      </c>
      <c r="E659" s="94" t="s">
        <v>414</v>
      </c>
      <c r="F659" s="85" t="s">
        <v>3286</v>
      </c>
      <c r="G659" s="85" t="s">
        <v>408</v>
      </c>
      <c r="H659" s="85" t="s">
        <v>86</v>
      </c>
      <c r="I659" s="85" t="s">
        <v>86</v>
      </c>
      <c r="J659" s="85" t="s">
        <v>5566</v>
      </c>
      <c r="K659" s="96">
        <v>31.27</v>
      </c>
      <c r="L659" s="98">
        <v>42815</v>
      </c>
      <c r="M659" s="78" t="s">
        <v>103</v>
      </c>
      <c r="N659" s="85" t="s">
        <v>408</v>
      </c>
      <c r="O659" s="95" t="s">
        <v>407</v>
      </c>
      <c r="P659" s="95" t="s">
        <v>406</v>
      </c>
      <c r="Q659" s="95" t="s">
        <v>5565</v>
      </c>
      <c r="R659" s="60" t="s">
        <v>86</v>
      </c>
      <c r="S659" s="60" t="s">
        <v>223</v>
      </c>
    </row>
    <row r="660" spans="1:19" ht="135" hidden="1" customHeight="1" x14ac:dyDescent="0.2">
      <c r="A660" s="55" t="s">
        <v>5564</v>
      </c>
      <c r="B660" s="61" t="s">
        <v>110</v>
      </c>
      <c r="C660" s="56">
        <v>2</v>
      </c>
      <c r="D660" s="57" t="s">
        <v>5563</v>
      </c>
      <c r="E660" s="61" t="s">
        <v>414</v>
      </c>
      <c r="F660" s="55" t="s">
        <v>5159</v>
      </c>
      <c r="G660" s="55" t="s">
        <v>408</v>
      </c>
      <c r="H660" s="55" t="s">
        <v>5562</v>
      </c>
      <c r="I660" s="61">
        <v>20.28</v>
      </c>
      <c r="J660" s="55" t="s">
        <v>5561</v>
      </c>
      <c r="K660" s="62">
        <v>19.73</v>
      </c>
      <c r="L660" s="63">
        <v>42909</v>
      </c>
      <c r="M660" s="55" t="s">
        <v>86</v>
      </c>
      <c r="N660" s="55" t="s">
        <v>408</v>
      </c>
      <c r="O660" s="57" t="s">
        <v>407</v>
      </c>
      <c r="P660" s="57" t="s">
        <v>406</v>
      </c>
      <c r="Q660" s="57" t="s">
        <v>5560</v>
      </c>
      <c r="R660" s="60" t="s">
        <v>86</v>
      </c>
      <c r="S660" s="60" t="s">
        <v>223</v>
      </c>
    </row>
    <row r="661" spans="1:19" ht="135" hidden="1" customHeight="1" x14ac:dyDescent="0.2">
      <c r="A661" s="85" t="s">
        <v>5559</v>
      </c>
      <c r="B661" s="94" t="s">
        <v>110</v>
      </c>
      <c r="C661" s="56">
        <v>2</v>
      </c>
      <c r="D661" s="95" t="s">
        <v>5558</v>
      </c>
      <c r="E661" s="94" t="s">
        <v>414</v>
      </c>
      <c r="F661" s="85" t="s">
        <v>5557</v>
      </c>
      <c r="G661" s="85" t="s">
        <v>408</v>
      </c>
      <c r="H661" s="85" t="s">
        <v>5556</v>
      </c>
      <c r="I661" s="94">
        <v>30</v>
      </c>
      <c r="J661" s="85" t="s">
        <v>5555</v>
      </c>
      <c r="K661" s="96">
        <v>30.79</v>
      </c>
      <c r="L661" s="98">
        <v>42909</v>
      </c>
      <c r="M661" s="85" t="s">
        <v>86</v>
      </c>
      <c r="N661" s="85" t="s">
        <v>408</v>
      </c>
      <c r="O661" s="95" t="s">
        <v>407</v>
      </c>
      <c r="P661" s="95" t="s">
        <v>406</v>
      </c>
      <c r="Q661" s="95" t="s">
        <v>5554</v>
      </c>
      <c r="R661" s="60" t="s">
        <v>86</v>
      </c>
      <c r="S661" s="60" t="s">
        <v>223</v>
      </c>
    </row>
    <row r="662" spans="1:19" ht="135" hidden="1" customHeight="1" x14ac:dyDescent="0.2">
      <c r="A662" s="102" t="s">
        <v>5227</v>
      </c>
      <c r="B662" s="102" t="s">
        <v>97</v>
      </c>
      <c r="C662" s="56">
        <v>2</v>
      </c>
      <c r="D662" s="103" t="s">
        <v>5226</v>
      </c>
      <c r="E662" s="102" t="s">
        <v>782</v>
      </c>
      <c r="F662" s="102" t="s">
        <v>5210</v>
      </c>
      <c r="G662" s="102" t="s">
        <v>224</v>
      </c>
      <c r="H662" s="85" t="s">
        <v>86</v>
      </c>
      <c r="I662" s="85" t="s">
        <v>86</v>
      </c>
      <c r="J662" s="102" t="s">
        <v>5225</v>
      </c>
      <c r="K662" s="104">
        <v>68.89</v>
      </c>
      <c r="L662" s="105">
        <v>43090</v>
      </c>
      <c r="M662" s="85" t="s">
        <v>86</v>
      </c>
      <c r="N662" s="85" t="s">
        <v>224</v>
      </c>
      <c r="O662" s="95" t="s">
        <v>1709</v>
      </c>
      <c r="P662" s="95" t="s">
        <v>1708</v>
      </c>
      <c r="Q662" s="95" t="s">
        <v>5553</v>
      </c>
      <c r="R662" s="60" t="s">
        <v>86</v>
      </c>
      <c r="S662" s="60" t="s">
        <v>223</v>
      </c>
    </row>
    <row r="663" spans="1:19" ht="135" hidden="1" customHeight="1" x14ac:dyDescent="0.2">
      <c r="A663" s="102" t="s">
        <v>5552</v>
      </c>
      <c r="B663" s="102" t="s">
        <v>110</v>
      </c>
      <c r="C663" s="68">
        <v>2</v>
      </c>
      <c r="D663" s="103" t="s">
        <v>5551</v>
      </c>
      <c r="E663" s="102" t="s">
        <v>220</v>
      </c>
      <c r="F663" s="102" t="s">
        <v>5485</v>
      </c>
      <c r="G663" s="102" t="s">
        <v>224</v>
      </c>
      <c r="H663" s="102" t="s">
        <v>5550</v>
      </c>
      <c r="I663" s="102" t="s">
        <v>5549</v>
      </c>
      <c r="J663" s="102" t="s">
        <v>5548</v>
      </c>
      <c r="K663" s="104">
        <v>42.17</v>
      </c>
      <c r="L663" s="105">
        <v>43433</v>
      </c>
      <c r="M663" s="106" t="s">
        <v>5547</v>
      </c>
      <c r="N663" s="55" t="s">
        <v>214</v>
      </c>
      <c r="O663" s="95" t="s">
        <v>481</v>
      </c>
      <c r="P663" s="95" t="s">
        <v>480</v>
      </c>
      <c r="Q663" s="95" t="s">
        <v>5546</v>
      </c>
      <c r="R663" s="60" t="s">
        <v>86</v>
      </c>
      <c r="S663" s="60" t="s">
        <v>223</v>
      </c>
    </row>
    <row r="664" spans="1:19" ht="135" hidden="1" customHeight="1" x14ac:dyDescent="0.2">
      <c r="A664" s="107" t="s">
        <v>5545</v>
      </c>
      <c r="B664" s="107" t="s">
        <v>110</v>
      </c>
      <c r="C664" s="68">
        <v>2</v>
      </c>
      <c r="D664" s="108" t="s">
        <v>5544</v>
      </c>
      <c r="E664" s="107" t="s">
        <v>130</v>
      </c>
      <c r="F664" s="109" t="s">
        <v>5543</v>
      </c>
      <c r="G664" s="109" t="s">
        <v>5219</v>
      </c>
      <c r="H664" s="85" t="s">
        <v>86</v>
      </c>
      <c r="I664" s="85" t="s">
        <v>86</v>
      </c>
      <c r="J664" s="109" t="s">
        <v>5542</v>
      </c>
      <c r="K664" s="96">
        <v>43.02</v>
      </c>
      <c r="L664" s="98">
        <v>43175</v>
      </c>
      <c r="M664" s="110" t="s">
        <v>103</v>
      </c>
      <c r="N664" s="107" t="s">
        <v>90</v>
      </c>
      <c r="O664" s="95" t="s">
        <v>2248</v>
      </c>
      <c r="P664" s="95" t="s">
        <v>1682</v>
      </c>
      <c r="Q664" s="95" t="s">
        <v>5541</v>
      </c>
      <c r="R664" s="60" t="s">
        <v>86</v>
      </c>
      <c r="S664" s="60" t="s">
        <v>223</v>
      </c>
    </row>
    <row r="665" spans="1:19" ht="135" hidden="1" customHeight="1" x14ac:dyDescent="0.2">
      <c r="A665" s="75" t="s">
        <v>5540</v>
      </c>
      <c r="B665" s="75" t="s">
        <v>97</v>
      </c>
      <c r="C665" s="68">
        <v>2</v>
      </c>
      <c r="D665" s="76" t="s">
        <v>8383</v>
      </c>
      <c r="E665" s="75" t="s">
        <v>859</v>
      </c>
      <c r="F665" s="66" t="s">
        <v>4851</v>
      </c>
      <c r="G665" s="66" t="s">
        <v>5219</v>
      </c>
      <c r="H665" s="55" t="s">
        <v>86</v>
      </c>
      <c r="I665" s="55" t="s">
        <v>86</v>
      </c>
      <c r="J665" s="66" t="s">
        <v>5539</v>
      </c>
      <c r="K665" s="62">
        <v>62.72</v>
      </c>
      <c r="L665" s="63">
        <v>43252</v>
      </c>
      <c r="M665" s="55" t="s">
        <v>86</v>
      </c>
      <c r="N665" s="75" t="s">
        <v>90</v>
      </c>
      <c r="O665" s="57" t="s">
        <v>1576</v>
      </c>
      <c r="P665" s="57" t="s">
        <v>5532</v>
      </c>
      <c r="Q665" s="57" t="s">
        <v>5538</v>
      </c>
      <c r="R665" s="60" t="s">
        <v>86</v>
      </c>
      <c r="S665" s="60" t="s">
        <v>223</v>
      </c>
    </row>
    <row r="666" spans="1:19" ht="135" hidden="1" customHeight="1" x14ac:dyDescent="0.2">
      <c r="A666" s="75" t="s">
        <v>5537</v>
      </c>
      <c r="B666" s="75" t="s">
        <v>97</v>
      </c>
      <c r="C666" s="68">
        <v>2</v>
      </c>
      <c r="D666" s="76" t="s">
        <v>8384</v>
      </c>
      <c r="E666" s="75" t="s">
        <v>859</v>
      </c>
      <c r="F666" s="66" t="s">
        <v>4851</v>
      </c>
      <c r="G666" s="66" t="s">
        <v>5246</v>
      </c>
      <c r="H666" s="55" t="s">
        <v>86</v>
      </c>
      <c r="I666" s="55" t="s">
        <v>86</v>
      </c>
      <c r="J666" s="66" t="s">
        <v>5536</v>
      </c>
      <c r="K666" s="62">
        <v>76.13</v>
      </c>
      <c r="L666" s="63">
        <v>43252</v>
      </c>
      <c r="M666" s="55" t="s">
        <v>86</v>
      </c>
      <c r="N666" s="75" t="s">
        <v>360</v>
      </c>
      <c r="O666" s="57" t="s">
        <v>1576</v>
      </c>
      <c r="P666" s="57" t="s">
        <v>5532</v>
      </c>
      <c r="Q666" s="57" t="s">
        <v>5535</v>
      </c>
      <c r="R666" s="60" t="s">
        <v>86</v>
      </c>
      <c r="S666" s="60" t="s">
        <v>223</v>
      </c>
    </row>
    <row r="667" spans="1:19" ht="135" hidden="1" customHeight="1" x14ac:dyDescent="0.2">
      <c r="A667" s="107" t="s">
        <v>5534</v>
      </c>
      <c r="B667" s="107" t="s">
        <v>97</v>
      </c>
      <c r="C667" s="68">
        <v>2</v>
      </c>
      <c r="D667" s="108" t="s">
        <v>8385</v>
      </c>
      <c r="E667" s="107" t="s">
        <v>859</v>
      </c>
      <c r="F667" s="109" t="s">
        <v>4851</v>
      </c>
      <c r="G667" s="109" t="s">
        <v>5219</v>
      </c>
      <c r="H667" s="85" t="s">
        <v>86</v>
      </c>
      <c r="I667" s="85" t="s">
        <v>86</v>
      </c>
      <c r="J667" s="109" t="s">
        <v>5533</v>
      </c>
      <c r="K667" s="96">
        <v>78.680000000000007</v>
      </c>
      <c r="L667" s="98">
        <v>43252</v>
      </c>
      <c r="M667" s="85" t="s">
        <v>86</v>
      </c>
      <c r="N667" s="107" t="s">
        <v>90</v>
      </c>
      <c r="O667" s="95" t="s">
        <v>1576</v>
      </c>
      <c r="P667" s="95" t="s">
        <v>5532</v>
      </c>
      <c r="Q667" s="95" t="s">
        <v>5531</v>
      </c>
      <c r="R667" s="60" t="s">
        <v>86</v>
      </c>
      <c r="S667" s="60" t="s">
        <v>223</v>
      </c>
    </row>
    <row r="668" spans="1:19" ht="135" hidden="1" customHeight="1" x14ac:dyDescent="0.2">
      <c r="A668" s="107" t="s">
        <v>5530</v>
      </c>
      <c r="B668" s="107" t="s">
        <v>97</v>
      </c>
      <c r="C668" s="68">
        <v>2</v>
      </c>
      <c r="D668" s="108" t="s">
        <v>5529</v>
      </c>
      <c r="E668" s="107" t="s">
        <v>782</v>
      </c>
      <c r="F668" s="109" t="s">
        <v>5210</v>
      </c>
      <c r="G668" s="109" t="s">
        <v>224</v>
      </c>
      <c r="H668" s="85" t="s">
        <v>86</v>
      </c>
      <c r="I668" s="85" t="s">
        <v>86</v>
      </c>
      <c r="J668" s="109" t="s">
        <v>4785</v>
      </c>
      <c r="K668" s="96">
        <v>74.03</v>
      </c>
      <c r="L668" s="98">
        <v>43290</v>
      </c>
      <c r="M668" s="85" t="s">
        <v>86</v>
      </c>
      <c r="N668" s="107" t="s">
        <v>224</v>
      </c>
      <c r="O668" s="95" t="s">
        <v>1709</v>
      </c>
      <c r="P668" s="95" t="s">
        <v>1708</v>
      </c>
      <c r="Q668" s="95" t="s">
        <v>5528</v>
      </c>
      <c r="R668" s="60" t="s">
        <v>86</v>
      </c>
      <c r="S668" s="60" t="s">
        <v>223</v>
      </c>
    </row>
    <row r="669" spans="1:19" ht="135" hidden="1" customHeight="1" x14ac:dyDescent="0.2">
      <c r="A669" s="107" t="s">
        <v>5212</v>
      </c>
      <c r="B669" s="107" t="s">
        <v>97</v>
      </c>
      <c r="C669" s="68">
        <v>2</v>
      </c>
      <c r="D669" s="108" t="s">
        <v>8386</v>
      </c>
      <c r="E669" s="107" t="s">
        <v>512</v>
      </c>
      <c r="F669" s="109" t="s">
        <v>5210</v>
      </c>
      <c r="G669" s="109" t="s">
        <v>224</v>
      </c>
      <c r="H669" s="85" t="s">
        <v>86</v>
      </c>
      <c r="I669" s="85" t="s">
        <v>86</v>
      </c>
      <c r="J669" s="109" t="s">
        <v>5209</v>
      </c>
      <c r="K669" s="96">
        <v>67.83</v>
      </c>
      <c r="L669" s="98">
        <v>43339</v>
      </c>
      <c r="M669" s="85" t="s">
        <v>86</v>
      </c>
      <c r="N669" s="107" t="s">
        <v>224</v>
      </c>
      <c r="O669" s="95" t="s">
        <v>5527</v>
      </c>
      <c r="P669" s="95" t="s">
        <v>5205</v>
      </c>
      <c r="Q669" s="95" t="s">
        <v>5526</v>
      </c>
      <c r="R669" s="60" t="s">
        <v>86</v>
      </c>
      <c r="S669" s="60" t="s">
        <v>223</v>
      </c>
    </row>
    <row r="670" spans="1:19" ht="135" hidden="1" customHeight="1" x14ac:dyDescent="0.2">
      <c r="A670" s="75" t="s">
        <v>5525</v>
      </c>
      <c r="B670" s="75" t="s">
        <v>110</v>
      </c>
      <c r="C670" s="68">
        <v>2</v>
      </c>
      <c r="D670" s="76" t="s">
        <v>8387</v>
      </c>
      <c r="E670" s="75" t="s">
        <v>108</v>
      </c>
      <c r="F670" s="66" t="s">
        <v>5485</v>
      </c>
      <c r="G670" s="66" t="s">
        <v>224</v>
      </c>
      <c r="H670" s="55" t="s">
        <v>86</v>
      </c>
      <c r="I670" s="55" t="s">
        <v>86</v>
      </c>
      <c r="J670" s="66" t="s">
        <v>5524</v>
      </c>
      <c r="K670" s="62">
        <v>39.450000000000003</v>
      </c>
      <c r="L670" s="63">
        <v>43371</v>
      </c>
      <c r="M670" s="77" t="s">
        <v>103</v>
      </c>
      <c r="N670" s="55" t="s">
        <v>214</v>
      </c>
      <c r="O670" s="57" t="s">
        <v>5523</v>
      </c>
      <c r="P670" s="57" t="s">
        <v>5522</v>
      </c>
      <c r="Q670" s="57" t="s">
        <v>5521</v>
      </c>
      <c r="R670" s="60" t="s">
        <v>86</v>
      </c>
      <c r="S670" s="60" t="s">
        <v>223</v>
      </c>
    </row>
    <row r="671" spans="1:19" ht="135" hidden="1" customHeight="1" x14ac:dyDescent="0.2">
      <c r="A671" s="61" t="s">
        <v>5520</v>
      </c>
      <c r="B671" s="61" t="s">
        <v>110</v>
      </c>
      <c r="C671" s="68">
        <v>2</v>
      </c>
      <c r="D671" s="57" t="s">
        <v>8388</v>
      </c>
      <c r="E671" s="61" t="s">
        <v>304</v>
      </c>
      <c r="F671" s="55" t="s">
        <v>5485</v>
      </c>
      <c r="G671" s="55" t="s">
        <v>224</v>
      </c>
      <c r="H671" s="55" t="s">
        <v>86</v>
      </c>
      <c r="I671" s="55" t="s">
        <v>86</v>
      </c>
      <c r="J671" s="55" t="s">
        <v>5519</v>
      </c>
      <c r="K671" s="62">
        <v>27.69</v>
      </c>
      <c r="L671" s="63">
        <v>43371</v>
      </c>
      <c r="M671" s="65" t="s">
        <v>103</v>
      </c>
      <c r="N671" s="55" t="s">
        <v>214</v>
      </c>
      <c r="O671" s="57" t="s">
        <v>5518</v>
      </c>
      <c r="P671" s="57" t="s">
        <v>5517</v>
      </c>
      <c r="Q671" s="57" t="s">
        <v>5516</v>
      </c>
      <c r="R671" s="60" t="s">
        <v>86</v>
      </c>
      <c r="S671" s="60" t="s">
        <v>223</v>
      </c>
    </row>
    <row r="672" spans="1:19" ht="135" hidden="1" customHeight="1" x14ac:dyDescent="0.2">
      <c r="A672" s="94" t="s">
        <v>5515</v>
      </c>
      <c r="B672" s="94" t="s">
        <v>110</v>
      </c>
      <c r="C672" s="68">
        <v>2</v>
      </c>
      <c r="D672" s="95" t="s">
        <v>8389</v>
      </c>
      <c r="E672" s="94" t="s">
        <v>220</v>
      </c>
      <c r="F672" s="85" t="s">
        <v>5485</v>
      </c>
      <c r="G672" s="85" t="s">
        <v>224</v>
      </c>
      <c r="H672" s="85" t="s">
        <v>86</v>
      </c>
      <c r="I672" s="85" t="s">
        <v>86</v>
      </c>
      <c r="J672" s="85" t="s">
        <v>5514</v>
      </c>
      <c r="K672" s="96">
        <v>35.39</v>
      </c>
      <c r="L672" s="98">
        <v>43371</v>
      </c>
      <c r="M672" s="78" t="s">
        <v>103</v>
      </c>
      <c r="N672" s="85" t="s">
        <v>214</v>
      </c>
      <c r="O672" s="95" t="s">
        <v>5513</v>
      </c>
      <c r="P672" s="95" t="s">
        <v>5512</v>
      </c>
      <c r="Q672" s="95" t="s">
        <v>5511</v>
      </c>
      <c r="R672" s="60" t="s">
        <v>86</v>
      </c>
      <c r="S672" s="60" t="s">
        <v>223</v>
      </c>
    </row>
    <row r="673" spans="1:19" ht="135" hidden="1" customHeight="1" x14ac:dyDescent="0.2">
      <c r="A673" s="61" t="s">
        <v>5510</v>
      </c>
      <c r="B673" s="61" t="s">
        <v>110</v>
      </c>
      <c r="C673" s="68">
        <v>2</v>
      </c>
      <c r="D673" s="57" t="s">
        <v>5509</v>
      </c>
      <c r="E673" s="61" t="s">
        <v>220</v>
      </c>
      <c r="F673" s="55" t="s">
        <v>5485</v>
      </c>
      <c r="G673" s="55" t="s">
        <v>224</v>
      </c>
      <c r="H673" s="61" t="s">
        <v>5508</v>
      </c>
      <c r="I673" s="61" t="s">
        <v>5507</v>
      </c>
      <c r="J673" s="55" t="s">
        <v>5506</v>
      </c>
      <c r="K673" s="62">
        <v>44.19</v>
      </c>
      <c r="L673" s="63">
        <v>43433</v>
      </c>
      <c r="M673" s="65" t="s">
        <v>103</v>
      </c>
      <c r="N673" s="55" t="s">
        <v>214</v>
      </c>
      <c r="O673" s="57" t="s">
        <v>5061</v>
      </c>
      <c r="P673" s="57" t="s">
        <v>5060</v>
      </c>
      <c r="Q673" s="57" t="s">
        <v>5505</v>
      </c>
      <c r="R673" s="60" t="s">
        <v>86</v>
      </c>
      <c r="S673" s="60" t="s">
        <v>223</v>
      </c>
    </row>
    <row r="674" spans="1:19" ht="135" hidden="1" customHeight="1" x14ac:dyDescent="0.2">
      <c r="A674" s="94" t="s">
        <v>5504</v>
      </c>
      <c r="B674" s="94" t="s">
        <v>110</v>
      </c>
      <c r="C674" s="68">
        <v>2</v>
      </c>
      <c r="D674" s="95" t="s">
        <v>5503</v>
      </c>
      <c r="E674" s="94" t="s">
        <v>304</v>
      </c>
      <c r="F674" s="85" t="s">
        <v>5485</v>
      </c>
      <c r="G674" s="85" t="s">
        <v>224</v>
      </c>
      <c r="H674" s="85" t="s">
        <v>86</v>
      </c>
      <c r="I674" s="85" t="s">
        <v>86</v>
      </c>
      <c r="J674" s="85" t="s">
        <v>5502</v>
      </c>
      <c r="K674" s="96">
        <v>36.92</v>
      </c>
      <c r="L674" s="98">
        <v>43438</v>
      </c>
      <c r="M674" s="78" t="s">
        <v>103</v>
      </c>
      <c r="N674" s="85" t="s">
        <v>214</v>
      </c>
      <c r="O674" s="95" t="s">
        <v>5501</v>
      </c>
      <c r="P674" s="95" t="s">
        <v>298</v>
      </c>
      <c r="Q674" s="95" t="s">
        <v>5500</v>
      </c>
      <c r="R674" s="60" t="s">
        <v>86</v>
      </c>
      <c r="S674" s="60" t="s">
        <v>223</v>
      </c>
    </row>
    <row r="675" spans="1:19" ht="135" hidden="1" customHeight="1" x14ac:dyDescent="0.2">
      <c r="A675" s="61" t="s">
        <v>5499</v>
      </c>
      <c r="B675" s="61" t="s">
        <v>110</v>
      </c>
      <c r="C675" s="68">
        <v>2</v>
      </c>
      <c r="D675" s="57" t="s">
        <v>5498</v>
      </c>
      <c r="E675" s="61" t="s">
        <v>220</v>
      </c>
      <c r="F675" s="55" t="s">
        <v>5485</v>
      </c>
      <c r="G675" s="55" t="s">
        <v>224</v>
      </c>
      <c r="H675" s="55" t="s">
        <v>86</v>
      </c>
      <c r="I675" s="55" t="s">
        <v>86</v>
      </c>
      <c r="J675" s="55" t="s">
        <v>5497</v>
      </c>
      <c r="K675" s="62">
        <v>34.299999999999997</v>
      </c>
      <c r="L675" s="63">
        <v>43438</v>
      </c>
      <c r="M675" s="65" t="s">
        <v>103</v>
      </c>
      <c r="N675" s="55" t="s">
        <v>214</v>
      </c>
      <c r="O675" s="57" t="s">
        <v>5496</v>
      </c>
      <c r="P675" s="57" t="s">
        <v>5495</v>
      </c>
      <c r="Q675" s="57" t="s">
        <v>5494</v>
      </c>
      <c r="R675" s="60" t="s">
        <v>86</v>
      </c>
      <c r="S675" s="60" t="s">
        <v>223</v>
      </c>
    </row>
    <row r="676" spans="1:19" ht="135" hidden="1" customHeight="1" x14ac:dyDescent="0.2">
      <c r="A676" s="61" t="s">
        <v>5493</v>
      </c>
      <c r="B676" s="61" t="s">
        <v>110</v>
      </c>
      <c r="C676" s="68">
        <v>2</v>
      </c>
      <c r="D676" s="57" t="s">
        <v>5492</v>
      </c>
      <c r="E676" s="61" t="s">
        <v>304</v>
      </c>
      <c r="F676" s="55" t="s">
        <v>5485</v>
      </c>
      <c r="G676" s="55" t="s">
        <v>224</v>
      </c>
      <c r="H676" s="55" t="s">
        <v>86</v>
      </c>
      <c r="I676" s="55" t="s">
        <v>86</v>
      </c>
      <c r="J676" s="55" t="s">
        <v>5491</v>
      </c>
      <c r="K676" s="62">
        <v>34.79</v>
      </c>
      <c r="L676" s="63">
        <v>43438</v>
      </c>
      <c r="M676" s="65" t="s">
        <v>103</v>
      </c>
      <c r="N676" s="55" t="s">
        <v>214</v>
      </c>
      <c r="O676" s="57" t="s">
        <v>5490</v>
      </c>
      <c r="P676" s="57" t="s">
        <v>5489</v>
      </c>
      <c r="Q676" s="57" t="s">
        <v>5488</v>
      </c>
      <c r="R676" s="60" t="s">
        <v>86</v>
      </c>
      <c r="S676" s="60" t="s">
        <v>223</v>
      </c>
    </row>
    <row r="677" spans="1:19" ht="135" hidden="1" customHeight="1" x14ac:dyDescent="0.2">
      <c r="A677" s="94" t="s">
        <v>5487</v>
      </c>
      <c r="B677" s="94" t="s">
        <v>110</v>
      </c>
      <c r="C677" s="68">
        <v>2</v>
      </c>
      <c r="D677" s="95" t="s">
        <v>5486</v>
      </c>
      <c r="E677" s="94" t="s">
        <v>304</v>
      </c>
      <c r="F677" s="85" t="s">
        <v>5485</v>
      </c>
      <c r="G677" s="85" t="s">
        <v>224</v>
      </c>
      <c r="H677" s="85" t="s">
        <v>86</v>
      </c>
      <c r="I677" s="85" t="s">
        <v>86</v>
      </c>
      <c r="J677" s="85" t="s">
        <v>5484</v>
      </c>
      <c r="K677" s="96">
        <v>35.67</v>
      </c>
      <c r="L677" s="98">
        <v>43438</v>
      </c>
      <c r="M677" s="78" t="s">
        <v>103</v>
      </c>
      <c r="N677" s="85" t="s">
        <v>214</v>
      </c>
      <c r="O677" s="95" t="s">
        <v>5483</v>
      </c>
      <c r="P677" s="95" t="s">
        <v>5482</v>
      </c>
      <c r="Q677" s="95" t="s">
        <v>5481</v>
      </c>
      <c r="R677" s="60" t="s">
        <v>86</v>
      </c>
      <c r="S677" s="60" t="s">
        <v>223</v>
      </c>
    </row>
    <row r="678" spans="1:19" ht="135" hidden="1" customHeight="1" x14ac:dyDescent="0.2">
      <c r="A678" s="94" t="s">
        <v>5480</v>
      </c>
      <c r="B678" s="94" t="s">
        <v>110</v>
      </c>
      <c r="C678" s="68">
        <v>2</v>
      </c>
      <c r="D678" s="95" t="s">
        <v>8390</v>
      </c>
      <c r="E678" s="94" t="s">
        <v>782</v>
      </c>
      <c r="F678" s="85" t="s">
        <v>5210</v>
      </c>
      <c r="G678" s="85" t="s">
        <v>224</v>
      </c>
      <c r="H678" s="85" t="s">
        <v>86</v>
      </c>
      <c r="I678" s="85" t="s">
        <v>86</v>
      </c>
      <c r="J678" s="85" t="s">
        <v>5479</v>
      </c>
      <c r="K678" s="96">
        <v>38.119999999999997</v>
      </c>
      <c r="L678" s="98">
        <v>43452</v>
      </c>
      <c r="M678" s="78" t="s">
        <v>103</v>
      </c>
      <c r="N678" s="55" t="s">
        <v>224</v>
      </c>
      <c r="O678" s="95" t="s">
        <v>5478</v>
      </c>
      <c r="P678" s="95" t="s">
        <v>801</v>
      </c>
      <c r="Q678" s="95" t="s">
        <v>5477</v>
      </c>
      <c r="R678" s="60" t="s">
        <v>86</v>
      </c>
      <c r="S678" s="60" t="s">
        <v>223</v>
      </c>
    </row>
    <row r="679" spans="1:19" ht="135" hidden="1" customHeight="1" x14ac:dyDescent="0.2">
      <c r="A679" s="94" t="s">
        <v>5460</v>
      </c>
      <c r="B679" s="94" t="s">
        <v>97</v>
      </c>
      <c r="C679" s="68">
        <v>2</v>
      </c>
      <c r="D679" s="95" t="s">
        <v>8391</v>
      </c>
      <c r="E679" s="94" t="s">
        <v>2319</v>
      </c>
      <c r="F679" s="85" t="s">
        <v>5210</v>
      </c>
      <c r="G679" s="85" t="s">
        <v>224</v>
      </c>
      <c r="H679" s="85" t="s">
        <v>86</v>
      </c>
      <c r="I679" s="85" t="s">
        <v>86</v>
      </c>
      <c r="J679" s="85" t="s">
        <v>5458</v>
      </c>
      <c r="K679" s="96">
        <v>74.77</v>
      </c>
      <c r="L679" s="98">
        <v>43455</v>
      </c>
      <c r="M679" s="85" t="s">
        <v>86</v>
      </c>
      <c r="N679" s="85" t="s">
        <v>224</v>
      </c>
      <c r="O679" s="95" t="s">
        <v>5455</v>
      </c>
      <c r="P679" s="95" t="s">
        <v>5454</v>
      </c>
      <c r="Q679" s="95" t="s">
        <v>5476</v>
      </c>
      <c r="R679" s="60" t="s">
        <v>86</v>
      </c>
      <c r="S679" s="60" t="s">
        <v>223</v>
      </c>
    </row>
    <row r="680" spans="1:19" ht="135" hidden="1" customHeight="1" x14ac:dyDescent="0.2">
      <c r="A680" s="94" t="s">
        <v>5475</v>
      </c>
      <c r="B680" s="94" t="s">
        <v>110</v>
      </c>
      <c r="C680" s="68">
        <v>2</v>
      </c>
      <c r="D680" s="95" t="s">
        <v>8392</v>
      </c>
      <c r="E680" s="94" t="s">
        <v>108</v>
      </c>
      <c r="F680" s="85" t="s">
        <v>5210</v>
      </c>
      <c r="G680" s="85" t="s">
        <v>224</v>
      </c>
      <c r="H680" s="85" t="s">
        <v>86</v>
      </c>
      <c r="I680" s="85" t="s">
        <v>86</v>
      </c>
      <c r="J680" s="85" t="s">
        <v>5474</v>
      </c>
      <c r="K680" s="96">
        <v>63.01</v>
      </c>
      <c r="L680" s="98">
        <v>43465</v>
      </c>
      <c r="M680" s="78" t="s">
        <v>103</v>
      </c>
      <c r="N680" s="85" t="s">
        <v>224</v>
      </c>
      <c r="O680" s="95" t="s">
        <v>5473</v>
      </c>
      <c r="P680" s="95" t="s">
        <v>5472</v>
      </c>
      <c r="Q680" s="95" t="s">
        <v>5471</v>
      </c>
      <c r="R680" s="60" t="s">
        <v>86</v>
      </c>
      <c r="S680" s="60" t="s">
        <v>223</v>
      </c>
    </row>
    <row r="681" spans="1:19" ht="135" hidden="1" customHeight="1" x14ac:dyDescent="0.2">
      <c r="A681" s="61" t="s">
        <v>5197</v>
      </c>
      <c r="B681" s="61" t="s">
        <v>110</v>
      </c>
      <c r="C681" s="56">
        <v>2</v>
      </c>
      <c r="D681" s="57" t="s">
        <v>8393</v>
      </c>
      <c r="E681" s="61" t="s">
        <v>108</v>
      </c>
      <c r="F681" s="55" t="s">
        <v>5195</v>
      </c>
      <c r="G681" s="55" t="s">
        <v>408</v>
      </c>
      <c r="H681" s="55" t="s">
        <v>86</v>
      </c>
      <c r="I681" s="55" t="s">
        <v>86</v>
      </c>
      <c r="J681" s="55" t="s">
        <v>5194</v>
      </c>
      <c r="K681" s="62">
        <v>38.75</v>
      </c>
      <c r="L681" s="63">
        <v>43481</v>
      </c>
      <c r="M681" s="65" t="s">
        <v>103</v>
      </c>
      <c r="N681" s="55" t="s">
        <v>408</v>
      </c>
      <c r="O681" s="57" t="s">
        <v>641</v>
      </c>
      <c r="P681" s="57" t="s">
        <v>640</v>
      </c>
      <c r="Q681" s="57" t="s">
        <v>5470</v>
      </c>
      <c r="R681" s="60" t="s">
        <v>86</v>
      </c>
      <c r="S681" s="60" t="s">
        <v>223</v>
      </c>
    </row>
    <row r="682" spans="1:19" ht="135" hidden="1" customHeight="1" x14ac:dyDescent="0.2">
      <c r="A682" s="61" t="s">
        <v>5203</v>
      </c>
      <c r="B682" s="61" t="s">
        <v>110</v>
      </c>
      <c r="C682" s="56">
        <v>2</v>
      </c>
      <c r="D682" s="57" t="s">
        <v>8394</v>
      </c>
      <c r="E682" s="61" t="s">
        <v>108</v>
      </c>
      <c r="F682" s="55" t="s">
        <v>5195</v>
      </c>
      <c r="G682" s="55" t="s">
        <v>431</v>
      </c>
      <c r="H682" s="55" t="s">
        <v>86</v>
      </c>
      <c r="I682" s="55" t="s">
        <v>86</v>
      </c>
      <c r="J682" s="55" t="s">
        <v>5201</v>
      </c>
      <c r="K682" s="62">
        <v>39.75</v>
      </c>
      <c r="L682" s="63">
        <v>43538</v>
      </c>
      <c r="M682" s="65" t="s">
        <v>103</v>
      </c>
      <c r="N682" s="55" t="s">
        <v>431</v>
      </c>
      <c r="O682" s="57" t="s">
        <v>641</v>
      </c>
      <c r="P682" s="57" t="s">
        <v>640</v>
      </c>
      <c r="Q682" s="57" t="s">
        <v>5469</v>
      </c>
      <c r="R682" s="60" t="s">
        <v>86</v>
      </c>
      <c r="S682" s="60" t="s">
        <v>223</v>
      </c>
    </row>
    <row r="683" spans="1:19" ht="135" hidden="1" customHeight="1" x14ac:dyDescent="0.2">
      <c r="A683" s="94" t="s">
        <v>5468</v>
      </c>
      <c r="B683" s="85" t="s">
        <v>97</v>
      </c>
      <c r="C683" s="56">
        <v>2</v>
      </c>
      <c r="D683" s="95" t="s">
        <v>5467</v>
      </c>
      <c r="E683" s="85" t="s">
        <v>108</v>
      </c>
      <c r="F683" s="85" t="s">
        <v>5210</v>
      </c>
      <c r="G683" s="85" t="s">
        <v>224</v>
      </c>
      <c r="H683" s="85" t="s">
        <v>5466</v>
      </c>
      <c r="I683" s="85" t="s">
        <v>5465</v>
      </c>
      <c r="J683" s="85" t="s">
        <v>5464</v>
      </c>
      <c r="K683" s="97">
        <v>69.94</v>
      </c>
      <c r="L683" s="98">
        <v>43817</v>
      </c>
      <c r="M683" s="85" t="s">
        <v>86</v>
      </c>
      <c r="N683" s="85" t="s">
        <v>224</v>
      </c>
      <c r="O683" s="95" t="s">
        <v>5463</v>
      </c>
      <c r="P683" s="95" t="s">
        <v>5462</v>
      </c>
      <c r="Q683" s="95" t="s">
        <v>5461</v>
      </c>
      <c r="R683" s="60" t="s">
        <v>86</v>
      </c>
      <c r="S683" s="60" t="s">
        <v>223</v>
      </c>
    </row>
    <row r="684" spans="1:19" ht="135" hidden="1" customHeight="1" x14ac:dyDescent="0.2">
      <c r="A684" s="61" t="s">
        <v>5460</v>
      </c>
      <c r="B684" s="55" t="s">
        <v>97</v>
      </c>
      <c r="C684" s="56">
        <v>2</v>
      </c>
      <c r="D684" s="57" t="s">
        <v>5459</v>
      </c>
      <c r="E684" s="55" t="s">
        <v>2319</v>
      </c>
      <c r="F684" s="55" t="s">
        <v>5210</v>
      </c>
      <c r="G684" s="55" t="s">
        <v>224</v>
      </c>
      <c r="H684" s="55" t="s">
        <v>5458</v>
      </c>
      <c r="I684" s="55" t="s">
        <v>5457</v>
      </c>
      <c r="J684" s="55" t="s">
        <v>5456</v>
      </c>
      <c r="K684" s="58">
        <v>75.62</v>
      </c>
      <c r="L684" s="63">
        <v>43817</v>
      </c>
      <c r="M684" s="55" t="s">
        <v>86</v>
      </c>
      <c r="N684" s="55" t="s">
        <v>224</v>
      </c>
      <c r="O684" s="57" t="s">
        <v>5455</v>
      </c>
      <c r="P684" s="57" t="s">
        <v>5454</v>
      </c>
      <c r="Q684" s="57" t="s">
        <v>5453</v>
      </c>
      <c r="R684" s="60" t="s">
        <v>86</v>
      </c>
      <c r="S684" s="60" t="s">
        <v>223</v>
      </c>
    </row>
    <row r="685" spans="1:19" ht="135" hidden="1" customHeight="1" x14ac:dyDescent="0.2">
      <c r="A685" s="61" t="s">
        <v>5418</v>
      </c>
      <c r="B685" s="55" t="s">
        <v>97</v>
      </c>
      <c r="C685" s="56">
        <v>2</v>
      </c>
      <c r="D685" s="57" t="s">
        <v>5413</v>
      </c>
      <c r="E685" s="55" t="s">
        <v>782</v>
      </c>
      <c r="F685" s="55" t="s">
        <v>5210</v>
      </c>
      <c r="G685" s="55" t="s">
        <v>224</v>
      </c>
      <c r="H685" s="55" t="s">
        <v>5452</v>
      </c>
      <c r="I685" s="55" t="s">
        <v>5451</v>
      </c>
      <c r="J685" s="55" t="s">
        <v>5417</v>
      </c>
      <c r="K685" s="58">
        <v>68.86</v>
      </c>
      <c r="L685" s="63">
        <v>43817</v>
      </c>
      <c r="M685" s="55" t="s">
        <v>86</v>
      </c>
      <c r="N685" s="55" t="s">
        <v>224</v>
      </c>
      <c r="O685" s="57" t="s">
        <v>931</v>
      </c>
      <c r="P685" s="57" t="s">
        <v>5409</v>
      </c>
      <c r="Q685" s="57" t="s">
        <v>5408</v>
      </c>
      <c r="R685" s="60" t="s">
        <v>86</v>
      </c>
      <c r="S685" s="60" t="s">
        <v>223</v>
      </c>
    </row>
    <row r="686" spans="1:19" ht="135" hidden="1" customHeight="1" x14ac:dyDescent="0.2">
      <c r="A686" s="61" t="s">
        <v>5414</v>
      </c>
      <c r="B686" s="55" t="s">
        <v>97</v>
      </c>
      <c r="C686" s="56">
        <v>2</v>
      </c>
      <c r="D686" s="57" t="s">
        <v>5413</v>
      </c>
      <c r="E686" s="55" t="s">
        <v>782</v>
      </c>
      <c r="F686" s="55" t="s">
        <v>5210</v>
      </c>
      <c r="G686" s="55" t="s">
        <v>224</v>
      </c>
      <c r="H686" s="55" t="s">
        <v>5450</v>
      </c>
      <c r="I686" s="55" t="s">
        <v>5449</v>
      </c>
      <c r="J686" s="55" t="s">
        <v>5412</v>
      </c>
      <c r="K686" s="58">
        <v>79.25</v>
      </c>
      <c r="L686" s="63">
        <v>43817</v>
      </c>
      <c r="M686" s="55" t="s">
        <v>86</v>
      </c>
      <c r="N686" s="55" t="s">
        <v>224</v>
      </c>
      <c r="O686" s="57" t="s">
        <v>931</v>
      </c>
      <c r="P686" s="57" t="s">
        <v>5409</v>
      </c>
      <c r="Q686" s="57" t="s">
        <v>5408</v>
      </c>
      <c r="R686" s="60" t="s">
        <v>86</v>
      </c>
      <c r="S686" s="60" t="s">
        <v>223</v>
      </c>
    </row>
    <row r="687" spans="1:19" ht="135" hidden="1" customHeight="1" x14ac:dyDescent="0.2">
      <c r="A687" s="61" t="s">
        <v>5448</v>
      </c>
      <c r="B687" s="55" t="s">
        <v>97</v>
      </c>
      <c r="C687" s="56">
        <v>2</v>
      </c>
      <c r="D687" s="57" t="s">
        <v>5447</v>
      </c>
      <c r="E687" s="55" t="s">
        <v>304</v>
      </c>
      <c r="F687" s="55" t="s">
        <v>5210</v>
      </c>
      <c r="G687" s="55" t="s">
        <v>224</v>
      </c>
      <c r="H687" s="55" t="s">
        <v>5446</v>
      </c>
      <c r="I687" s="55" t="s">
        <v>1737</v>
      </c>
      <c r="J687" s="55" t="s">
        <v>5445</v>
      </c>
      <c r="K687" s="58">
        <v>69.069999999999993</v>
      </c>
      <c r="L687" s="63">
        <v>43817</v>
      </c>
      <c r="M687" s="55" t="s">
        <v>86</v>
      </c>
      <c r="N687" s="55" t="s">
        <v>224</v>
      </c>
      <c r="O687" s="57" t="s">
        <v>922</v>
      </c>
      <c r="P687" s="57" t="s">
        <v>921</v>
      </c>
      <c r="Q687" s="57" t="s">
        <v>5444</v>
      </c>
      <c r="R687" s="60" t="s">
        <v>86</v>
      </c>
      <c r="S687" s="60" t="s">
        <v>223</v>
      </c>
    </row>
    <row r="688" spans="1:19" ht="135" hidden="1" customHeight="1" x14ac:dyDescent="0.2">
      <c r="A688" s="94" t="s">
        <v>5443</v>
      </c>
      <c r="B688" s="85" t="s">
        <v>97</v>
      </c>
      <c r="C688" s="56">
        <v>2</v>
      </c>
      <c r="D688" s="95" t="s">
        <v>5442</v>
      </c>
      <c r="E688" s="85" t="s">
        <v>782</v>
      </c>
      <c r="F688" s="85" t="s">
        <v>5210</v>
      </c>
      <c r="G688" s="85" t="s">
        <v>224</v>
      </c>
      <c r="H688" s="85" t="s">
        <v>5441</v>
      </c>
      <c r="I688" s="85" t="s">
        <v>5440</v>
      </c>
      <c r="J688" s="85" t="s">
        <v>5439</v>
      </c>
      <c r="K688" s="97">
        <v>71.08</v>
      </c>
      <c r="L688" s="98">
        <v>43817</v>
      </c>
      <c r="M688" s="85" t="s">
        <v>86</v>
      </c>
      <c r="N688" s="85" t="s">
        <v>224</v>
      </c>
      <c r="O688" s="95" t="s">
        <v>1014</v>
      </c>
      <c r="P688" s="95" t="s">
        <v>1013</v>
      </c>
      <c r="Q688" s="95" t="s">
        <v>5438</v>
      </c>
      <c r="R688" s="60" t="s">
        <v>86</v>
      </c>
      <c r="S688" s="60" t="s">
        <v>223</v>
      </c>
    </row>
    <row r="689" spans="1:19" ht="135" hidden="1" customHeight="1" x14ac:dyDescent="0.2">
      <c r="A689" s="94" t="s">
        <v>5437</v>
      </c>
      <c r="B689" s="85" t="s">
        <v>110</v>
      </c>
      <c r="C689" s="56" t="s">
        <v>96</v>
      </c>
      <c r="D689" s="95" t="s">
        <v>5436</v>
      </c>
      <c r="E689" s="85" t="s">
        <v>108</v>
      </c>
      <c r="F689" s="85" t="s">
        <v>129</v>
      </c>
      <c r="G689" s="85" t="s">
        <v>106</v>
      </c>
      <c r="H689" s="85" t="s">
        <v>86</v>
      </c>
      <c r="I689" s="85" t="s">
        <v>86</v>
      </c>
      <c r="J689" s="85" t="s">
        <v>5435</v>
      </c>
      <c r="K689" s="97">
        <v>158.25</v>
      </c>
      <c r="L689" s="98">
        <v>43843</v>
      </c>
      <c r="M689" s="111" t="s">
        <v>103</v>
      </c>
      <c r="N689" s="85" t="s">
        <v>102</v>
      </c>
      <c r="O689" s="95" t="s">
        <v>3987</v>
      </c>
      <c r="P689" s="95" t="s">
        <v>5430</v>
      </c>
      <c r="Q689" s="95" t="s">
        <v>5434</v>
      </c>
      <c r="R689" s="60" t="s">
        <v>86</v>
      </c>
      <c r="S689" s="60" t="s">
        <v>223</v>
      </c>
    </row>
    <row r="690" spans="1:19" ht="135" hidden="1" customHeight="1" x14ac:dyDescent="0.2">
      <c r="A690" s="94" t="s">
        <v>5433</v>
      </c>
      <c r="B690" s="85" t="s">
        <v>110</v>
      </c>
      <c r="C690" s="56" t="s">
        <v>96</v>
      </c>
      <c r="D690" s="95" t="s">
        <v>5432</v>
      </c>
      <c r="E690" s="85" t="s">
        <v>108</v>
      </c>
      <c r="F690" s="85" t="s">
        <v>107</v>
      </c>
      <c r="G690" s="85" t="s">
        <v>106</v>
      </c>
      <c r="H690" s="85" t="s">
        <v>86</v>
      </c>
      <c r="I690" s="85" t="s">
        <v>86</v>
      </c>
      <c r="J690" s="85" t="s">
        <v>5431</v>
      </c>
      <c r="K690" s="97">
        <v>176.43</v>
      </c>
      <c r="L690" s="98">
        <v>43843</v>
      </c>
      <c r="M690" s="111" t="s">
        <v>103</v>
      </c>
      <c r="N690" s="85" t="s">
        <v>102</v>
      </c>
      <c r="O690" s="95" t="s">
        <v>3987</v>
      </c>
      <c r="P690" s="95" t="s">
        <v>5430</v>
      </c>
      <c r="Q690" s="95" t="s">
        <v>5429</v>
      </c>
      <c r="R690" s="60" t="s">
        <v>86</v>
      </c>
      <c r="S690" s="60" t="s">
        <v>223</v>
      </c>
    </row>
    <row r="691" spans="1:19" ht="135" hidden="1" customHeight="1" x14ac:dyDescent="0.2">
      <c r="A691" s="61" t="s">
        <v>5428</v>
      </c>
      <c r="B691" s="55" t="s">
        <v>110</v>
      </c>
      <c r="C691" s="56" t="s">
        <v>96</v>
      </c>
      <c r="D691" s="57" t="s">
        <v>5427</v>
      </c>
      <c r="E691" s="55" t="s">
        <v>108</v>
      </c>
      <c r="F691" s="55" t="s">
        <v>107</v>
      </c>
      <c r="G691" s="55" t="s">
        <v>2155</v>
      </c>
      <c r="H691" s="55" t="s">
        <v>86</v>
      </c>
      <c r="I691" s="55" t="s">
        <v>86</v>
      </c>
      <c r="J691" s="55" t="s">
        <v>5426</v>
      </c>
      <c r="K691" s="58">
        <v>153.36000000000001</v>
      </c>
      <c r="L691" s="63">
        <v>43843</v>
      </c>
      <c r="M691" s="112" t="s">
        <v>103</v>
      </c>
      <c r="N691" s="55" t="s">
        <v>102</v>
      </c>
      <c r="O691" s="57" t="s">
        <v>101</v>
      </c>
      <c r="P691" s="57" t="s">
        <v>100</v>
      </c>
      <c r="Q691" s="57" t="s">
        <v>5425</v>
      </c>
      <c r="R691" s="60" t="s">
        <v>86</v>
      </c>
      <c r="S691" s="60"/>
    </row>
    <row r="692" spans="1:19" ht="135" hidden="1" customHeight="1" x14ac:dyDescent="0.2">
      <c r="A692" s="61" t="s">
        <v>5424</v>
      </c>
      <c r="B692" s="55" t="s">
        <v>97</v>
      </c>
      <c r="C692" s="56">
        <v>2</v>
      </c>
      <c r="D692" s="57" t="s">
        <v>5423</v>
      </c>
      <c r="E692" s="55" t="s">
        <v>220</v>
      </c>
      <c r="F692" s="55" t="s">
        <v>5210</v>
      </c>
      <c r="G692" s="55" t="s">
        <v>224</v>
      </c>
      <c r="H692" s="55" t="s">
        <v>5422</v>
      </c>
      <c r="I692" s="55" t="s">
        <v>5421</v>
      </c>
      <c r="J692" s="55" t="s">
        <v>5420</v>
      </c>
      <c r="K692" s="58">
        <v>74.180000000000007</v>
      </c>
      <c r="L692" s="63">
        <v>43846</v>
      </c>
      <c r="M692" s="113" t="s">
        <v>86</v>
      </c>
      <c r="N692" s="55" t="s">
        <v>224</v>
      </c>
      <c r="O692" s="57" t="s">
        <v>705</v>
      </c>
      <c r="P692" s="57" t="s">
        <v>704</v>
      </c>
      <c r="Q692" s="57" t="s">
        <v>5419</v>
      </c>
      <c r="R692" s="60" t="s">
        <v>86</v>
      </c>
      <c r="S692" s="60" t="s">
        <v>223</v>
      </c>
    </row>
    <row r="693" spans="1:19" ht="135" hidden="1" customHeight="1" x14ac:dyDescent="0.2">
      <c r="A693" s="61" t="s">
        <v>5418</v>
      </c>
      <c r="B693" s="55" t="s">
        <v>97</v>
      </c>
      <c r="C693" s="56">
        <v>2</v>
      </c>
      <c r="D693" s="57" t="s">
        <v>5413</v>
      </c>
      <c r="E693" s="55" t="s">
        <v>782</v>
      </c>
      <c r="F693" s="55" t="s">
        <v>5210</v>
      </c>
      <c r="G693" s="55" t="s">
        <v>224</v>
      </c>
      <c r="H693" s="55" t="s">
        <v>5417</v>
      </c>
      <c r="I693" s="55" t="s">
        <v>5416</v>
      </c>
      <c r="J693" s="55" t="s">
        <v>5415</v>
      </c>
      <c r="K693" s="58">
        <v>66.94</v>
      </c>
      <c r="L693" s="63">
        <v>43846</v>
      </c>
      <c r="M693" s="113" t="s">
        <v>86</v>
      </c>
      <c r="N693" s="55" t="s">
        <v>224</v>
      </c>
      <c r="O693" s="57" t="s">
        <v>931</v>
      </c>
      <c r="P693" s="57" t="s">
        <v>5409</v>
      </c>
      <c r="Q693" s="57" t="s">
        <v>5408</v>
      </c>
      <c r="R693" s="60" t="s">
        <v>86</v>
      </c>
      <c r="S693" s="60" t="s">
        <v>223</v>
      </c>
    </row>
    <row r="694" spans="1:19" ht="135" hidden="1" customHeight="1" x14ac:dyDescent="0.2">
      <c r="A694" s="61" t="s">
        <v>5414</v>
      </c>
      <c r="B694" s="55" t="s">
        <v>97</v>
      </c>
      <c r="C694" s="56">
        <v>2</v>
      </c>
      <c r="D694" s="57" t="s">
        <v>5413</v>
      </c>
      <c r="E694" s="55" t="s">
        <v>782</v>
      </c>
      <c r="F694" s="55" t="s">
        <v>5210</v>
      </c>
      <c r="G694" s="55" t="s">
        <v>224</v>
      </c>
      <c r="H694" s="55" t="s">
        <v>5412</v>
      </c>
      <c r="I694" s="55" t="s">
        <v>5411</v>
      </c>
      <c r="J694" s="55" t="s">
        <v>5410</v>
      </c>
      <c r="K694" s="58">
        <v>79.209999999999994</v>
      </c>
      <c r="L694" s="63">
        <v>43846</v>
      </c>
      <c r="M694" s="113" t="s">
        <v>86</v>
      </c>
      <c r="N694" s="55" t="s">
        <v>224</v>
      </c>
      <c r="O694" s="57" t="s">
        <v>931</v>
      </c>
      <c r="P694" s="57" t="s">
        <v>5409</v>
      </c>
      <c r="Q694" s="57" t="s">
        <v>5408</v>
      </c>
      <c r="R694" s="60" t="s">
        <v>86</v>
      </c>
      <c r="S694" s="60" t="s">
        <v>223</v>
      </c>
    </row>
    <row r="695" spans="1:19" ht="135" hidden="1" customHeight="1" x14ac:dyDescent="0.2">
      <c r="A695" s="61" t="s">
        <v>5407</v>
      </c>
      <c r="B695" s="55" t="s">
        <v>378</v>
      </c>
      <c r="C695" s="56" t="s">
        <v>96</v>
      </c>
      <c r="D695" s="57" t="s">
        <v>5406</v>
      </c>
      <c r="E695" s="55" t="s">
        <v>94</v>
      </c>
      <c r="F695" s="55" t="s">
        <v>376</v>
      </c>
      <c r="G695" s="55" t="s">
        <v>375</v>
      </c>
      <c r="H695" s="55" t="s">
        <v>86</v>
      </c>
      <c r="I695" s="55" t="s">
        <v>86</v>
      </c>
      <c r="J695" s="55" t="s">
        <v>2147</v>
      </c>
      <c r="K695" s="58">
        <v>0</v>
      </c>
      <c r="L695" s="63">
        <v>43552</v>
      </c>
      <c r="M695" s="113" t="s">
        <v>86</v>
      </c>
      <c r="N695" s="55" t="s">
        <v>373</v>
      </c>
      <c r="O695" s="57" t="s">
        <v>1057</v>
      </c>
      <c r="P695" s="57" t="s">
        <v>5405</v>
      </c>
      <c r="Q695" s="57" t="s">
        <v>2143</v>
      </c>
      <c r="R695" s="60" t="s">
        <v>86</v>
      </c>
      <c r="S695" s="60"/>
    </row>
    <row r="696" spans="1:19" ht="135" hidden="1" customHeight="1" x14ac:dyDescent="0.2">
      <c r="A696" s="61" t="s">
        <v>5404</v>
      </c>
      <c r="B696" s="55" t="s">
        <v>378</v>
      </c>
      <c r="C696" s="56" t="s">
        <v>96</v>
      </c>
      <c r="D696" s="57" t="s">
        <v>5403</v>
      </c>
      <c r="E696" s="55" t="s">
        <v>108</v>
      </c>
      <c r="F696" s="55" t="s">
        <v>376</v>
      </c>
      <c r="G696" s="55" t="s">
        <v>375</v>
      </c>
      <c r="H696" s="55" t="s">
        <v>86</v>
      </c>
      <c r="I696" s="55" t="s">
        <v>86</v>
      </c>
      <c r="J696" s="55" t="s">
        <v>2147</v>
      </c>
      <c r="K696" s="58">
        <v>0</v>
      </c>
      <c r="L696" s="63">
        <v>43558</v>
      </c>
      <c r="M696" s="113" t="s">
        <v>86</v>
      </c>
      <c r="N696" s="55" t="s">
        <v>373</v>
      </c>
      <c r="O696" s="57" t="s">
        <v>5402</v>
      </c>
      <c r="P696" s="57" t="s">
        <v>5401</v>
      </c>
      <c r="Q696" s="57" t="s">
        <v>2143</v>
      </c>
      <c r="R696" s="60" t="s">
        <v>86</v>
      </c>
      <c r="S696" s="60"/>
    </row>
    <row r="697" spans="1:19" ht="135" hidden="1" customHeight="1" x14ac:dyDescent="0.2">
      <c r="A697" s="61" t="s">
        <v>5400</v>
      </c>
      <c r="B697" s="55" t="s">
        <v>378</v>
      </c>
      <c r="C697" s="56" t="s">
        <v>96</v>
      </c>
      <c r="D697" s="57" t="s">
        <v>5399</v>
      </c>
      <c r="E697" s="55" t="s">
        <v>108</v>
      </c>
      <c r="F697" s="55" t="s">
        <v>376</v>
      </c>
      <c r="G697" s="55" t="s">
        <v>375</v>
      </c>
      <c r="H697" s="55" t="s">
        <v>86</v>
      </c>
      <c r="I697" s="55" t="s">
        <v>86</v>
      </c>
      <c r="J697" s="55" t="s">
        <v>2147</v>
      </c>
      <c r="K697" s="58">
        <v>0</v>
      </c>
      <c r="L697" s="63">
        <v>43592</v>
      </c>
      <c r="M697" s="113" t="s">
        <v>86</v>
      </c>
      <c r="N697" s="55" t="s">
        <v>373</v>
      </c>
      <c r="O697" s="57" t="s">
        <v>2615</v>
      </c>
      <c r="P697" s="57" t="s">
        <v>5398</v>
      </c>
      <c r="Q697" s="57" t="s">
        <v>2143</v>
      </c>
      <c r="R697" s="60" t="s">
        <v>86</v>
      </c>
      <c r="S697" s="60"/>
    </row>
    <row r="698" spans="1:19" ht="135" hidden="1" customHeight="1" x14ac:dyDescent="0.2">
      <c r="A698" s="61" t="s">
        <v>5397</v>
      </c>
      <c r="B698" s="55" t="s">
        <v>378</v>
      </c>
      <c r="C698" s="56" t="s">
        <v>96</v>
      </c>
      <c r="D698" s="57" t="s">
        <v>5396</v>
      </c>
      <c r="E698" s="55" t="s">
        <v>108</v>
      </c>
      <c r="F698" s="55" t="s">
        <v>376</v>
      </c>
      <c r="G698" s="55" t="s">
        <v>375</v>
      </c>
      <c r="H698" s="55" t="s">
        <v>86</v>
      </c>
      <c r="I698" s="55" t="s">
        <v>86</v>
      </c>
      <c r="J698" s="55" t="s">
        <v>2147</v>
      </c>
      <c r="K698" s="58">
        <v>0</v>
      </c>
      <c r="L698" s="63">
        <v>43630</v>
      </c>
      <c r="M698" s="113" t="s">
        <v>86</v>
      </c>
      <c r="N698" s="55" t="s">
        <v>373</v>
      </c>
      <c r="O698" s="57" t="s">
        <v>5395</v>
      </c>
      <c r="P698" s="57" t="s">
        <v>5394</v>
      </c>
      <c r="Q698" s="57" t="s">
        <v>2143</v>
      </c>
      <c r="R698" s="60" t="s">
        <v>86</v>
      </c>
      <c r="S698" s="60"/>
    </row>
    <row r="699" spans="1:19" ht="135" hidden="1" customHeight="1" x14ac:dyDescent="0.2">
      <c r="A699" s="61" t="s">
        <v>5393</v>
      </c>
      <c r="B699" s="55" t="s">
        <v>378</v>
      </c>
      <c r="C699" s="56" t="s">
        <v>96</v>
      </c>
      <c r="D699" s="57" t="s">
        <v>5392</v>
      </c>
      <c r="E699" s="55" t="s">
        <v>108</v>
      </c>
      <c r="F699" s="55" t="s">
        <v>376</v>
      </c>
      <c r="G699" s="55" t="s">
        <v>375</v>
      </c>
      <c r="H699" s="55" t="s">
        <v>86</v>
      </c>
      <c r="I699" s="55" t="s">
        <v>86</v>
      </c>
      <c r="J699" s="55" t="s">
        <v>2147</v>
      </c>
      <c r="K699" s="58">
        <v>0</v>
      </c>
      <c r="L699" s="63">
        <v>43643</v>
      </c>
      <c r="M699" s="113" t="s">
        <v>86</v>
      </c>
      <c r="N699" s="55" t="s">
        <v>373</v>
      </c>
      <c r="O699" s="57" t="s">
        <v>5391</v>
      </c>
      <c r="P699" s="57" t="s">
        <v>5390</v>
      </c>
      <c r="Q699" s="57" t="s">
        <v>2143</v>
      </c>
      <c r="R699" s="60" t="s">
        <v>86</v>
      </c>
      <c r="S699" s="60"/>
    </row>
    <row r="700" spans="1:19" ht="135" hidden="1" customHeight="1" x14ac:dyDescent="0.2">
      <c r="A700" s="61" t="s">
        <v>5389</v>
      </c>
      <c r="B700" s="55" t="s">
        <v>378</v>
      </c>
      <c r="C700" s="56" t="s">
        <v>96</v>
      </c>
      <c r="D700" s="57" t="s">
        <v>5388</v>
      </c>
      <c r="E700" s="55" t="s">
        <v>108</v>
      </c>
      <c r="F700" s="55" t="s">
        <v>376</v>
      </c>
      <c r="G700" s="55" t="s">
        <v>375</v>
      </c>
      <c r="H700" s="55" t="s">
        <v>86</v>
      </c>
      <c r="I700" s="55" t="s">
        <v>86</v>
      </c>
      <c r="J700" s="55" t="s">
        <v>2147</v>
      </c>
      <c r="K700" s="58">
        <v>0</v>
      </c>
      <c r="L700" s="63">
        <v>43733</v>
      </c>
      <c r="M700" s="113" t="s">
        <v>86</v>
      </c>
      <c r="N700" s="55" t="s">
        <v>373</v>
      </c>
      <c r="O700" s="57" t="s">
        <v>5387</v>
      </c>
      <c r="P700" s="57" t="s">
        <v>5386</v>
      </c>
      <c r="Q700" s="57" t="s">
        <v>2143</v>
      </c>
      <c r="R700" s="60" t="s">
        <v>86</v>
      </c>
      <c r="S700" s="60"/>
    </row>
    <row r="701" spans="1:19" ht="135" hidden="1" customHeight="1" x14ac:dyDescent="0.2">
      <c r="A701" s="61" t="s">
        <v>5385</v>
      </c>
      <c r="B701" s="55" t="s">
        <v>378</v>
      </c>
      <c r="C701" s="56" t="s">
        <v>96</v>
      </c>
      <c r="D701" s="57" t="s">
        <v>5384</v>
      </c>
      <c r="E701" s="55" t="s">
        <v>5375</v>
      </c>
      <c r="F701" s="55" t="s">
        <v>376</v>
      </c>
      <c r="G701" s="55" t="s">
        <v>375</v>
      </c>
      <c r="H701" s="55" t="s">
        <v>86</v>
      </c>
      <c r="I701" s="55" t="s">
        <v>86</v>
      </c>
      <c r="J701" s="55" t="s">
        <v>2147</v>
      </c>
      <c r="K701" s="58">
        <v>0</v>
      </c>
      <c r="L701" s="63">
        <v>43683</v>
      </c>
      <c r="M701" s="113" t="s">
        <v>86</v>
      </c>
      <c r="N701" s="55" t="s">
        <v>373</v>
      </c>
      <c r="O701" s="57" t="s">
        <v>5383</v>
      </c>
      <c r="P701" s="57" t="s">
        <v>5382</v>
      </c>
      <c r="Q701" s="57" t="s">
        <v>2143</v>
      </c>
      <c r="R701" s="60" t="s">
        <v>86</v>
      </c>
      <c r="S701" s="60"/>
    </row>
    <row r="702" spans="1:19" ht="135" hidden="1" customHeight="1" x14ac:dyDescent="0.2">
      <c r="A702" s="61" t="s">
        <v>5381</v>
      </c>
      <c r="B702" s="55" t="s">
        <v>378</v>
      </c>
      <c r="C702" s="56" t="s">
        <v>96</v>
      </c>
      <c r="D702" s="57" t="s">
        <v>5380</v>
      </c>
      <c r="E702" s="55" t="s">
        <v>108</v>
      </c>
      <c r="F702" s="55" t="s">
        <v>376</v>
      </c>
      <c r="G702" s="55" t="s">
        <v>375</v>
      </c>
      <c r="H702" s="55" t="s">
        <v>86</v>
      </c>
      <c r="I702" s="55" t="s">
        <v>86</v>
      </c>
      <c r="J702" s="55" t="s">
        <v>2147</v>
      </c>
      <c r="K702" s="58">
        <v>0</v>
      </c>
      <c r="L702" s="63">
        <v>43693</v>
      </c>
      <c r="M702" s="113" t="s">
        <v>86</v>
      </c>
      <c r="N702" s="55" t="s">
        <v>373</v>
      </c>
      <c r="O702" s="57" t="s">
        <v>5379</v>
      </c>
      <c r="P702" s="57" t="s">
        <v>5378</v>
      </c>
      <c r="Q702" s="57" t="s">
        <v>2143</v>
      </c>
      <c r="R702" s="60" t="s">
        <v>86</v>
      </c>
      <c r="S702" s="60"/>
    </row>
    <row r="703" spans="1:19" ht="135" hidden="1" customHeight="1" x14ac:dyDescent="0.2">
      <c r="A703" s="61" t="s">
        <v>5377</v>
      </c>
      <c r="B703" s="55" t="s">
        <v>378</v>
      </c>
      <c r="C703" s="56" t="s">
        <v>96</v>
      </c>
      <c r="D703" s="57" t="s">
        <v>5376</v>
      </c>
      <c r="E703" s="55" t="s">
        <v>5375</v>
      </c>
      <c r="F703" s="55" t="s">
        <v>376</v>
      </c>
      <c r="G703" s="55" t="s">
        <v>375</v>
      </c>
      <c r="H703" s="55" t="s">
        <v>86</v>
      </c>
      <c r="I703" s="55" t="s">
        <v>86</v>
      </c>
      <c r="J703" s="55" t="s">
        <v>2147</v>
      </c>
      <c r="K703" s="58">
        <v>0</v>
      </c>
      <c r="L703" s="63">
        <v>43706</v>
      </c>
      <c r="M703" s="113" t="s">
        <v>86</v>
      </c>
      <c r="N703" s="55" t="s">
        <v>373</v>
      </c>
      <c r="O703" s="57" t="s">
        <v>5374</v>
      </c>
      <c r="P703" s="57" t="s">
        <v>5373</v>
      </c>
      <c r="Q703" s="57" t="s">
        <v>2143</v>
      </c>
      <c r="R703" s="60" t="s">
        <v>86</v>
      </c>
      <c r="S703" s="60"/>
    </row>
    <row r="704" spans="1:19" ht="135" hidden="1" customHeight="1" x14ac:dyDescent="0.2">
      <c r="A704" s="61" t="s">
        <v>5372</v>
      </c>
      <c r="B704" s="55" t="s">
        <v>378</v>
      </c>
      <c r="C704" s="56" t="s">
        <v>96</v>
      </c>
      <c r="D704" s="57" t="s">
        <v>5371</v>
      </c>
      <c r="E704" s="55" t="s">
        <v>108</v>
      </c>
      <c r="F704" s="55" t="s">
        <v>376</v>
      </c>
      <c r="G704" s="55" t="s">
        <v>375</v>
      </c>
      <c r="H704" s="55" t="s">
        <v>86</v>
      </c>
      <c r="I704" s="55" t="s">
        <v>86</v>
      </c>
      <c r="J704" s="55" t="s">
        <v>2147</v>
      </c>
      <c r="K704" s="58">
        <v>0</v>
      </c>
      <c r="L704" s="63">
        <v>43706</v>
      </c>
      <c r="M704" s="113" t="s">
        <v>86</v>
      </c>
      <c r="N704" s="55" t="s">
        <v>373</v>
      </c>
      <c r="O704" s="57" t="s">
        <v>5370</v>
      </c>
      <c r="P704" s="57" t="s">
        <v>5369</v>
      </c>
      <c r="Q704" s="57" t="s">
        <v>2143</v>
      </c>
      <c r="R704" s="60" t="s">
        <v>86</v>
      </c>
      <c r="S704" s="60"/>
    </row>
    <row r="705" spans="1:19" ht="135" hidden="1" customHeight="1" x14ac:dyDescent="0.2">
      <c r="A705" s="61" t="s">
        <v>5368</v>
      </c>
      <c r="B705" s="55" t="s">
        <v>378</v>
      </c>
      <c r="C705" s="56" t="s">
        <v>96</v>
      </c>
      <c r="D705" s="57" t="s">
        <v>5367</v>
      </c>
      <c r="E705" s="55" t="s">
        <v>108</v>
      </c>
      <c r="F705" s="55" t="s">
        <v>376</v>
      </c>
      <c r="G705" s="55" t="s">
        <v>375</v>
      </c>
      <c r="H705" s="55" t="s">
        <v>86</v>
      </c>
      <c r="I705" s="55" t="s">
        <v>86</v>
      </c>
      <c r="J705" s="55" t="s">
        <v>2147</v>
      </c>
      <c r="K705" s="58">
        <v>0</v>
      </c>
      <c r="L705" s="63">
        <v>43733</v>
      </c>
      <c r="M705" s="113" t="s">
        <v>86</v>
      </c>
      <c r="N705" s="55" t="s">
        <v>373</v>
      </c>
      <c r="O705" s="57" t="s">
        <v>5366</v>
      </c>
      <c r="P705" s="57" t="s">
        <v>5365</v>
      </c>
      <c r="Q705" s="57" t="s">
        <v>2143</v>
      </c>
      <c r="R705" s="60" t="s">
        <v>86</v>
      </c>
      <c r="S705" s="60"/>
    </row>
    <row r="706" spans="1:19" ht="135" hidden="1" customHeight="1" x14ac:dyDescent="0.2">
      <c r="A706" s="61" t="s">
        <v>5364</v>
      </c>
      <c r="B706" s="55" t="s">
        <v>378</v>
      </c>
      <c r="C706" s="56" t="s">
        <v>96</v>
      </c>
      <c r="D706" s="57" t="s">
        <v>5363</v>
      </c>
      <c r="E706" s="55" t="s">
        <v>3834</v>
      </c>
      <c r="F706" s="55" t="s">
        <v>376</v>
      </c>
      <c r="G706" s="55" t="s">
        <v>375</v>
      </c>
      <c r="H706" s="55" t="s">
        <v>86</v>
      </c>
      <c r="I706" s="55" t="s">
        <v>86</v>
      </c>
      <c r="J706" s="55" t="s">
        <v>2147</v>
      </c>
      <c r="K706" s="58">
        <v>0</v>
      </c>
      <c r="L706" s="63">
        <v>43802</v>
      </c>
      <c r="M706" s="113" t="s">
        <v>86</v>
      </c>
      <c r="N706" s="55" t="s">
        <v>373</v>
      </c>
      <c r="O706" s="57" t="s">
        <v>5362</v>
      </c>
      <c r="P706" s="57" t="s">
        <v>5361</v>
      </c>
      <c r="Q706" s="57" t="s">
        <v>2143</v>
      </c>
      <c r="R706" s="60" t="s">
        <v>86</v>
      </c>
      <c r="S706" s="60"/>
    </row>
    <row r="707" spans="1:19" ht="135" hidden="1" customHeight="1" x14ac:dyDescent="0.2">
      <c r="A707" s="61" t="s">
        <v>5360</v>
      </c>
      <c r="B707" s="55" t="s">
        <v>378</v>
      </c>
      <c r="C707" s="56" t="s">
        <v>96</v>
      </c>
      <c r="D707" s="57" t="s">
        <v>5359</v>
      </c>
      <c r="E707" s="55" t="s">
        <v>108</v>
      </c>
      <c r="F707" s="55" t="s">
        <v>376</v>
      </c>
      <c r="G707" s="55" t="s">
        <v>375</v>
      </c>
      <c r="H707" s="55" t="s">
        <v>86</v>
      </c>
      <c r="I707" s="55" t="s">
        <v>86</v>
      </c>
      <c r="J707" s="55" t="s">
        <v>2147</v>
      </c>
      <c r="K707" s="58">
        <v>0</v>
      </c>
      <c r="L707" s="63">
        <v>43802</v>
      </c>
      <c r="M707" s="113" t="s">
        <v>86</v>
      </c>
      <c r="N707" s="55" t="s">
        <v>373</v>
      </c>
      <c r="O707" s="57" t="s">
        <v>5358</v>
      </c>
      <c r="P707" s="57" t="s">
        <v>5357</v>
      </c>
      <c r="Q707" s="57" t="s">
        <v>2143</v>
      </c>
      <c r="R707" s="60" t="s">
        <v>86</v>
      </c>
      <c r="S707" s="60"/>
    </row>
    <row r="708" spans="1:19" ht="135" hidden="1" customHeight="1" x14ac:dyDescent="0.2">
      <c r="A708" s="61" t="s">
        <v>5356</v>
      </c>
      <c r="B708" s="55" t="s">
        <v>378</v>
      </c>
      <c r="C708" s="56" t="s">
        <v>96</v>
      </c>
      <c r="D708" s="57" t="s">
        <v>5355</v>
      </c>
      <c r="E708" s="55" t="s">
        <v>108</v>
      </c>
      <c r="F708" s="55" t="s">
        <v>376</v>
      </c>
      <c r="G708" s="55" t="s">
        <v>375</v>
      </c>
      <c r="H708" s="55" t="s">
        <v>86</v>
      </c>
      <c r="I708" s="55" t="s">
        <v>86</v>
      </c>
      <c r="J708" s="55" t="s">
        <v>2147</v>
      </c>
      <c r="K708" s="58">
        <v>0</v>
      </c>
      <c r="L708" s="63">
        <v>43802</v>
      </c>
      <c r="M708" s="113" t="s">
        <v>86</v>
      </c>
      <c r="N708" s="55" t="s">
        <v>373</v>
      </c>
      <c r="O708" s="57" t="s">
        <v>3736</v>
      </c>
      <c r="P708" s="57" t="s">
        <v>5354</v>
      </c>
      <c r="Q708" s="57" t="s">
        <v>2143</v>
      </c>
      <c r="R708" s="60" t="s">
        <v>86</v>
      </c>
      <c r="S708" s="60"/>
    </row>
    <row r="709" spans="1:19" ht="135" hidden="1" customHeight="1" x14ac:dyDescent="0.2">
      <c r="A709" s="61" t="s">
        <v>5353</v>
      </c>
      <c r="B709" s="55" t="s">
        <v>378</v>
      </c>
      <c r="C709" s="56" t="s">
        <v>96</v>
      </c>
      <c r="D709" s="57" t="s">
        <v>5352</v>
      </c>
      <c r="E709" s="55" t="s">
        <v>5351</v>
      </c>
      <c r="F709" s="55" t="s">
        <v>376</v>
      </c>
      <c r="G709" s="55" t="s">
        <v>375</v>
      </c>
      <c r="H709" s="55" t="s">
        <v>86</v>
      </c>
      <c r="I709" s="55" t="s">
        <v>86</v>
      </c>
      <c r="J709" s="55" t="s">
        <v>2147</v>
      </c>
      <c r="K709" s="58">
        <v>0</v>
      </c>
      <c r="L709" s="63">
        <v>43816</v>
      </c>
      <c r="M709" s="113" t="s">
        <v>86</v>
      </c>
      <c r="N709" s="55" t="s">
        <v>373</v>
      </c>
      <c r="O709" s="57" t="s">
        <v>5350</v>
      </c>
      <c r="P709" s="57" t="s">
        <v>5349</v>
      </c>
      <c r="Q709" s="57" t="s">
        <v>2143</v>
      </c>
      <c r="R709" s="60" t="s">
        <v>86</v>
      </c>
      <c r="S709" s="60"/>
    </row>
    <row r="710" spans="1:19" ht="135" hidden="1" customHeight="1" x14ac:dyDescent="0.2">
      <c r="A710" s="61" t="s">
        <v>5348</v>
      </c>
      <c r="B710" s="55" t="s">
        <v>378</v>
      </c>
      <c r="C710" s="56" t="s">
        <v>96</v>
      </c>
      <c r="D710" s="57" t="s">
        <v>5347</v>
      </c>
      <c r="E710" s="55" t="s">
        <v>5346</v>
      </c>
      <c r="F710" s="55" t="s">
        <v>376</v>
      </c>
      <c r="G710" s="55" t="s">
        <v>375</v>
      </c>
      <c r="H710" s="55" t="s">
        <v>86</v>
      </c>
      <c r="I710" s="55" t="s">
        <v>86</v>
      </c>
      <c r="J710" s="55" t="s">
        <v>2147</v>
      </c>
      <c r="K710" s="58">
        <v>0</v>
      </c>
      <c r="L710" s="63">
        <v>43817</v>
      </c>
      <c r="M710" s="113" t="s">
        <v>86</v>
      </c>
      <c r="N710" s="55" t="s">
        <v>373</v>
      </c>
      <c r="O710" s="57" t="s">
        <v>5345</v>
      </c>
      <c r="P710" s="57" t="s">
        <v>5344</v>
      </c>
      <c r="Q710" s="57" t="s">
        <v>2143</v>
      </c>
      <c r="R710" s="60" t="s">
        <v>86</v>
      </c>
      <c r="S710" s="60"/>
    </row>
    <row r="711" spans="1:19" ht="135" hidden="1" customHeight="1" x14ac:dyDescent="0.2">
      <c r="A711" s="61" t="s">
        <v>5343</v>
      </c>
      <c r="B711" s="55" t="s">
        <v>378</v>
      </c>
      <c r="C711" s="56" t="s">
        <v>96</v>
      </c>
      <c r="D711" s="57" t="s">
        <v>5342</v>
      </c>
      <c r="E711" s="55" t="s">
        <v>108</v>
      </c>
      <c r="F711" s="55" t="s">
        <v>376</v>
      </c>
      <c r="G711" s="55" t="s">
        <v>375</v>
      </c>
      <c r="H711" s="85" t="s">
        <v>86</v>
      </c>
      <c r="I711" s="85" t="s">
        <v>86</v>
      </c>
      <c r="J711" s="55" t="s">
        <v>2147</v>
      </c>
      <c r="K711" s="58">
        <v>0</v>
      </c>
      <c r="L711" s="63">
        <v>43817</v>
      </c>
      <c r="M711" s="113" t="s">
        <v>86</v>
      </c>
      <c r="N711" s="55" t="s">
        <v>373</v>
      </c>
      <c r="O711" s="57" t="s">
        <v>5341</v>
      </c>
      <c r="P711" s="57" t="s">
        <v>5340</v>
      </c>
      <c r="Q711" s="57" t="s">
        <v>2143</v>
      </c>
      <c r="R711" s="60" t="s">
        <v>86</v>
      </c>
      <c r="S711" s="60"/>
    </row>
    <row r="712" spans="1:19" ht="135" hidden="1" customHeight="1" x14ac:dyDescent="0.2">
      <c r="A712" s="61" t="s">
        <v>5339</v>
      </c>
      <c r="B712" s="55" t="s">
        <v>378</v>
      </c>
      <c r="C712" s="56" t="s">
        <v>96</v>
      </c>
      <c r="D712" s="57" t="s">
        <v>5338</v>
      </c>
      <c r="E712" s="55" t="s">
        <v>108</v>
      </c>
      <c r="F712" s="55" t="s">
        <v>376</v>
      </c>
      <c r="G712" s="114" t="s">
        <v>375</v>
      </c>
      <c r="H712" s="55" t="s">
        <v>86</v>
      </c>
      <c r="I712" s="55" t="s">
        <v>86</v>
      </c>
      <c r="J712" s="115" t="s">
        <v>2147</v>
      </c>
      <c r="K712" s="58">
        <v>0</v>
      </c>
      <c r="L712" s="63">
        <v>43840</v>
      </c>
      <c r="M712" s="113" t="s">
        <v>86</v>
      </c>
      <c r="N712" s="55" t="s">
        <v>373</v>
      </c>
      <c r="O712" s="57" t="s">
        <v>5337</v>
      </c>
      <c r="P712" s="57" t="s">
        <v>5336</v>
      </c>
      <c r="Q712" s="57" t="s">
        <v>2143</v>
      </c>
      <c r="R712" s="60" t="s">
        <v>86</v>
      </c>
      <c r="S712" s="60"/>
    </row>
    <row r="713" spans="1:19" ht="135" hidden="1" customHeight="1" x14ac:dyDescent="0.2">
      <c r="A713" s="61" t="s">
        <v>1706</v>
      </c>
      <c r="B713" s="55" t="s">
        <v>110</v>
      </c>
      <c r="C713" s="56" t="s">
        <v>96</v>
      </c>
      <c r="D713" s="57" t="s">
        <v>5335</v>
      </c>
      <c r="E713" s="55" t="s">
        <v>589</v>
      </c>
      <c r="F713" s="55" t="s">
        <v>183</v>
      </c>
      <c r="G713" s="114" t="s">
        <v>413</v>
      </c>
      <c r="H713" s="55" t="s">
        <v>86</v>
      </c>
      <c r="I713" s="55" t="s">
        <v>86</v>
      </c>
      <c r="J713" s="115" t="s">
        <v>1704</v>
      </c>
      <c r="K713" s="58">
        <v>26.92</v>
      </c>
      <c r="L713" s="63">
        <v>43805</v>
      </c>
      <c r="M713" s="112" t="s">
        <v>103</v>
      </c>
      <c r="N713" s="55" t="s">
        <v>408</v>
      </c>
      <c r="O713" s="57" t="s">
        <v>1700</v>
      </c>
      <c r="P713" s="57" t="s">
        <v>1699</v>
      </c>
      <c r="Q713" s="57" t="s">
        <v>5334</v>
      </c>
      <c r="R713" s="60" t="s">
        <v>86</v>
      </c>
      <c r="S713" s="60" t="s">
        <v>223</v>
      </c>
    </row>
    <row r="714" spans="1:19" ht="135" hidden="1" customHeight="1" x14ac:dyDescent="0.2">
      <c r="A714" s="61" t="s">
        <v>5333</v>
      </c>
      <c r="B714" s="55" t="s">
        <v>110</v>
      </c>
      <c r="C714" s="56" t="s">
        <v>96</v>
      </c>
      <c r="D714" s="57" t="s">
        <v>5332</v>
      </c>
      <c r="E714" s="55" t="s">
        <v>108</v>
      </c>
      <c r="F714" s="55" t="s">
        <v>117</v>
      </c>
      <c r="G714" s="114" t="s">
        <v>375</v>
      </c>
      <c r="H714" s="55" t="s">
        <v>86</v>
      </c>
      <c r="I714" s="55" t="s">
        <v>86</v>
      </c>
      <c r="J714" s="115" t="s">
        <v>5331</v>
      </c>
      <c r="K714" s="58">
        <v>-352.89</v>
      </c>
      <c r="L714" s="63">
        <v>43783</v>
      </c>
      <c r="M714" s="112" t="s">
        <v>103</v>
      </c>
      <c r="N714" s="55" t="s">
        <v>373</v>
      </c>
      <c r="O714" s="57" t="s">
        <v>1057</v>
      </c>
      <c r="P714" s="57" t="s">
        <v>5330</v>
      </c>
      <c r="Q714" s="57" t="s">
        <v>5329</v>
      </c>
      <c r="R714" s="60" t="s">
        <v>86</v>
      </c>
      <c r="S714" s="60"/>
    </row>
    <row r="715" spans="1:19" ht="135" hidden="1" customHeight="1" x14ac:dyDescent="0.2">
      <c r="A715" s="61" t="s">
        <v>5328</v>
      </c>
      <c r="B715" s="55" t="s">
        <v>110</v>
      </c>
      <c r="C715" s="56" t="s">
        <v>96</v>
      </c>
      <c r="D715" s="57" t="s">
        <v>5327</v>
      </c>
      <c r="E715" s="55" t="s">
        <v>108</v>
      </c>
      <c r="F715" s="55" t="s">
        <v>129</v>
      </c>
      <c r="G715" s="114" t="s">
        <v>106</v>
      </c>
      <c r="H715" s="55" t="s">
        <v>86</v>
      </c>
      <c r="I715" s="55" t="s">
        <v>86</v>
      </c>
      <c r="J715" s="115" t="s">
        <v>5326</v>
      </c>
      <c r="K715" s="58">
        <v>76.709999999999994</v>
      </c>
      <c r="L715" s="63">
        <v>43851</v>
      </c>
      <c r="M715" s="112" t="s">
        <v>103</v>
      </c>
      <c r="N715" s="55" t="s">
        <v>102</v>
      </c>
      <c r="O715" s="57" t="s">
        <v>3563</v>
      </c>
      <c r="P715" s="57" t="s">
        <v>5325</v>
      </c>
      <c r="Q715" s="57" t="s">
        <v>5324</v>
      </c>
      <c r="R715" s="60" t="s">
        <v>86</v>
      </c>
      <c r="S715" s="60"/>
    </row>
    <row r="716" spans="1:19" ht="135" hidden="1" customHeight="1" x14ac:dyDescent="0.2">
      <c r="A716" s="61" t="s">
        <v>5323</v>
      </c>
      <c r="B716" s="55" t="s">
        <v>110</v>
      </c>
      <c r="C716" s="56" t="s">
        <v>96</v>
      </c>
      <c r="D716" s="57" t="s">
        <v>5322</v>
      </c>
      <c r="E716" s="55" t="s">
        <v>108</v>
      </c>
      <c r="F716" s="55" t="s">
        <v>129</v>
      </c>
      <c r="G716" s="114" t="s">
        <v>2155</v>
      </c>
      <c r="H716" s="55" t="s">
        <v>86</v>
      </c>
      <c r="I716" s="55" t="s">
        <v>86</v>
      </c>
      <c r="J716" s="115" t="s">
        <v>5321</v>
      </c>
      <c r="K716" s="58">
        <v>96.41</v>
      </c>
      <c r="L716" s="63">
        <v>43851</v>
      </c>
      <c r="M716" s="112" t="s">
        <v>103</v>
      </c>
      <c r="N716" s="55" t="s">
        <v>102</v>
      </c>
      <c r="O716" s="57" t="s">
        <v>3563</v>
      </c>
      <c r="P716" s="57" t="s">
        <v>5320</v>
      </c>
      <c r="Q716" s="57" t="s">
        <v>5319</v>
      </c>
      <c r="R716" s="60" t="s">
        <v>86</v>
      </c>
      <c r="S716" s="60"/>
    </row>
    <row r="717" spans="1:19" ht="135" hidden="1" customHeight="1" x14ac:dyDescent="0.2">
      <c r="A717" s="61" t="s">
        <v>5318</v>
      </c>
      <c r="B717" s="55" t="s">
        <v>110</v>
      </c>
      <c r="C717" s="56" t="s">
        <v>96</v>
      </c>
      <c r="D717" s="57" t="s">
        <v>5317</v>
      </c>
      <c r="E717" s="55" t="s">
        <v>108</v>
      </c>
      <c r="F717" s="55" t="s">
        <v>129</v>
      </c>
      <c r="G717" s="114" t="s">
        <v>106</v>
      </c>
      <c r="H717" s="55" t="s">
        <v>86</v>
      </c>
      <c r="I717" s="55" t="s">
        <v>86</v>
      </c>
      <c r="J717" s="115" t="s">
        <v>5316</v>
      </c>
      <c r="K717" s="58">
        <v>138.9</v>
      </c>
      <c r="L717" s="63">
        <v>43859</v>
      </c>
      <c r="M717" s="112" t="s">
        <v>103</v>
      </c>
      <c r="N717" s="55" t="s">
        <v>102</v>
      </c>
      <c r="O717" s="57" t="s">
        <v>2430</v>
      </c>
      <c r="P717" s="57" t="s">
        <v>2429</v>
      </c>
      <c r="Q717" s="57" t="s">
        <v>5315</v>
      </c>
      <c r="R717" s="60" t="s">
        <v>86</v>
      </c>
      <c r="S717" s="60" t="s">
        <v>223</v>
      </c>
    </row>
    <row r="718" spans="1:19" ht="135" hidden="1" customHeight="1" x14ac:dyDescent="0.2">
      <c r="A718" s="61" t="s">
        <v>5314</v>
      </c>
      <c r="B718" s="55" t="s">
        <v>110</v>
      </c>
      <c r="C718" s="56" t="s">
        <v>96</v>
      </c>
      <c r="D718" s="57" t="s">
        <v>5313</v>
      </c>
      <c r="E718" s="55" t="s">
        <v>193</v>
      </c>
      <c r="F718" s="55" t="s">
        <v>145</v>
      </c>
      <c r="G718" s="114" t="s">
        <v>92</v>
      </c>
      <c r="H718" s="55" t="s">
        <v>86</v>
      </c>
      <c r="I718" s="55" t="s">
        <v>86</v>
      </c>
      <c r="J718" s="115" t="s">
        <v>3751</v>
      </c>
      <c r="K718" s="58">
        <v>-323.83</v>
      </c>
      <c r="L718" s="63">
        <v>43861</v>
      </c>
      <c r="M718" s="112" t="s">
        <v>103</v>
      </c>
      <c r="N718" s="55" t="s">
        <v>90</v>
      </c>
      <c r="O718" s="57" t="s">
        <v>2248</v>
      </c>
      <c r="P718" s="57" t="s">
        <v>3747</v>
      </c>
      <c r="Q718" s="57" t="s">
        <v>5312</v>
      </c>
      <c r="R718" s="60" t="s">
        <v>86</v>
      </c>
      <c r="S718" s="60" t="s">
        <v>223</v>
      </c>
    </row>
    <row r="719" spans="1:19" ht="135" hidden="1" customHeight="1" x14ac:dyDescent="0.2">
      <c r="A719" s="61" t="s">
        <v>5311</v>
      </c>
      <c r="B719" s="55" t="s">
        <v>110</v>
      </c>
      <c r="C719" s="56" t="s">
        <v>96</v>
      </c>
      <c r="D719" s="57" t="s">
        <v>5310</v>
      </c>
      <c r="E719" s="55" t="s">
        <v>193</v>
      </c>
      <c r="F719" s="55" t="s">
        <v>145</v>
      </c>
      <c r="G719" s="114" t="s">
        <v>367</v>
      </c>
      <c r="H719" s="55" t="s">
        <v>86</v>
      </c>
      <c r="I719" s="55" t="s">
        <v>86</v>
      </c>
      <c r="J719" s="115" t="s">
        <v>5309</v>
      </c>
      <c r="K719" s="58">
        <v>-308.93</v>
      </c>
      <c r="L719" s="63">
        <v>43861</v>
      </c>
      <c r="M719" s="116" t="s">
        <v>103</v>
      </c>
      <c r="N719" s="55" t="s">
        <v>90</v>
      </c>
      <c r="O719" s="57" t="s">
        <v>2248</v>
      </c>
      <c r="P719" s="57" t="s">
        <v>3747</v>
      </c>
      <c r="Q719" s="57" t="s">
        <v>5308</v>
      </c>
      <c r="R719" s="60" t="s">
        <v>86</v>
      </c>
      <c r="S719" s="60" t="s">
        <v>223</v>
      </c>
    </row>
    <row r="720" spans="1:19" ht="135" hidden="1" customHeight="1" x14ac:dyDescent="0.2">
      <c r="A720" s="61" t="s">
        <v>5307</v>
      </c>
      <c r="B720" s="55" t="s">
        <v>110</v>
      </c>
      <c r="C720" s="56" t="s">
        <v>96</v>
      </c>
      <c r="D720" s="57" t="s">
        <v>5306</v>
      </c>
      <c r="E720" s="55" t="s">
        <v>193</v>
      </c>
      <c r="F720" s="55" t="s">
        <v>145</v>
      </c>
      <c r="G720" s="114" t="s">
        <v>362</v>
      </c>
      <c r="H720" s="55" t="s">
        <v>86</v>
      </c>
      <c r="I720" s="55" t="s">
        <v>86</v>
      </c>
      <c r="J720" s="115" t="s">
        <v>5305</v>
      </c>
      <c r="K720" s="58">
        <v>-312.47000000000003</v>
      </c>
      <c r="L720" s="63">
        <v>43830</v>
      </c>
      <c r="M720" s="116" t="s">
        <v>103</v>
      </c>
      <c r="N720" s="55" t="s">
        <v>360</v>
      </c>
      <c r="O720" s="57" t="s">
        <v>2248</v>
      </c>
      <c r="P720" s="57" t="s">
        <v>3747</v>
      </c>
      <c r="Q720" s="57" t="s">
        <v>5304</v>
      </c>
      <c r="R720" s="60" t="s">
        <v>86</v>
      </c>
      <c r="S720" s="60" t="s">
        <v>223</v>
      </c>
    </row>
    <row r="721" spans="1:19" ht="135" hidden="1" customHeight="1" x14ac:dyDescent="0.2">
      <c r="A721" s="61" t="s">
        <v>5303</v>
      </c>
      <c r="B721" s="55" t="s">
        <v>110</v>
      </c>
      <c r="C721" s="56" t="s">
        <v>96</v>
      </c>
      <c r="D721" s="57" t="s">
        <v>5302</v>
      </c>
      <c r="E721" s="55" t="s">
        <v>193</v>
      </c>
      <c r="F721" s="55" t="s">
        <v>145</v>
      </c>
      <c r="G721" s="114" t="s">
        <v>92</v>
      </c>
      <c r="H721" s="55" t="s">
        <v>86</v>
      </c>
      <c r="I721" s="55" t="s">
        <v>86</v>
      </c>
      <c r="J721" s="115" t="s">
        <v>3744</v>
      </c>
      <c r="K721" s="58">
        <v>-345.68</v>
      </c>
      <c r="L721" s="63">
        <v>43861</v>
      </c>
      <c r="M721" s="116" t="s">
        <v>103</v>
      </c>
      <c r="N721" s="55" t="s">
        <v>90</v>
      </c>
      <c r="O721" s="57" t="s">
        <v>2248</v>
      </c>
      <c r="P721" s="57" t="s">
        <v>1097</v>
      </c>
      <c r="Q721" s="57" t="s">
        <v>5301</v>
      </c>
      <c r="R721" s="60" t="s">
        <v>86</v>
      </c>
      <c r="S721" s="60" t="s">
        <v>223</v>
      </c>
    </row>
    <row r="722" spans="1:19" ht="135" hidden="1" customHeight="1" x14ac:dyDescent="0.2">
      <c r="A722" s="61" t="s">
        <v>5300</v>
      </c>
      <c r="B722" s="55" t="s">
        <v>110</v>
      </c>
      <c r="C722" s="56" t="s">
        <v>96</v>
      </c>
      <c r="D722" s="57" t="s">
        <v>5299</v>
      </c>
      <c r="E722" s="55" t="s">
        <v>193</v>
      </c>
      <c r="F722" s="55" t="s">
        <v>145</v>
      </c>
      <c r="G722" s="114" t="s">
        <v>362</v>
      </c>
      <c r="H722" s="55" t="s">
        <v>86</v>
      </c>
      <c r="I722" s="55" t="s">
        <v>86</v>
      </c>
      <c r="J722" s="115" t="s">
        <v>5298</v>
      </c>
      <c r="K722" s="58">
        <v>-334.41</v>
      </c>
      <c r="L722" s="63">
        <v>43861</v>
      </c>
      <c r="M722" s="116" t="s">
        <v>103</v>
      </c>
      <c r="N722" s="55" t="s">
        <v>360</v>
      </c>
      <c r="O722" s="57" t="s">
        <v>2248</v>
      </c>
      <c r="P722" s="57" t="s">
        <v>1097</v>
      </c>
      <c r="Q722" s="57" t="s">
        <v>5297</v>
      </c>
      <c r="R722" s="60" t="s">
        <v>86</v>
      </c>
      <c r="S722" s="60" t="s">
        <v>223</v>
      </c>
    </row>
    <row r="723" spans="1:19" ht="135" hidden="1" customHeight="1" x14ac:dyDescent="0.2">
      <c r="A723" s="61" t="s">
        <v>5296</v>
      </c>
      <c r="B723" s="55" t="s">
        <v>110</v>
      </c>
      <c r="C723" s="56" t="s">
        <v>96</v>
      </c>
      <c r="D723" s="57" t="s">
        <v>5295</v>
      </c>
      <c r="E723" s="55" t="s">
        <v>193</v>
      </c>
      <c r="F723" s="55" t="s">
        <v>145</v>
      </c>
      <c r="G723" s="114" t="s">
        <v>367</v>
      </c>
      <c r="H723" s="55" t="s">
        <v>86</v>
      </c>
      <c r="I723" s="55" t="s">
        <v>86</v>
      </c>
      <c r="J723" s="115" t="s">
        <v>5294</v>
      </c>
      <c r="K723" s="58">
        <v>-330.87</v>
      </c>
      <c r="L723" s="63">
        <v>43861</v>
      </c>
      <c r="M723" s="116" t="s">
        <v>103</v>
      </c>
      <c r="N723" s="55" t="s">
        <v>90</v>
      </c>
      <c r="O723" s="57" t="s">
        <v>2248</v>
      </c>
      <c r="P723" s="57" t="s">
        <v>1097</v>
      </c>
      <c r="Q723" s="57" t="s">
        <v>5293</v>
      </c>
      <c r="R723" s="60" t="s">
        <v>86</v>
      </c>
      <c r="S723" s="60" t="s">
        <v>223</v>
      </c>
    </row>
    <row r="724" spans="1:19" ht="135" hidden="1" customHeight="1" x14ac:dyDescent="0.2">
      <c r="A724" s="61" t="s">
        <v>5292</v>
      </c>
      <c r="B724" s="55" t="s">
        <v>378</v>
      </c>
      <c r="C724" s="56" t="s">
        <v>96</v>
      </c>
      <c r="D724" s="57" t="s">
        <v>5291</v>
      </c>
      <c r="E724" s="55" t="s">
        <v>108</v>
      </c>
      <c r="F724" s="55" t="s">
        <v>107</v>
      </c>
      <c r="G724" s="114" t="s">
        <v>2155</v>
      </c>
      <c r="H724" s="55" t="s">
        <v>86</v>
      </c>
      <c r="I724" s="55" t="s">
        <v>86</v>
      </c>
      <c r="J724" s="115" t="s">
        <v>2154</v>
      </c>
      <c r="K724" s="58">
        <v>150.94</v>
      </c>
      <c r="L724" s="63">
        <v>43816</v>
      </c>
      <c r="M724" s="113" t="s">
        <v>86</v>
      </c>
      <c r="N724" s="55" t="s">
        <v>102</v>
      </c>
      <c r="O724" s="57" t="s">
        <v>101</v>
      </c>
      <c r="P724" s="57" t="s">
        <v>100</v>
      </c>
      <c r="Q724" s="57" t="s">
        <v>3456</v>
      </c>
      <c r="R724" s="60" t="s">
        <v>86</v>
      </c>
      <c r="S724" s="60"/>
    </row>
    <row r="725" spans="1:19" ht="135" hidden="1" customHeight="1" x14ac:dyDescent="0.2">
      <c r="A725" s="61" t="s">
        <v>5290</v>
      </c>
      <c r="B725" s="55" t="s">
        <v>378</v>
      </c>
      <c r="C725" s="56" t="s">
        <v>96</v>
      </c>
      <c r="D725" s="57" t="s">
        <v>5289</v>
      </c>
      <c r="E725" s="55" t="s">
        <v>108</v>
      </c>
      <c r="F725" s="55" t="s">
        <v>129</v>
      </c>
      <c r="G725" s="114" t="s">
        <v>2155</v>
      </c>
      <c r="H725" s="55" t="s">
        <v>86</v>
      </c>
      <c r="I725" s="55" t="s">
        <v>86</v>
      </c>
      <c r="J725" s="115" t="s">
        <v>3989</v>
      </c>
      <c r="K725" s="58">
        <v>129.09</v>
      </c>
      <c r="L725" s="63">
        <v>43803</v>
      </c>
      <c r="M725" s="113" t="s">
        <v>86</v>
      </c>
      <c r="N725" s="55" t="s">
        <v>102</v>
      </c>
      <c r="O725" s="57" t="s">
        <v>2209</v>
      </c>
      <c r="P725" s="57" t="s">
        <v>4523</v>
      </c>
      <c r="Q725" s="57" t="s">
        <v>5288</v>
      </c>
      <c r="R725" s="60" t="s">
        <v>86</v>
      </c>
      <c r="S725" s="60"/>
    </row>
    <row r="726" spans="1:19" ht="135" hidden="1" customHeight="1" x14ac:dyDescent="0.2">
      <c r="A726" s="61" t="s">
        <v>5287</v>
      </c>
      <c r="B726" s="55" t="s">
        <v>378</v>
      </c>
      <c r="C726" s="56" t="s">
        <v>96</v>
      </c>
      <c r="D726" s="57" t="s">
        <v>5286</v>
      </c>
      <c r="E726" s="55" t="s">
        <v>108</v>
      </c>
      <c r="F726" s="55" t="s">
        <v>129</v>
      </c>
      <c r="G726" s="114" t="s">
        <v>106</v>
      </c>
      <c r="H726" s="55" t="s">
        <v>86</v>
      </c>
      <c r="I726" s="55" t="s">
        <v>86</v>
      </c>
      <c r="J726" s="115" t="s">
        <v>5278</v>
      </c>
      <c r="K726" s="58">
        <v>99.48</v>
      </c>
      <c r="L726" s="63">
        <v>43662</v>
      </c>
      <c r="M726" s="113" t="s">
        <v>86</v>
      </c>
      <c r="N726" s="55" t="s">
        <v>102</v>
      </c>
      <c r="O726" s="57" t="s">
        <v>3987</v>
      </c>
      <c r="P726" s="57" t="s">
        <v>5283</v>
      </c>
      <c r="Q726" s="57" t="s">
        <v>5277</v>
      </c>
      <c r="R726" s="60" t="s">
        <v>86</v>
      </c>
      <c r="S726" s="60"/>
    </row>
    <row r="727" spans="1:19" ht="135" hidden="1" customHeight="1" x14ac:dyDescent="0.2">
      <c r="A727" s="61" t="s">
        <v>5285</v>
      </c>
      <c r="B727" s="55" t="s">
        <v>378</v>
      </c>
      <c r="C727" s="56" t="s">
        <v>96</v>
      </c>
      <c r="D727" s="57" t="s">
        <v>5284</v>
      </c>
      <c r="E727" s="55" t="s">
        <v>108</v>
      </c>
      <c r="F727" s="55" t="s">
        <v>107</v>
      </c>
      <c r="G727" s="114" t="s">
        <v>106</v>
      </c>
      <c r="H727" s="55" t="s">
        <v>86</v>
      </c>
      <c r="I727" s="55" t="s">
        <v>86</v>
      </c>
      <c r="J727" s="115" t="s">
        <v>3008</v>
      </c>
      <c r="K727" s="58">
        <v>117.67</v>
      </c>
      <c r="L727" s="63">
        <v>43662</v>
      </c>
      <c r="M727" s="113" t="s">
        <v>86</v>
      </c>
      <c r="N727" s="55" t="s">
        <v>102</v>
      </c>
      <c r="O727" s="57" t="s">
        <v>3987</v>
      </c>
      <c r="P727" s="57" t="s">
        <v>5283</v>
      </c>
      <c r="Q727" s="57" t="s">
        <v>3006</v>
      </c>
      <c r="R727" s="60" t="s">
        <v>86</v>
      </c>
      <c r="S727" s="60"/>
    </row>
    <row r="728" spans="1:19" ht="135" hidden="1" customHeight="1" x14ac:dyDescent="0.2">
      <c r="A728" s="61" t="s">
        <v>5282</v>
      </c>
      <c r="B728" s="55" t="s">
        <v>378</v>
      </c>
      <c r="C728" s="56" t="s">
        <v>96</v>
      </c>
      <c r="D728" s="57" t="s">
        <v>5281</v>
      </c>
      <c r="E728" s="55" t="s">
        <v>108</v>
      </c>
      <c r="F728" s="55" t="s">
        <v>129</v>
      </c>
      <c r="G728" s="114" t="s">
        <v>106</v>
      </c>
      <c r="H728" s="55" t="s">
        <v>86</v>
      </c>
      <c r="I728" s="55" t="s">
        <v>86</v>
      </c>
      <c r="J728" s="115" t="s">
        <v>5278</v>
      </c>
      <c r="K728" s="58">
        <v>99.48</v>
      </c>
      <c r="L728" s="63">
        <v>43658</v>
      </c>
      <c r="M728" s="113" t="s">
        <v>86</v>
      </c>
      <c r="N728" s="55" t="s">
        <v>102</v>
      </c>
      <c r="O728" s="57" t="s">
        <v>2430</v>
      </c>
      <c r="P728" s="57" t="s">
        <v>2436</v>
      </c>
      <c r="Q728" s="57" t="s">
        <v>5277</v>
      </c>
      <c r="R728" s="60" t="s">
        <v>86</v>
      </c>
      <c r="S728" s="60"/>
    </row>
    <row r="729" spans="1:19" ht="135" hidden="1" customHeight="1" x14ac:dyDescent="0.2">
      <c r="A729" s="61" t="s">
        <v>5280</v>
      </c>
      <c r="B729" s="55" t="s">
        <v>378</v>
      </c>
      <c r="C729" s="56" t="s">
        <v>96</v>
      </c>
      <c r="D729" s="57" t="s">
        <v>5279</v>
      </c>
      <c r="E729" s="55" t="s">
        <v>108</v>
      </c>
      <c r="F729" s="55" t="s">
        <v>129</v>
      </c>
      <c r="G729" s="114" t="s">
        <v>106</v>
      </c>
      <c r="H729" s="55" t="s">
        <v>86</v>
      </c>
      <c r="I729" s="55" t="s">
        <v>86</v>
      </c>
      <c r="J729" s="115" t="s">
        <v>5278</v>
      </c>
      <c r="K729" s="58">
        <v>99.48</v>
      </c>
      <c r="L729" s="63">
        <v>43658</v>
      </c>
      <c r="M729" s="113" t="s">
        <v>86</v>
      </c>
      <c r="N729" s="55" t="s">
        <v>102</v>
      </c>
      <c r="O729" s="57" t="s">
        <v>2209</v>
      </c>
      <c r="P729" s="57" t="s">
        <v>4554</v>
      </c>
      <c r="Q729" s="57" t="s">
        <v>5277</v>
      </c>
      <c r="R729" s="60" t="s">
        <v>86</v>
      </c>
      <c r="S729" s="60"/>
    </row>
    <row r="730" spans="1:19" ht="135" hidden="1" customHeight="1" x14ac:dyDescent="0.2">
      <c r="A730" s="61" t="s">
        <v>5276</v>
      </c>
      <c r="B730" s="55" t="s">
        <v>378</v>
      </c>
      <c r="C730" s="56" t="s">
        <v>96</v>
      </c>
      <c r="D730" s="57" t="s">
        <v>5275</v>
      </c>
      <c r="E730" s="55" t="s">
        <v>108</v>
      </c>
      <c r="F730" s="55" t="s">
        <v>376</v>
      </c>
      <c r="G730" s="114" t="s">
        <v>375</v>
      </c>
      <c r="H730" s="55" t="s">
        <v>86</v>
      </c>
      <c r="I730" s="55" t="s">
        <v>86</v>
      </c>
      <c r="J730" s="115" t="s">
        <v>2147</v>
      </c>
      <c r="K730" s="58">
        <v>0</v>
      </c>
      <c r="L730" s="63">
        <v>43735</v>
      </c>
      <c r="M730" s="113" t="s">
        <v>86</v>
      </c>
      <c r="N730" s="55" t="s">
        <v>373</v>
      </c>
      <c r="O730" s="57" t="s">
        <v>5274</v>
      </c>
      <c r="P730" s="57" t="s">
        <v>5273</v>
      </c>
      <c r="Q730" s="57" t="s">
        <v>4873</v>
      </c>
      <c r="R730" s="60" t="s">
        <v>86</v>
      </c>
      <c r="S730" s="60"/>
    </row>
    <row r="731" spans="1:19" ht="135" hidden="1" customHeight="1" x14ac:dyDescent="0.2">
      <c r="A731" s="61" t="s">
        <v>5272</v>
      </c>
      <c r="B731" s="55" t="s">
        <v>378</v>
      </c>
      <c r="C731" s="56" t="s">
        <v>96</v>
      </c>
      <c r="D731" s="57" t="s">
        <v>5271</v>
      </c>
      <c r="E731" s="55" t="s">
        <v>108</v>
      </c>
      <c r="F731" s="55" t="s">
        <v>376</v>
      </c>
      <c r="G731" s="114" t="s">
        <v>375</v>
      </c>
      <c r="H731" s="55" t="s">
        <v>86</v>
      </c>
      <c r="I731" s="55" t="s">
        <v>86</v>
      </c>
      <c r="J731" s="115" t="s">
        <v>2147</v>
      </c>
      <c r="K731" s="58">
        <v>0</v>
      </c>
      <c r="L731" s="63">
        <v>43738</v>
      </c>
      <c r="M731" s="113" t="s">
        <v>86</v>
      </c>
      <c r="N731" s="55" t="s">
        <v>373</v>
      </c>
      <c r="O731" s="57" t="s">
        <v>5270</v>
      </c>
      <c r="P731" s="57" t="s">
        <v>5269</v>
      </c>
      <c r="Q731" s="57" t="s">
        <v>2143</v>
      </c>
      <c r="R731" s="60" t="s">
        <v>86</v>
      </c>
      <c r="S731" s="60"/>
    </row>
    <row r="732" spans="1:19" ht="135" hidden="1" customHeight="1" x14ac:dyDescent="0.2">
      <c r="A732" s="61" t="s">
        <v>5268</v>
      </c>
      <c r="B732" s="55" t="s">
        <v>378</v>
      </c>
      <c r="C732" s="56" t="s">
        <v>96</v>
      </c>
      <c r="D732" s="57" t="s">
        <v>5267</v>
      </c>
      <c r="E732" s="55" t="s">
        <v>108</v>
      </c>
      <c r="F732" s="55" t="s">
        <v>376</v>
      </c>
      <c r="G732" s="114" t="s">
        <v>375</v>
      </c>
      <c r="H732" s="55" t="s">
        <v>86</v>
      </c>
      <c r="I732" s="55" t="s">
        <v>86</v>
      </c>
      <c r="J732" s="115" t="s">
        <v>2147</v>
      </c>
      <c r="K732" s="58">
        <v>0</v>
      </c>
      <c r="L732" s="63">
        <v>43872</v>
      </c>
      <c r="M732" s="113" t="s">
        <v>86</v>
      </c>
      <c r="N732" s="55" t="s">
        <v>373</v>
      </c>
      <c r="O732" s="57" t="s">
        <v>5266</v>
      </c>
      <c r="P732" s="57" t="s">
        <v>5265</v>
      </c>
      <c r="Q732" s="57" t="s">
        <v>4873</v>
      </c>
      <c r="R732" s="60" t="s">
        <v>86</v>
      </c>
      <c r="S732" s="60"/>
    </row>
    <row r="733" spans="1:19" ht="135" hidden="1" customHeight="1" x14ac:dyDescent="0.2">
      <c r="A733" s="61" t="s">
        <v>86</v>
      </c>
      <c r="B733" s="55" t="s">
        <v>378</v>
      </c>
      <c r="C733" s="56" t="s">
        <v>96</v>
      </c>
      <c r="D733" s="57" t="s">
        <v>4178</v>
      </c>
      <c r="E733" s="61" t="s">
        <v>108</v>
      </c>
      <c r="F733" s="66" t="s">
        <v>4181</v>
      </c>
      <c r="G733" s="55" t="s">
        <v>375</v>
      </c>
      <c r="H733" s="55" t="s">
        <v>86</v>
      </c>
      <c r="I733" s="55" t="s">
        <v>86</v>
      </c>
      <c r="J733" s="55" t="s">
        <v>5264</v>
      </c>
      <c r="K733" s="62">
        <v>82.92</v>
      </c>
      <c r="L733" s="61" t="s">
        <v>4179</v>
      </c>
      <c r="M733" s="55" t="s">
        <v>86</v>
      </c>
      <c r="N733" s="55" t="s">
        <v>373</v>
      </c>
      <c r="O733" s="57" t="s">
        <v>4179</v>
      </c>
      <c r="P733" s="57" t="s">
        <v>4179</v>
      </c>
      <c r="Q733" s="57" t="s">
        <v>4178</v>
      </c>
      <c r="R733" s="60" t="s">
        <v>86</v>
      </c>
      <c r="S733" s="60" t="s">
        <v>223</v>
      </c>
    </row>
    <row r="734" spans="1:19" ht="135" hidden="1" customHeight="1" x14ac:dyDescent="0.2">
      <c r="A734" s="61" t="s">
        <v>5263</v>
      </c>
      <c r="B734" s="55" t="s">
        <v>378</v>
      </c>
      <c r="C734" s="56" t="s">
        <v>96</v>
      </c>
      <c r="D734" s="57" t="s">
        <v>5262</v>
      </c>
      <c r="E734" s="61" t="s">
        <v>108</v>
      </c>
      <c r="F734" s="55" t="s">
        <v>376</v>
      </c>
      <c r="G734" s="55" t="s">
        <v>375</v>
      </c>
      <c r="H734" s="55" t="s">
        <v>86</v>
      </c>
      <c r="I734" s="55" t="s">
        <v>86</v>
      </c>
      <c r="J734" s="55" t="s">
        <v>2147</v>
      </c>
      <c r="K734" s="62">
        <v>0</v>
      </c>
      <c r="L734" s="63">
        <v>43899</v>
      </c>
      <c r="M734" s="55" t="s">
        <v>86</v>
      </c>
      <c r="N734" s="55" t="s">
        <v>373</v>
      </c>
      <c r="O734" s="57" t="s">
        <v>3617</v>
      </c>
      <c r="P734" s="57" t="s">
        <v>5261</v>
      </c>
      <c r="Q734" s="57" t="s">
        <v>4873</v>
      </c>
      <c r="R734" s="60" t="s">
        <v>86</v>
      </c>
      <c r="S734" s="60"/>
    </row>
    <row r="735" spans="1:19" ht="135" hidden="1" customHeight="1" x14ac:dyDescent="0.2">
      <c r="A735" s="61" t="s">
        <v>5260</v>
      </c>
      <c r="B735" s="55" t="s">
        <v>97</v>
      </c>
      <c r="C735" s="56">
        <v>2</v>
      </c>
      <c r="D735" s="57" t="s">
        <v>5259</v>
      </c>
      <c r="E735" s="61" t="s">
        <v>108</v>
      </c>
      <c r="F735" s="55" t="s">
        <v>4851</v>
      </c>
      <c r="G735" s="55" t="s">
        <v>5219</v>
      </c>
      <c r="H735" s="55" t="s">
        <v>5258</v>
      </c>
      <c r="I735" s="55" t="s">
        <v>5257</v>
      </c>
      <c r="J735" s="55" t="s">
        <v>5256</v>
      </c>
      <c r="K735" s="62">
        <v>44.07</v>
      </c>
      <c r="L735" s="63">
        <v>43920</v>
      </c>
      <c r="M735" s="55" t="s">
        <v>86</v>
      </c>
      <c r="N735" s="55" t="s">
        <v>90</v>
      </c>
      <c r="O735" s="57" t="s">
        <v>1330</v>
      </c>
      <c r="P735" s="57" t="s">
        <v>5242</v>
      </c>
      <c r="Q735" s="57" t="s">
        <v>5255</v>
      </c>
      <c r="R735" s="60" t="s">
        <v>86</v>
      </c>
      <c r="S735" s="60" t="s">
        <v>223</v>
      </c>
    </row>
    <row r="736" spans="1:19" ht="135" hidden="1" customHeight="1" x14ac:dyDescent="0.2">
      <c r="A736" s="61" t="s">
        <v>5254</v>
      </c>
      <c r="B736" s="55" t="s">
        <v>97</v>
      </c>
      <c r="C736" s="56">
        <v>2</v>
      </c>
      <c r="D736" s="57" t="s">
        <v>5253</v>
      </c>
      <c r="E736" s="61" t="s">
        <v>108</v>
      </c>
      <c r="F736" s="55" t="s">
        <v>4851</v>
      </c>
      <c r="G736" s="55" t="s">
        <v>5219</v>
      </c>
      <c r="H736" s="55" t="s">
        <v>5252</v>
      </c>
      <c r="I736" s="55" t="s">
        <v>5251</v>
      </c>
      <c r="J736" s="55" t="s">
        <v>5250</v>
      </c>
      <c r="K736" s="62">
        <v>31.98</v>
      </c>
      <c r="L736" s="63">
        <v>43920</v>
      </c>
      <c r="M736" s="55" t="s">
        <v>86</v>
      </c>
      <c r="N736" s="55" t="s">
        <v>90</v>
      </c>
      <c r="O736" s="57" t="s">
        <v>1330</v>
      </c>
      <c r="P736" s="57" t="s">
        <v>5242</v>
      </c>
      <c r="Q736" s="57" t="s">
        <v>5249</v>
      </c>
      <c r="R736" s="60" t="s">
        <v>86</v>
      </c>
      <c r="S736" s="60" t="s">
        <v>223</v>
      </c>
    </row>
    <row r="737" spans="1:19" ht="135" hidden="1" customHeight="1" x14ac:dyDescent="0.2">
      <c r="A737" s="61" t="s">
        <v>5248</v>
      </c>
      <c r="B737" s="55" t="s">
        <v>97</v>
      </c>
      <c r="C737" s="56">
        <v>2</v>
      </c>
      <c r="D737" s="57" t="s">
        <v>5247</v>
      </c>
      <c r="E737" s="61" t="s">
        <v>108</v>
      </c>
      <c r="F737" s="55" t="s">
        <v>4851</v>
      </c>
      <c r="G737" s="55" t="s">
        <v>5246</v>
      </c>
      <c r="H737" s="55" t="s">
        <v>5245</v>
      </c>
      <c r="I737" s="55" t="s">
        <v>5244</v>
      </c>
      <c r="J737" s="55" t="s">
        <v>5243</v>
      </c>
      <c r="K737" s="62">
        <v>41.46</v>
      </c>
      <c r="L737" s="63">
        <v>43920</v>
      </c>
      <c r="M737" s="55" t="s">
        <v>86</v>
      </c>
      <c r="N737" s="55" t="s">
        <v>360</v>
      </c>
      <c r="O737" s="57" t="s">
        <v>1330</v>
      </c>
      <c r="P737" s="57" t="s">
        <v>5242</v>
      </c>
      <c r="Q737" s="57" t="s">
        <v>5241</v>
      </c>
      <c r="R737" s="60" t="s">
        <v>86</v>
      </c>
      <c r="S737" s="60" t="s">
        <v>223</v>
      </c>
    </row>
    <row r="738" spans="1:19" ht="135" hidden="1" customHeight="1" x14ac:dyDescent="0.2">
      <c r="A738" s="61" t="s">
        <v>5240</v>
      </c>
      <c r="B738" s="55" t="s">
        <v>378</v>
      </c>
      <c r="C738" s="56" t="s">
        <v>96</v>
      </c>
      <c r="D738" s="57" t="s">
        <v>5239</v>
      </c>
      <c r="E738" s="61" t="s">
        <v>108</v>
      </c>
      <c r="F738" s="55" t="s">
        <v>376</v>
      </c>
      <c r="G738" s="55" t="s">
        <v>375</v>
      </c>
      <c r="H738" s="55" t="s">
        <v>86</v>
      </c>
      <c r="I738" s="55" t="s">
        <v>86</v>
      </c>
      <c r="J738" s="55" t="s">
        <v>2147</v>
      </c>
      <c r="K738" s="62">
        <v>0</v>
      </c>
      <c r="L738" s="63">
        <v>43920</v>
      </c>
      <c r="M738" s="55" t="s">
        <v>86</v>
      </c>
      <c r="N738" s="55" t="s">
        <v>373</v>
      </c>
      <c r="O738" s="57" t="s">
        <v>5238</v>
      </c>
      <c r="P738" s="57" t="s">
        <v>5237</v>
      </c>
      <c r="Q738" s="57" t="s">
        <v>4873</v>
      </c>
      <c r="R738" s="60" t="s">
        <v>86</v>
      </c>
      <c r="S738" s="60"/>
    </row>
    <row r="739" spans="1:19" ht="135" hidden="1" customHeight="1" x14ac:dyDescent="0.2">
      <c r="A739" s="61" t="s">
        <v>5236</v>
      </c>
      <c r="B739" s="55" t="s">
        <v>110</v>
      </c>
      <c r="C739" s="56">
        <v>2</v>
      </c>
      <c r="D739" s="57" t="s">
        <v>5235</v>
      </c>
      <c r="E739" s="61" t="s">
        <v>108</v>
      </c>
      <c r="F739" s="55" t="s">
        <v>5234</v>
      </c>
      <c r="G739" s="55" t="s">
        <v>158</v>
      </c>
      <c r="H739" s="55" t="s">
        <v>5233</v>
      </c>
      <c r="I739" s="55" t="s">
        <v>5232</v>
      </c>
      <c r="J739" s="55" t="s">
        <v>5231</v>
      </c>
      <c r="K739" s="62">
        <v>25.91</v>
      </c>
      <c r="L739" s="63">
        <v>43923</v>
      </c>
      <c r="M739" s="117" t="s">
        <v>103</v>
      </c>
      <c r="N739" s="55" t="s">
        <v>158</v>
      </c>
      <c r="O739" s="57" t="s">
        <v>5230</v>
      </c>
      <c r="P739" s="57" t="s">
        <v>5229</v>
      </c>
      <c r="Q739" s="57" t="s">
        <v>5228</v>
      </c>
      <c r="R739" s="60" t="s">
        <v>86</v>
      </c>
      <c r="S739" s="60" t="s">
        <v>223</v>
      </c>
    </row>
    <row r="740" spans="1:19" ht="135" hidden="1" customHeight="1" x14ac:dyDescent="0.2">
      <c r="A740" s="61" t="s">
        <v>5227</v>
      </c>
      <c r="B740" s="55" t="s">
        <v>97</v>
      </c>
      <c r="C740" s="56">
        <v>2</v>
      </c>
      <c r="D740" s="57" t="s">
        <v>5226</v>
      </c>
      <c r="E740" s="61" t="s">
        <v>782</v>
      </c>
      <c r="F740" s="55" t="s">
        <v>5210</v>
      </c>
      <c r="G740" s="55" t="s">
        <v>224</v>
      </c>
      <c r="H740" s="55" t="s">
        <v>5225</v>
      </c>
      <c r="I740" s="55" t="s">
        <v>5224</v>
      </c>
      <c r="J740" s="55" t="s">
        <v>5223</v>
      </c>
      <c r="K740" s="62">
        <v>69.02</v>
      </c>
      <c r="L740" s="63">
        <v>43923</v>
      </c>
      <c r="M740" s="55" t="s">
        <v>86</v>
      </c>
      <c r="N740" s="55" t="s">
        <v>224</v>
      </c>
      <c r="O740" s="57" t="s">
        <v>1709</v>
      </c>
      <c r="P740" s="57" t="s">
        <v>1708</v>
      </c>
      <c r="Q740" s="57" t="s">
        <v>5222</v>
      </c>
      <c r="R740" s="60" t="s">
        <v>86</v>
      </c>
      <c r="S740" s="60" t="s">
        <v>223</v>
      </c>
    </row>
    <row r="741" spans="1:19" ht="135" hidden="1" customHeight="1" x14ac:dyDescent="0.2">
      <c r="A741" s="61" t="s">
        <v>5221</v>
      </c>
      <c r="B741" s="55" t="s">
        <v>97</v>
      </c>
      <c r="C741" s="56">
        <v>2</v>
      </c>
      <c r="D741" s="57" t="s">
        <v>5220</v>
      </c>
      <c r="E741" s="61" t="s">
        <v>108</v>
      </c>
      <c r="F741" s="55" t="s">
        <v>4851</v>
      </c>
      <c r="G741" s="55" t="s">
        <v>5219</v>
      </c>
      <c r="H741" s="55" t="s">
        <v>5218</v>
      </c>
      <c r="I741" s="55" t="s">
        <v>5217</v>
      </c>
      <c r="J741" s="55" t="s">
        <v>5216</v>
      </c>
      <c r="K741" s="62">
        <v>37.39</v>
      </c>
      <c r="L741" s="63">
        <v>43923</v>
      </c>
      <c r="M741" s="55" t="s">
        <v>86</v>
      </c>
      <c r="N741" s="55" t="s">
        <v>90</v>
      </c>
      <c r="O741" s="57" t="s">
        <v>5215</v>
      </c>
      <c r="P741" s="57" t="s">
        <v>5214</v>
      </c>
      <c r="Q741" s="57" t="s">
        <v>5213</v>
      </c>
      <c r="R741" s="60" t="s">
        <v>86</v>
      </c>
      <c r="S741" s="60" t="s">
        <v>223</v>
      </c>
    </row>
    <row r="742" spans="1:19" ht="135" hidden="1" customHeight="1" x14ac:dyDescent="0.2">
      <c r="A742" s="61" t="s">
        <v>5212</v>
      </c>
      <c r="B742" s="55" t="s">
        <v>97</v>
      </c>
      <c r="C742" s="56">
        <v>2</v>
      </c>
      <c r="D742" s="57" t="s">
        <v>5211</v>
      </c>
      <c r="E742" s="61" t="s">
        <v>512</v>
      </c>
      <c r="F742" s="55" t="s">
        <v>5210</v>
      </c>
      <c r="G742" s="55" t="s">
        <v>224</v>
      </c>
      <c r="H742" s="55" t="s">
        <v>5209</v>
      </c>
      <c r="I742" s="55" t="s">
        <v>5208</v>
      </c>
      <c r="J742" s="55" t="s">
        <v>5207</v>
      </c>
      <c r="K742" s="62">
        <v>68.72</v>
      </c>
      <c r="L742" s="63">
        <v>43923</v>
      </c>
      <c r="M742" s="55" t="s">
        <v>86</v>
      </c>
      <c r="N742" s="55" t="s">
        <v>224</v>
      </c>
      <c r="O742" s="57" t="s">
        <v>5206</v>
      </c>
      <c r="P742" s="57" t="s">
        <v>5205</v>
      </c>
      <c r="Q742" s="57" t="s">
        <v>5204</v>
      </c>
      <c r="R742" s="60" t="s">
        <v>86</v>
      </c>
      <c r="S742" s="60" t="s">
        <v>223</v>
      </c>
    </row>
    <row r="743" spans="1:19" ht="135" hidden="1" customHeight="1" x14ac:dyDescent="0.2">
      <c r="A743" s="61" t="s">
        <v>5203</v>
      </c>
      <c r="B743" s="55" t="s">
        <v>110</v>
      </c>
      <c r="C743" s="56">
        <v>2</v>
      </c>
      <c r="D743" s="57" t="s">
        <v>5202</v>
      </c>
      <c r="E743" s="61" t="s">
        <v>108</v>
      </c>
      <c r="F743" s="55" t="s">
        <v>5195</v>
      </c>
      <c r="G743" s="55" t="s">
        <v>431</v>
      </c>
      <c r="H743" s="55" t="s">
        <v>5201</v>
      </c>
      <c r="I743" s="55" t="s">
        <v>5200</v>
      </c>
      <c r="J743" s="55" t="s">
        <v>5199</v>
      </c>
      <c r="K743" s="62">
        <v>43.14</v>
      </c>
      <c r="L743" s="63">
        <v>43923</v>
      </c>
      <c r="M743" s="65" t="s">
        <v>103</v>
      </c>
      <c r="N743" s="55" t="s">
        <v>2277</v>
      </c>
      <c r="O743" s="57" t="s">
        <v>641</v>
      </c>
      <c r="P743" s="57" t="s">
        <v>640</v>
      </c>
      <c r="Q743" s="57" t="s">
        <v>5198</v>
      </c>
      <c r="R743" s="60" t="s">
        <v>86</v>
      </c>
      <c r="S743" s="60" t="s">
        <v>223</v>
      </c>
    </row>
    <row r="744" spans="1:19" ht="135" hidden="1" customHeight="1" x14ac:dyDescent="0.2">
      <c r="A744" s="61" t="s">
        <v>5197</v>
      </c>
      <c r="B744" s="55" t="s">
        <v>110</v>
      </c>
      <c r="C744" s="56">
        <v>2</v>
      </c>
      <c r="D744" s="57" t="s">
        <v>5196</v>
      </c>
      <c r="E744" s="61" t="s">
        <v>108</v>
      </c>
      <c r="F744" s="55" t="s">
        <v>5195</v>
      </c>
      <c r="G744" s="55" t="s">
        <v>408</v>
      </c>
      <c r="H744" s="55" t="s">
        <v>5194</v>
      </c>
      <c r="I744" s="55" t="s">
        <v>4480</v>
      </c>
      <c r="J744" s="55" t="s">
        <v>5193</v>
      </c>
      <c r="K744" s="62">
        <v>39.909999999999997</v>
      </c>
      <c r="L744" s="63">
        <v>43923</v>
      </c>
      <c r="M744" s="65" t="s">
        <v>103</v>
      </c>
      <c r="N744" s="55" t="s">
        <v>408</v>
      </c>
      <c r="O744" s="57" t="s">
        <v>641</v>
      </c>
      <c r="P744" s="57" t="s">
        <v>640</v>
      </c>
      <c r="Q744" s="57" t="s">
        <v>5192</v>
      </c>
      <c r="R744" s="60" t="s">
        <v>86</v>
      </c>
      <c r="S744" s="60" t="s">
        <v>223</v>
      </c>
    </row>
    <row r="745" spans="1:19" ht="135" hidden="1" customHeight="1" x14ac:dyDescent="0.2">
      <c r="A745" s="61" t="s">
        <v>5191</v>
      </c>
      <c r="B745" s="55" t="s">
        <v>378</v>
      </c>
      <c r="C745" s="56" t="s">
        <v>96</v>
      </c>
      <c r="D745" s="57" t="s">
        <v>5190</v>
      </c>
      <c r="E745" s="61" t="s">
        <v>108</v>
      </c>
      <c r="F745" s="55" t="s">
        <v>376</v>
      </c>
      <c r="G745" s="55" t="s">
        <v>375</v>
      </c>
      <c r="H745" s="55" t="s">
        <v>86</v>
      </c>
      <c r="I745" s="55" t="s">
        <v>86</v>
      </c>
      <c r="J745" s="55" t="s">
        <v>2147</v>
      </c>
      <c r="K745" s="62">
        <v>0</v>
      </c>
      <c r="L745" s="63">
        <v>43948</v>
      </c>
      <c r="M745" s="55" t="s">
        <v>86</v>
      </c>
      <c r="N745" s="55" t="s">
        <v>373</v>
      </c>
      <c r="O745" s="57" t="s">
        <v>5189</v>
      </c>
      <c r="P745" s="57" t="s">
        <v>5188</v>
      </c>
      <c r="Q745" s="57" t="s">
        <v>4873</v>
      </c>
      <c r="R745" s="60" t="s">
        <v>86</v>
      </c>
      <c r="S745" s="60"/>
    </row>
    <row r="746" spans="1:19" ht="135" hidden="1" customHeight="1" x14ac:dyDescent="0.2">
      <c r="A746" s="61" t="s">
        <v>1904</v>
      </c>
      <c r="B746" s="55" t="s">
        <v>97</v>
      </c>
      <c r="C746" s="56" t="s">
        <v>96</v>
      </c>
      <c r="D746" s="57" t="s">
        <v>5187</v>
      </c>
      <c r="E746" s="61" t="s">
        <v>193</v>
      </c>
      <c r="F746" s="55" t="s">
        <v>228</v>
      </c>
      <c r="G746" s="55" t="s">
        <v>218</v>
      </c>
      <c r="H746" s="55" t="s">
        <v>86</v>
      </c>
      <c r="I746" s="55" t="s">
        <v>86</v>
      </c>
      <c r="J746" s="55" t="s">
        <v>1902</v>
      </c>
      <c r="K746" s="62">
        <v>75.09</v>
      </c>
      <c r="L746" s="63">
        <v>43949</v>
      </c>
      <c r="M746" s="55" t="s">
        <v>86</v>
      </c>
      <c r="N746" s="55" t="s">
        <v>224</v>
      </c>
      <c r="O746" s="57" t="s">
        <v>1456</v>
      </c>
      <c r="P746" s="57" t="s">
        <v>1455</v>
      </c>
      <c r="Q746" s="57" t="s">
        <v>5186</v>
      </c>
      <c r="R746" s="60" t="s">
        <v>86</v>
      </c>
      <c r="S746" s="60" t="s">
        <v>223</v>
      </c>
    </row>
    <row r="747" spans="1:19" ht="135" hidden="1" customHeight="1" x14ac:dyDescent="0.2">
      <c r="A747" s="61" t="s">
        <v>1461</v>
      </c>
      <c r="B747" s="55" t="s">
        <v>97</v>
      </c>
      <c r="C747" s="56" t="s">
        <v>96</v>
      </c>
      <c r="D747" s="57" t="s">
        <v>5185</v>
      </c>
      <c r="E747" s="61" t="s">
        <v>193</v>
      </c>
      <c r="F747" s="55" t="s">
        <v>228</v>
      </c>
      <c r="G747" s="55" t="s">
        <v>218</v>
      </c>
      <c r="H747" s="55" t="s">
        <v>86</v>
      </c>
      <c r="I747" s="55" t="s">
        <v>86</v>
      </c>
      <c r="J747" s="55" t="s">
        <v>1459</v>
      </c>
      <c r="K747" s="62">
        <v>65.67</v>
      </c>
      <c r="L747" s="63">
        <v>43949</v>
      </c>
      <c r="M747" s="55" t="s">
        <v>86</v>
      </c>
      <c r="N747" s="55" t="s">
        <v>224</v>
      </c>
      <c r="O747" s="57" t="s">
        <v>1456</v>
      </c>
      <c r="P747" s="57" t="s">
        <v>1455</v>
      </c>
      <c r="Q747" s="57" t="s">
        <v>5184</v>
      </c>
      <c r="R747" s="60" t="s">
        <v>86</v>
      </c>
      <c r="S747" s="60" t="s">
        <v>223</v>
      </c>
    </row>
    <row r="748" spans="1:19" ht="135" hidden="1" customHeight="1" x14ac:dyDescent="0.2">
      <c r="A748" s="61" t="s">
        <v>2062</v>
      </c>
      <c r="B748" s="55" t="s">
        <v>97</v>
      </c>
      <c r="C748" s="56" t="s">
        <v>96</v>
      </c>
      <c r="D748" s="57" t="s">
        <v>5183</v>
      </c>
      <c r="E748" s="61" t="s">
        <v>193</v>
      </c>
      <c r="F748" s="55" t="s">
        <v>219</v>
      </c>
      <c r="G748" s="55" t="s">
        <v>218</v>
      </c>
      <c r="H748" s="55" t="s">
        <v>86</v>
      </c>
      <c r="I748" s="55" t="s">
        <v>86</v>
      </c>
      <c r="J748" s="55" t="s">
        <v>2060</v>
      </c>
      <c r="K748" s="62">
        <v>26.19</v>
      </c>
      <c r="L748" s="63">
        <v>43949</v>
      </c>
      <c r="M748" s="55" t="s">
        <v>86</v>
      </c>
      <c r="N748" s="55" t="s">
        <v>214</v>
      </c>
      <c r="O748" s="57" t="s">
        <v>1456</v>
      </c>
      <c r="P748" s="57" t="s">
        <v>1455</v>
      </c>
      <c r="Q748" s="57" t="s">
        <v>5182</v>
      </c>
      <c r="R748" s="60" t="s">
        <v>86</v>
      </c>
      <c r="S748" s="60" t="s">
        <v>223</v>
      </c>
    </row>
    <row r="749" spans="1:19" ht="135" hidden="1" customHeight="1" x14ac:dyDescent="0.2">
      <c r="A749" s="55" t="s">
        <v>5181</v>
      </c>
      <c r="B749" s="55" t="s">
        <v>97</v>
      </c>
      <c r="C749" s="56">
        <v>2</v>
      </c>
      <c r="D749" s="57" t="s">
        <v>5180</v>
      </c>
      <c r="E749" s="55" t="s">
        <v>4882</v>
      </c>
      <c r="F749" s="55" t="s">
        <v>5179</v>
      </c>
      <c r="G749" s="55" t="s">
        <v>158</v>
      </c>
      <c r="H749" s="55" t="s">
        <v>5178</v>
      </c>
      <c r="I749" s="55">
        <v>18.18</v>
      </c>
      <c r="J749" s="55" t="s">
        <v>4095</v>
      </c>
      <c r="K749" s="58">
        <v>18.309999999999999</v>
      </c>
      <c r="L749" s="59">
        <v>43991</v>
      </c>
      <c r="M749" s="55" t="s">
        <v>86</v>
      </c>
      <c r="N749" s="55" t="s">
        <v>158</v>
      </c>
      <c r="O749" s="118" t="s">
        <v>4879</v>
      </c>
      <c r="P749" s="57" t="s">
        <v>1807</v>
      </c>
      <c r="Q749" s="91" t="s">
        <v>5177</v>
      </c>
      <c r="R749" s="60" t="s">
        <v>86</v>
      </c>
      <c r="S749" s="60" t="s">
        <v>223</v>
      </c>
    </row>
    <row r="750" spans="1:19" ht="135" hidden="1" customHeight="1" x14ac:dyDescent="0.2">
      <c r="A750" s="55" t="s">
        <v>5176</v>
      </c>
      <c r="B750" s="55" t="s">
        <v>97</v>
      </c>
      <c r="C750" s="56">
        <v>2</v>
      </c>
      <c r="D750" s="57" t="s">
        <v>5175</v>
      </c>
      <c r="E750" s="55" t="s">
        <v>4882</v>
      </c>
      <c r="F750" s="55" t="s">
        <v>5174</v>
      </c>
      <c r="G750" s="55" t="s">
        <v>158</v>
      </c>
      <c r="H750" s="55" t="s">
        <v>5173</v>
      </c>
      <c r="I750" s="58">
        <v>30.6</v>
      </c>
      <c r="J750" s="55" t="s">
        <v>4082</v>
      </c>
      <c r="K750" s="58">
        <v>31.39</v>
      </c>
      <c r="L750" s="59">
        <v>43991</v>
      </c>
      <c r="M750" s="55" t="s">
        <v>86</v>
      </c>
      <c r="N750" s="55" t="s">
        <v>158</v>
      </c>
      <c r="O750" s="118" t="s">
        <v>4879</v>
      </c>
      <c r="P750" s="57" t="s">
        <v>1807</v>
      </c>
      <c r="Q750" s="91" t="s">
        <v>5172</v>
      </c>
      <c r="R750" s="60" t="s">
        <v>86</v>
      </c>
      <c r="S750" s="60" t="s">
        <v>223</v>
      </c>
    </row>
    <row r="751" spans="1:19" ht="135" hidden="1" customHeight="1" x14ac:dyDescent="0.2">
      <c r="A751" s="55" t="s">
        <v>5171</v>
      </c>
      <c r="B751" s="55" t="s">
        <v>97</v>
      </c>
      <c r="C751" s="56">
        <v>2</v>
      </c>
      <c r="D751" s="57" t="s">
        <v>5170</v>
      </c>
      <c r="E751" s="55" t="s">
        <v>4882</v>
      </c>
      <c r="F751" s="55" t="s">
        <v>5169</v>
      </c>
      <c r="G751" s="55" t="s">
        <v>158</v>
      </c>
      <c r="H751" s="55" t="s">
        <v>5168</v>
      </c>
      <c r="I751" s="55">
        <v>28.45</v>
      </c>
      <c r="J751" s="55" t="s">
        <v>5167</v>
      </c>
      <c r="K751" s="58">
        <v>28.92</v>
      </c>
      <c r="L751" s="59">
        <v>43991</v>
      </c>
      <c r="M751" s="55" t="s">
        <v>86</v>
      </c>
      <c r="N751" s="55" t="s">
        <v>158</v>
      </c>
      <c r="O751" s="118" t="s">
        <v>4879</v>
      </c>
      <c r="P751" s="57" t="s">
        <v>1807</v>
      </c>
      <c r="Q751" s="91" t="s">
        <v>5166</v>
      </c>
      <c r="R751" s="60" t="s">
        <v>86</v>
      </c>
      <c r="S751" s="60" t="s">
        <v>223</v>
      </c>
    </row>
    <row r="752" spans="1:19" ht="135" hidden="1" customHeight="1" x14ac:dyDescent="0.2">
      <c r="A752" s="61" t="s">
        <v>5165</v>
      </c>
      <c r="B752" s="55" t="s">
        <v>110</v>
      </c>
      <c r="C752" s="56">
        <v>2</v>
      </c>
      <c r="D752" s="57" t="s">
        <v>5164</v>
      </c>
      <c r="E752" s="55" t="s">
        <v>4882</v>
      </c>
      <c r="F752" s="55" t="s">
        <v>5159</v>
      </c>
      <c r="G752" s="55" t="s">
        <v>158</v>
      </c>
      <c r="H752" s="55" t="s">
        <v>5163</v>
      </c>
      <c r="I752" s="55">
        <v>13.93</v>
      </c>
      <c r="J752" s="55" t="s">
        <v>4105</v>
      </c>
      <c r="K752" s="58">
        <v>14.7</v>
      </c>
      <c r="L752" s="59">
        <v>43991</v>
      </c>
      <c r="M752" s="55" t="s">
        <v>86</v>
      </c>
      <c r="N752" s="55" t="s">
        <v>158</v>
      </c>
      <c r="O752" s="118" t="s">
        <v>4879</v>
      </c>
      <c r="P752" s="57" t="s">
        <v>1807</v>
      </c>
      <c r="Q752" s="91" t="s">
        <v>5162</v>
      </c>
      <c r="R752" s="60" t="s">
        <v>86</v>
      </c>
      <c r="S752" s="60" t="s">
        <v>223</v>
      </c>
    </row>
    <row r="753" spans="1:19" ht="135" hidden="1" customHeight="1" x14ac:dyDescent="0.2">
      <c r="A753" s="55" t="s">
        <v>5161</v>
      </c>
      <c r="B753" s="55" t="s">
        <v>97</v>
      </c>
      <c r="C753" s="56">
        <v>2</v>
      </c>
      <c r="D753" s="57" t="s">
        <v>5160</v>
      </c>
      <c r="E753" s="55" t="s">
        <v>108</v>
      </c>
      <c r="F753" s="55" t="s">
        <v>5159</v>
      </c>
      <c r="G753" s="55" t="s">
        <v>158</v>
      </c>
      <c r="H753" s="55" t="s">
        <v>5158</v>
      </c>
      <c r="I753" s="55">
        <v>18.16</v>
      </c>
      <c r="J753" s="55" t="s">
        <v>5157</v>
      </c>
      <c r="K753" s="58">
        <v>18.22</v>
      </c>
      <c r="L753" s="59">
        <v>43991</v>
      </c>
      <c r="M753" s="55" t="s">
        <v>86</v>
      </c>
      <c r="N753" s="55" t="s">
        <v>158</v>
      </c>
      <c r="O753" s="118" t="s">
        <v>5156</v>
      </c>
      <c r="P753" s="57" t="s">
        <v>4080</v>
      </c>
      <c r="Q753" s="91" t="s">
        <v>5155</v>
      </c>
      <c r="R753" s="60" t="s">
        <v>86</v>
      </c>
      <c r="S753" s="60" t="s">
        <v>223</v>
      </c>
    </row>
    <row r="754" spans="1:19" ht="135" hidden="1" customHeight="1" x14ac:dyDescent="0.2">
      <c r="A754" s="75" t="s">
        <v>5154</v>
      </c>
      <c r="B754" s="75" t="s">
        <v>97</v>
      </c>
      <c r="C754" s="56" t="s">
        <v>96</v>
      </c>
      <c r="D754" s="57" t="s">
        <v>5153</v>
      </c>
      <c r="E754" s="61" t="s">
        <v>220</v>
      </c>
      <c r="F754" s="55" t="s">
        <v>458</v>
      </c>
      <c r="G754" s="55" t="s">
        <v>163</v>
      </c>
      <c r="H754" s="55" t="s">
        <v>86</v>
      </c>
      <c r="I754" s="55" t="s">
        <v>86</v>
      </c>
      <c r="J754" s="55" t="s">
        <v>5152</v>
      </c>
      <c r="K754" s="62">
        <v>55</v>
      </c>
      <c r="L754" s="63">
        <v>43998</v>
      </c>
      <c r="M754" s="55" t="s">
        <v>86</v>
      </c>
      <c r="N754" s="55" t="s">
        <v>158</v>
      </c>
      <c r="O754" s="118" t="s">
        <v>5114</v>
      </c>
      <c r="P754" s="57" t="s">
        <v>5113</v>
      </c>
      <c r="Q754" s="91" t="s">
        <v>5151</v>
      </c>
      <c r="R754" s="60" t="s">
        <v>86</v>
      </c>
      <c r="S754" s="60"/>
    </row>
    <row r="755" spans="1:19" ht="135" hidden="1" customHeight="1" x14ac:dyDescent="0.2">
      <c r="A755" s="75" t="s">
        <v>5150</v>
      </c>
      <c r="B755" s="75" t="s">
        <v>97</v>
      </c>
      <c r="C755" s="56" t="s">
        <v>96</v>
      </c>
      <c r="D755" s="57" t="s">
        <v>5149</v>
      </c>
      <c r="E755" s="61" t="s">
        <v>220</v>
      </c>
      <c r="F755" s="55" t="s">
        <v>183</v>
      </c>
      <c r="G755" s="55" t="s">
        <v>163</v>
      </c>
      <c r="H755" s="55" t="s">
        <v>86</v>
      </c>
      <c r="I755" s="55" t="s">
        <v>86</v>
      </c>
      <c r="J755" s="55" t="s">
        <v>5148</v>
      </c>
      <c r="K755" s="62">
        <v>30.23</v>
      </c>
      <c r="L755" s="63">
        <v>43998</v>
      </c>
      <c r="M755" s="55" t="s">
        <v>86</v>
      </c>
      <c r="N755" s="55" t="s">
        <v>158</v>
      </c>
      <c r="O755" s="118" t="s">
        <v>5113</v>
      </c>
      <c r="P755" s="57" t="s">
        <v>5113</v>
      </c>
      <c r="Q755" s="91" t="s">
        <v>5147</v>
      </c>
      <c r="R755" s="60" t="s">
        <v>86</v>
      </c>
      <c r="S755" s="60"/>
    </row>
    <row r="756" spans="1:19" ht="135" hidden="1" customHeight="1" x14ac:dyDescent="0.2">
      <c r="A756" s="75" t="s">
        <v>5146</v>
      </c>
      <c r="B756" s="75" t="s">
        <v>97</v>
      </c>
      <c r="C756" s="56" t="s">
        <v>96</v>
      </c>
      <c r="D756" s="57" t="s">
        <v>5145</v>
      </c>
      <c r="E756" s="61" t="s">
        <v>220</v>
      </c>
      <c r="F756" s="55" t="s">
        <v>164</v>
      </c>
      <c r="G756" s="55" t="s">
        <v>163</v>
      </c>
      <c r="H756" s="55" t="s">
        <v>86</v>
      </c>
      <c r="I756" s="55" t="s">
        <v>86</v>
      </c>
      <c r="J756" s="55" t="s">
        <v>5144</v>
      </c>
      <c r="K756" s="62">
        <v>19.34</v>
      </c>
      <c r="L756" s="63">
        <v>43998</v>
      </c>
      <c r="M756" s="55" t="s">
        <v>86</v>
      </c>
      <c r="N756" s="55" t="s">
        <v>158</v>
      </c>
      <c r="O756" s="118" t="s">
        <v>5113</v>
      </c>
      <c r="P756" s="57" t="s">
        <v>5113</v>
      </c>
      <c r="Q756" s="91" t="s">
        <v>5143</v>
      </c>
      <c r="R756" s="60" t="s">
        <v>86</v>
      </c>
      <c r="S756" s="60"/>
    </row>
    <row r="757" spans="1:19" ht="135" hidden="1" customHeight="1" x14ac:dyDescent="0.2">
      <c r="A757" s="75" t="s">
        <v>5142</v>
      </c>
      <c r="B757" s="75" t="s">
        <v>97</v>
      </c>
      <c r="C757" s="56" t="s">
        <v>96</v>
      </c>
      <c r="D757" s="57" t="s">
        <v>5141</v>
      </c>
      <c r="E757" s="61" t="s">
        <v>130</v>
      </c>
      <c r="F757" s="55" t="s">
        <v>129</v>
      </c>
      <c r="G757" s="55" t="s">
        <v>92</v>
      </c>
      <c r="H757" s="55" t="s">
        <v>86</v>
      </c>
      <c r="I757" s="55" t="s">
        <v>86</v>
      </c>
      <c r="J757" s="55" t="s">
        <v>5140</v>
      </c>
      <c r="K757" s="62">
        <v>38.07</v>
      </c>
      <c r="L757" s="63">
        <v>43998</v>
      </c>
      <c r="M757" s="55" t="s">
        <v>86</v>
      </c>
      <c r="N757" s="55" t="s">
        <v>90</v>
      </c>
      <c r="O757" s="118" t="s">
        <v>5139</v>
      </c>
      <c r="P757" s="57" t="s">
        <v>5138</v>
      </c>
      <c r="Q757" s="91" t="s">
        <v>5137</v>
      </c>
      <c r="R757" s="60" t="s">
        <v>86</v>
      </c>
      <c r="S757" s="60"/>
    </row>
    <row r="758" spans="1:19" ht="135" hidden="1" customHeight="1" x14ac:dyDescent="0.2">
      <c r="A758" s="75" t="s">
        <v>5136</v>
      </c>
      <c r="B758" s="75" t="s">
        <v>97</v>
      </c>
      <c r="C758" s="56" t="s">
        <v>96</v>
      </c>
      <c r="D758" s="57" t="s">
        <v>5135</v>
      </c>
      <c r="E758" s="61" t="s">
        <v>2319</v>
      </c>
      <c r="F758" s="55" t="s">
        <v>129</v>
      </c>
      <c r="G758" s="55" t="s">
        <v>362</v>
      </c>
      <c r="H758" s="55" t="s">
        <v>86</v>
      </c>
      <c r="I758" s="55" t="s">
        <v>86</v>
      </c>
      <c r="J758" s="55" t="s">
        <v>5134</v>
      </c>
      <c r="K758" s="62">
        <v>77.650000000000006</v>
      </c>
      <c r="L758" s="63">
        <v>43998</v>
      </c>
      <c r="M758" s="55" t="s">
        <v>86</v>
      </c>
      <c r="N758" s="55" t="s">
        <v>360</v>
      </c>
      <c r="O758" s="118" t="s">
        <v>5120</v>
      </c>
      <c r="P758" s="57" t="s">
        <v>5129</v>
      </c>
      <c r="Q758" s="91" t="s">
        <v>5133</v>
      </c>
      <c r="R758" s="60" t="s">
        <v>86</v>
      </c>
      <c r="S758" s="60" t="s">
        <v>223</v>
      </c>
    </row>
    <row r="759" spans="1:19" ht="135" hidden="1" customHeight="1" x14ac:dyDescent="0.2">
      <c r="A759" s="75" t="s">
        <v>5132</v>
      </c>
      <c r="B759" s="75" t="s">
        <v>97</v>
      </c>
      <c r="C759" s="56" t="s">
        <v>96</v>
      </c>
      <c r="D759" s="57" t="s">
        <v>5131</v>
      </c>
      <c r="E759" s="61" t="s">
        <v>2319</v>
      </c>
      <c r="F759" s="55" t="s">
        <v>129</v>
      </c>
      <c r="G759" s="55" t="s">
        <v>367</v>
      </c>
      <c r="H759" s="55" t="s">
        <v>86</v>
      </c>
      <c r="I759" s="55" t="s">
        <v>86</v>
      </c>
      <c r="J759" s="55" t="s">
        <v>5130</v>
      </c>
      <c r="K759" s="62">
        <v>80.739999999999995</v>
      </c>
      <c r="L759" s="63">
        <v>43998</v>
      </c>
      <c r="M759" s="55" t="s">
        <v>86</v>
      </c>
      <c r="N759" s="55" t="s">
        <v>90</v>
      </c>
      <c r="O759" s="118" t="s">
        <v>5120</v>
      </c>
      <c r="P759" s="57" t="s">
        <v>5129</v>
      </c>
      <c r="Q759" s="91" t="s">
        <v>5128</v>
      </c>
      <c r="R759" s="60" t="s">
        <v>86</v>
      </c>
      <c r="S759" s="60" t="s">
        <v>223</v>
      </c>
    </row>
    <row r="760" spans="1:19" ht="135" hidden="1" customHeight="1" x14ac:dyDescent="0.2">
      <c r="A760" s="75" t="s">
        <v>5127</v>
      </c>
      <c r="B760" s="75" t="s">
        <v>97</v>
      </c>
      <c r="C760" s="56" t="s">
        <v>96</v>
      </c>
      <c r="D760" s="57" t="s">
        <v>5126</v>
      </c>
      <c r="E760" s="61" t="s">
        <v>2319</v>
      </c>
      <c r="F760" s="55" t="s">
        <v>129</v>
      </c>
      <c r="G760" s="55" t="s">
        <v>362</v>
      </c>
      <c r="H760" s="55" t="s">
        <v>86</v>
      </c>
      <c r="I760" s="55" t="s">
        <v>86</v>
      </c>
      <c r="J760" s="55" t="s">
        <v>5125</v>
      </c>
      <c r="K760" s="62">
        <v>63.13</v>
      </c>
      <c r="L760" s="63">
        <v>43998</v>
      </c>
      <c r="M760" s="55" t="s">
        <v>86</v>
      </c>
      <c r="N760" s="55" t="s">
        <v>360</v>
      </c>
      <c r="O760" s="118" t="s">
        <v>5120</v>
      </c>
      <c r="P760" s="57" t="s">
        <v>5119</v>
      </c>
      <c r="Q760" s="91" t="s">
        <v>5124</v>
      </c>
      <c r="R760" s="60" t="s">
        <v>86</v>
      </c>
      <c r="S760" s="60" t="s">
        <v>223</v>
      </c>
    </row>
    <row r="761" spans="1:19" ht="135" hidden="1" customHeight="1" x14ac:dyDescent="0.2">
      <c r="A761" s="75" t="s">
        <v>5123</v>
      </c>
      <c r="B761" s="75" t="s">
        <v>97</v>
      </c>
      <c r="C761" s="56" t="s">
        <v>96</v>
      </c>
      <c r="D761" s="57" t="s">
        <v>5122</v>
      </c>
      <c r="E761" s="61" t="s">
        <v>2319</v>
      </c>
      <c r="F761" s="55" t="s">
        <v>129</v>
      </c>
      <c r="G761" s="55" t="s">
        <v>367</v>
      </c>
      <c r="H761" s="55" t="s">
        <v>86</v>
      </c>
      <c r="I761" s="55" t="s">
        <v>86</v>
      </c>
      <c r="J761" s="55" t="s">
        <v>5121</v>
      </c>
      <c r="K761" s="62">
        <v>66.209999999999994</v>
      </c>
      <c r="L761" s="63">
        <v>43998</v>
      </c>
      <c r="M761" s="55" t="s">
        <v>86</v>
      </c>
      <c r="N761" s="55" t="s">
        <v>90</v>
      </c>
      <c r="O761" s="118" t="s">
        <v>5120</v>
      </c>
      <c r="P761" s="57" t="s">
        <v>5119</v>
      </c>
      <c r="Q761" s="91" t="s">
        <v>5118</v>
      </c>
      <c r="R761" s="60" t="s">
        <v>86</v>
      </c>
      <c r="S761" s="60" t="s">
        <v>223</v>
      </c>
    </row>
    <row r="762" spans="1:19" ht="135" hidden="1" customHeight="1" x14ac:dyDescent="0.2">
      <c r="A762" s="55" t="s">
        <v>5117</v>
      </c>
      <c r="B762" s="55" t="s">
        <v>97</v>
      </c>
      <c r="C762" s="56" t="s">
        <v>96</v>
      </c>
      <c r="D762" s="57" t="s">
        <v>5116</v>
      </c>
      <c r="E762" s="55" t="s">
        <v>220</v>
      </c>
      <c r="F762" s="55" t="s">
        <v>555</v>
      </c>
      <c r="G762" s="55" t="s">
        <v>163</v>
      </c>
      <c r="H762" s="55" t="s">
        <v>86</v>
      </c>
      <c r="I762" s="55" t="s">
        <v>86</v>
      </c>
      <c r="J762" s="55" t="s">
        <v>5115</v>
      </c>
      <c r="K762" s="58">
        <v>49.91</v>
      </c>
      <c r="L762" s="59">
        <v>43998</v>
      </c>
      <c r="M762" s="55" t="s">
        <v>86</v>
      </c>
      <c r="N762" s="55" t="s">
        <v>158</v>
      </c>
      <c r="O762" s="118" t="s">
        <v>5114</v>
      </c>
      <c r="P762" s="57" t="s">
        <v>5113</v>
      </c>
      <c r="Q762" s="91" t="s">
        <v>5112</v>
      </c>
      <c r="R762" s="60" t="s">
        <v>86</v>
      </c>
      <c r="S762" s="60"/>
    </row>
    <row r="763" spans="1:19" ht="135" hidden="1" customHeight="1" x14ac:dyDescent="0.2">
      <c r="A763" s="94" t="s">
        <v>5111</v>
      </c>
      <c r="B763" s="94" t="s">
        <v>97</v>
      </c>
      <c r="C763" s="56" t="s">
        <v>96</v>
      </c>
      <c r="D763" s="95" t="s">
        <v>5110</v>
      </c>
      <c r="E763" s="94" t="s">
        <v>589</v>
      </c>
      <c r="F763" s="94" t="s">
        <v>129</v>
      </c>
      <c r="G763" s="85" t="s">
        <v>92</v>
      </c>
      <c r="H763" s="55" t="s">
        <v>86</v>
      </c>
      <c r="I763" s="55" t="s">
        <v>86</v>
      </c>
      <c r="J763" s="94" t="s">
        <v>5109</v>
      </c>
      <c r="K763" s="96">
        <v>37.19</v>
      </c>
      <c r="L763" s="98">
        <v>44004</v>
      </c>
      <c r="M763" s="55" t="s">
        <v>86</v>
      </c>
      <c r="N763" s="94" t="s">
        <v>90</v>
      </c>
      <c r="O763" s="119" t="s">
        <v>1417</v>
      </c>
      <c r="P763" s="95" t="s">
        <v>1416</v>
      </c>
      <c r="Q763" s="120" t="s">
        <v>5108</v>
      </c>
      <c r="R763" s="60" t="s">
        <v>86</v>
      </c>
      <c r="S763" s="60"/>
    </row>
    <row r="764" spans="1:19" ht="135" hidden="1" customHeight="1" x14ac:dyDescent="0.2">
      <c r="A764" s="61" t="s">
        <v>1430</v>
      </c>
      <c r="B764" s="61" t="s">
        <v>97</v>
      </c>
      <c r="C764" s="56" t="s">
        <v>96</v>
      </c>
      <c r="D764" s="57" t="s">
        <v>1429</v>
      </c>
      <c r="E764" s="61" t="s">
        <v>589</v>
      </c>
      <c r="F764" s="61" t="s">
        <v>129</v>
      </c>
      <c r="G764" s="55" t="s">
        <v>362</v>
      </c>
      <c r="H764" s="55" t="s">
        <v>86</v>
      </c>
      <c r="I764" s="55" t="s">
        <v>86</v>
      </c>
      <c r="J764" s="61" t="s">
        <v>1428</v>
      </c>
      <c r="K764" s="62">
        <v>50.02</v>
      </c>
      <c r="L764" s="63">
        <v>44004</v>
      </c>
      <c r="M764" s="55" t="s">
        <v>86</v>
      </c>
      <c r="N764" s="61" t="s">
        <v>360</v>
      </c>
      <c r="O764" s="118" t="s">
        <v>1417</v>
      </c>
      <c r="P764" s="57" t="s">
        <v>1416</v>
      </c>
      <c r="Q764" s="91" t="s">
        <v>1424</v>
      </c>
      <c r="R764" s="60" t="s">
        <v>86</v>
      </c>
      <c r="S764" s="60" t="s">
        <v>223</v>
      </c>
    </row>
    <row r="765" spans="1:19" ht="135" hidden="1" customHeight="1" x14ac:dyDescent="0.2">
      <c r="A765" s="61" t="s">
        <v>1423</v>
      </c>
      <c r="B765" s="61" t="s">
        <v>97</v>
      </c>
      <c r="C765" s="56" t="s">
        <v>96</v>
      </c>
      <c r="D765" s="57" t="s">
        <v>1422</v>
      </c>
      <c r="E765" s="61" t="s">
        <v>589</v>
      </c>
      <c r="F765" s="61" t="s">
        <v>129</v>
      </c>
      <c r="G765" s="55" t="s">
        <v>367</v>
      </c>
      <c r="H765" s="55" t="s">
        <v>86</v>
      </c>
      <c r="I765" s="55" t="s">
        <v>86</v>
      </c>
      <c r="J765" s="61" t="s">
        <v>1421</v>
      </c>
      <c r="K765" s="62">
        <v>53.11</v>
      </c>
      <c r="L765" s="63">
        <v>44004</v>
      </c>
      <c r="M765" s="55" t="s">
        <v>86</v>
      </c>
      <c r="N765" s="61" t="s">
        <v>90</v>
      </c>
      <c r="O765" s="118" t="s">
        <v>1417</v>
      </c>
      <c r="P765" s="57" t="s">
        <v>1416</v>
      </c>
      <c r="Q765" s="91" t="s">
        <v>1415</v>
      </c>
      <c r="R765" s="60" t="s">
        <v>86</v>
      </c>
      <c r="S765" s="60" t="s">
        <v>223</v>
      </c>
    </row>
    <row r="766" spans="1:19" ht="135" hidden="1" customHeight="1" x14ac:dyDescent="0.2">
      <c r="A766" s="61" t="s">
        <v>1414</v>
      </c>
      <c r="B766" s="61" t="s">
        <v>97</v>
      </c>
      <c r="C766" s="56" t="s">
        <v>96</v>
      </c>
      <c r="D766" s="57" t="s">
        <v>5107</v>
      </c>
      <c r="E766" s="61" t="s">
        <v>539</v>
      </c>
      <c r="F766" s="61" t="s">
        <v>129</v>
      </c>
      <c r="G766" s="55" t="s">
        <v>92</v>
      </c>
      <c r="H766" s="55" t="s">
        <v>86</v>
      </c>
      <c r="I766" s="55" t="s">
        <v>86</v>
      </c>
      <c r="J766" s="61" t="s">
        <v>1412</v>
      </c>
      <c r="K766" s="62">
        <v>38.64</v>
      </c>
      <c r="L766" s="63">
        <v>44004</v>
      </c>
      <c r="M766" s="55" t="s">
        <v>86</v>
      </c>
      <c r="N766" s="61" t="s">
        <v>90</v>
      </c>
      <c r="O766" s="118" t="s">
        <v>1394</v>
      </c>
      <c r="P766" s="57" t="s">
        <v>1393</v>
      </c>
      <c r="Q766" s="91" t="s">
        <v>5106</v>
      </c>
      <c r="R766" s="60" t="s">
        <v>86</v>
      </c>
      <c r="S766" s="60" t="s">
        <v>223</v>
      </c>
    </row>
    <row r="767" spans="1:19" ht="135" hidden="1" customHeight="1" x14ac:dyDescent="0.2">
      <c r="A767" s="61" t="s">
        <v>1407</v>
      </c>
      <c r="B767" s="61" t="s">
        <v>97</v>
      </c>
      <c r="C767" s="56" t="s">
        <v>96</v>
      </c>
      <c r="D767" s="57" t="s">
        <v>5105</v>
      </c>
      <c r="E767" s="61" t="s">
        <v>539</v>
      </c>
      <c r="F767" s="61" t="s">
        <v>129</v>
      </c>
      <c r="G767" s="55" t="s">
        <v>362</v>
      </c>
      <c r="H767" s="55" t="s">
        <v>86</v>
      </c>
      <c r="I767" s="55" t="s">
        <v>86</v>
      </c>
      <c r="J767" s="61" t="s">
        <v>1405</v>
      </c>
      <c r="K767" s="62">
        <v>51.69</v>
      </c>
      <c r="L767" s="63">
        <v>44004</v>
      </c>
      <c r="M767" s="55" t="s">
        <v>86</v>
      </c>
      <c r="N767" s="61" t="s">
        <v>360</v>
      </c>
      <c r="O767" s="118" t="s">
        <v>1394</v>
      </c>
      <c r="P767" s="57" t="s">
        <v>1393</v>
      </c>
      <c r="Q767" s="91" t="s">
        <v>5104</v>
      </c>
      <c r="R767" s="60" t="s">
        <v>86</v>
      </c>
      <c r="S767" s="60" t="s">
        <v>223</v>
      </c>
    </row>
    <row r="768" spans="1:19" ht="135" hidden="1" customHeight="1" x14ac:dyDescent="0.2">
      <c r="A768" s="61" t="s">
        <v>1400</v>
      </c>
      <c r="B768" s="61" t="s">
        <v>97</v>
      </c>
      <c r="C768" s="56" t="s">
        <v>96</v>
      </c>
      <c r="D768" s="57" t="s">
        <v>5103</v>
      </c>
      <c r="E768" s="61" t="s">
        <v>539</v>
      </c>
      <c r="F768" s="61" t="s">
        <v>129</v>
      </c>
      <c r="G768" s="55" t="s">
        <v>367</v>
      </c>
      <c r="H768" s="55" t="s">
        <v>86</v>
      </c>
      <c r="I768" s="55" t="s">
        <v>86</v>
      </c>
      <c r="J768" s="61" t="s">
        <v>1398</v>
      </c>
      <c r="K768" s="62">
        <v>54.77</v>
      </c>
      <c r="L768" s="63">
        <v>44004</v>
      </c>
      <c r="M768" s="55" t="s">
        <v>86</v>
      </c>
      <c r="N768" s="61" t="s">
        <v>90</v>
      </c>
      <c r="O768" s="118" t="s">
        <v>1394</v>
      </c>
      <c r="P768" s="57" t="s">
        <v>1393</v>
      </c>
      <c r="Q768" s="91" t="s">
        <v>5102</v>
      </c>
      <c r="R768" s="60" t="s">
        <v>86</v>
      </c>
      <c r="S768" s="60" t="s">
        <v>223</v>
      </c>
    </row>
    <row r="769" spans="1:19" ht="135" hidden="1" customHeight="1" x14ac:dyDescent="0.2">
      <c r="A769" s="61" t="s">
        <v>1453</v>
      </c>
      <c r="B769" s="61" t="s">
        <v>97</v>
      </c>
      <c r="C769" s="56" t="s">
        <v>96</v>
      </c>
      <c r="D769" s="57" t="s">
        <v>5101</v>
      </c>
      <c r="E769" s="61" t="s">
        <v>304</v>
      </c>
      <c r="F769" s="61" t="s">
        <v>228</v>
      </c>
      <c r="G769" s="55" t="s">
        <v>218</v>
      </c>
      <c r="H769" s="55" t="s">
        <v>5100</v>
      </c>
      <c r="I769" s="55" t="s">
        <v>5099</v>
      </c>
      <c r="J769" s="61" t="s">
        <v>1451</v>
      </c>
      <c r="K769" s="62">
        <v>61.55</v>
      </c>
      <c r="L769" s="63">
        <v>44004</v>
      </c>
      <c r="M769" s="55" t="s">
        <v>86</v>
      </c>
      <c r="N769" s="61" t="s">
        <v>224</v>
      </c>
      <c r="O769" s="118" t="s">
        <v>922</v>
      </c>
      <c r="P769" s="57" t="s">
        <v>921</v>
      </c>
      <c r="Q769" s="91" t="s">
        <v>5098</v>
      </c>
      <c r="R769" s="60" t="s">
        <v>86</v>
      </c>
      <c r="S769" s="60" t="s">
        <v>223</v>
      </c>
    </row>
    <row r="770" spans="1:19" ht="135" hidden="1" customHeight="1" x14ac:dyDescent="0.2">
      <c r="A770" s="94" t="s">
        <v>928</v>
      </c>
      <c r="B770" s="94" t="s">
        <v>97</v>
      </c>
      <c r="C770" s="56" t="s">
        <v>96</v>
      </c>
      <c r="D770" s="95" t="s">
        <v>5097</v>
      </c>
      <c r="E770" s="94" t="s">
        <v>304</v>
      </c>
      <c r="F770" s="94" t="s">
        <v>219</v>
      </c>
      <c r="G770" s="85" t="s">
        <v>218</v>
      </c>
      <c r="H770" s="85" t="s">
        <v>5096</v>
      </c>
      <c r="I770" s="85" t="s">
        <v>5095</v>
      </c>
      <c r="J770" s="94" t="s">
        <v>926</v>
      </c>
      <c r="K770" s="96">
        <v>21.31</v>
      </c>
      <c r="L770" s="98">
        <v>44004</v>
      </c>
      <c r="M770" s="55" t="s">
        <v>86</v>
      </c>
      <c r="N770" s="55" t="s">
        <v>214</v>
      </c>
      <c r="O770" s="119" t="s">
        <v>922</v>
      </c>
      <c r="P770" s="95" t="s">
        <v>921</v>
      </c>
      <c r="Q770" s="120" t="s">
        <v>5094</v>
      </c>
      <c r="R770" s="60" t="s">
        <v>86</v>
      </c>
      <c r="S770" s="60" t="s">
        <v>223</v>
      </c>
    </row>
    <row r="771" spans="1:19" ht="135" hidden="1" customHeight="1" x14ac:dyDescent="0.2">
      <c r="A771" s="55" t="s">
        <v>937</v>
      </c>
      <c r="B771" s="55" t="s">
        <v>97</v>
      </c>
      <c r="C771" s="56" t="s">
        <v>96</v>
      </c>
      <c r="D771" s="57" t="s">
        <v>5093</v>
      </c>
      <c r="E771" s="55" t="s">
        <v>782</v>
      </c>
      <c r="F771" s="55" t="s">
        <v>228</v>
      </c>
      <c r="G771" s="55" t="s">
        <v>218</v>
      </c>
      <c r="H771" s="55" t="s">
        <v>5092</v>
      </c>
      <c r="I771" s="55" t="s">
        <v>5091</v>
      </c>
      <c r="J771" s="55" t="s">
        <v>935</v>
      </c>
      <c r="K771" s="58">
        <v>61.26</v>
      </c>
      <c r="L771" s="63">
        <v>44006</v>
      </c>
      <c r="M771" s="55" t="s">
        <v>86</v>
      </c>
      <c r="N771" s="55" t="s">
        <v>224</v>
      </c>
      <c r="O771" s="118" t="s">
        <v>931</v>
      </c>
      <c r="P771" s="57" t="s">
        <v>930</v>
      </c>
      <c r="Q771" s="91" t="s">
        <v>5090</v>
      </c>
      <c r="R771" s="60" t="s">
        <v>86</v>
      </c>
      <c r="S771" s="60" t="s">
        <v>223</v>
      </c>
    </row>
    <row r="772" spans="1:19" ht="135" hidden="1" customHeight="1" x14ac:dyDescent="0.2">
      <c r="A772" s="55" t="s">
        <v>2076</v>
      </c>
      <c r="B772" s="55" t="s">
        <v>97</v>
      </c>
      <c r="C772" s="56" t="s">
        <v>96</v>
      </c>
      <c r="D772" s="57" t="s">
        <v>5089</v>
      </c>
      <c r="E772" s="55" t="s">
        <v>782</v>
      </c>
      <c r="F772" s="55" t="s">
        <v>219</v>
      </c>
      <c r="G772" s="55" t="s">
        <v>218</v>
      </c>
      <c r="H772" s="55" t="s">
        <v>86</v>
      </c>
      <c r="I772" s="55" t="s">
        <v>86</v>
      </c>
      <c r="J772" s="55" t="s">
        <v>2074</v>
      </c>
      <c r="K772" s="58">
        <v>23.46</v>
      </c>
      <c r="L772" s="63">
        <v>44006</v>
      </c>
      <c r="M772" s="55" t="s">
        <v>86</v>
      </c>
      <c r="N772" s="55" t="s">
        <v>214</v>
      </c>
      <c r="O772" s="118" t="s">
        <v>931</v>
      </c>
      <c r="P772" s="57" t="s">
        <v>930</v>
      </c>
      <c r="Q772" s="91" t="s">
        <v>5088</v>
      </c>
      <c r="R772" s="60" t="s">
        <v>86</v>
      </c>
      <c r="S772" s="60" t="s">
        <v>223</v>
      </c>
    </row>
    <row r="773" spans="1:19" ht="135" hidden="1" customHeight="1" x14ac:dyDescent="0.2">
      <c r="A773" s="55" t="s">
        <v>1492</v>
      </c>
      <c r="B773" s="55" t="s">
        <v>97</v>
      </c>
      <c r="C773" s="56" t="s">
        <v>96</v>
      </c>
      <c r="D773" s="57" t="s">
        <v>5087</v>
      </c>
      <c r="E773" s="55" t="s">
        <v>304</v>
      </c>
      <c r="F773" s="55" t="s">
        <v>228</v>
      </c>
      <c r="G773" s="55" t="s">
        <v>218</v>
      </c>
      <c r="H773" s="55" t="s">
        <v>5086</v>
      </c>
      <c r="I773" s="55" t="s">
        <v>5085</v>
      </c>
      <c r="J773" s="55" t="s">
        <v>1490</v>
      </c>
      <c r="K773" s="58">
        <v>73.739999999999995</v>
      </c>
      <c r="L773" s="63">
        <v>44006</v>
      </c>
      <c r="M773" s="55" t="s">
        <v>86</v>
      </c>
      <c r="N773" s="55" t="s">
        <v>224</v>
      </c>
      <c r="O773" s="118" t="s">
        <v>1473</v>
      </c>
      <c r="P773" s="57" t="s">
        <v>1472</v>
      </c>
      <c r="Q773" s="91" t="s">
        <v>5084</v>
      </c>
      <c r="R773" s="60" t="s">
        <v>86</v>
      </c>
      <c r="S773" s="60" t="s">
        <v>223</v>
      </c>
    </row>
    <row r="774" spans="1:19" ht="135" hidden="1" customHeight="1" x14ac:dyDescent="0.2">
      <c r="A774" s="55" t="s">
        <v>1486</v>
      </c>
      <c r="B774" s="55" t="s">
        <v>97</v>
      </c>
      <c r="C774" s="56" t="s">
        <v>96</v>
      </c>
      <c r="D774" s="57" t="s">
        <v>5083</v>
      </c>
      <c r="E774" s="55" t="s">
        <v>304</v>
      </c>
      <c r="F774" s="55" t="s">
        <v>228</v>
      </c>
      <c r="G774" s="55" t="s">
        <v>218</v>
      </c>
      <c r="H774" s="55" t="s">
        <v>5082</v>
      </c>
      <c r="I774" s="55" t="s">
        <v>3231</v>
      </c>
      <c r="J774" s="55" t="s">
        <v>1484</v>
      </c>
      <c r="K774" s="58">
        <v>70.47</v>
      </c>
      <c r="L774" s="63">
        <v>44006</v>
      </c>
      <c r="M774" s="55" t="s">
        <v>86</v>
      </c>
      <c r="N774" s="55" t="s">
        <v>224</v>
      </c>
      <c r="O774" s="118" t="s">
        <v>1473</v>
      </c>
      <c r="P774" s="57" t="s">
        <v>1472</v>
      </c>
      <c r="Q774" s="91" t="s">
        <v>5081</v>
      </c>
      <c r="R774" s="60" t="s">
        <v>86</v>
      </c>
      <c r="S774" s="60" t="s">
        <v>223</v>
      </c>
    </row>
    <row r="775" spans="1:19" ht="135" hidden="1" customHeight="1" x14ac:dyDescent="0.2">
      <c r="A775" s="55" t="s">
        <v>1479</v>
      </c>
      <c r="B775" s="55" t="s">
        <v>97</v>
      </c>
      <c r="C775" s="56" t="s">
        <v>96</v>
      </c>
      <c r="D775" s="57" t="s">
        <v>5080</v>
      </c>
      <c r="E775" s="55" t="s">
        <v>304</v>
      </c>
      <c r="F775" s="55" t="s">
        <v>228</v>
      </c>
      <c r="G775" s="55" t="s">
        <v>218</v>
      </c>
      <c r="H775" s="55" t="s">
        <v>5079</v>
      </c>
      <c r="I775" s="55">
        <v>65.760000000000005</v>
      </c>
      <c r="J775" s="55" t="s">
        <v>1477</v>
      </c>
      <c r="K775" s="58">
        <v>66.86</v>
      </c>
      <c r="L775" s="63">
        <v>44006</v>
      </c>
      <c r="M775" s="55" t="s">
        <v>86</v>
      </c>
      <c r="N775" s="55" t="s">
        <v>224</v>
      </c>
      <c r="O775" s="118" t="s">
        <v>1473</v>
      </c>
      <c r="P775" s="57" t="s">
        <v>1472</v>
      </c>
      <c r="Q775" s="91" t="s">
        <v>5078</v>
      </c>
      <c r="R775" s="60" t="s">
        <v>86</v>
      </c>
      <c r="S775" s="60" t="s">
        <v>223</v>
      </c>
    </row>
    <row r="776" spans="1:19" ht="135" hidden="1" customHeight="1" x14ac:dyDescent="0.2">
      <c r="A776" s="55" t="s">
        <v>2069</v>
      </c>
      <c r="B776" s="55" t="s">
        <v>97</v>
      </c>
      <c r="C776" s="56" t="s">
        <v>96</v>
      </c>
      <c r="D776" s="57" t="s">
        <v>5077</v>
      </c>
      <c r="E776" s="55" t="s">
        <v>304</v>
      </c>
      <c r="F776" s="55" t="s">
        <v>219</v>
      </c>
      <c r="G776" s="55" t="s">
        <v>218</v>
      </c>
      <c r="H776" s="55" t="s">
        <v>86</v>
      </c>
      <c r="I776" s="55" t="s">
        <v>86</v>
      </c>
      <c r="J776" s="55" t="s">
        <v>2067</v>
      </c>
      <c r="K776" s="58">
        <v>27.48</v>
      </c>
      <c r="L776" s="63">
        <v>44006</v>
      </c>
      <c r="M776" s="55" t="s">
        <v>86</v>
      </c>
      <c r="N776" s="55" t="s">
        <v>214</v>
      </c>
      <c r="O776" s="118" t="s">
        <v>1473</v>
      </c>
      <c r="P776" s="57" t="s">
        <v>1472</v>
      </c>
      <c r="Q776" s="91" t="s">
        <v>5076</v>
      </c>
      <c r="R776" s="60" t="s">
        <v>86</v>
      </c>
      <c r="S776" s="60" t="s">
        <v>223</v>
      </c>
    </row>
    <row r="777" spans="1:19" ht="135" hidden="1" customHeight="1" x14ac:dyDescent="0.2">
      <c r="A777" s="55" t="s">
        <v>1382</v>
      </c>
      <c r="B777" s="55" t="s">
        <v>97</v>
      </c>
      <c r="C777" s="56" t="s">
        <v>96</v>
      </c>
      <c r="D777" s="57" t="s">
        <v>5075</v>
      </c>
      <c r="E777" s="55" t="s">
        <v>220</v>
      </c>
      <c r="F777" s="55" t="s">
        <v>228</v>
      </c>
      <c r="G777" s="55" t="s">
        <v>218</v>
      </c>
      <c r="H777" s="55" t="s">
        <v>5074</v>
      </c>
      <c r="I777" s="55" t="s">
        <v>328</v>
      </c>
      <c r="J777" s="55" t="s">
        <v>1380</v>
      </c>
      <c r="K777" s="58">
        <v>69.319999999999993</v>
      </c>
      <c r="L777" s="63">
        <v>44006</v>
      </c>
      <c r="M777" s="55" t="s">
        <v>86</v>
      </c>
      <c r="N777" s="55" t="s">
        <v>224</v>
      </c>
      <c r="O777" s="118" t="s">
        <v>5061</v>
      </c>
      <c r="P777" s="57" t="s">
        <v>5060</v>
      </c>
      <c r="Q777" s="91" t="s">
        <v>5073</v>
      </c>
      <c r="R777" s="60" t="s">
        <v>86</v>
      </c>
      <c r="S777" s="60" t="s">
        <v>223</v>
      </c>
    </row>
    <row r="778" spans="1:19" ht="135" hidden="1" customHeight="1" x14ac:dyDescent="0.2">
      <c r="A778" s="55" t="s">
        <v>1375</v>
      </c>
      <c r="B778" s="55" t="s">
        <v>97</v>
      </c>
      <c r="C778" s="56" t="s">
        <v>96</v>
      </c>
      <c r="D778" s="57" t="s">
        <v>5072</v>
      </c>
      <c r="E778" s="55" t="s">
        <v>220</v>
      </c>
      <c r="F778" s="55" t="s">
        <v>228</v>
      </c>
      <c r="G778" s="55" t="s">
        <v>218</v>
      </c>
      <c r="H778" s="55" t="s">
        <v>5071</v>
      </c>
      <c r="I778" s="55" t="s">
        <v>5070</v>
      </c>
      <c r="J778" s="55" t="s">
        <v>1373</v>
      </c>
      <c r="K778" s="58">
        <v>66.23</v>
      </c>
      <c r="L778" s="63">
        <v>44006</v>
      </c>
      <c r="M778" s="55" t="s">
        <v>86</v>
      </c>
      <c r="N778" s="55" t="s">
        <v>224</v>
      </c>
      <c r="O778" s="118" t="s">
        <v>5061</v>
      </c>
      <c r="P778" s="57" t="s">
        <v>5060</v>
      </c>
      <c r="Q778" s="91" t="s">
        <v>5069</v>
      </c>
      <c r="R778" s="60" t="s">
        <v>86</v>
      </c>
      <c r="S778" s="60" t="s">
        <v>223</v>
      </c>
    </row>
    <row r="779" spans="1:19" ht="135" hidden="1" customHeight="1" x14ac:dyDescent="0.2">
      <c r="A779" s="55" t="s">
        <v>5068</v>
      </c>
      <c r="B779" s="55" t="s">
        <v>97</v>
      </c>
      <c r="C779" s="56" t="s">
        <v>96</v>
      </c>
      <c r="D779" s="57" t="s">
        <v>5067</v>
      </c>
      <c r="E779" s="55" t="s">
        <v>220</v>
      </c>
      <c r="F779" s="55" t="s">
        <v>228</v>
      </c>
      <c r="G779" s="55" t="s">
        <v>218</v>
      </c>
      <c r="H779" s="55" t="s">
        <v>86</v>
      </c>
      <c r="I779" s="55" t="s">
        <v>86</v>
      </c>
      <c r="J779" s="55" t="s">
        <v>5066</v>
      </c>
      <c r="K779" s="58">
        <v>63.27</v>
      </c>
      <c r="L779" s="63">
        <v>44006</v>
      </c>
      <c r="M779" s="55" t="s">
        <v>86</v>
      </c>
      <c r="N779" s="55" t="s">
        <v>224</v>
      </c>
      <c r="O779" s="118" t="s">
        <v>5061</v>
      </c>
      <c r="P779" s="57" t="s">
        <v>5060</v>
      </c>
      <c r="Q779" s="91" t="s">
        <v>5065</v>
      </c>
      <c r="R779" s="60" t="s">
        <v>86</v>
      </c>
      <c r="S779" s="60" t="s">
        <v>223</v>
      </c>
    </row>
    <row r="780" spans="1:19" ht="135" hidden="1" customHeight="1" x14ac:dyDescent="0.2">
      <c r="A780" s="85" t="s">
        <v>2047</v>
      </c>
      <c r="B780" s="85" t="s">
        <v>97</v>
      </c>
      <c r="C780" s="56" t="s">
        <v>96</v>
      </c>
      <c r="D780" s="95" t="s">
        <v>5064</v>
      </c>
      <c r="E780" s="85" t="s">
        <v>220</v>
      </c>
      <c r="F780" s="85" t="s">
        <v>219</v>
      </c>
      <c r="G780" s="85" t="s">
        <v>218</v>
      </c>
      <c r="H780" s="85" t="s">
        <v>5063</v>
      </c>
      <c r="I780" s="85" t="s">
        <v>5062</v>
      </c>
      <c r="J780" s="85" t="s">
        <v>2045</v>
      </c>
      <c r="K780" s="97">
        <v>23.96</v>
      </c>
      <c r="L780" s="98">
        <v>44006</v>
      </c>
      <c r="M780" s="55" t="s">
        <v>86</v>
      </c>
      <c r="N780" s="55" t="s">
        <v>214</v>
      </c>
      <c r="O780" s="119" t="s">
        <v>5061</v>
      </c>
      <c r="P780" s="95" t="s">
        <v>5060</v>
      </c>
      <c r="Q780" s="120" t="s">
        <v>5059</v>
      </c>
      <c r="R780" s="60" t="s">
        <v>86</v>
      </c>
      <c r="S780" s="60" t="s">
        <v>223</v>
      </c>
    </row>
    <row r="781" spans="1:19" ht="135" hidden="1" customHeight="1" x14ac:dyDescent="0.2">
      <c r="A781" s="55" t="s">
        <v>478</v>
      </c>
      <c r="B781" s="55" t="s">
        <v>97</v>
      </c>
      <c r="C781" s="56" t="s">
        <v>96</v>
      </c>
      <c r="D781" s="57" t="s">
        <v>477</v>
      </c>
      <c r="E781" s="55" t="s">
        <v>476</v>
      </c>
      <c r="F781" s="55" t="s">
        <v>129</v>
      </c>
      <c r="G781" s="55" t="s">
        <v>92</v>
      </c>
      <c r="H781" s="55" t="s">
        <v>5058</v>
      </c>
      <c r="I781" s="55" t="s">
        <v>5057</v>
      </c>
      <c r="J781" s="55" t="s">
        <v>475</v>
      </c>
      <c r="K781" s="58">
        <v>40.130000000000003</v>
      </c>
      <c r="L781" s="59">
        <v>44011</v>
      </c>
      <c r="M781" s="55" t="s">
        <v>86</v>
      </c>
      <c r="N781" s="55" t="s">
        <v>90</v>
      </c>
      <c r="O781" s="118" t="s">
        <v>471</v>
      </c>
      <c r="P781" s="57" t="s">
        <v>470</v>
      </c>
      <c r="Q781" s="57" t="s">
        <v>469</v>
      </c>
      <c r="R781" s="60" t="s">
        <v>86</v>
      </c>
      <c r="S781" s="60" t="s">
        <v>223</v>
      </c>
    </row>
    <row r="782" spans="1:19" ht="135" hidden="1" customHeight="1" x14ac:dyDescent="0.2">
      <c r="A782" s="55" t="s">
        <v>5056</v>
      </c>
      <c r="B782" s="55" t="s">
        <v>110</v>
      </c>
      <c r="C782" s="56" t="s">
        <v>96</v>
      </c>
      <c r="D782" s="57" t="s">
        <v>5055</v>
      </c>
      <c r="E782" s="55" t="s">
        <v>108</v>
      </c>
      <c r="F782" s="55" t="s">
        <v>183</v>
      </c>
      <c r="G782" s="55" t="s">
        <v>647</v>
      </c>
      <c r="H782" s="55" t="s">
        <v>86</v>
      </c>
      <c r="I782" s="55" t="s">
        <v>86</v>
      </c>
      <c r="J782" s="55" t="s">
        <v>2986</v>
      </c>
      <c r="K782" s="58">
        <v>23.93</v>
      </c>
      <c r="L782" s="59">
        <v>44011</v>
      </c>
      <c r="M782" s="112" t="s">
        <v>103</v>
      </c>
      <c r="N782" s="55" t="s">
        <v>642</v>
      </c>
      <c r="O782" s="118" t="s">
        <v>641</v>
      </c>
      <c r="P782" s="57" t="s">
        <v>640</v>
      </c>
      <c r="Q782" s="57" t="s">
        <v>5054</v>
      </c>
      <c r="R782" s="60" t="s">
        <v>86</v>
      </c>
      <c r="S782" s="60" t="s">
        <v>223</v>
      </c>
    </row>
    <row r="783" spans="1:19" ht="135" hidden="1" customHeight="1" x14ac:dyDescent="0.2">
      <c r="A783" s="55" t="s">
        <v>5053</v>
      </c>
      <c r="B783" s="55" t="s">
        <v>110</v>
      </c>
      <c r="C783" s="56" t="s">
        <v>96</v>
      </c>
      <c r="D783" s="57" t="s">
        <v>5052</v>
      </c>
      <c r="E783" s="55" t="s">
        <v>108</v>
      </c>
      <c r="F783" s="55" t="s">
        <v>183</v>
      </c>
      <c r="G783" s="55" t="s">
        <v>413</v>
      </c>
      <c r="H783" s="55" t="s">
        <v>86</v>
      </c>
      <c r="I783" s="55" t="s">
        <v>86</v>
      </c>
      <c r="J783" s="55" t="s">
        <v>2981</v>
      </c>
      <c r="K783" s="58">
        <v>23.93</v>
      </c>
      <c r="L783" s="59">
        <v>44011</v>
      </c>
      <c r="M783" s="112" t="s">
        <v>103</v>
      </c>
      <c r="N783" s="55" t="s">
        <v>408</v>
      </c>
      <c r="O783" s="118" t="s">
        <v>641</v>
      </c>
      <c r="P783" s="57" t="s">
        <v>640</v>
      </c>
      <c r="Q783" s="57" t="s">
        <v>5051</v>
      </c>
      <c r="R783" s="60" t="s">
        <v>86</v>
      </c>
      <c r="S783" s="60" t="s">
        <v>223</v>
      </c>
    </row>
    <row r="784" spans="1:19" ht="135" hidden="1" customHeight="1" x14ac:dyDescent="0.2">
      <c r="A784" s="55" t="s">
        <v>5050</v>
      </c>
      <c r="B784" s="55" t="s">
        <v>110</v>
      </c>
      <c r="C784" s="56" t="s">
        <v>96</v>
      </c>
      <c r="D784" s="57" t="s">
        <v>5049</v>
      </c>
      <c r="E784" s="55" t="s">
        <v>108</v>
      </c>
      <c r="F784" s="55" t="s">
        <v>183</v>
      </c>
      <c r="G784" s="55" t="s">
        <v>434</v>
      </c>
      <c r="H784" s="55" t="s">
        <v>86</v>
      </c>
      <c r="I784" s="55" t="s">
        <v>86</v>
      </c>
      <c r="J784" s="55" t="s">
        <v>2976</v>
      </c>
      <c r="K784" s="58">
        <v>23.93</v>
      </c>
      <c r="L784" s="59">
        <v>44011</v>
      </c>
      <c r="M784" s="112" t="s">
        <v>103</v>
      </c>
      <c r="N784" s="55" t="s">
        <v>431</v>
      </c>
      <c r="O784" s="118" t="s">
        <v>641</v>
      </c>
      <c r="P784" s="57" t="s">
        <v>640</v>
      </c>
      <c r="Q784" s="57" t="s">
        <v>5048</v>
      </c>
      <c r="R784" s="60" t="s">
        <v>86</v>
      </c>
      <c r="S784" s="60" t="s">
        <v>223</v>
      </c>
    </row>
    <row r="785" spans="1:19" ht="135" hidden="1" customHeight="1" x14ac:dyDescent="0.2">
      <c r="A785" s="55" t="s">
        <v>1510</v>
      </c>
      <c r="B785" s="55" t="s">
        <v>110</v>
      </c>
      <c r="C785" s="56" t="s">
        <v>96</v>
      </c>
      <c r="D785" s="57" t="s">
        <v>1509</v>
      </c>
      <c r="E785" s="55" t="s">
        <v>108</v>
      </c>
      <c r="F785" s="55" t="s">
        <v>117</v>
      </c>
      <c r="G785" s="55" t="s">
        <v>375</v>
      </c>
      <c r="H785" s="55" t="s">
        <v>86</v>
      </c>
      <c r="I785" s="55" t="s">
        <v>86</v>
      </c>
      <c r="J785" s="55" t="s">
        <v>4357</v>
      </c>
      <c r="K785" s="58">
        <v>-558.62</v>
      </c>
      <c r="L785" s="59">
        <v>44012</v>
      </c>
      <c r="M785" s="121" t="s">
        <v>103</v>
      </c>
      <c r="N785" s="66" t="s">
        <v>373</v>
      </c>
      <c r="O785" s="122" t="s">
        <v>829</v>
      </c>
      <c r="P785" s="122" t="s">
        <v>1504</v>
      </c>
      <c r="Q785" s="122" t="s">
        <v>1503</v>
      </c>
      <c r="R785" s="60" t="s">
        <v>86</v>
      </c>
      <c r="S785" s="60" t="s">
        <v>223</v>
      </c>
    </row>
    <row r="786" spans="1:19" ht="135" hidden="1" customHeight="1" x14ac:dyDescent="0.2">
      <c r="A786" s="55" t="s">
        <v>1391</v>
      </c>
      <c r="B786" s="55" t="s">
        <v>110</v>
      </c>
      <c r="C786" s="56" t="s">
        <v>96</v>
      </c>
      <c r="D786" s="57" t="s">
        <v>4355</v>
      </c>
      <c r="E786" s="55" t="s">
        <v>108</v>
      </c>
      <c r="F786" s="55" t="s">
        <v>117</v>
      </c>
      <c r="G786" s="55" t="s">
        <v>375</v>
      </c>
      <c r="H786" s="55" t="s">
        <v>86</v>
      </c>
      <c r="I786" s="55" t="s">
        <v>86</v>
      </c>
      <c r="J786" s="55" t="s">
        <v>4354</v>
      </c>
      <c r="K786" s="58">
        <v>-108.43</v>
      </c>
      <c r="L786" s="59">
        <v>44012</v>
      </c>
      <c r="M786" s="121" t="s">
        <v>103</v>
      </c>
      <c r="N786" s="66" t="s">
        <v>373</v>
      </c>
      <c r="O786" s="122" t="s">
        <v>4352</v>
      </c>
      <c r="P786" s="122" t="s">
        <v>1384</v>
      </c>
      <c r="Q786" s="122" t="s">
        <v>4351</v>
      </c>
      <c r="R786" s="60" t="s">
        <v>86</v>
      </c>
      <c r="S786" s="60" t="s">
        <v>223</v>
      </c>
    </row>
    <row r="787" spans="1:19" ht="135" hidden="1" customHeight="1" x14ac:dyDescent="0.2">
      <c r="A787" s="55" t="s">
        <v>5047</v>
      </c>
      <c r="B787" s="55" t="s">
        <v>110</v>
      </c>
      <c r="C787" s="56" t="s">
        <v>96</v>
      </c>
      <c r="D787" s="57" t="s">
        <v>5046</v>
      </c>
      <c r="E787" s="55" t="s">
        <v>108</v>
      </c>
      <c r="F787" s="55" t="s">
        <v>117</v>
      </c>
      <c r="G787" s="55" t="s">
        <v>92</v>
      </c>
      <c r="H787" s="55" t="s">
        <v>86</v>
      </c>
      <c r="I787" s="55" t="s">
        <v>86</v>
      </c>
      <c r="J787" s="55" t="s">
        <v>5045</v>
      </c>
      <c r="K787" s="58">
        <v>-355.35</v>
      </c>
      <c r="L787" s="59">
        <v>44012</v>
      </c>
      <c r="M787" s="121" t="s">
        <v>103</v>
      </c>
      <c r="N787" s="66" t="s">
        <v>90</v>
      </c>
      <c r="O787" s="122" t="s">
        <v>1168</v>
      </c>
      <c r="P787" s="122" t="s">
        <v>1167</v>
      </c>
      <c r="Q787" s="122" t="s">
        <v>5044</v>
      </c>
      <c r="R787" s="60" t="s">
        <v>86</v>
      </c>
      <c r="S787" s="60" t="s">
        <v>223</v>
      </c>
    </row>
    <row r="788" spans="1:19" ht="135" hidden="1" customHeight="1" x14ac:dyDescent="0.2">
      <c r="A788" s="55" t="s">
        <v>5043</v>
      </c>
      <c r="B788" s="55" t="s">
        <v>110</v>
      </c>
      <c r="C788" s="56" t="s">
        <v>96</v>
      </c>
      <c r="D788" s="57" t="s">
        <v>5042</v>
      </c>
      <c r="E788" s="55" t="s">
        <v>108</v>
      </c>
      <c r="F788" s="55" t="s">
        <v>117</v>
      </c>
      <c r="G788" s="55" t="s">
        <v>92</v>
      </c>
      <c r="H788" s="55" t="s">
        <v>86</v>
      </c>
      <c r="I788" s="55" t="s">
        <v>86</v>
      </c>
      <c r="J788" s="55" t="s">
        <v>5041</v>
      </c>
      <c r="K788" s="58">
        <v>-377.83</v>
      </c>
      <c r="L788" s="59">
        <v>44012</v>
      </c>
      <c r="M788" s="121" t="s">
        <v>103</v>
      </c>
      <c r="N788" s="66" t="s">
        <v>90</v>
      </c>
      <c r="O788" s="122" t="s">
        <v>1168</v>
      </c>
      <c r="P788" s="122" t="s">
        <v>1167</v>
      </c>
      <c r="Q788" s="122" t="s">
        <v>5040</v>
      </c>
      <c r="R788" s="60" t="s">
        <v>86</v>
      </c>
      <c r="S788" s="60" t="s">
        <v>223</v>
      </c>
    </row>
    <row r="789" spans="1:19" ht="135" hidden="1" customHeight="1" x14ac:dyDescent="0.2">
      <c r="A789" s="55" t="s">
        <v>5039</v>
      </c>
      <c r="B789" s="55" t="s">
        <v>110</v>
      </c>
      <c r="C789" s="56" t="s">
        <v>96</v>
      </c>
      <c r="D789" s="57" t="s">
        <v>5038</v>
      </c>
      <c r="E789" s="55" t="s">
        <v>108</v>
      </c>
      <c r="F789" s="55" t="s">
        <v>117</v>
      </c>
      <c r="G789" s="55" t="s">
        <v>92</v>
      </c>
      <c r="H789" s="55" t="s">
        <v>86</v>
      </c>
      <c r="I789" s="55" t="s">
        <v>86</v>
      </c>
      <c r="J789" s="55" t="s">
        <v>5037</v>
      </c>
      <c r="K789" s="58">
        <v>-192.49</v>
      </c>
      <c r="L789" s="59">
        <v>44012</v>
      </c>
      <c r="M789" s="121" t="s">
        <v>103</v>
      </c>
      <c r="N789" s="66" t="s">
        <v>90</v>
      </c>
      <c r="O789" s="122" t="s">
        <v>1168</v>
      </c>
      <c r="P789" s="122" t="s">
        <v>1167</v>
      </c>
      <c r="Q789" s="122" t="s">
        <v>5036</v>
      </c>
      <c r="R789" s="60" t="s">
        <v>86</v>
      </c>
      <c r="S789" s="60"/>
    </row>
    <row r="790" spans="1:19" ht="135" hidden="1" customHeight="1" x14ac:dyDescent="0.2">
      <c r="A790" s="55" t="s">
        <v>5035</v>
      </c>
      <c r="B790" s="55" t="s">
        <v>110</v>
      </c>
      <c r="C790" s="56" t="s">
        <v>96</v>
      </c>
      <c r="D790" s="57" t="s">
        <v>5034</v>
      </c>
      <c r="E790" s="55" t="s">
        <v>108</v>
      </c>
      <c r="F790" s="55" t="s">
        <v>117</v>
      </c>
      <c r="G790" s="55" t="s">
        <v>92</v>
      </c>
      <c r="H790" s="55" t="s">
        <v>86</v>
      </c>
      <c r="I790" s="55" t="s">
        <v>86</v>
      </c>
      <c r="J790" s="55" t="s">
        <v>5033</v>
      </c>
      <c r="K790" s="58">
        <v>-323.10000000000002</v>
      </c>
      <c r="L790" s="59">
        <v>44012</v>
      </c>
      <c r="M790" s="121" t="s">
        <v>103</v>
      </c>
      <c r="N790" s="66" t="s">
        <v>90</v>
      </c>
      <c r="O790" s="122" t="s">
        <v>1168</v>
      </c>
      <c r="P790" s="122" t="s">
        <v>1167</v>
      </c>
      <c r="Q790" s="122" t="s">
        <v>5032</v>
      </c>
      <c r="R790" s="60" t="s">
        <v>86</v>
      </c>
      <c r="S790" s="60"/>
    </row>
    <row r="791" spans="1:19" ht="135" hidden="1" customHeight="1" x14ac:dyDescent="0.2">
      <c r="A791" s="55" t="s">
        <v>5031</v>
      </c>
      <c r="B791" s="55" t="s">
        <v>110</v>
      </c>
      <c r="C791" s="56" t="s">
        <v>96</v>
      </c>
      <c r="D791" s="57" t="s">
        <v>5028</v>
      </c>
      <c r="E791" s="55" t="s">
        <v>108</v>
      </c>
      <c r="F791" s="55" t="s">
        <v>117</v>
      </c>
      <c r="G791" s="55" t="s">
        <v>92</v>
      </c>
      <c r="H791" s="55" t="s">
        <v>86</v>
      </c>
      <c r="I791" s="55" t="s">
        <v>86</v>
      </c>
      <c r="J791" s="55" t="s">
        <v>5030</v>
      </c>
      <c r="K791" s="58">
        <v>-368.04</v>
      </c>
      <c r="L791" s="59">
        <v>44012</v>
      </c>
      <c r="M791" s="121" t="s">
        <v>103</v>
      </c>
      <c r="N791" s="66" t="s">
        <v>90</v>
      </c>
      <c r="O791" s="122" t="s">
        <v>1168</v>
      </c>
      <c r="P791" s="122" t="s">
        <v>1167</v>
      </c>
      <c r="Q791" s="122" t="s">
        <v>5026</v>
      </c>
      <c r="R791" s="60" t="s">
        <v>86</v>
      </c>
      <c r="S791" s="60" t="s">
        <v>223</v>
      </c>
    </row>
    <row r="792" spans="1:19" ht="135" hidden="1" customHeight="1" x14ac:dyDescent="0.2">
      <c r="A792" s="85" t="s">
        <v>5029</v>
      </c>
      <c r="B792" s="85" t="s">
        <v>110</v>
      </c>
      <c r="C792" s="56" t="s">
        <v>96</v>
      </c>
      <c r="D792" s="95" t="s">
        <v>5028</v>
      </c>
      <c r="E792" s="85" t="s">
        <v>108</v>
      </c>
      <c r="F792" s="85" t="s">
        <v>117</v>
      </c>
      <c r="G792" s="85" t="s">
        <v>92</v>
      </c>
      <c r="H792" s="55" t="s">
        <v>86</v>
      </c>
      <c r="I792" s="55" t="s">
        <v>86</v>
      </c>
      <c r="J792" s="85" t="s">
        <v>5027</v>
      </c>
      <c r="K792" s="97">
        <v>-374.1</v>
      </c>
      <c r="L792" s="100">
        <v>44012</v>
      </c>
      <c r="M792" s="123" t="s">
        <v>103</v>
      </c>
      <c r="N792" s="109" t="s">
        <v>90</v>
      </c>
      <c r="O792" s="124" t="s">
        <v>1168</v>
      </c>
      <c r="P792" s="124" t="s">
        <v>1167</v>
      </c>
      <c r="Q792" s="124" t="s">
        <v>5026</v>
      </c>
      <c r="R792" s="60" t="s">
        <v>86</v>
      </c>
      <c r="S792" s="60" t="s">
        <v>223</v>
      </c>
    </row>
    <row r="793" spans="1:19" ht="135" hidden="1" customHeight="1" x14ac:dyDescent="0.2">
      <c r="A793" s="75" t="s">
        <v>1447</v>
      </c>
      <c r="B793" s="125" t="s">
        <v>97</v>
      </c>
      <c r="C793" s="56" t="s">
        <v>96</v>
      </c>
      <c r="D793" s="122" t="s">
        <v>5025</v>
      </c>
      <c r="E793" s="66" t="s">
        <v>1438</v>
      </c>
      <c r="F793" s="66" t="s">
        <v>228</v>
      </c>
      <c r="G793" s="55" t="s">
        <v>218</v>
      </c>
      <c r="H793" s="75" t="s">
        <v>5022</v>
      </c>
      <c r="I793" s="75" t="s">
        <v>5021</v>
      </c>
      <c r="J793" s="75" t="s">
        <v>1445</v>
      </c>
      <c r="K793" s="62">
        <v>69.84</v>
      </c>
      <c r="L793" s="63">
        <v>44039</v>
      </c>
      <c r="M793" s="55" t="s">
        <v>86</v>
      </c>
      <c r="N793" s="75" t="s">
        <v>224</v>
      </c>
      <c r="O793" s="122" t="s">
        <v>1433</v>
      </c>
      <c r="P793" s="122" t="s">
        <v>1432</v>
      </c>
      <c r="Q793" s="122" t="s">
        <v>5024</v>
      </c>
      <c r="R793" s="60" t="s">
        <v>86</v>
      </c>
      <c r="S793" s="60" t="s">
        <v>223</v>
      </c>
    </row>
    <row r="794" spans="1:19" ht="135" hidden="1" customHeight="1" x14ac:dyDescent="0.2">
      <c r="A794" s="75" t="s">
        <v>1440</v>
      </c>
      <c r="B794" s="125" t="s">
        <v>97</v>
      </c>
      <c r="C794" s="56" t="s">
        <v>96</v>
      </c>
      <c r="D794" s="122" t="s">
        <v>5023</v>
      </c>
      <c r="E794" s="66" t="s">
        <v>1438</v>
      </c>
      <c r="F794" s="66" t="s">
        <v>228</v>
      </c>
      <c r="G794" s="66" t="s">
        <v>218</v>
      </c>
      <c r="H794" s="75" t="s">
        <v>5022</v>
      </c>
      <c r="I794" s="75" t="s">
        <v>5021</v>
      </c>
      <c r="J794" s="75" t="s">
        <v>1437</v>
      </c>
      <c r="K794" s="62">
        <v>66.959999999999994</v>
      </c>
      <c r="L794" s="63">
        <v>44039</v>
      </c>
      <c r="M794" s="55" t="s">
        <v>86</v>
      </c>
      <c r="N794" s="75" t="s">
        <v>224</v>
      </c>
      <c r="O794" s="122" t="s">
        <v>1433</v>
      </c>
      <c r="P794" s="122" t="s">
        <v>1432</v>
      </c>
      <c r="Q794" s="122" t="s">
        <v>5020</v>
      </c>
      <c r="R794" s="60" t="s">
        <v>86</v>
      </c>
      <c r="S794" s="60" t="s">
        <v>223</v>
      </c>
    </row>
    <row r="795" spans="1:19" ht="135" hidden="1" customHeight="1" x14ac:dyDescent="0.2">
      <c r="A795" s="75" t="s">
        <v>2054</v>
      </c>
      <c r="B795" s="125" t="s">
        <v>97</v>
      </c>
      <c r="C795" s="56" t="s">
        <v>96</v>
      </c>
      <c r="D795" s="122" t="s">
        <v>5019</v>
      </c>
      <c r="E795" s="66" t="s">
        <v>1438</v>
      </c>
      <c r="F795" s="66" t="s">
        <v>219</v>
      </c>
      <c r="G795" s="66" t="s">
        <v>218</v>
      </c>
      <c r="H795" s="55" t="s">
        <v>86</v>
      </c>
      <c r="I795" s="55" t="s">
        <v>86</v>
      </c>
      <c r="J795" s="75" t="s">
        <v>2052</v>
      </c>
      <c r="K795" s="62">
        <v>25.72</v>
      </c>
      <c r="L795" s="63">
        <v>44039</v>
      </c>
      <c r="M795" s="55" t="s">
        <v>86</v>
      </c>
      <c r="N795" s="75" t="s">
        <v>214</v>
      </c>
      <c r="O795" s="122" t="s">
        <v>1433</v>
      </c>
      <c r="P795" s="122" t="s">
        <v>1432</v>
      </c>
      <c r="Q795" s="122" t="s">
        <v>5018</v>
      </c>
      <c r="R795" s="60" t="s">
        <v>86</v>
      </c>
      <c r="S795" s="60" t="s">
        <v>223</v>
      </c>
    </row>
    <row r="796" spans="1:19" ht="135" hidden="1" customHeight="1" x14ac:dyDescent="0.2">
      <c r="A796" s="75" t="s">
        <v>132</v>
      </c>
      <c r="B796" s="125" t="s">
        <v>97</v>
      </c>
      <c r="C796" s="56" t="s">
        <v>96</v>
      </c>
      <c r="D796" s="122" t="s">
        <v>5017</v>
      </c>
      <c r="E796" s="66" t="s">
        <v>130</v>
      </c>
      <c r="F796" s="66" t="s">
        <v>129</v>
      </c>
      <c r="G796" s="66" t="s">
        <v>92</v>
      </c>
      <c r="H796" s="55" t="s">
        <v>86</v>
      </c>
      <c r="I796" s="55" t="s">
        <v>86</v>
      </c>
      <c r="J796" s="75" t="s">
        <v>128</v>
      </c>
      <c r="K796" s="62">
        <v>43.15</v>
      </c>
      <c r="L796" s="63">
        <v>44036</v>
      </c>
      <c r="M796" s="55" t="s">
        <v>86</v>
      </c>
      <c r="N796" s="75" t="s">
        <v>90</v>
      </c>
      <c r="O796" s="122" t="s">
        <v>124</v>
      </c>
      <c r="P796" s="122" t="s">
        <v>123</v>
      </c>
      <c r="Q796" s="122" t="s">
        <v>5016</v>
      </c>
      <c r="R796" s="60" t="s">
        <v>86</v>
      </c>
      <c r="S796" s="60" t="s">
        <v>223</v>
      </c>
    </row>
    <row r="797" spans="1:19" ht="135" hidden="1" customHeight="1" x14ac:dyDescent="0.2">
      <c r="A797" s="75" t="s">
        <v>1314</v>
      </c>
      <c r="B797" s="125" t="s">
        <v>97</v>
      </c>
      <c r="C797" s="56" t="s">
        <v>96</v>
      </c>
      <c r="D797" s="122" t="s">
        <v>1313</v>
      </c>
      <c r="E797" s="66" t="s">
        <v>512</v>
      </c>
      <c r="F797" s="66" t="s">
        <v>129</v>
      </c>
      <c r="G797" s="66" t="s">
        <v>92</v>
      </c>
      <c r="H797" s="55" t="s">
        <v>86</v>
      </c>
      <c r="I797" s="55" t="s">
        <v>86</v>
      </c>
      <c r="J797" s="75" t="s">
        <v>1312</v>
      </c>
      <c r="K797" s="62">
        <v>45.91</v>
      </c>
      <c r="L797" s="63">
        <v>44036</v>
      </c>
      <c r="M797" s="55" t="s">
        <v>86</v>
      </c>
      <c r="N797" s="75" t="s">
        <v>90</v>
      </c>
      <c r="O797" s="122" t="s">
        <v>1137</v>
      </c>
      <c r="P797" s="122" t="s">
        <v>1136</v>
      </c>
      <c r="Q797" s="122" t="s">
        <v>1308</v>
      </c>
      <c r="R797" s="60" t="s">
        <v>86</v>
      </c>
      <c r="S797" s="60" t="s">
        <v>223</v>
      </c>
    </row>
    <row r="798" spans="1:19" ht="135" hidden="1" customHeight="1" x14ac:dyDescent="0.2">
      <c r="A798" s="75" t="s">
        <v>5015</v>
      </c>
      <c r="B798" s="125" t="s">
        <v>97</v>
      </c>
      <c r="C798" s="56" t="s">
        <v>96</v>
      </c>
      <c r="D798" s="122" t="s">
        <v>5014</v>
      </c>
      <c r="E798" s="66" t="s">
        <v>539</v>
      </c>
      <c r="F798" s="66" t="s">
        <v>555</v>
      </c>
      <c r="G798" s="66" t="s">
        <v>163</v>
      </c>
      <c r="H798" s="75" t="s">
        <v>5013</v>
      </c>
      <c r="I798" s="75" t="s">
        <v>5012</v>
      </c>
      <c r="J798" s="75" t="s">
        <v>5011</v>
      </c>
      <c r="K798" s="62">
        <v>54.22</v>
      </c>
      <c r="L798" s="63">
        <v>44036</v>
      </c>
      <c r="M798" s="55" t="s">
        <v>86</v>
      </c>
      <c r="N798" s="75" t="s">
        <v>158</v>
      </c>
      <c r="O798" s="122" t="s">
        <v>4980</v>
      </c>
      <c r="P798" s="122" t="s">
        <v>4638</v>
      </c>
      <c r="Q798" s="122" t="s">
        <v>5010</v>
      </c>
      <c r="R798" s="60" t="s">
        <v>86</v>
      </c>
      <c r="S798" s="60"/>
    </row>
    <row r="799" spans="1:19" ht="135" hidden="1" customHeight="1" x14ac:dyDescent="0.2">
      <c r="A799" s="75" t="s">
        <v>5009</v>
      </c>
      <c r="B799" s="125" t="s">
        <v>97</v>
      </c>
      <c r="C799" s="56" t="s">
        <v>96</v>
      </c>
      <c r="D799" s="122" t="s">
        <v>5008</v>
      </c>
      <c r="E799" s="66" t="s">
        <v>539</v>
      </c>
      <c r="F799" s="66" t="s">
        <v>458</v>
      </c>
      <c r="G799" s="66" t="s">
        <v>163</v>
      </c>
      <c r="H799" s="75" t="s">
        <v>5007</v>
      </c>
      <c r="I799" s="75" t="s">
        <v>5006</v>
      </c>
      <c r="J799" s="75" t="s">
        <v>5005</v>
      </c>
      <c r="K799" s="62">
        <v>59.63</v>
      </c>
      <c r="L799" s="63">
        <v>44036</v>
      </c>
      <c r="M799" s="55" t="s">
        <v>86</v>
      </c>
      <c r="N799" s="75" t="s">
        <v>158</v>
      </c>
      <c r="O799" s="122" t="s">
        <v>4980</v>
      </c>
      <c r="P799" s="122" t="s">
        <v>4638</v>
      </c>
      <c r="Q799" s="122" t="s">
        <v>5004</v>
      </c>
      <c r="R799" s="60" t="s">
        <v>86</v>
      </c>
      <c r="S799" s="60"/>
    </row>
    <row r="800" spans="1:19" ht="135" hidden="1" customHeight="1" x14ac:dyDescent="0.2">
      <c r="A800" s="75" t="s">
        <v>5003</v>
      </c>
      <c r="B800" s="125" t="s">
        <v>97</v>
      </c>
      <c r="C800" s="56" t="s">
        <v>96</v>
      </c>
      <c r="D800" s="122" t="s">
        <v>5002</v>
      </c>
      <c r="E800" s="66" t="s">
        <v>539</v>
      </c>
      <c r="F800" s="66" t="s">
        <v>173</v>
      </c>
      <c r="G800" s="66" t="s">
        <v>163</v>
      </c>
      <c r="H800" s="75" t="s">
        <v>5001</v>
      </c>
      <c r="I800" s="75" t="s">
        <v>5000</v>
      </c>
      <c r="J800" s="75" t="s">
        <v>4999</v>
      </c>
      <c r="K800" s="62">
        <v>30.86</v>
      </c>
      <c r="L800" s="63">
        <v>44036</v>
      </c>
      <c r="M800" s="55" t="s">
        <v>86</v>
      </c>
      <c r="N800" s="75" t="s">
        <v>158</v>
      </c>
      <c r="O800" s="122" t="s">
        <v>4980</v>
      </c>
      <c r="P800" s="122" t="s">
        <v>4638</v>
      </c>
      <c r="Q800" s="122" t="s">
        <v>4998</v>
      </c>
      <c r="R800" s="60" t="s">
        <v>86</v>
      </c>
      <c r="S800" s="60"/>
    </row>
    <row r="801" spans="1:19" ht="135" hidden="1" customHeight="1" x14ac:dyDescent="0.2">
      <c r="A801" s="75" t="s">
        <v>4997</v>
      </c>
      <c r="B801" s="125" t="s">
        <v>97</v>
      </c>
      <c r="C801" s="56" t="s">
        <v>96</v>
      </c>
      <c r="D801" s="122" t="s">
        <v>4996</v>
      </c>
      <c r="E801" s="66" t="s">
        <v>539</v>
      </c>
      <c r="F801" s="66" t="s">
        <v>183</v>
      </c>
      <c r="G801" s="66" t="s">
        <v>163</v>
      </c>
      <c r="H801" s="75" t="s">
        <v>4995</v>
      </c>
      <c r="I801" s="75" t="s">
        <v>4994</v>
      </c>
      <c r="J801" s="75" t="s">
        <v>4993</v>
      </c>
      <c r="K801" s="62">
        <v>34.92</v>
      </c>
      <c r="L801" s="63">
        <v>44039</v>
      </c>
      <c r="M801" s="55" t="s">
        <v>86</v>
      </c>
      <c r="N801" s="75" t="s">
        <v>158</v>
      </c>
      <c r="O801" s="122" t="s">
        <v>4980</v>
      </c>
      <c r="P801" s="122" t="s">
        <v>4638</v>
      </c>
      <c r="Q801" s="122" t="s">
        <v>4992</v>
      </c>
      <c r="R801" s="60" t="s">
        <v>86</v>
      </c>
      <c r="S801" s="60"/>
    </row>
    <row r="802" spans="1:19" ht="135" hidden="1" customHeight="1" x14ac:dyDescent="0.2">
      <c r="A802" s="75" t="s">
        <v>4991</v>
      </c>
      <c r="B802" s="125" t="s">
        <v>97</v>
      </c>
      <c r="C802" s="56" t="s">
        <v>96</v>
      </c>
      <c r="D802" s="122" t="s">
        <v>4989</v>
      </c>
      <c r="E802" s="66" t="s">
        <v>539</v>
      </c>
      <c r="F802" s="66" t="s">
        <v>183</v>
      </c>
      <c r="G802" s="66" t="s">
        <v>163</v>
      </c>
      <c r="H802" s="55" t="s">
        <v>86</v>
      </c>
      <c r="I802" s="55" t="s">
        <v>86</v>
      </c>
      <c r="J802" s="75" t="s">
        <v>4642</v>
      </c>
      <c r="K802" s="62">
        <v>36.979999999999997</v>
      </c>
      <c r="L802" s="63">
        <v>44036</v>
      </c>
      <c r="M802" s="55" t="s">
        <v>86</v>
      </c>
      <c r="N802" s="75" t="s">
        <v>158</v>
      </c>
      <c r="O802" s="122" t="s">
        <v>4980</v>
      </c>
      <c r="P802" s="122" t="s">
        <v>4638</v>
      </c>
      <c r="Q802" s="122" t="s">
        <v>4987</v>
      </c>
      <c r="R802" s="60" t="s">
        <v>86</v>
      </c>
      <c r="S802" s="60" t="s">
        <v>223</v>
      </c>
    </row>
    <row r="803" spans="1:19" ht="135" hidden="1" customHeight="1" x14ac:dyDescent="0.2">
      <c r="A803" s="75" t="s">
        <v>4990</v>
      </c>
      <c r="B803" s="125" t="s">
        <v>97</v>
      </c>
      <c r="C803" s="56" t="s">
        <v>96</v>
      </c>
      <c r="D803" s="122" t="s">
        <v>4989</v>
      </c>
      <c r="E803" s="66" t="s">
        <v>539</v>
      </c>
      <c r="F803" s="66" t="s">
        <v>183</v>
      </c>
      <c r="G803" s="55" t="s">
        <v>163</v>
      </c>
      <c r="H803" s="55" t="s">
        <v>86</v>
      </c>
      <c r="I803" s="55" t="s">
        <v>86</v>
      </c>
      <c r="J803" s="75" t="s">
        <v>4988</v>
      </c>
      <c r="K803" s="62">
        <v>27.09</v>
      </c>
      <c r="L803" s="63">
        <v>44036</v>
      </c>
      <c r="M803" s="55" t="s">
        <v>86</v>
      </c>
      <c r="N803" s="75" t="s">
        <v>158</v>
      </c>
      <c r="O803" s="122" t="s">
        <v>4980</v>
      </c>
      <c r="P803" s="122" t="s">
        <v>4638</v>
      </c>
      <c r="Q803" s="122" t="s">
        <v>4987</v>
      </c>
      <c r="R803" s="60" t="s">
        <v>86</v>
      </c>
      <c r="S803" s="60"/>
    </row>
    <row r="804" spans="1:19" ht="135" hidden="1" customHeight="1" x14ac:dyDescent="0.2">
      <c r="A804" s="75" t="s">
        <v>4986</v>
      </c>
      <c r="B804" s="125" t="s">
        <v>97</v>
      </c>
      <c r="C804" s="56" t="s">
        <v>96</v>
      </c>
      <c r="D804" s="122" t="s">
        <v>4981</v>
      </c>
      <c r="E804" s="66" t="s">
        <v>539</v>
      </c>
      <c r="F804" s="66" t="s">
        <v>164</v>
      </c>
      <c r="G804" s="66" t="s">
        <v>163</v>
      </c>
      <c r="H804" s="75" t="s">
        <v>4985</v>
      </c>
      <c r="I804" s="75" t="s">
        <v>4984</v>
      </c>
      <c r="J804" s="75" t="s">
        <v>4983</v>
      </c>
      <c r="K804" s="62">
        <v>22.88</v>
      </c>
      <c r="L804" s="63">
        <v>44036</v>
      </c>
      <c r="M804" s="55" t="s">
        <v>86</v>
      </c>
      <c r="N804" s="75" t="s">
        <v>158</v>
      </c>
      <c r="O804" s="122" t="s">
        <v>4980</v>
      </c>
      <c r="P804" s="122" t="s">
        <v>4638</v>
      </c>
      <c r="Q804" s="122" t="s">
        <v>4979</v>
      </c>
      <c r="R804" s="60" t="s">
        <v>86</v>
      </c>
      <c r="S804" s="60"/>
    </row>
    <row r="805" spans="1:19" ht="135" hidden="1" customHeight="1" x14ac:dyDescent="0.2">
      <c r="A805" s="75" t="s">
        <v>4982</v>
      </c>
      <c r="B805" s="125" t="s">
        <v>97</v>
      </c>
      <c r="C805" s="56" t="s">
        <v>96</v>
      </c>
      <c r="D805" s="122" t="s">
        <v>4981</v>
      </c>
      <c r="E805" s="66" t="s">
        <v>539</v>
      </c>
      <c r="F805" s="66" t="s">
        <v>164</v>
      </c>
      <c r="G805" s="66" t="s">
        <v>163</v>
      </c>
      <c r="H805" s="55" t="s">
        <v>86</v>
      </c>
      <c r="I805" s="55" t="s">
        <v>86</v>
      </c>
      <c r="J805" s="75" t="s">
        <v>4742</v>
      </c>
      <c r="K805" s="62">
        <v>22.81</v>
      </c>
      <c r="L805" s="63">
        <v>44036</v>
      </c>
      <c r="M805" s="55" t="s">
        <v>86</v>
      </c>
      <c r="N805" s="75" t="s">
        <v>158</v>
      </c>
      <c r="O805" s="122" t="s">
        <v>4980</v>
      </c>
      <c r="P805" s="122" t="s">
        <v>4638</v>
      </c>
      <c r="Q805" s="122" t="s">
        <v>4979</v>
      </c>
      <c r="R805" s="60" t="s">
        <v>86</v>
      </c>
      <c r="S805" s="60" t="s">
        <v>223</v>
      </c>
    </row>
    <row r="806" spans="1:19" ht="135" hidden="1" customHeight="1" x14ac:dyDescent="0.2">
      <c r="A806" s="75" t="s">
        <v>1233</v>
      </c>
      <c r="B806" s="125" t="s">
        <v>97</v>
      </c>
      <c r="C806" s="56" t="s">
        <v>96</v>
      </c>
      <c r="D806" s="122" t="s">
        <v>4978</v>
      </c>
      <c r="E806" s="66" t="s">
        <v>304</v>
      </c>
      <c r="F806" s="66" t="s">
        <v>228</v>
      </c>
      <c r="G806" s="66" t="s">
        <v>218</v>
      </c>
      <c r="H806" s="55" t="s">
        <v>86</v>
      </c>
      <c r="I806" s="55" t="s">
        <v>86</v>
      </c>
      <c r="J806" s="75" t="s">
        <v>1231</v>
      </c>
      <c r="K806" s="62">
        <v>74.540000000000006</v>
      </c>
      <c r="L806" s="63">
        <v>44036</v>
      </c>
      <c r="M806" s="55" t="s">
        <v>86</v>
      </c>
      <c r="N806" s="75" t="s">
        <v>224</v>
      </c>
      <c r="O806" s="122" t="s">
        <v>1220</v>
      </c>
      <c r="P806" s="122" t="s">
        <v>1219</v>
      </c>
      <c r="Q806" s="122" t="s">
        <v>4977</v>
      </c>
      <c r="R806" s="60" t="s">
        <v>86</v>
      </c>
      <c r="S806" s="60" t="s">
        <v>223</v>
      </c>
    </row>
    <row r="807" spans="1:19" ht="135" hidden="1" customHeight="1" x14ac:dyDescent="0.2">
      <c r="A807" s="75" t="s">
        <v>1226</v>
      </c>
      <c r="B807" s="125" t="s">
        <v>97</v>
      </c>
      <c r="C807" s="56" t="s">
        <v>96</v>
      </c>
      <c r="D807" s="122" t="s">
        <v>4976</v>
      </c>
      <c r="E807" s="66" t="s">
        <v>304</v>
      </c>
      <c r="F807" s="66" t="s">
        <v>228</v>
      </c>
      <c r="G807" s="66" t="s">
        <v>218</v>
      </c>
      <c r="H807" s="55" t="s">
        <v>86</v>
      </c>
      <c r="I807" s="55" t="s">
        <v>86</v>
      </c>
      <c r="J807" s="75" t="s">
        <v>1224</v>
      </c>
      <c r="K807" s="62">
        <v>67.28</v>
      </c>
      <c r="L807" s="63">
        <v>44036</v>
      </c>
      <c r="M807" s="55" t="s">
        <v>86</v>
      </c>
      <c r="N807" s="75" t="s">
        <v>224</v>
      </c>
      <c r="O807" s="122" t="s">
        <v>1220</v>
      </c>
      <c r="P807" s="122" t="s">
        <v>1219</v>
      </c>
      <c r="Q807" s="122" t="s">
        <v>4975</v>
      </c>
      <c r="R807" s="60" t="s">
        <v>86</v>
      </c>
      <c r="S807" s="60" t="s">
        <v>223</v>
      </c>
    </row>
    <row r="808" spans="1:19" ht="135" hidden="1" customHeight="1" x14ac:dyDescent="0.2">
      <c r="A808" s="75" t="s">
        <v>4974</v>
      </c>
      <c r="B808" s="125" t="s">
        <v>97</v>
      </c>
      <c r="C808" s="56">
        <v>2</v>
      </c>
      <c r="D808" s="122" t="s">
        <v>4969</v>
      </c>
      <c r="E808" s="66" t="s">
        <v>2180</v>
      </c>
      <c r="F808" s="66" t="s">
        <v>2179</v>
      </c>
      <c r="G808" s="66" t="s">
        <v>218</v>
      </c>
      <c r="H808" s="75" t="s">
        <v>4973</v>
      </c>
      <c r="I808" s="75" t="s">
        <v>4972</v>
      </c>
      <c r="J808" s="75" t="s">
        <v>4971</v>
      </c>
      <c r="K808" s="62">
        <v>41.52</v>
      </c>
      <c r="L808" s="63">
        <v>44056</v>
      </c>
      <c r="M808" s="55" t="s">
        <v>86</v>
      </c>
      <c r="N808" s="75" t="s">
        <v>224</v>
      </c>
      <c r="O808" s="122" t="s">
        <v>2591</v>
      </c>
      <c r="P808" s="122" t="s">
        <v>4965</v>
      </c>
      <c r="Q808" s="122" t="s">
        <v>4964</v>
      </c>
      <c r="R808" s="60" t="s">
        <v>86</v>
      </c>
      <c r="S808" s="60" t="s">
        <v>223</v>
      </c>
    </row>
    <row r="809" spans="1:19" ht="135" hidden="1" customHeight="1" x14ac:dyDescent="0.2">
      <c r="A809" s="75" t="s">
        <v>4970</v>
      </c>
      <c r="B809" s="125" t="s">
        <v>97</v>
      </c>
      <c r="C809" s="56">
        <v>2</v>
      </c>
      <c r="D809" s="122" t="s">
        <v>4969</v>
      </c>
      <c r="E809" s="66" t="s">
        <v>2180</v>
      </c>
      <c r="F809" s="66" t="s">
        <v>4961</v>
      </c>
      <c r="G809" s="66" t="s">
        <v>218</v>
      </c>
      <c r="H809" s="75" t="s">
        <v>4968</v>
      </c>
      <c r="I809" s="75" t="s">
        <v>4967</v>
      </c>
      <c r="J809" s="75" t="s">
        <v>4966</v>
      </c>
      <c r="K809" s="62">
        <v>40.840000000000003</v>
      </c>
      <c r="L809" s="63">
        <v>44056</v>
      </c>
      <c r="M809" s="55" t="s">
        <v>86</v>
      </c>
      <c r="N809" s="75" t="s">
        <v>224</v>
      </c>
      <c r="O809" s="122" t="s">
        <v>2591</v>
      </c>
      <c r="P809" s="122" t="s">
        <v>4965</v>
      </c>
      <c r="Q809" s="122" t="s">
        <v>4964</v>
      </c>
      <c r="R809" s="60" t="s">
        <v>86</v>
      </c>
      <c r="S809" s="60" t="s">
        <v>223</v>
      </c>
    </row>
    <row r="810" spans="1:19" ht="135" hidden="1" customHeight="1" x14ac:dyDescent="0.2">
      <c r="A810" s="75" t="s">
        <v>4963</v>
      </c>
      <c r="B810" s="125" t="s">
        <v>97</v>
      </c>
      <c r="C810" s="56">
        <v>2</v>
      </c>
      <c r="D810" s="122" t="s">
        <v>4962</v>
      </c>
      <c r="E810" s="66" t="s">
        <v>2180</v>
      </c>
      <c r="F810" s="66" t="s">
        <v>4961</v>
      </c>
      <c r="G810" s="66" t="s">
        <v>218</v>
      </c>
      <c r="H810" s="75" t="s">
        <v>4960</v>
      </c>
      <c r="I810" s="75" t="s">
        <v>4959</v>
      </c>
      <c r="J810" s="75" t="s">
        <v>4958</v>
      </c>
      <c r="K810" s="62">
        <v>42.42</v>
      </c>
      <c r="L810" s="63">
        <v>44056</v>
      </c>
      <c r="M810" s="55" t="s">
        <v>86</v>
      </c>
      <c r="N810" s="75" t="s">
        <v>224</v>
      </c>
      <c r="O810" s="122" t="s">
        <v>2591</v>
      </c>
      <c r="P810" s="122" t="s">
        <v>4951</v>
      </c>
      <c r="Q810" s="122" t="s">
        <v>4957</v>
      </c>
      <c r="R810" s="60" t="s">
        <v>86</v>
      </c>
      <c r="S810" s="60" t="s">
        <v>223</v>
      </c>
    </row>
    <row r="811" spans="1:19" ht="135" hidden="1" customHeight="1" x14ac:dyDescent="0.2">
      <c r="A811" s="75" t="s">
        <v>4956</v>
      </c>
      <c r="B811" s="125" t="s">
        <v>97</v>
      </c>
      <c r="C811" s="56">
        <v>2</v>
      </c>
      <c r="D811" s="122" t="s">
        <v>4955</v>
      </c>
      <c r="E811" s="66" t="s">
        <v>2180</v>
      </c>
      <c r="F811" s="66" t="s">
        <v>2179</v>
      </c>
      <c r="G811" s="66" t="s">
        <v>218</v>
      </c>
      <c r="H811" s="75" t="s">
        <v>4954</v>
      </c>
      <c r="I811" s="75" t="s">
        <v>4953</v>
      </c>
      <c r="J811" s="75" t="s">
        <v>4952</v>
      </c>
      <c r="K811" s="62">
        <v>43.32</v>
      </c>
      <c r="L811" s="63">
        <v>44056</v>
      </c>
      <c r="M811" s="55" t="s">
        <v>86</v>
      </c>
      <c r="N811" s="75" t="s">
        <v>224</v>
      </c>
      <c r="O811" s="122" t="s">
        <v>2591</v>
      </c>
      <c r="P811" s="122" t="s">
        <v>4951</v>
      </c>
      <c r="Q811" s="122" t="s">
        <v>4950</v>
      </c>
      <c r="R811" s="60" t="s">
        <v>86</v>
      </c>
      <c r="S811" s="60" t="s">
        <v>223</v>
      </c>
    </row>
    <row r="812" spans="1:19" ht="135" hidden="1" customHeight="1" x14ac:dyDescent="0.2">
      <c r="A812" s="75" t="s">
        <v>4949</v>
      </c>
      <c r="B812" s="125" t="s">
        <v>97</v>
      </c>
      <c r="C812" s="56" t="s">
        <v>96</v>
      </c>
      <c r="D812" s="122" t="s">
        <v>4948</v>
      </c>
      <c r="E812" s="66" t="s">
        <v>1500</v>
      </c>
      <c r="F812" s="66" t="s">
        <v>117</v>
      </c>
      <c r="G812" s="66" t="s">
        <v>92</v>
      </c>
      <c r="H812" s="75" t="s">
        <v>4947</v>
      </c>
      <c r="I812" s="75" t="s">
        <v>4946</v>
      </c>
      <c r="J812" s="75" t="s">
        <v>4945</v>
      </c>
      <c r="K812" s="126">
        <v>-329.76</v>
      </c>
      <c r="L812" s="63">
        <v>43823</v>
      </c>
      <c r="M812" s="55" t="s">
        <v>86</v>
      </c>
      <c r="N812" s="75" t="s">
        <v>90</v>
      </c>
      <c r="O812" s="122" t="s">
        <v>1495</v>
      </c>
      <c r="P812" s="122" t="s">
        <v>1494</v>
      </c>
      <c r="Q812" s="122" t="s">
        <v>4944</v>
      </c>
      <c r="R812" s="60" t="s">
        <v>86</v>
      </c>
      <c r="S812" s="60"/>
    </row>
    <row r="813" spans="1:19" ht="135" hidden="1" customHeight="1" x14ac:dyDescent="0.2">
      <c r="A813" s="75" t="s">
        <v>4943</v>
      </c>
      <c r="B813" s="125" t="s">
        <v>110</v>
      </c>
      <c r="C813" s="56" t="s">
        <v>96</v>
      </c>
      <c r="D813" s="122" t="s">
        <v>4942</v>
      </c>
      <c r="E813" s="66" t="s">
        <v>1500</v>
      </c>
      <c r="F813" s="66" t="s">
        <v>117</v>
      </c>
      <c r="G813" s="66" t="s">
        <v>92</v>
      </c>
      <c r="H813" s="55" t="s">
        <v>86</v>
      </c>
      <c r="I813" s="55" t="s">
        <v>86</v>
      </c>
      <c r="J813" s="75" t="s">
        <v>3448</v>
      </c>
      <c r="K813" s="62">
        <v>-167.04</v>
      </c>
      <c r="L813" s="63">
        <v>43830</v>
      </c>
      <c r="M813" s="127" t="s">
        <v>103</v>
      </c>
      <c r="N813" s="75" t="s">
        <v>90</v>
      </c>
      <c r="O813" s="122" t="s">
        <v>1495</v>
      </c>
      <c r="P813" s="122" t="s">
        <v>3430</v>
      </c>
      <c r="Q813" s="122" t="s">
        <v>4941</v>
      </c>
      <c r="R813" s="60" t="s">
        <v>86</v>
      </c>
      <c r="S813" s="60" t="s">
        <v>223</v>
      </c>
    </row>
    <row r="814" spans="1:19" ht="135" hidden="1" customHeight="1" x14ac:dyDescent="0.2">
      <c r="A814" s="75" t="s">
        <v>4940</v>
      </c>
      <c r="B814" s="125" t="s">
        <v>110</v>
      </c>
      <c r="C814" s="56" t="s">
        <v>96</v>
      </c>
      <c r="D814" s="122" t="s">
        <v>4939</v>
      </c>
      <c r="E814" s="66" t="s">
        <v>1500</v>
      </c>
      <c r="F814" s="66" t="s">
        <v>117</v>
      </c>
      <c r="G814" s="66" t="s">
        <v>92</v>
      </c>
      <c r="H814" s="55" t="s">
        <v>86</v>
      </c>
      <c r="I814" s="55" t="s">
        <v>86</v>
      </c>
      <c r="J814" s="75" t="s">
        <v>3441</v>
      </c>
      <c r="K814" s="62">
        <v>-151.41</v>
      </c>
      <c r="L814" s="63">
        <v>43830</v>
      </c>
      <c r="M814" s="127" t="s">
        <v>103</v>
      </c>
      <c r="N814" s="75" t="s">
        <v>90</v>
      </c>
      <c r="O814" s="122" t="s">
        <v>1495</v>
      </c>
      <c r="P814" s="122" t="s">
        <v>3430</v>
      </c>
      <c r="Q814" s="122" t="s">
        <v>4938</v>
      </c>
      <c r="R814" s="60" t="s">
        <v>86</v>
      </c>
      <c r="S814" s="60" t="s">
        <v>223</v>
      </c>
    </row>
    <row r="815" spans="1:19" ht="135" hidden="1" customHeight="1" x14ac:dyDescent="0.2">
      <c r="A815" s="75" t="s">
        <v>4937</v>
      </c>
      <c r="B815" s="125" t="s">
        <v>110</v>
      </c>
      <c r="C815" s="56" t="s">
        <v>96</v>
      </c>
      <c r="D815" s="122" t="s">
        <v>4936</v>
      </c>
      <c r="E815" s="66" t="s">
        <v>1500</v>
      </c>
      <c r="F815" s="66" t="s">
        <v>117</v>
      </c>
      <c r="G815" s="66" t="s">
        <v>92</v>
      </c>
      <c r="H815" s="55" t="s">
        <v>86</v>
      </c>
      <c r="I815" s="55" t="s">
        <v>86</v>
      </c>
      <c r="J815" s="75" t="s">
        <v>3434</v>
      </c>
      <c r="K815" s="62">
        <v>-257.77999999999997</v>
      </c>
      <c r="L815" s="63">
        <v>43830</v>
      </c>
      <c r="M815" s="127" t="s">
        <v>103</v>
      </c>
      <c r="N815" s="75" t="s">
        <v>90</v>
      </c>
      <c r="O815" s="122" t="s">
        <v>1495</v>
      </c>
      <c r="P815" s="122" t="s">
        <v>3430</v>
      </c>
      <c r="Q815" s="122" t="s">
        <v>4935</v>
      </c>
      <c r="R815" s="60" t="s">
        <v>86</v>
      </c>
      <c r="S815" s="60" t="s">
        <v>223</v>
      </c>
    </row>
    <row r="816" spans="1:19" ht="135" hidden="1" customHeight="1" x14ac:dyDescent="0.2">
      <c r="A816" s="75" t="s">
        <v>1502</v>
      </c>
      <c r="B816" s="125" t="s">
        <v>110</v>
      </c>
      <c r="C816" s="56" t="s">
        <v>96</v>
      </c>
      <c r="D816" s="122" t="s">
        <v>4934</v>
      </c>
      <c r="E816" s="66" t="s">
        <v>1500</v>
      </c>
      <c r="F816" s="66" t="s">
        <v>117</v>
      </c>
      <c r="G816" s="66" t="s">
        <v>92</v>
      </c>
      <c r="H816" s="55" t="s">
        <v>86</v>
      </c>
      <c r="I816" s="55" t="s">
        <v>86</v>
      </c>
      <c r="J816" s="75" t="s">
        <v>1499</v>
      </c>
      <c r="K816" s="62">
        <v>-255.74</v>
      </c>
      <c r="L816" s="63">
        <v>43885</v>
      </c>
      <c r="M816" s="127" t="s">
        <v>103</v>
      </c>
      <c r="N816" s="75" t="s">
        <v>90</v>
      </c>
      <c r="O816" s="122" t="s">
        <v>1495</v>
      </c>
      <c r="P816" s="122" t="s">
        <v>1494</v>
      </c>
      <c r="Q816" s="122" t="s">
        <v>4933</v>
      </c>
      <c r="R816" s="60" t="s">
        <v>86</v>
      </c>
      <c r="S816" s="60" t="s">
        <v>223</v>
      </c>
    </row>
    <row r="817" spans="1:19" ht="135" hidden="1" customHeight="1" x14ac:dyDescent="0.2">
      <c r="A817" s="75" t="s">
        <v>4932</v>
      </c>
      <c r="B817" s="125" t="s">
        <v>378</v>
      </c>
      <c r="C817" s="56" t="s">
        <v>96</v>
      </c>
      <c r="D817" s="122" t="s">
        <v>4931</v>
      </c>
      <c r="E817" s="66" t="s">
        <v>108</v>
      </c>
      <c r="F817" s="66" t="s">
        <v>376</v>
      </c>
      <c r="G817" s="66" t="s">
        <v>375</v>
      </c>
      <c r="H817" s="55" t="s">
        <v>86</v>
      </c>
      <c r="I817" s="55" t="s">
        <v>86</v>
      </c>
      <c r="J817" s="75" t="s">
        <v>3920</v>
      </c>
      <c r="K817" s="62">
        <v>0</v>
      </c>
      <c r="L817" s="63">
        <v>43963</v>
      </c>
      <c r="M817" s="55" t="s">
        <v>86</v>
      </c>
      <c r="N817" s="75" t="s">
        <v>373</v>
      </c>
      <c r="O817" s="122" t="s">
        <v>4920</v>
      </c>
      <c r="P817" s="122" t="s">
        <v>4919</v>
      </c>
      <c r="Q817" s="122" t="s">
        <v>4517</v>
      </c>
      <c r="R817" s="60" t="s">
        <v>86</v>
      </c>
      <c r="S817" s="60"/>
    </row>
    <row r="818" spans="1:19" ht="135" hidden="1" customHeight="1" x14ac:dyDescent="0.2">
      <c r="A818" s="75" t="s">
        <v>4930</v>
      </c>
      <c r="B818" s="125" t="s">
        <v>378</v>
      </c>
      <c r="C818" s="56" t="s">
        <v>96</v>
      </c>
      <c r="D818" s="122" t="s">
        <v>4929</v>
      </c>
      <c r="E818" s="66" t="s">
        <v>108</v>
      </c>
      <c r="F818" s="66" t="s">
        <v>376</v>
      </c>
      <c r="G818" s="66" t="s">
        <v>375</v>
      </c>
      <c r="H818" s="55" t="s">
        <v>86</v>
      </c>
      <c r="I818" s="55" t="s">
        <v>86</v>
      </c>
      <c r="J818" s="75" t="s">
        <v>2147</v>
      </c>
      <c r="K818" s="62">
        <v>0</v>
      </c>
      <c r="L818" s="63">
        <v>43951</v>
      </c>
      <c r="M818" s="55" t="s">
        <v>86</v>
      </c>
      <c r="N818" s="75" t="s">
        <v>373</v>
      </c>
      <c r="O818" s="122" t="s">
        <v>4928</v>
      </c>
      <c r="P818" s="122" t="s">
        <v>4927</v>
      </c>
      <c r="Q818" s="122" t="s">
        <v>2143</v>
      </c>
      <c r="R818" s="60" t="s">
        <v>86</v>
      </c>
      <c r="S818" s="60"/>
    </row>
    <row r="819" spans="1:19" ht="135" hidden="1" customHeight="1" x14ac:dyDescent="0.2">
      <c r="A819" s="75" t="s">
        <v>4926</v>
      </c>
      <c r="B819" s="125" t="s">
        <v>378</v>
      </c>
      <c r="C819" s="56" t="s">
        <v>96</v>
      </c>
      <c r="D819" s="122" t="s">
        <v>4925</v>
      </c>
      <c r="E819" s="66" t="s">
        <v>108</v>
      </c>
      <c r="F819" s="66" t="s">
        <v>376</v>
      </c>
      <c r="G819" s="66" t="s">
        <v>375</v>
      </c>
      <c r="H819" s="55" t="s">
        <v>86</v>
      </c>
      <c r="I819" s="55" t="s">
        <v>86</v>
      </c>
      <c r="J819" s="75" t="s">
        <v>2147</v>
      </c>
      <c r="K819" s="62">
        <v>0</v>
      </c>
      <c r="L819" s="63">
        <v>43951</v>
      </c>
      <c r="M819" s="55" t="s">
        <v>86</v>
      </c>
      <c r="N819" s="75" t="s">
        <v>373</v>
      </c>
      <c r="O819" s="122" t="s">
        <v>4924</v>
      </c>
      <c r="P819" s="122" t="s">
        <v>4923</v>
      </c>
      <c r="Q819" s="122" t="s">
        <v>4873</v>
      </c>
      <c r="R819" s="60" t="s">
        <v>86</v>
      </c>
      <c r="S819" s="60"/>
    </row>
    <row r="820" spans="1:19" ht="135" hidden="1" customHeight="1" x14ac:dyDescent="0.2">
      <c r="A820" s="75" t="s">
        <v>4922</v>
      </c>
      <c r="B820" s="125" t="s">
        <v>378</v>
      </c>
      <c r="C820" s="56" t="s">
        <v>96</v>
      </c>
      <c r="D820" s="122" t="s">
        <v>4921</v>
      </c>
      <c r="E820" s="66" t="s">
        <v>108</v>
      </c>
      <c r="F820" s="66" t="s">
        <v>376</v>
      </c>
      <c r="G820" s="66" t="s">
        <v>375</v>
      </c>
      <c r="H820" s="55" t="s">
        <v>86</v>
      </c>
      <c r="I820" s="55" t="s">
        <v>86</v>
      </c>
      <c r="J820" s="75" t="s">
        <v>2147</v>
      </c>
      <c r="K820" s="62">
        <v>0</v>
      </c>
      <c r="L820" s="63">
        <v>43965</v>
      </c>
      <c r="M820" s="55" t="s">
        <v>86</v>
      </c>
      <c r="N820" s="75" t="s">
        <v>373</v>
      </c>
      <c r="O820" s="122" t="s">
        <v>4920</v>
      </c>
      <c r="P820" s="122" t="s">
        <v>4919</v>
      </c>
      <c r="Q820" s="122" t="s">
        <v>2143</v>
      </c>
      <c r="R820" s="60" t="s">
        <v>86</v>
      </c>
      <c r="S820" s="60"/>
    </row>
    <row r="821" spans="1:19" ht="135" hidden="1" customHeight="1" x14ac:dyDescent="0.2">
      <c r="A821" s="75" t="s">
        <v>4918</v>
      </c>
      <c r="B821" s="125" t="s">
        <v>378</v>
      </c>
      <c r="C821" s="56" t="s">
        <v>96</v>
      </c>
      <c r="D821" s="122" t="s">
        <v>4917</v>
      </c>
      <c r="E821" s="66" t="s">
        <v>108</v>
      </c>
      <c r="F821" s="66" t="s">
        <v>376</v>
      </c>
      <c r="G821" s="66" t="s">
        <v>375</v>
      </c>
      <c r="H821" s="55" t="s">
        <v>86</v>
      </c>
      <c r="I821" s="55" t="s">
        <v>86</v>
      </c>
      <c r="J821" s="75" t="s">
        <v>2147</v>
      </c>
      <c r="K821" s="62">
        <v>0</v>
      </c>
      <c r="L821" s="63">
        <v>43983</v>
      </c>
      <c r="M821" s="55" t="s">
        <v>86</v>
      </c>
      <c r="N821" s="75" t="s">
        <v>373</v>
      </c>
      <c r="O821" s="122" t="s">
        <v>4916</v>
      </c>
      <c r="P821" s="122" t="s">
        <v>4915</v>
      </c>
      <c r="Q821" s="122" t="s">
        <v>2143</v>
      </c>
      <c r="R821" s="60" t="s">
        <v>86</v>
      </c>
      <c r="S821" s="60"/>
    </row>
    <row r="822" spans="1:19" ht="135" hidden="1" customHeight="1" x14ac:dyDescent="0.2">
      <c r="A822" s="75" t="s">
        <v>4914</v>
      </c>
      <c r="B822" s="125" t="s">
        <v>378</v>
      </c>
      <c r="C822" s="56" t="s">
        <v>96</v>
      </c>
      <c r="D822" s="122" t="s">
        <v>4913</v>
      </c>
      <c r="E822" s="66" t="s">
        <v>108</v>
      </c>
      <c r="F822" s="66" t="s">
        <v>376</v>
      </c>
      <c r="G822" s="66" t="s">
        <v>375</v>
      </c>
      <c r="H822" s="55" t="s">
        <v>86</v>
      </c>
      <c r="I822" s="55" t="s">
        <v>86</v>
      </c>
      <c r="J822" s="75" t="s">
        <v>2147</v>
      </c>
      <c r="K822" s="62">
        <v>0</v>
      </c>
      <c r="L822" s="63">
        <v>43992</v>
      </c>
      <c r="M822" s="55" t="s">
        <v>86</v>
      </c>
      <c r="N822" s="75" t="s">
        <v>373</v>
      </c>
      <c r="O822" s="122" t="s">
        <v>4912</v>
      </c>
      <c r="P822" s="122" t="s">
        <v>4911</v>
      </c>
      <c r="Q822" s="122" t="s">
        <v>2143</v>
      </c>
      <c r="R822" s="60" t="s">
        <v>86</v>
      </c>
      <c r="S822" s="60"/>
    </row>
    <row r="823" spans="1:19" ht="135" hidden="1" customHeight="1" x14ac:dyDescent="0.2">
      <c r="A823" s="75" t="s">
        <v>4910</v>
      </c>
      <c r="B823" s="125" t="s">
        <v>378</v>
      </c>
      <c r="C823" s="56" t="s">
        <v>96</v>
      </c>
      <c r="D823" s="122" t="s">
        <v>4909</v>
      </c>
      <c r="E823" s="66" t="s">
        <v>108</v>
      </c>
      <c r="F823" s="66" t="s">
        <v>376</v>
      </c>
      <c r="G823" s="66" t="s">
        <v>375</v>
      </c>
      <c r="H823" s="55" t="s">
        <v>86</v>
      </c>
      <c r="I823" s="55" t="s">
        <v>86</v>
      </c>
      <c r="J823" s="75" t="s">
        <v>2147</v>
      </c>
      <c r="K823" s="62">
        <v>0</v>
      </c>
      <c r="L823" s="63">
        <v>44012</v>
      </c>
      <c r="M823" s="55" t="s">
        <v>86</v>
      </c>
      <c r="N823" s="75" t="s">
        <v>373</v>
      </c>
      <c r="O823" s="122" t="s">
        <v>4908</v>
      </c>
      <c r="P823" s="122" t="s">
        <v>4907</v>
      </c>
      <c r="Q823" s="122" t="s">
        <v>2143</v>
      </c>
      <c r="R823" s="60" t="s">
        <v>86</v>
      </c>
      <c r="S823" s="60"/>
    </row>
    <row r="824" spans="1:19" ht="135" hidden="1" customHeight="1" x14ac:dyDescent="0.2">
      <c r="A824" s="75" t="s">
        <v>4906</v>
      </c>
      <c r="B824" s="125" t="s">
        <v>378</v>
      </c>
      <c r="C824" s="56" t="s">
        <v>96</v>
      </c>
      <c r="D824" s="122" t="s">
        <v>4905</v>
      </c>
      <c r="E824" s="66" t="s">
        <v>108</v>
      </c>
      <c r="F824" s="66" t="s">
        <v>376</v>
      </c>
      <c r="G824" s="66" t="s">
        <v>375</v>
      </c>
      <c r="H824" s="55" t="s">
        <v>86</v>
      </c>
      <c r="I824" s="55" t="s">
        <v>86</v>
      </c>
      <c r="J824" s="75" t="s">
        <v>2147</v>
      </c>
      <c r="K824" s="62">
        <v>0</v>
      </c>
      <c r="L824" s="63">
        <v>44012</v>
      </c>
      <c r="M824" s="55" t="s">
        <v>86</v>
      </c>
      <c r="N824" s="75" t="s">
        <v>373</v>
      </c>
      <c r="O824" s="122" t="s">
        <v>4904</v>
      </c>
      <c r="P824" s="122" t="s">
        <v>4903</v>
      </c>
      <c r="Q824" s="122" t="s">
        <v>2143</v>
      </c>
      <c r="R824" s="60" t="s">
        <v>86</v>
      </c>
      <c r="S824" s="60"/>
    </row>
    <row r="825" spans="1:19" ht="135" hidden="1" customHeight="1" x14ac:dyDescent="0.2">
      <c r="A825" s="75" t="s">
        <v>4902</v>
      </c>
      <c r="B825" s="125" t="s">
        <v>378</v>
      </c>
      <c r="C825" s="56" t="s">
        <v>96</v>
      </c>
      <c r="D825" s="122" t="s">
        <v>4901</v>
      </c>
      <c r="E825" s="66" t="s">
        <v>539</v>
      </c>
      <c r="F825" s="66" t="s">
        <v>107</v>
      </c>
      <c r="G825" s="66" t="s">
        <v>2155</v>
      </c>
      <c r="H825" s="55" t="s">
        <v>86</v>
      </c>
      <c r="I825" s="55" t="s">
        <v>86</v>
      </c>
      <c r="J825" s="75" t="s">
        <v>2154</v>
      </c>
      <c r="K825" s="62">
        <v>150.94</v>
      </c>
      <c r="L825" s="63">
        <v>44012</v>
      </c>
      <c r="M825" s="55" t="s">
        <v>86</v>
      </c>
      <c r="N825" s="75" t="s">
        <v>102</v>
      </c>
      <c r="O825" s="122" t="s">
        <v>3617</v>
      </c>
      <c r="P825" s="122" t="s">
        <v>3616</v>
      </c>
      <c r="Q825" s="122" t="s">
        <v>3456</v>
      </c>
      <c r="R825" s="60" t="s">
        <v>86</v>
      </c>
      <c r="S825" s="60"/>
    </row>
    <row r="826" spans="1:19" ht="135" hidden="1" customHeight="1" x14ac:dyDescent="0.2">
      <c r="A826" s="75" t="s">
        <v>4900</v>
      </c>
      <c r="B826" s="125" t="s">
        <v>378</v>
      </c>
      <c r="C826" s="56" t="s">
        <v>96</v>
      </c>
      <c r="D826" s="122" t="s">
        <v>4899</v>
      </c>
      <c r="E826" s="66" t="s">
        <v>108</v>
      </c>
      <c r="F826" s="66" t="s">
        <v>4181</v>
      </c>
      <c r="G826" s="55" t="s">
        <v>106</v>
      </c>
      <c r="H826" s="55" t="s">
        <v>86</v>
      </c>
      <c r="I826" s="55" t="s">
        <v>86</v>
      </c>
      <c r="J826" s="75" t="s">
        <v>4898</v>
      </c>
      <c r="K826" s="62">
        <v>164.46</v>
      </c>
      <c r="L826" s="63">
        <v>44054</v>
      </c>
      <c r="M826" s="55" t="s">
        <v>86</v>
      </c>
      <c r="N826" s="75" t="s">
        <v>102</v>
      </c>
      <c r="O826" s="122" t="s">
        <v>3709</v>
      </c>
      <c r="P826" s="122" t="s">
        <v>3713</v>
      </c>
      <c r="Q826" s="122" t="s">
        <v>4897</v>
      </c>
      <c r="R826" s="60" t="s">
        <v>86</v>
      </c>
      <c r="S826" s="60"/>
    </row>
    <row r="827" spans="1:19" ht="135" hidden="1" customHeight="1" x14ac:dyDescent="0.2">
      <c r="A827" s="75" t="s">
        <v>4896</v>
      </c>
      <c r="B827" s="125" t="s">
        <v>378</v>
      </c>
      <c r="C827" s="56" t="s">
        <v>96</v>
      </c>
      <c r="D827" s="122" t="s">
        <v>4895</v>
      </c>
      <c r="E827" s="66" t="s">
        <v>108</v>
      </c>
      <c r="F827" s="66" t="s">
        <v>376</v>
      </c>
      <c r="G827" s="66" t="s">
        <v>375</v>
      </c>
      <c r="H827" s="55" t="s">
        <v>86</v>
      </c>
      <c r="I827" s="55" t="s">
        <v>86</v>
      </c>
      <c r="J827" s="75" t="s">
        <v>2147</v>
      </c>
      <c r="K827" s="62">
        <v>0</v>
      </c>
      <c r="L827" s="63">
        <v>44053</v>
      </c>
      <c r="M827" s="55" t="s">
        <v>86</v>
      </c>
      <c r="N827" s="75" t="s">
        <v>373</v>
      </c>
      <c r="O827" s="122" t="s">
        <v>4894</v>
      </c>
      <c r="P827" s="122" t="s">
        <v>4893</v>
      </c>
      <c r="Q827" s="122" t="s">
        <v>2143</v>
      </c>
      <c r="R827" s="60" t="s">
        <v>86</v>
      </c>
      <c r="S827" s="60"/>
    </row>
    <row r="828" spans="1:19" ht="135" hidden="1" customHeight="1" x14ac:dyDescent="0.2">
      <c r="A828" s="55" t="s">
        <v>4892</v>
      </c>
      <c r="B828" s="55" t="s">
        <v>97</v>
      </c>
      <c r="C828" s="56">
        <v>2</v>
      </c>
      <c r="D828" s="57" t="s">
        <v>4891</v>
      </c>
      <c r="E828" s="55" t="s">
        <v>4882</v>
      </c>
      <c r="F828" s="55" t="s">
        <v>4890</v>
      </c>
      <c r="G828" s="55" t="s">
        <v>158</v>
      </c>
      <c r="H828" s="55" t="s">
        <v>86</v>
      </c>
      <c r="I828" s="55" t="s">
        <v>86</v>
      </c>
      <c r="J828" s="55" t="s">
        <v>4889</v>
      </c>
      <c r="K828" s="58">
        <v>27.45</v>
      </c>
      <c r="L828" s="59">
        <v>42551</v>
      </c>
      <c r="M828" s="55" t="s">
        <v>86</v>
      </c>
      <c r="N828" s="55" t="s">
        <v>158</v>
      </c>
      <c r="O828" s="57" t="s">
        <v>4879</v>
      </c>
      <c r="P828" s="57" t="s">
        <v>1807</v>
      </c>
      <c r="Q828" s="57" t="s">
        <v>4888</v>
      </c>
      <c r="R828" s="60" t="s">
        <v>86</v>
      </c>
      <c r="S828" s="60" t="s">
        <v>223</v>
      </c>
    </row>
    <row r="829" spans="1:19" ht="135" hidden="1" customHeight="1" x14ac:dyDescent="0.2">
      <c r="A829" s="55" t="s">
        <v>4887</v>
      </c>
      <c r="B829" s="55" t="s">
        <v>97</v>
      </c>
      <c r="C829" s="56">
        <v>2</v>
      </c>
      <c r="D829" s="57" t="s">
        <v>8395</v>
      </c>
      <c r="E829" s="55" t="s">
        <v>4882</v>
      </c>
      <c r="F829" s="55" t="s">
        <v>4886</v>
      </c>
      <c r="G829" s="55" t="s">
        <v>158</v>
      </c>
      <c r="H829" s="55" t="s">
        <v>86</v>
      </c>
      <c r="I829" s="55" t="s">
        <v>86</v>
      </c>
      <c r="J829" s="55" t="s">
        <v>4885</v>
      </c>
      <c r="K829" s="58">
        <v>28.48</v>
      </c>
      <c r="L829" s="59">
        <v>42551</v>
      </c>
      <c r="M829" s="55" t="s">
        <v>86</v>
      </c>
      <c r="N829" s="55" t="s">
        <v>158</v>
      </c>
      <c r="O829" s="57" t="s">
        <v>4879</v>
      </c>
      <c r="P829" s="57" t="s">
        <v>1807</v>
      </c>
      <c r="Q829" s="57" t="s">
        <v>4884</v>
      </c>
      <c r="R829" s="60" t="s">
        <v>86</v>
      </c>
      <c r="S829" s="60" t="s">
        <v>223</v>
      </c>
    </row>
    <row r="830" spans="1:19" ht="135" hidden="1" customHeight="1" x14ac:dyDescent="0.2">
      <c r="A830" s="61" t="s">
        <v>4883</v>
      </c>
      <c r="B830" s="55" t="s">
        <v>97</v>
      </c>
      <c r="C830" s="56">
        <v>2</v>
      </c>
      <c r="D830" s="57" t="s">
        <v>8396</v>
      </c>
      <c r="E830" s="55" t="s">
        <v>4882</v>
      </c>
      <c r="F830" s="55" t="s">
        <v>4881</v>
      </c>
      <c r="G830" s="55" t="s">
        <v>158</v>
      </c>
      <c r="H830" s="55" t="s">
        <v>86</v>
      </c>
      <c r="I830" s="55" t="s">
        <v>86</v>
      </c>
      <c r="J830" s="55" t="s">
        <v>4880</v>
      </c>
      <c r="K830" s="58">
        <v>23.28</v>
      </c>
      <c r="L830" s="59">
        <v>42551</v>
      </c>
      <c r="M830" s="55" t="s">
        <v>86</v>
      </c>
      <c r="N830" s="55" t="s">
        <v>158</v>
      </c>
      <c r="O830" s="57" t="s">
        <v>4879</v>
      </c>
      <c r="P830" s="57" t="s">
        <v>1807</v>
      </c>
      <c r="Q830" s="57" t="s">
        <v>4878</v>
      </c>
      <c r="R830" s="60" t="s">
        <v>86</v>
      </c>
      <c r="S830" s="60" t="s">
        <v>223</v>
      </c>
    </row>
    <row r="831" spans="1:19" ht="135" hidden="1" customHeight="1" x14ac:dyDescent="0.2">
      <c r="A831" s="61" t="s">
        <v>4877</v>
      </c>
      <c r="B831" s="55" t="s">
        <v>378</v>
      </c>
      <c r="C831" s="56" t="s">
        <v>96</v>
      </c>
      <c r="D831" s="57" t="s">
        <v>4876</v>
      </c>
      <c r="E831" s="55" t="s">
        <v>108</v>
      </c>
      <c r="F831" s="55" t="s">
        <v>376</v>
      </c>
      <c r="G831" s="55" t="s">
        <v>375</v>
      </c>
      <c r="H831" s="55" t="s">
        <v>86</v>
      </c>
      <c r="I831" s="55" t="s">
        <v>86</v>
      </c>
      <c r="J831" s="55" t="s">
        <v>2147</v>
      </c>
      <c r="K831" s="58">
        <v>0</v>
      </c>
      <c r="L831" s="59">
        <v>43957</v>
      </c>
      <c r="M831" s="55" t="s">
        <v>86</v>
      </c>
      <c r="N831" s="55" t="s">
        <v>373</v>
      </c>
      <c r="O831" s="57" t="s">
        <v>4875</v>
      </c>
      <c r="P831" s="57" t="s">
        <v>4874</v>
      </c>
      <c r="Q831" s="57" t="s">
        <v>4873</v>
      </c>
      <c r="R831" s="60" t="s">
        <v>86</v>
      </c>
      <c r="S831" s="60"/>
    </row>
    <row r="832" spans="1:19" ht="135" hidden="1" customHeight="1" x14ac:dyDescent="0.2">
      <c r="A832" s="61" t="s">
        <v>4872</v>
      </c>
      <c r="B832" s="55" t="s">
        <v>378</v>
      </c>
      <c r="C832" s="56" t="s">
        <v>96</v>
      </c>
      <c r="D832" s="57" t="s">
        <v>4871</v>
      </c>
      <c r="E832" s="55" t="s">
        <v>108</v>
      </c>
      <c r="F832" s="55" t="s">
        <v>376</v>
      </c>
      <c r="G832" s="55" t="s">
        <v>375</v>
      </c>
      <c r="H832" s="55" t="s">
        <v>86</v>
      </c>
      <c r="I832" s="55" t="s">
        <v>86</v>
      </c>
      <c r="J832" s="55" t="s">
        <v>2147</v>
      </c>
      <c r="K832" s="58">
        <v>0</v>
      </c>
      <c r="L832" s="59">
        <v>43964</v>
      </c>
      <c r="M832" s="55" t="s">
        <v>86</v>
      </c>
      <c r="N832" s="55" t="s">
        <v>373</v>
      </c>
      <c r="O832" s="57" t="s">
        <v>4870</v>
      </c>
      <c r="P832" s="57" t="s">
        <v>4869</v>
      </c>
      <c r="Q832" s="57" t="s">
        <v>2143</v>
      </c>
      <c r="R832" s="60" t="s">
        <v>86</v>
      </c>
      <c r="S832" s="60"/>
    </row>
    <row r="833" spans="1:19" ht="135" hidden="1" customHeight="1" x14ac:dyDescent="0.2">
      <c r="A833" s="61" t="s">
        <v>4868</v>
      </c>
      <c r="B833" s="55" t="s">
        <v>378</v>
      </c>
      <c r="C833" s="56" t="s">
        <v>96</v>
      </c>
      <c r="D833" s="57" t="s">
        <v>4867</v>
      </c>
      <c r="E833" s="55" t="s">
        <v>108</v>
      </c>
      <c r="F833" s="55" t="s">
        <v>376</v>
      </c>
      <c r="G833" s="55" t="s">
        <v>375</v>
      </c>
      <c r="H833" s="55" t="s">
        <v>86</v>
      </c>
      <c r="I833" s="55" t="s">
        <v>86</v>
      </c>
      <c r="J833" s="55" t="s">
        <v>2147</v>
      </c>
      <c r="K833" s="58">
        <v>0</v>
      </c>
      <c r="L833" s="59">
        <v>44088</v>
      </c>
      <c r="M833" s="55" t="s">
        <v>86</v>
      </c>
      <c r="N833" s="55" t="s">
        <v>373</v>
      </c>
      <c r="O833" s="57" t="s">
        <v>4866</v>
      </c>
      <c r="P833" s="57" t="s">
        <v>4865</v>
      </c>
      <c r="Q833" s="57" t="s">
        <v>2143</v>
      </c>
      <c r="R833" s="60" t="s">
        <v>86</v>
      </c>
      <c r="S833" s="60"/>
    </row>
    <row r="834" spans="1:19" ht="135" hidden="1" customHeight="1" x14ac:dyDescent="0.2">
      <c r="A834" s="61" t="s">
        <v>4864</v>
      </c>
      <c r="B834" s="55" t="s">
        <v>97</v>
      </c>
      <c r="C834" s="56">
        <v>2</v>
      </c>
      <c r="D834" s="57" t="s">
        <v>4863</v>
      </c>
      <c r="E834" s="55" t="s">
        <v>719</v>
      </c>
      <c r="F834" s="55" t="s">
        <v>4851</v>
      </c>
      <c r="G834" s="55" t="s">
        <v>4862</v>
      </c>
      <c r="H834" s="55" t="s">
        <v>4861</v>
      </c>
      <c r="I834" s="55">
        <v>66.92</v>
      </c>
      <c r="J834" s="55" t="s">
        <v>4860</v>
      </c>
      <c r="K834" s="58">
        <v>70.36</v>
      </c>
      <c r="L834" s="59">
        <v>44096</v>
      </c>
      <c r="M834" s="55" t="s">
        <v>86</v>
      </c>
      <c r="N834" s="55" t="s">
        <v>360</v>
      </c>
      <c r="O834" s="57" t="s">
        <v>1576</v>
      </c>
      <c r="P834" s="57" t="s">
        <v>4847</v>
      </c>
      <c r="Q834" s="57" t="s">
        <v>4859</v>
      </c>
      <c r="R834" s="60" t="s">
        <v>86</v>
      </c>
      <c r="S834" s="60" t="s">
        <v>223</v>
      </c>
    </row>
    <row r="835" spans="1:19" ht="135" hidden="1" customHeight="1" x14ac:dyDescent="0.2">
      <c r="A835" s="61" t="s">
        <v>4858</v>
      </c>
      <c r="B835" s="55" t="s">
        <v>97</v>
      </c>
      <c r="C835" s="56">
        <v>2</v>
      </c>
      <c r="D835" s="57" t="s">
        <v>4857</v>
      </c>
      <c r="E835" s="55" t="s">
        <v>719</v>
      </c>
      <c r="F835" s="55" t="s">
        <v>4851</v>
      </c>
      <c r="G835" s="55" t="s">
        <v>4850</v>
      </c>
      <c r="H835" s="55" t="s">
        <v>4856</v>
      </c>
      <c r="I835" s="55">
        <v>69.47</v>
      </c>
      <c r="J835" s="55" t="s">
        <v>4855</v>
      </c>
      <c r="K835" s="58">
        <v>72.91</v>
      </c>
      <c r="L835" s="59">
        <v>44096</v>
      </c>
      <c r="M835" s="55" t="s">
        <v>86</v>
      </c>
      <c r="N835" s="55" t="s">
        <v>90</v>
      </c>
      <c r="O835" s="57" t="s">
        <v>1576</v>
      </c>
      <c r="P835" s="57" t="s">
        <v>4847</v>
      </c>
      <c r="Q835" s="57" t="s">
        <v>4854</v>
      </c>
      <c r="R835" s="60" t="s">
        <v>86</v>
      </c>
      <c r="S835" s="60" t="s">
        <v>223</v>
      </c>
    </row>
    <row r="836" spans="1:19" ht="135" hidden="1" customHeight="1" x14ac:dyDescent="0.2">
      <c r="A836" s="61" t="s">
        <v>4853</v>
      </c>
      <c r="B836" s="55" t="s">
        <v>97</v>
      </c>
      <c r="C836" s="56">
        <v>2</v>
      </c>
      <c r="D836" s="57" t="s">
        <v>4852</v>
      </c>
      <c r="E836" s="55" t="s">
        <v>719</v>
      </c>
      <c r="F836" s="55" t="s">
        <v>4851</v>
      </c>
      <c r="G836" s="55" t="s">
        <v>4850</v>
      </c>
      <c r="H836" s="55" t="s">
        <v>4849</v>
      </c>
      <c r="I836" s="55">
        <v>54.61</v>
      </c>
      <c r="J836" s="55" t="s">
        <v>4848</v>
      </c>
      <c r="K836" s="58">
        <v>57.83</v>
      </c>
      <c r="L836" s="59">
        <v>44096</v>
      </c>
      <c r="M836" s="55" t="s">
        <v>86</v>
      </c>
      <c r="N836" s="55" t="s">
        <v>90</v>
      </c>
      <c r="O836" s="57" t="s">
        <v>1576</v>
      </c>
      <c r="P836" s="57" t="s">
        <v>4847</v>
      </c>
      <c r="Q836" s="57" t="s">
        <v>4846</v>
      </c>
      <c r="R836" s="60" t="s">
        <v>86</v>
      </c>
      <c r="S836" s="60" t="s">
        <v>223</v>
      </c>
    </row>
    <row r="837" spans="1:19" ht="135" hidden="1" customHeight="1" x14ac:dyDescent="0.2">
      <c r="A837" s="61" t="s">
        <v>4845</v>
      </c>
      <c r="B837" s="55" t="s">
        <v>378</v>
      </c>
      <c r="C837" s="56" t="s">
        <v>96</v>
      </c>
      <c r="D837" s="57" t="s">
        <v>4844</v>
      </c>
      <c r="E837" s="55" t="s">
        <v>130</v>
      </c>
      <c r="F837" s="55" t="s">
        <v>376</v>
      </c>
      <c r="G837" s="55" t="s">
        <v>375</v>
      </c>
      <c r="H837" s="55" t="s">
        <v>86</v>
      </c>
      <c r="I837" s="55" t="s">
        <v>86</v>
      </c>
      <c r="J837" s="55" t="s">
        <v>2147</v>
      </c>
      <c r="K837" s="58">
        <v>0</v>
      </c>
      <c r="L837" s="59">
        <v>44092</v>
      </c>
      <c r="M837" s="55" t="s">
        <v>86</v>
      </c>
      <c r="N837" s="55" t="s">
        <v>373</v>
      </c>
      <c r="O837" s="57" t="s">
        <v>4770</v>
      </c>
      <c r="P837" s="57" t="s">
        <v>4843</v>
      </c>
      <c r="Q837" s="57" t="s">
        <v>2143</v>
      </c>
      <c r="R837" s="60" t="s">
        <v>86</v>
      </c>
      <c r="S837" s="60"/>
    </row>
    <row r="838" spans="1:19" ht="135" hidden="1" customHeight="1" x14ac:dyDescent="0.2">
      <c r="A838" s="61" t="s">
        <v>4842</v>
      </c>
      <c r="B838" s="55" t="s">
        <v>97</v>
      </c>
      <c r="C838" s="56" t="s">
        <v>96</v>
      </c>
      <c r="D838" s="57" t="s">
        <v>4841</v>
      </c>
      <c r="E838" s="55" t="s">
        <v>1027</v>
      </c>
      <c r="F838" s="55" t="s">
        <v>164</v>
      </c>
      <c r="G838" s="55" t="s">
        <v>163</v>
      </c>
      <c r="H838" s="55" t="s">
        <v>4840</v>
      </c>
      <c r="I838" s="55">
        <v>20.9</v>
      </c>
      <c r="J838" s="55" t="s">
        <v>4839</v>
      </c>
      <c r="K838" s="58">
        <v>15.8</v>
      </c>
      <c r="L838" s="59">
        <v>44103</v>
      </c>
      <c r="M838" s="55" t="s">
        <v>86</v>
      </c>
      <c r="N838" s="55" t="s">
        <v>158</v>
      </c>
      <c r="O838" s="57" t="s">
        <v>4838</v>
      </c>
      <c r="P838" s="57" t="s">
        <v>4837</v>
      </c>
      <c r="Q838" s="57" t="s">
        <v>4836</v>
      </c>
      <c r="R838" s="60" t="s">
        <v>86</v>
      </c>
      <c r="S838" s="60"/>
    </row>
    <row r="839" spans="1:19" ht="135" hidden="1" customHeight="1" x14ac:dyDescent="0.2">
      <c r="A839" s="61" t="s">
        <v>4835</v>
      </c>
      <c r="B839" s="55" t="s">
        <v>97</v>
      </c>
      <c r="C839" s="56" t="s">
        <v>96</v>
      </c>
      <c r="D839" s="57" t="s">
        <v>4834</v>
      </c>
      <c r="E839" s="55" t="s">
        <v>568</v>
      </c>
      <c r="F839" s="55" t="s">
        <v>4833</v>
      </c>
      <c r="G839" s="55" t="s">
        <v>413</v>
      </c>
      <c r="H839" s="55" t="s">
        <v>86</v>
      </c>
      <c r="I839" s="55" t="s">
        <v>86</v>
      </c>
      <c r="J839" s="55" t="s">
        <v>575</v>
      </c>
      <c r="K839" s="58">
        <v>78.599999999999994</v>
      </c>
      <c r="L839" s="59">
        <v>44106</v>
      </c>
      <c r="M839" s="55" t="s">
        <v>86</v>
      </c>
      <c r="N839" s="55" t="s">
        <v>408</v>
      </c>
      <c r="O839" s="57" t="s">
        <v>565</v>
      </c>
      <c r="P839" s="57" t="s">
        <v>564</v>
      </c>
      <c r="Q839" s="57" t="s">
        <v>4832</v>
      </c>
      <c r="R839" s="60" t="s">
        <v>86</v>
      </c>
      <c r="S839" s="60" t="s">
        <v>223</v>
      </c>
    </row>
    <row r="840" spans="1:19" ht="135" hidden="1" customHeight="1" x14ac:dyDescent="0.2">
      <c r="A840" s="61" t="s">
        <v>1298</v>
      </c>
      <c r="B840" s="55" t="s">
        <v>97</v>
      </c>
      <c r="C840" s="56" t="s">
        <v>96</v>
      </c>
      <c r="D840" s="57" t="s">
        <v>4831</v>
      </c>
      <c r="E840" s="55" t="s">
        <v>304</v>
      </c>
      <c r="F840" s="55" t="s">
        <v>228</v>
      </c>
      <c r="G840" s="55" t="s">
        <v>218</v>
      </c>
      <c r="H840" s="55" t="s">
        <v>86</v>
      </c>
      <c r="I840" s="55" t="s">
        <v>86</v>
      </c>
      <c r="J840" s="55" t="s">
        <v>1296</v>
      </c>
      <c r="K840" s="58">
        <v>73.16</v>
      </c>
      <c r="L840" s="59">
        <v>44113</v>
      </c>
      <c r="M840" s="55" t="s">
        <v>86</v>
      </c>
      <c r="N840" s="55" t="s">
        <v>224</v>
      </c>
      <c r="O840" s="57" t="s">
        <v>1220</v>
      </c>
      <c r="P840" s="57" t="s">
        <v>1292</v>
      </c>
      <c r="Q840" s="57" t="s">
        <v>4830</v>
      </c>
      <c r="R840" s="60" t="s">
        <v>86</v>
      </c>
      <c r="S840" s="60" t="s">
        <v>223</v>
      </c>
    </row>
    <row r="841" spans="1:19" ht="135" hidden="1" customHeight="1" x14ac:dyDescent="0.2">
      <c r="A841" s="61" t="s">
        <v>4829</v>
      </c>
      <c r="B841" s="55" t="s">
        <v>97</v>
      </c>
      <c r="C841" s="56" t="s">
        <v>96</v>
      </c>
      <c r="D841" s="57" t="s">
        <v>4828</v>
      </c>
      <c r="E841" s="55" t="s">
        <v>304</v>
      </c>
      <c r="F841" s="55" t="s">
        <v>228</v>
      </c>
      <c r="G841" s="55" t="s">
        <v>218</v>
      </c>
      <c r="H841" s="55" t="s">
        <v>4827</v>
      </c>
      <c r="I841" s="55">
        <v>80.19</v>
      </c>
      <c r="J841" s="55" t="s">
        <v>4826</v>
      </c>
      <c r="K841" s="58">
        <v>71.77</v>
      </c>
      <c r="L841" s="59">
        <v>44113</v>
      </c>
      <c r="M841" s="55" t="s">
        <v>86</v>
      </c>
      <c r="N841" s="55" t="s">
        <v>224</v>
      </c>
      <c r="O841" s="57" t="s">
        <v>1220</v>
      </c>
      <c r="P841" s="57" t="s">
        <v>4825</v>
      </c>
      <c r="Q841" s="57" t="s">
        <v>4824</v>
      </c>
      <c r="R841" s="60" t="s">
        <v>86</v>
      </c>
      <c r="S841" s="60"/>
    </row>
    <row r="842" spans="1:19" ht="135" hidden="1" customHeight="1" x14ac:dyDescent="0.2">
      <c r="A842" s="61" t="s">
        <v>1242</v>
      </c>
      <c r="B842" s="55" t="s">
        <v>97</v>
      </c>
      <c r="C842" s="56" t="s">
        <v>96</v>
      </c>
      <c r="D842" s="57" t="s">
        <v>1241</v>
      </c>
      <c r="E842" s="55" t="s">
        <v>1027</v>
      </c>
      <c r="F842" s="55" t="s">
        <v>129</v>
      </c>
      <c r="G842" s="55" t="s">
        <v>92</v>
      </c>
      <c r="H842" s="55" t="s">
        <v>86</v>
      </c>
      <c r="I842" s="55" t="s">
        <v>86</v>
      </c>
      <c r="J842" s="55" t="s">
        <v>1240</v>
      </c>
      <c r="K842" s="58">
        <v>49.78</v>
      </c>
      <c r="L842" s="59">
        <v>44117</v>
      </c>
      <c r="M842" s="55" t="s">
        <v>86</v>
      </c>
      <c r="N842" s="55" t="s">
        <v>90</v>
      </c>
      <c r="O842" s="57" t="s">
        <v>4815</v>
      </c>
      <c r="P842" s="57" t="s">
        <v>1235</v>
      </c>
      <c r="Q842" s="57" t="s">
        <v>1234</v>
      </c>
      <c r="R842" s="60" t="s">
        <v>86</v>
      </c>
      <c r="S842" s="60" t="s">
        <v>223</v>
      </c>
    </row>
    <row r="843" spans="1:19" ht="135" hidden="1" customHeight="1" x14ac:dyDescent="0.2">
      <c r="A843" s="61" t="s">
        <v>4823</v>
      </c>
      <c r="B843" s="55" t="s">
        <v>97</v>
      </c>
      <c r="C843" s="56" t="s">
        <v>96</v>
      </c>
      <c r="D843" s="57" t="s">
        <v>4822</v>
      </c>
      <c r="E843" s="55" t="s">
        <v>4821</v>
      </c>
      <c r="F843" s="55" t="s">
        <v>129</v>
      </c>
      <c r="G843" s="55" t="s">
        <v>362</v>
      </c>
      <c r="H843" s="55" t="s">
        <v>86</v>
      </c>
      <c r="I843" s="55" t="s">
        <v>86</v>
      </c>
      <c r="J843" s="55" t="s">
        <v>4820</v>
      </c>
      <c r="K843" s="58">
        <v>62.68</v>
      </c>
      <c r="L843" s="59">
        <v>44117</v>
      </c>
      <c r="M843" s="55" t="s">
        <v>86</v>
      </c>
      <c r="N843" s="55" t="s">
        <v>360</v>
      </c>
      <c r="O843" s="57" t="s">
        <v>4815</v>
      </c>
      <c r="P843" s="57" t="s">
        <v>1235</v>
      </c>
      <c r="Q843" s="57" t="s">
        <v>4819</v>
      </c>
      <c r="R843" s="60" t="s">
        <v>86</v>
      </c>
      <c r="S843" s="60"/>
    </row>
    <row r="844" spans="1:19" ht="102" hidden="1" x14ac:dyDescent="0.2">
      <c r="A844" s="61" t="s">
        <v>4818</v>
      </c>
      <c r="B844" s="55" t="s">
        <v>97</v>
      </c>
      <c r="C844" s="56" t="s">
        <v>96</v>
      </c>
      <c r="D844" s="57" t="s">
        <v>4817</v>
      </c>
      <c r="E844" s="55" t="s">
        <v>108</v>
      </c>
      <c r="F844" s="55" t="s">
        <v>129</v>
      </c>
      <c r="G844" s="55" t="s">
        <v>367</v>
      </c>
      <c r="H844" s="55" t="s">
        <v>86</v>
      </c>
      <c r="I844" s="55" t="s">
        <v>86</v>
      </c>
      <c r="J844" s="55" t="s">
        <v>4816</v>
      </c>
      <c r="K844" s="58">
        <v>65.77</v>
      </c>
      <c r="L844" s="59">
        <v>44117</v>
      </c>
      <c r="M844" s="55" t="s">
        <v>86</v>
      </c>
      <c r="N844" s="55" t="s">
        <v>90</v>
      </c>
      <c r="O844" s="57" t="s">
        <v>4815</v>
      </c>
      <c r="P844" s="57" t="s">
        <v>1235</v>
      </c>
      <c r="Q844" s="57" t="s">
        <v>4814</v>
      </c>
      <c r="R844" s="60" t="s">
        <v>86</v>
      </c>
      <c r="S844" s="60"/>
    </row>
    <row r="845" spans="1:19" ht="144.75" hidden="1" customHeight="1" x14ac:dyDescent="0.2">
      <c r="A845" s="61" t="s">
        <v>1470</v>
      </c>
      <c r="B845" s="55" t="s">
        <v>110</v>
      </c>
      <c r="C845" s="56" t="s">
        <v>96</v>
      </c>
      <c r="D845" s="57" t="s">
        <v>4813</v>
      </c>
      <c r="E845" s="55" t="s">
        <v>94</v>
      </c>
      <c r="F845" s="55" t="s">
        <v>117</v>
      </c>
      <c r="G845" s="55" t="s">
        <v>92</v>
      </c>
      <c r="H845" s="55" t="s">
        <v>86</v>
      </c>
      <c r="I845" s="55" t="s">
        <v>86</v>
      </c>
      <c r="J845" s="55" t="s">
        <v>1468</v>
      </c>
      <c r="K845" s="128">
        <v>-188.78</v>
      </c>
      <c r="L845" s="129">
        <v>44104</v>
      </c>
      <c r="M845" s="130" t="s">
        <v>103</v>
      </c>
      <c r="N845" s="131" t="s">
        <v>90</v>
      </c>
      <c r="O845" s="57" t="s">
        <v>1464</v>
      </c>
      <c r="P845" s="57" t="s">
        <v>1463</v>
      </c>
      <c r="Q845" s="57" t="s">
        <v>4812</v>
      </c>
      <c r="R845" s="60" t="s">
        <v>86</v>
      </c>
      <c r="S845" s="60" t="s">
        <v>223</v>
      </c>
    </row>
    <row r="846" spans="1:19" ht="185.25" hidden="1" customHeight="1" x14ac:dyDescent="0.2">
      <c r="A846" s="61" t="s">
        <v>919</v>
      </c>
      <c r="B846" s="55" t="s">
        <v>110</v>
      </c>
      <c r="C846" s="56" t="s">
        <v>96</v>
      </c>
      <c r="D846" s="57" t="s">
        <v>4811</v>
      </c>
      <c r="E846" s="55" t="s">
        <v>108</v>
      </c>
      <c r="F846" s="55" t="s">
        <v>183</v>
      </c>
      <c r="G846" s="55" t="s">
        <v>413</v>
      </c>
      <c r="H846" s="55" t="s">
        <v>86</v>
      </c>
      <c r="I846" s="55" t="s">
        <v>86</v>
      </c>
      <c r="J846" s="55" t="s">
        <v>917</v>
      </c>
      <c r="K846" s="58">
        <v>30.48</v>
      </c>
      <c r="L846" s="59">
        <v>44104</v>
      </c>
      <c r="M846" s="65" t="s">
        <v>103</v>
      </c>
      <c r="N846" s="55" t="s">
        <v>408</v>
      </c>
      <c r="O846" s="57" t="s">
        <v>906</v>
      </c>
      <c r="P846" s="57" t="s">
        <v>905</v>
      </c>
      <c r="Q846" s="57" t="s">
        <v>4810</v>
      </c>
      <c r="R846" s="60" t="s">
        <v>86</v>
      </c>
      <c r="S846" s="60" t="s">
        <v>223</v>
      </c>
    </row>
    <row r="847" spans="1:19" ht="170.25" hidden="1" customHeight="1" x14ac:dyDescent="0.2">
      <c r="A847" s="61" t="s">
        <v>912</v>
      </c>
      <c r="B847" s="55" t="s">
        <v>110</v>
      </c>
      <c r="C847" s="56" t="s">
        <v>96</v>
      </c>
      <c r="D847" s="57" t="s">
        <v>4809</v>
      </c>
      <c r="E847" s="55" t="s">
        <v>108</v>
      </c>
      <c r="F847" s="55" t="s">
        <v>183</v>
      </c>
      <c r="G847" s="55" t="s">
        <v>413</v>
      </c>
      <c r="H847" s="55" t="s">
        <v>86</v>
      </c>
      <c r="I847" s="55" t="s">
        <v>86</v>
      </c>
      <c r="J847" s="55" t="s">
        <v>910</v>
      </c>
      <c r="K847" s="58">
        <v>41.85</v>
      </c>
      <c r="L847" s="59">
        <v>44104</v>
      </c>
      <c r="M847" s="65" t="s">
        <v>103</v>
      </c>
      <c r="N847" s="55" t="s">
        <v>408</v>
      </c>
      <c r="O847" s="57" t="s">
        <v>906</v>
      </c>
      <c r="P847" s="57" t="s">
        <v>905</v>
      </c>
      <c r="Q847" s="57" t="s">
        <v>4808</v>
      </c>
      <c r="R847" s="60" t="s">
        <v>86</v>
      </c>
      <c r="S847" s="60" t="s">
        <v>223</v>
      </c>
    </row>
    <row r="848" spans="1:19" ht="171" hidden="1" customHeight="1" x14ac:dyDescent="0.2">
      <c r="A848" s="61" t="s">
        <v>1367</v>
      </c>
      <c r="B848" s="55" t="s">
        <v>110</v>
      </c>
      <c r="C848" s="56" t="s">
        <v>96</v>
      </c>
      <c r="D848" s="57" t="s">
        <v>4807</v>
      </c>
      <c r="E848" s="55" t="s">
        <v>118</v>
      </c>
      <c r="F848" s="55" t="s">
        <v>117</v>
      </c>
      <c r="G848" s="55" t="s">
        <v>92</v>
      </c>
      <c r="H848" s="55" t="s">
        <v>86</v>
      </c>
      <c r="I848" s="55" t="s">
        <v>86</v>
      </c>
      <c r="J848" s="55" t="s">
        <v>1365</v>
      </c>
      <c r="K848" s="128">
        <v>-453.1</v>
      </c>
      <c r="L848" s="129">
        <v>44104</v>
      </c>
      <c r="M848" s="130" t="s">
        <v>103</v>
      </c>
      <c r="N848" s="131" t="s">
        <v>90</v>
      </c>
      <c r="O848" s="57" t="s">
        <v>1330</v>
      </c>
      <c r="P848" s="57" t="s">
        <v>1346</v>
      </c>
      <c r="Q848" s="57" t="s">
        <v>4806</v>
      </c>
      <c r="R848" s="60" t="s">
        <v>86</v>
      </c>
      <c r="S848" s="60" t="s">
        <v>223</v>
      </c>
    </row>
    <row r="849" spans="1:19" ht="166.5" hidden="1" customHeight="1" x14ac:dyDescent="0.2">
      <c r="A849" s="61" t="s">
        <v>1359</v>
      </c>
      <c r="B849" s="55" t="s">
        <v>110</v>
      </c>
      <c r="C849" s="56" t="s">
        <v>96</v>
      </c>
      <c r="D849" s="57" t="s">
        <v>4805</v>
      </c>
      <c r="E849" s="55" t="s">
        <v>118</v>
      </c>
      <c r="F849" s="55" t="s">
        <v>117</v>
      </c>
      <c r="G849" s="55" t="s">
        <v>92</v>
      </c>
      <c r="H849" s="55" t="s">
        <v>86</v>
      </c>
      <c r="I849" s="55" t="s">
        <v>86</v>
      </c>
      <c r="J849" s="55" t="s">
        <v>1357</v>
      </c>
      <c r="K849" s="128">
        <v>-308.48</v>
      </c>
      <c r="L849" s="129">
        <v>44104</v>
      </c>
      <c r="M849" s="130" t="s">
        <v>103</v>
      </c>
      <c r="N849" s="131" t="s">
        <v>90</v>
      </c>
      <c r="O849" s="57" t="s">
        <v>1330</v>
      </c>
      <c r="P849" s="57" t="s">
        <v>1346</v>
      </c>
      <c r="Q849" s="57" t="s">
        <v>4804</v>
      </c>
      <c r="R849" s="60" t="s">
        <v>86</v>
      </c>
      <c r="S849" s="60" t="s">
        <v>223</v>
      </c>
    </row>
    <row r="850" spans="1:19" ht="187.5" hidden="1" customHeight="1" x14ac:dyDescent="0.2">
      <c r="A850" s="61" t="s">
        <v>1352</v>
      </c>
      <c r="B850" s="55" t="s">
        <v>110</v>
      </c>
      <c r="C850" s="56" t="s">
        <v>96</v>
      </c>
      <c r="D850" s="57" t="s">
        <v>4803</v>
      </c>
      <c r="E850" s="55" t="s">
        <v>118</v>
      </c>
      <c r="F850" s="55" t="s">
        <v>117</v>
      </c>
      <c r="G850" s="55" t="s">
        <v>92</v>
      </c>
      <c r="H850" s="55" t="s">
        <v>86</v>
      </c>
      <c r="I850" s="55" t="s">
        <v>86</v>
      </c>
      <c r="J850" s="55" t="s">
        <v>1350</v>
      </c>
      <c r="K850" s="128">
        <v>-236.96</v>
      </c>
      <c r="L850" s="129">
        <v>44104</v>
      </c>
      <c r="M850" s="130" t="s">
        <v>103</v>
      </c>
      <c r="N850" s="131" t="s">
        <v>90</v>
      </c>
      <c r="O850" s="57" t="s">
        <v>1330</v>
      </c>
      <c r="P850" s="57" t="s">
        <v>1346</v>
      </c>
      <c r="Q850" s="57" t="s">
        <v>4802</v>
      </c>
      <c r="R850" s="60" t="s">
        <v>86</v>
      </c>
      <c r="S850" s="60" t="s">
        <v>223</v>
      </c>
    </row>
    <row r="851" spans="1:19" ht="135" hidden="1" customHeight="1" x14ac:dyDescent="0.2">
      <c r="A851" s="61" t="s">
        <v>1344</v>
      </c>
      <c r="B851" s="55" t="s">
        <v>110</v>
      </c>
      <c r="C851" s="56" t="s">
        <v>96</v>
      </c>
      <c r="D851" s="57" t="s">
        <v>4801</v>
      </c>
      <c r="E851" s="55" t="s">
        <v>118</v>
      </c>
      <c r="F851" s="55" t="s">
        <v>117</v>
      </c>
      <c r="G851" s="55" t="s">
        <v>92</v>
      </c>
      <c r="H851" s="55" t="s">
        <v>86</v>
      </c>
      <c r="I851" s="55" t="s">
        <v>86</v>
      </c>
      <c r="J851" s="55" t="s">
        <v>1342</v>
      </c>
      <c r="K851" s="128">
        <v>-532.74</v>
      </c>
      <c r="L851" s="129">
        <v>44104</v>
      </c>
      <c r="M851" s="130" t="s">
        <v>103</v>
      </c>
      <c r="N851" s="131" t="s">
        <v>90</v>
      </c>
      <c r="O851" s="57" t="s">
        <v>1330</v>
      </c>
      <c r="P851" s="57" t="s">
        <v>1338</v>
      </c>
      <c r="Q851" s="57" t="s">
        <v>4800</v>
      </c>
      <c r="R851" s="60" t="s">
        <v>86</v>
      </c>
      <c r="S851" s="60" t="s">
        <v>223</v>
      </c>
    </row>
    <row r="852" spans="1:19" ht="177.75" hidden="1" customHeight="1" x14ac:dyDescent="0.2">
      <c r="A852" s="61" t="s">
        <v>1336</v>
      </c>
      <c r="B852" s="55" t="s">
        <v>110</v>
      </c>
      <c r="C852" s="56" t="s">
        <v>96</v>
      </c>
      <c r="D852" s="57" t="s">
        <v>4799</v>
      </c>
      <c r="E852" s="55" t="s">
        <v>118</v>
      </c>
      <c r="F852" s="55" t="s">
        <v>117</v>
      </c>
      <c r="G852" s="55" t="s">
        <v>92</v>
      </c>
      <c r="H852" s="55" t="s">
        <v>86</v>
      </c>
      <c r="I852" s="55" t="s">
        <v>86</v>
      </c>
      <c r="J852" s="55" t="s">
        <v>1334</v>
      </c>
      <c r="K852" s="128">
        <v>-372.2</v>
      </c>
      <c r="L852" s="129">
        <v>44104</v>
      </c>
      <c r="M852" s="130" t="s">
        <v>103</v>
      </c>
      <c r="N852" s="131" t="s">
        <v>90</v>
      </c>
      <c r="O852" s="57" t="s">
        <v>1330</v>
      </c>
      <c r="P852" s="57" t="s">
        <v>1329</v>
      </c>
      <c r="Q852" s="57" t="s">
        <v>4798</v>
      </c>
      <c r="R852" s="60" t="s">
        <v>86</v>
      </c>
      <c r="S852" s="60" t="s">
        <v>223</v>
      </c>
    </row>
    <row r="853" spans="1:19" ht="174.75" hidden="1" customHeight="1" x14ac:dyDescent="0.2">
      <c r="A853" s="61" t="s">
        <v>1307</v>
      </c>
      <c r="B853" s="55" t="s">
        <v>110</v>
      </c>
      <c r="C853" s="56" t="s">
        <v>96</v>
      </c>
      <c r="D853" s="57" t="s">
        <v>4797</v>
      </c>
      <c r="E853" s="55" t="s">
        <v>636</v>
      </c>
      <c r="F853" s="55" t="s">
        <v>117</v>
      </c>
      <c r="G853" s="55" t="s">
        <v>92</v>
      </c>
      <c r="H853" s="55" t="s">
        <v>86</v>
      </c>
      <c r="I853" s="55" t="s">
        <v>86</v>
      </c>
      <c r="J853" s="55" t="s">
        <v>1305</v>
      </c>
      <c r="K853" s="128">
        <v>-230.13</v>
      </c>
      <c r="L853" s="129">
        <v>44104</v>
      </c>
      <c r="M853" s="130" t="s">
        <v>103</v>
      </c>
      <c r="N853" s="131" t="s">
        <v>90</v>
      </c>
      <c r="O853" s="57" t="s">
        <v>1301</v>
      </c>
      <c r="P853" s="57" t="s">
        <v>1300</v>
      </c>
      <c r="Q853" s="57" t="s">
        <v>4796</v>
      </c>
      <c r="R853" s="60" t="s">
        <v>86</v>
      </c>
      <c r="S853" s="60" t="s">
        <v>223</v>
      </c>
    </row>
    <row r="854" spans="1:19" ht="135" hidden="1" customHeight="1" x14ac:dyDescent="0.2">
      <c r="A854" s="61" t="s">
        <v>1267</v>
      </c>
      <c r="B854" s="55" t="s">
        <v>97</v>
      </c>
      <c r="C854" s="56" t="s">
        <v>96</v>
      </c>
      <c r="D854" s="57" t="s">
        <v>1266</v>
      </c>
      <c r="E854" s="55" t="s">
        <v>883</v>
      </c>
      <c r="F854" s="55" t="s">
        <v>129</v>
      </c>
      <c r="G854" s="55" t="s">
        <v>92</v>
      </c>
      <c r="H854" s="55" t="s">
        <v>4795</v>
      </c>
      <c r="I854" s="55">
        <v>54.87</v>
      </c>
      <c r="J854" s="55" t="s">
        <v>1265</v>
      </c>
      <c r="K854" s="128">
        <v>47.53</v>
      </c>
      <c r="L854" s="129">
        <v>44133</v>
      </c>
      <c r="M854" s="132" t="s">
        <v>86</v>
      </c>
      <c r="N854" s="131" t="s">
        <v>90</v>
      </c>
      <c r="O854" s="57" t="s">
        <v>1262</v>
      </c>
      <c r="P854" s="57" t="s">
        <v>1261</v>
      </c>
      <c r="Q854" s="57" t="s">
        <v>1260</v>
      </c>
      <c r="R854" s="60" t="s">
        <v>86</v>
      </c>
      <c r="S854" s="60" t="s">
        <v>223</v>
      </c>
    </row>
    <row r="855" spans="1:19" ht="135" hidden="1" customHeight="1" x14ac:dyDescent="0.2">
      <c r="A855" s="61" t="s">
        <v>4794</v>
      </c>
      <c r="B855" s="55" t="s">
        <v>97</v>
      </c>
      <c r="C855" s="56" t="s">
        <v>96</v>
      </c>
      <c r="D855" s="57" t="s">
        <v>4793</v>
      </c>
      <c r="E855" s="55" t="s">
        <v>883</v>
      </c>
      <c r="F855" s="55" t="s">
        <v>129</v>
      </c>
      <c r="G855" s="55" t="s">
        <v>362</v>
      </c>
      <c r="H855" s="132" t="s">
        <v>86</v>
      </c>
      <c r="I855" s="132" t="s">
        <v>86</v>
      </c>
      <c r="J855" s="55" t="s">
        <v>4792</v>
      </c>
      <c r="K855" s="128">
        <v>60.15</v>
      </c>
      <c r="L855" s="129">
        <v>44133</v>
      </c>
      <c r="M855" s="132" t="s">
        <v>86</v>
      </c>
      <c r="N855" s="131" t="s">
        <v>360</v>
      </c>
      <c r="O855" s="57" t="s">
        <v>1262</v>
      </c>
      <c r="P855" s="57" t="s">
        <v>1261</v>
      </c>
      <c r="Q855" s="57" t="s">
        <v>4791</v>
      </c>
      <c r="R855" s="60" t="s">
        <v>86</v>
      </c>
      <c r="S855" s="60" t="s">
        <v>223</v>
      </c>
    </row>
    <row r="856" spans="1:19" ht="135" hidden="1" customHeight="1" x14ac:dyDescent="0.2">
      <c r="A856" s="61" t="s">
        <v>4790</v>
      </c>
      <c r="B856" s="55" t="s">
        <v>97</v>
      </c>
      <c r="C856" s="56" t="s">
        <v>96</v>
      </c>
      <c r="D856" s="57" t="s">
        <v>4789</v>
      </c>
      <c r="E856" s="55" t="s">
        <v>883</v>
      </c>
      <c r="F856" s="55" t="s">
        <v>129</v>
      </c>
      <c r="G856" s="55" t="s">
        <v>367</v>
      </c>
      <c r="H856" s="132" t="s">
        <v>86</v>
      </c>
      <c r="I856" s="132" t="s">
        <v>86</v>
      </c>
      <c r="J856" s="55" t="s">
        <v>4788</v>
      </c>
      <c r="K856" s="128">
        <v>63.24</v>
      </c>
      <c r="L856" s="129">
        <v>44133</v>
      </c>
      <c r="M856" s="132" t="s">
        <v>86</v>
      </c>
      <c r="N856" s="131" t="s">
        <v>90</v>
      </c>
      <c r="O856" s="57" t="s">
        <v>1262</v>
      </c>
      <c r="P856" s="57" t="s">
        <v>1261</v>
      </c>
      <c r="Q856" s="57" t="s">
        <v>4787</v>
      </c>
      <c r="R856" s="60" t="s">
        <v>86</v>
      </c>
      <c r="S856" s="60" t="s">
        <v>223</v>
      </c>
    </row>
    <row r="857" spans="1:19" ht="135" hidden="1" customHeight="1" x14ac:dyDescent="0.2">
      <c r="A857" s="61" t="s">
        <v>1715</v>
      </c>
      <c r="B857" s="55" t="s">
        <v>97</v>
      </c>
      <c r="C857" s="56" t="s">
        <v>96</v>
      </c>
      <c r="D857" s="57" t="s">
        <v>4786</v>
      </c>
      <c r="E857" s="55" t="s">
        <v>782</v>
      </c>
      <c r="F857" s="55" t="s">
        <v>228</v>
      </c>
      <c r="G857" s="55" t="s">
        <v>218</v>
      </c>
      <c r="H857" s="55" t="s">
        <v>4785</v>
      </c>
      <c r="I857" s="55">
        <v>74.03</v>
      </c>
      <c r="J857" s="55" t="s">
        <v>1713</v>
      </c>
      <c r="K857" s="128">
        <v>65.63</v>
      </c>
      <c r="L857" s="129">
        <v>44125</v>
      </c>
      <c r="M857" s="132" t="s">
        <v>86</v>
      </c>
      <c r="N857" s="131" t="s">
        <v>224</v>
      </c>
      <c r="O857" s="57" t="s">
        <v>1709</v>
      </c>
      <c r="P857" s="57" t="s">
        <v>1708</v>
      </c>
      <c r="Q857" s="57" t="s">
        <v>4784</v>
      </c>
      <c r="R857" s="60" t="s">
        <v>86</v>
      </c>
      <c r="S857" s="60" t="s">
        <v>223</v>
      </c>
    </row>
    <row r="858" spans="1:19" ht="135" hidden="1" customHeight="1" x14ac:dyDescent="0.2">
      <c r="A858" s="61" t="s">
        <v>2028</v>
      </c>
      <c r="B858" s="55" t="s">
        <v>97</v>
      </c>
      <c r="C858" s="56" t="s">
        <v>96</v>
      </c>
      <c r="D858" s="57" t="s">
        <v>4783</v>
      </c>
      <c r="E858" s="55" t="s">
        <v>782</v>
      </c>
      <c r="F858" s="55" t="s">
        <v>219</v>
      </c>
      <c r="G858" s="55" t="s">
        <v>218</v>
      </c>
      <c r="H858" s="132" t="s">
        <v>86</v>
      </c>
      <c r="I858" s="132" t="s">
        <v>86</v>
      </c>
      <c r="J858" s="55" t="s">
        <v>2026</v>
      </c>
      <c r="K858" s="128">
        <v>26.6</v>
      </c>
      <c r="L858" s="129">
        <v>44125</v>
      </c>
      <c r="M858" s="132" t="s">
        <v>86</v>
      </c>
      <c r="N858" s="131" t="s">
        <v>214</v>
      </c>
      <c r="O858" s="57" t="s">
        <v>1709</v>
      </c>
      <c r="P858" s="57" t="s">
        <v>1708</v>
      </c>
      <c r="Q858" s="57" t="s">
        <v>4782</v>
      </c>
      <c r="R858" s="60" t="s">
        <v>86</v>
      </c>
      <c r="S858" s="60" t="s">
        <v>223</v>
      </c>
    </row>
    <row r="859" spans="1:19" ht="135" hidden="1" customHeight="1" x14ac:dyDescent="0.2">
      <c r="A859" s="61" t="s">
        <v>895</v>
      </c>
      <c r="B859" s="55" t="s">
        <v>97</v>
      </c>
      <c r="C859" s="56" t="s">
        <v>96</v>
      </c>
      <c r="D859" s="57" t="s">
        <v>894</v>
      </c>
      <c r="E859" s="55" t="s">
        <v>883</v>
      </c>
      <c r="F859" s="55" t="s">
        <v>173</v>
      </c>
      <c r="G859" s="55" t="s">
        <v>163</v>
      </c>
      <c r="H859" s="132" t="s">
        <v>86</v>
      </c>
      <c r="I859" s="132" t="s">
        <v>86</v>
      </c>
      <c r="J859" s="55" t="s">
        <v>882</v>
      </c>
      <c r="K859" s="128">
        <v>36.619999999999997</v>
      </c>
      <c r="L859" s="129">
        <v>44141</v>
      </c>
      <c r="M859" s="132" t="s">
        <v>86</v>
      </c>
      <c r="N859" s="131" t="s">
        <v>158</v>
      </c>
      <c r="O859" s="57" t="s">
        <v>878</v>
      </c>
      <c r="P859" s="57" t="s">
        <v>877</v>
      </c>
      <c r="Q859" s="57" t="s">
        <v>891</v>
      </c>
      <c r="R859" s="60" t="s">
        <v>86</v>
      </c>
      <c r="S859" s="60"/>
    </row>
    <row r="860" spans="1:19" ht="135" hidden="1" customHeight="1" x14ac:dyDescent="0.2">
      <c r="A860" s="61" t="s">
        <v>890</v>
      </c>
      <c r="B860" s="55" t="s">
        <v>97</v>
      </c>
      <c r="C860" s="56" t="s">
        <v>96</v>
      </c>
      <c r="D860" s="57" t="s">
        <v>889</v>
      </c>
      <c r="E860" s="55" t="s">
        <v>883</v>
      </c>
      <c r="F860" s="55" t="s">
        <v>458</v>
      </c>
      <c r="G860" s="55" t="s">
        <v>163</v>
      </c>
      <c r="H860" s="132" t="s">
        <v>86</v>
      </c>
      <c r="I860" s="132" t="s">
        <v>86</v>
      </c>
      <c r="J860" s="55" t="s">
        <v>4781</v>
      </c>
      <c r="K860" s="128">
        <v>66.13</v>
      </c>
      <c r="L860" s="129">
        <v>44141</v>
      </c>
      <c r="M860" s="132" t="s">
        <v>86</v>
      </c>
      <c r="N860" s="131" t="s">
        <v>158</v>
      </c>
      <c r="O860" s="57" t="s">
        <v>878</v>
      </c>
      <c r="P860" s="57" t="s">
        <v>877</v>
      </c>
      <c r="Q860" s="57" t="s">
        <v>886</v>
      </c>
      <c r="R860" s="60" t="s">
        <v>86</v>
      </c>
      <c r="S860" s="60" t="s">
        <v>223</v>
      </c>
    </row>
    <row r="861" spans="1:19" ht="135" hidden="1" customHeight="1" x14ac:dyDescent="0.2">
      <c r="A861" s="61" t="s">
        <v>885</v>
      </c>
      <c r="B861" s="55" t="s">
        <v>97</v>
      </c>
      <c r="C861" s="56" t="s">
        <v>96</v>
      </c>
      <c r="D861" s="57" t="s">
        <v>884</v>
      </c>
      <c r="E861" s="55" t="s">
        <v>883</v>
      </c>
      <c r="F861" s="55" t="s">
        <v>183</v>
      </c>
      <c r="G861" s="55" t="s">
        <v>163</v>
      </c>
      <c r="H861" s="132" t="s">
        <v>86</v>
      </c>
      <c r="I861" s="132" t="s">
        <v>86</v>
      </c>
      <c r="J861" s="55" t="s">
        <v>4780</v>
      </c>
      <c r="K861" s="128">
        <v>41.88</v>
      </c>
      <c r="L861" s="129">
        <v>44141</v>
      </c>
      <c r="M861" s="132" t="s">
        <v>86</v>
      </c>
      <c r="N861" s="131" t="s">
        <v>158</v>
      </c>
      <c r="O861" s="57" t="s">
        <v>878</v>
      </c>
      <c r="P861" s="57" t="s">
        <v>877</v>
      </c>
      <c r="Q861" s="57" t="s">
        <v>876</v>
      </c>
      <c r="R861" s="60" t="s">
        <v>86</v>
      </c>
      <c r="S861" s="60" t="s">
        <v>223</v>
      </c>
    </row>
    <row r="862" spans="1:19" ht="135" hidden="1" customHeight="1" x14ac:dyDescent="0.2">
      <c r="A862" s="61" t="s">
        <v>4779</v>
      </c>
      <c r="B862" s="55" t="s">
        <v>97</v>
      </c>
      <c r="C862" s="56" t="s">
        <v>96</v>
      </c>
      <c r="D862" s="57" t="s">
        <v>4778</v>
      </c>
      <c r="E862" s="55" t="s">
        <v>883</v>
      </c>
      <c r="F862" s="55" t="s">
        <v>164</v>
      </c>
      <c r="G862" s="55" t="s">
        <v>163</v>
      </c>
      <c r="H862" s="132" t="s">
        <v>86</v>
      </c>
      <c r="I862" s="132" t="s">
        <v>86</v>
      </c>
      <c r="J862" s="55" t="s">
        <v>4777</v>
      </c>
      <c r="K862" s="128">
        <v>31.6</v>
      </c>
      <c r="L862" s="129">
        <v>44141</v>
      </c>
      <c r="M862" s="132" t="s">
        <v>86</v>
      </c>
      <c r="N862" s="131" t="s">
        <v>158</v>
      </c>
      <c r="O862" s="57" t="s">
        <v>878</v>
      </c>
      <c r="P862" s="57" t="s">
        <v>877</v>
      </c>
      <c r="Q862" s="57" t="s">
        <v>4776</v>
      </c>
      <c r="R862" s="60" t="s">
        <v>86</v>
      </c>
      <c r="S862" s="60"/>
    </row>
    <row r="863" spans="1:19" ht="135" hidden="1" customHeight="1" x14ac:dyDescent="0.2">
      <c r="A863" s="61" t="s">
        <v>4775</v>
      </c>
      <c r="B863" s="55" t="s">
        <v>378</v>
      </c>
      <c r="C863" s="56" t="s">
        <v>96</v>
      </c>
      <c r="D863" s="57" t="s">
        <v>4774</v>
      </c>
      <c r="E863" s="55" t="s">
        <v>108</v>
      </c>
      <c r="F863" s="55" t="s">
        <v>376</v>
      </c>
      <c r="G863" s="55" t="s">
        <v>106</v>
      </c>
      <c r="H863" s="132" t="s">
        <v>86</v>
      </c>
      <c r="I863" s="132" t="s">
        <v>86</v>
      </c>
      <c r="J863" s="55" t="s">
        <v>3715</v>
      </c>
      <c r="K863" s="128">
        <v>10.51</v>
      </c>
      <c r="L863" s="129">
        <v>44104</v>
      </c>
      <c r="M863" s="132" t="s">
        <v>86</v>
      </c>
      <c r="N863" s="131" t="s">
        <v>102</v>
      </c>
      <c r="O863" s="57" t="s">
        <v>2615</v>
      </c>
      <c r="P863" s="57" t="s">
        <v>4773</v>
      </c>
      <c r="Q863" s="57" t="s">
        <v>4768</v>
      </c>
      <c r="R863" s="60" t="s">
        <v>86</v>
      </c>
      <c r="S863" s="60"/>
    </row>
    <row r="864" spans="1:19" ht="135" hidden="1" customHeight="1" x14ac:dyDescent="0.2">
      <c r="A864" s="61" t="s">
        <v>4772</v>
      </c>
      <c r="B864" s="55" t="s">
        <v>378</v>
      </c>
      <c r="C864" s="56" t="s">
        <v>96</v>
      </c>
      <c r="D864" s="57" t="s">
        <v>4771</v>
      </c>
      <c r="E864" s="55" t="s">
        <v>108</v>
      </c>
      <c r="F864" s="55" t="s">
        <v>376</v>
      </c>
      <c r="G864" s="55" t="s">
        <v>106</v>
      </c>
      <c r="H864" s="132" t="s">
        <v>86</v>
      </c>
      <c r="I864" s="132" t="s">
        <v>86</v>
      </c>
      <c r="J864" s="55" t="s">
        <v>3715</v>
      </c>
      <c r="K864" s="128">
        <v>10.51</v>
      </c>
      <c r="L864" s="129">
        <v>44013</v>
      </c>
      <c r="M864" s="132" t="s">
        <v>86</v>
      </c>
      <c r="N864" s="131" t="s">
        <v>102</v>
      </c>
      <c r="O864" s="57" t="s">
        <v>4770</v>
      </c>
      <c r="P864" s="57" t="s">
        <v>4769</v>
      </c>
      <c r="Q864" s="57" t="s">
        <v>4768</v>
      </c>
      <c r="R864" s="60" t="s">
        <v>86</v>
      </c>
      <c r="S864" s="60"/>
    </row>
    <row r="865" spans="1:19" ht="135" hidden="1" customHeight="1" x14ac:dyDescent="0.2">
      <c r="A865" s="61" t="s">
        <v>4767</v>
      </c>
      <c r="B865" s="55" t="s">
        <v>378</v>
      </c>
      <c r="C865" s="56" t="s">
        <v>96</v>
      </c>
      <c r="D865" s="57" t="s">
        <v>4766</v>
      </c>
      <c r="E865" s="55" t="s">
        <v>108</v>
      </c>
      <c r="F865" s="55" t="s">
        <v>376</v>
      </c>
      <c r="G865" s="55" t="s">
        <v>375</v>
      </c>
      <c r="H865" s="132" t="s">
        <v>86</v>
      </c>
      <c r="I865" s="132" t="s">
        <v>86</v>
      </c>
      <c r="J865" s="55" t="s">
        <v>2147</v>
      </c>
      <c r="K865" s="128">
        <v>0</v>
      </c>
      <c r="L865" s="129">
        <v>44137</v>
      </c>
      <c r="M865" s="132" t="s">
        <v>86</v>
      </c>
      <c r="N865" s="131" t="s">
        <v>373</v>
      </c>
      <c r="O865" s="57" t="s">
        <v>4765</v>
      </c>
      <c r="P865" s="57" t="s">
        <v>4764</v>
      </c>
      <c r="Q865" s="57" t="s">
        <v>2143</v>
      </c>
      <c r="R865" s="60" t="s">
        <v>86</v>
      </c>
      <c r="S865" s="60"/>
    </row>
    <row r="866" spans="1:19" ht="217.5" hidden="1" customHeight="1" x14ac:dyDescent="0.2">
      <c r="A866" s="61" t="s">
        <v>4763</v>
      </c>
      <c r="B866" s="55" t="s">
        <v>110</v>
      </c>
      <c r="C866" s="56" t="s">
        <v>96</v>
      </c>
      <c r="D866" s="57" t="s">
        <v>4762</v>
      </c>
      <c r="E866" s="55" t="s">
        <v>108</v>
      </c>
      <c r="F866" s="55" t="s">
        <v>129</v>
      </c>
      <c r="G866" s="55" t="s">
        <v>2155</v>
      </c>
      <c r="H866" s="132" t="s">
        <v>86</v>
      </c>
      <c r="I866" s="132" t="s">
        <v>86</v>
      </c>
      <c r="J866" s="55" t="s">
        <v>4761</v>
      </c>
      <c r="K866" s="128">
        <v>131.51</v>
      </c>
      <c r="L866" s="129">
        <v>44147</v>
      </c>
      <c r="M866" s="133" t="s">
        <v>103</v>
      </c>
      <c r="N866" s="131" t="s">
        <v>102</v>
      </c>
      <c r="O866" s="57" t="s">
        <v>4760</v>
      </c>
      <c r="P866" s="57" t="s">
        <v>100</v>
      </c>
      <c r="Q866" s="57" t="s">
        <v>4759</v>
      </c>
      <c r="R866" s="60" t="s">
        <v>86</v>
      </c>
      <c r="S866" s="60"/>
    </row>
    <row r="867" spans="1:19" ht="135" hidden="1" customHeight="1" x14ac:dyDescent="0.2">
      <c r="A867" s="61" t="s">
        <v>4758</v>
      </c>
      <c r="B867" s="55" t="s">
        <v>97</v>
      </c>
      <c r="C867" s="56" t="s">
        <v>96</v>
      </c>
      <c r="D867" s="57" t="s">
        <v>4757</v>
      </c>
      <c r="E867" s="55" t="s">
        <v>539</v>
      </c>
      <c r="F867" s="55" t="s">
        <v>129</v>
      </c>
      <c r="G867" s="55" t="s">
        <v>92</v>
      </c>
      <c r="H867" s="132" t="s">
        <v>86</v>
      </c>
      <c r="I867" s="132" t="s">
        <v>86</v>
      </c>
      <c r="J867" s="55" t="s">
        <v>4756</v>
      </c>
      <c r="K867" s="128">
        <v>29.92</v>
      </c>
      <c r="L867" s="129">
        <v>44147</v>
      </c>
      <c r="M867" s="132" t="s">
        <v>86</v>
      </c>
      <c r="N867" s="131" t="s">
        <v>90</v>
      </c>
      <c r="O867" s="57" t="s">
        <v>4747</v>
      </c>
      <c r="P867" s="57" t="s">
        <v>4746</v>
      </c>
      <c r="Q867" s="57" t="s">
        <v>4755</v>
      </c>
      <c r="R867" s="60" t="s">
        <v>86</v>
      </c>
      <c r="S867" s="60" t="s">
        <v>223</v>
      </c>
    </row>
    <row r="868" spans="1:19" ht="135" hidden="1" customHeight="1" x14ac:dyDescent="0.2">
      <c r="A868" s="61" t="s">
        <v>4754</v>
      </c>
      <c r="B868" s="55" t="s">
        <v>97</v>
      </c>
      <c r="C868" s="56" t="s">
        <v>96</v>
      </c>
      <c r="D868" s="57" t="s">
        <v>4753</v>
      </c>
      <c r="E868" s="55" t="s">
        <v>539</v>
      </c>
      <c r="F868" s="55" t="s">
        <v>129</v>
      </c>
      <c r="G868" s="55" t="s">
        <v>362</v>
      </c>
      <c r="H868" s="132" t="s">
        <v>86</v>
      </c>
      <c r="I868" s="132" t="s">
        <v>86</v>
      </c>
      <c r="J868" s="55" t="s">
        <v>4752</v>
      </c>
      <c r="K868" s="128">
        <v>42.7</v>
      </c>
      <c r="L868" s="129">
        <v>44147</v>
      </c>
      <c r="M868" s="132" t="s">
        <v>86</v>
      </c>
      <c r="N868" s="131" t="s">
        <v>360</v>
      </c>
      <c r="O868" s="57" t="s">
        <v>4747</v>
      </c>
      <c r="P868" s="57" t="s">
        <v>4746</v>
      </c>
      <c r="Q868" s="57" t="s">
        <v>4751</v>
      </c>
      <c r="R868" s="60" t="s">
        <v>86</v>
      </c>
      <c r="S868" s="60" t="s">
        <v>223</v>
      </c>
    </row>
    <row r="869" spans="1:19" ht="135" hidden="1" customHeight="1" x14ac:dyDescent="0.2">
      <c r="A869" s="61" t="s">
        <v>4750</v>
      </c>
      <c r="B869" s="55" t="s">
        <v>97</v>
      </c>
      <c r="C869" s="56" t="s">
        <v>96</v>
      </c>
      <c r="D869" s="57" t="s">
        <v>4749</v>
      </c>
      <c r="E869" s="55" t="s">
        <v>539</v>
      </c>
      <c r="F869" s="55" t="s">
        <v>129</v>
      </c>
      <c r="G869" s="55" t="s">
        <v>367</v>
      </c>
      <c r="H869" s="132" t="s">
        <v>86</v>
      </c>
      <c r="I869" s="132" t="s">
        <v>86</v>
      </c>
      <c r="J869" s="55" t="s">
        <v>4748</v>
      </c>
      <c r="K869" s="128">
        <v>45.78</v>
      </c>
      <c r="L869" s="129">
        <v>44147</v>
      </c>
      <c r="M869" s="132" t="s">
        <v>86</v>
      </c>
      <c r="N869" s="131" t="s">
        <v>90</v>
      </c>
      <c r="O869" s="57" t="s">
        <v>4747</v>
      </c>
      <c r="P869" s="57" t="s">
        <v>4746</v>
      </c>
      <c r="Q869" s="57" t="s">
        <v>4745</v>
      </c>
      <c r="R869" s="60" t="s">
        <v>86</v>
      </c>
      <c r="S869" s="60" t="s">
        <v>223</v>
      </c>
    </row>
    <row r="870" spans="1:19" ht="135" hidden="1" customHeight="1" x14ac:dyDescent="0.2">
      <c r="A870" s="61" t="s">
        <v>4744</v>
      </c>
      <c r="B870" s="55" t="s">
        <v>97</v>
      </c>
      <c r="C870" s="56" t="s">
        <v>96</v>
      </c>
      <c r="D870" s="57" t="s">
        <v>4743</v>
      </c>
      <c r="E870" s="55" t="s">
        <v>539</v>
      </c>
      <c r="F870" s="55" t="s">
        <v>164</v>
      </c>
      <c r="G870" s="55" t="s">
        <v>163</v>
      </c>
      <c r="H870" s="132" t="s">
        <v>4742</v>
      </c>
      <c r="I870" s="132" t="s">
        <v>4741</v>
      </c>
      <c r="J870" s="55" t="s">
        <v>4740</v>
      </c>
      <c r="K870" s="128">
        <v>22.4</v>
      </c>
      <c r="L870" s="129">
        <v>44147</v>
      </c>
      <c r="M870" s="132" t="s">
        <v>86</v>
      </c>
      <c r="N870" s="131" t="s">
        <v>158</v>
      </c>
      <c r="O870" s="57" t="s">
        <v>4639</v>
      </c>
      <c r="P870" s="57" t="s">
        <v>4638</v>
      </c>
      <c r="Q870" s="57" t="s">
        <v>4739</v>
      </c>
      <c r="R870" s="60" t="s">
        <v>86</v>
      </c>
      <c r="S870" s="60"/>
    </row>
    <row r="871" spans="1:19" ht="135" hidden="1" customHeight="1" x14ac:dyDescent="0.2">
      <c r="A871" s="61" t="s">
        <v>4738</v>
      </c>
      <c r="B871" s="55" t="s">
        <v>378</v>
      </c>
      <c r="C871" s="56" t="s">
        <v>96</v>
      </c>
      <c r="D871" s="57" t="s">
        <v>4737</v>
      </c>
      <c r="E871" s="55" t="s">
        <v>108</v>
      </c>
      <c r="F871" s="55" t="s">
        <v>107</v>
      </c>
      <c r="G871" s="55" t="s">
        <v>106</v>
      </c>
      <c r="H871" s="132" t="s">
        <v>86</v>
      </c>
      <c r="I871" s="132" t="s">
        <v>86</v>
      </c>
      <c r="J871" s="55" t="s">
        <v>3008</v>
      </c>
      <c r="K871" s="128">
        <v>117.67</v>
      </c>
      <c r="L871" s="129">
        <v>44147</v>
      </c>
      <c r="M871" s="132" t="s">
        <v>86</v>
      </c>
      <c r="N871" s="131" t="s">
        <v>102</v>
      </c>
      <c r="O871" s="57" t="s">
        <v>2209</v>
      </c>
      <c r="P871" s="57" t="s">
        <v>4554</v>
      </c>
      <c r="Q871" s="57" t="s">
        <v>3006</v>
      </c>
      <c r="R871" s="60" t="s">
        <v>86</v>
      </c>
      <c r="S871" s="60"/>
    </row>
    <row r="872" spans="1:19" ht="135" hidden="1" customHeight="1" x14ac:dyDescent="0.2">
      <c r="A872" s="61" t="s">
        <v>4736</v>
      </c>
      <c r="B872" s="55" t="s">
        <v>97</v>
      </c>
      <c r="C872" s="56" t="s">
        <v>96</v>
      </c>
      <c r="D872" s="57" t="s">
        <v>4735</v>
      </c>
      <c r="E872" s="55" t="s">
        <v>220</v>
      </c>
      <c r="F872" s="55" t="s">
        <v>228</v>
      </c>
      <c r="G872" s="55" t="s">
        <v>218</v>
      </c>
      <c r="H872" s="132" t="s">
        <v>4731</v>
      </c>
      <c r="I872" s="132" t="s">
        <v>4730</v>
      </c>
      <c r="J872" s="55" t="s">
        <v>3343</v>
      </c>
      <c r="K872" s="128">
        <v>70.62</v>
      </c>
      <c r="L872" s="129">
        <v>44153</v>
      </c>
      <c r="M872" s="132" t="s">
        <v>86</v>
      </c>
      <c r="N872" s="131" t="s">
        <v>224</v>
      </c>
      <c r="O872" s="57" t="s">
        <v>391</v>
      </c>
      <c r="P872" s="57" t="s">
        <v>3328</v>
      </c>
      <c r="Q872" s="57" t="s">
        <v>4734</v>
      </c>
      <c r="R872" s="60" t="s">
        <v>86</v>
      </c>
      <c r="S872" s="60" t="s">
        <v>223</v>
      </c>
    </row>
    <row r="873" spans="1:19" ht="135" hidden="1" customHeight="1" x14ac:dyDescent="0.2">
      <c r="A873" s="61" t="s">
        <v>4733</v>
      </c>
      <c r="B873" s="55" t="s">
        <v>97</v>
      </c>
      <c r="C873" s="56" t="s">
        <v>96</v>
      </c>
      <c r="D873" s="57" t="s">
        <v>4732</v>
      </c>
      <c r="E873" s="55" t="s">
        <v>220</v>
      </c>
      <c r="F873" s="55" t="s">
        <v>228</v>
      </c>
      <c r="G873" s="55" t="s">
        <v>218</v>
      </c>
      <c r="H873" s="132" t="s">
        <v>4731</v>
      </c>
      <c r="I873" s="132" t="s">
        <v>4730</v>
      </c>
      <c r="J873" s="55" t="s">
        <v>3337</v>
      </c>
      <c r="K873" s="128">
        <v>67.47</v>
      </c>
      <c r="L873" s="129">
        <v>44153</v>
      </c>
      <c r="M873" s="132" t="s">
        <v>86</v>
      </c>
      <c r="N873" s="131" t="s">
        <v>224</v>
      </c>
      <c r="O873" s="57" t="s">
        <v>391</v>
      </c>
      <c r="P873" s="57" t="s">
        <v>3328</v>
      </c>
      <c r="Q873" s="57" t="s">
        <v>4729</v>
      </c>
      <c r="R873" s="60" t="s">
        <v>86</v>
      </c>
      <c r="S873" s="60" t="s">
        <v>223</v>
      </c>
    </row>
    <row r="874" spans="1:19" ht="135" hidden="1" customHeight="1" x14ac:dyDescent="0.2">
      <c r="A874" s="61" t="s">
        <v>4728</v>
      </c>
      <c r="B874" s="55" t="s">
        <v>97</v>
      </c>
      <c r="C874" s="56" t="s">
        <v>96</v>
      </c>
      <c r="D874" s="57" t="s">
        <v>4727</v>
      </c>
      <c r="E874" s="55" t="s">
        <v>304</v>
      </c>
      <c r="F874" s="55" t="s">
        <v>228</v>
      </c>
      <c r="G874" s="55" t="s">
        <v>218</v>
      </c>
      <c r="H874" s="132" t="s">
        <v>4722</v>
      </c>
      <c r="I874" s="132" t="s">
        <v>4726</v>
      </c>
      <c r="J874" s="55" t="s">
        <v>3636</v>
      </c>
      <c r="K874" s="128">
        <v>71.319999999999993</v>
      </c>
      <c r="L874" s="129">
        <v>44153</v>
      </c>
      <c r="M874" s="132" t="s">
        <v>86</v>
      </c>
      <c r="N874" s="131" t="s">
        <v>224</v>
      </c>
      <c r="O874" s="57" t="s">
        <v>391</v>
      </c>
      <c r="P874" s="57" t="s">
        <v>4720</v>
      </c>
      <c r="Q874" s="57" t="s">
        <v>4725</v>
      </c>
      <c r="R874" s="60" t="s">
        <v>86</v>
      </c>
      <c r="S874" s="60" t="s">
        <v>223</v>
      </c>
    </row>
    <row r="875" spans="1:19" ht="135" hidden="1" customHeight="1" x14ac:dyDescent="0.2">
      <c r="A875" s="61" t="s">
        <v>4724</v>
      </c>
      <c r="B875" s="55" t="s">
        <v>97</v>
      </c>
      <c r="C875" s="56" t="s">
        <v>96</v>
      </c>
      <c r="D875" s="57" t="s">
        <v>4723</v>
      </c>
      <c r="E875" s="55" t="s">
        <v>304</v>
      </c>
      <c r="F875" s="55" t="s">
        <v>228</v>
      </c>
      <c r="G875" s="55" t="s">
        <v>218</v>
      </c>
      <c r="H875" s="132" t="s">
        <v>4722</v>
      </c>
      <c r="I875" s="132" t="s">
        <v>4721</v>
      </c>
      <c r="J875" s="55" t="s">
        <v>3634</v>
      </c>
      <c r="K875" s="128">
        <v>68.05</v>
      </c>
      <c r="L875" s="129">
        <v>44153</v>
      </c>
      <c r="M875" s="132" t="s">
        <v>86</v>
      </c>
      <c r="N875" s="131" t="s">
        <v>224</v>
      </c>
      <c r="O875" s="57" t="s">
        <v>391</v>
      </c>
      <c r="P875" s="57" t="s">
        <v>4720</v>
      </c>
      <c r="Q875" s="57" t="s">
        <v>4719</v>
      </c>
      <c r="R875" s="60" t="s">
        <v>86</v>
      </c>
      <c r="S875" s="60" t="s">
        <v>223</v>
      </c>
    </row>
    <row r="876" spans="1:19" ht="135" hidden="1" customHeight="1" x14ac:dyDescent="0.2">
      <c r="A876" s="61" t="s">
        <v>4718</v>
      </c>
      <c r="B876" s="55" t="s">
        <v>97</v>
      </c>
      <c r="C876" s="56" t="s">
        <v>96</v>
      </c>
      <c r="D876" s="57" t="s">
        <v>4717</v>
      </c>
      <c r="E876" s="55" t="s">
        <v>220</v>
      </c>
      <c r="F876" s="55" t="s">
        <v>228</v>
      </c>
      <c r="G876" s="55" t="s">
        <v>218</v>
      </c>
      <c r="H876" s="132" t="s">
        <v>4716</v>
      </c>
      <c r="I876" s="132" t="s">
        <v>4711</v>
      </c>
      <c r="J876" s="55" t="s">
        <v>1931</v>
      </c>
      <c r="K876" s="128">
        <v>69.55</v>
      </c>
      <c r="L876" s="129">
        <v>44153</v>
      </c>
      <c r="M876" s="132" t="s">
        <v>86</v>
      </c>
      <c r="N876" s="131" t="s">
        <v>224</v>
      </c>
      <c r="O876" s="57" t="s">
        <v>391</v>
      </c>
      <c r="P876" s="57" t="s">
        <v>1914</v>
      </c>
      <c r="Q876" s="57" t="s">
        <v>4715</v>
      </c>
      <c r="R876" s="60" t="s">
        <v>86</v>
      </c>
      <c r="S876" s="60" t="s">
        <v>223</v>
      </c>
    </row>
    <row r="877" spans="1:19" ht="135" hidden="1" customHeight="1" x14ac:dyDescent="0.2">
      <c r="A877" s="61" t="s">
        <v>4714</v>
      </c>
      <c r="B877" s="55" t="s">
        <v>97</v>
      </c>
      <c r="C877" s="56" t="s">
        <v>96</v>
      </c>
      <c r="D877" s="57" t="s">
        <v>4713</v>
      </c>
      <c r="E877" s="55" t="s">
        <v>220</v>
      </c>
      <c r="F877" s="55" t="s">
        <v>228</v>
      </c>
      <c r="G877" s="55" t="s">
        <v>218</v>
      </c>
      <c r="H877" s="132" t="s">
        <v>4712</v>
      </c>
      <c r="I877" s="132" t="s">
        <v>4711</v>
      </c>
      <c r="J877" s="55" t="s">
        <v>1924</v>
      </c>
      <c r="K877" s="128">
        <v>66.069999999999993</v>
      </c>
      <c r="L877" s="129">
        <v>44153</v>
      </c>
      <c r="M877" s="132" t="s">
        <v>86</v>
      </c>
      <c r="N877" s="131" t="s">
        <v>224</v>
      </c>
      <c r="O877" s="57" t="s">
        <v>391</v>
      </c>
      <c r="P877" s="57" t="s">
        <v>1914</v>
      </c>
      <c r="Q877" s="57" t="s">
        <v>4710</v>
      </c>
      <c r="R877" s="60" t="s">
        <v>86</v>
      </c>
      <c r="S877" s="60" t="s">
        <v>223</v>
      </c>
    </row>
    <row r="878" spans="1:19" ht="135" hidden="1" customHeight="1" x14ac:dyDescent="0.2">
      <c r="A878" s="61" t="s">
        <v>1290</v>
      </c>
      <c r="B878" s="55" t="s">
        <v>97</v>
      </c>
      <c r="C878" s="56" t="s">
        <v>96</v>
      </c>
      <c r="D878" s="57" t="s">
        <v>1289</v>
      </c>
      <c r="E878" s="55" t="s">
        <v>476</v>
      </c>
      <c r="F878" s="55" t="s">
        <v>129</v>
      </c>
      <c r="G878" s="55" t="s">
        <v>92</v>
      </c>
      <c r="H878" s="132" t="s">
        <v>86</v>
      </c>
      <c r="I878" s="132" t="s">
        <v>86</v>
      </c>
      <c r="J878" s="55" t="s">
        <v>1288</v>
      </c>
      <c r="K878" s="128">
        <v>60.4</v>
      </c>
      <c r="L878" s="129">
        <v>44154</v>
      </c>
      <c r="M878" s="132" t="s">
        <v>86</v>
      </c>
      <c r="N878" s="131" t="s">
        <v>90</v>
      </c>
      <c r="O878" s="57" t="s">
        <v>1284</v>
      </c>
      <c r="P878" s="57" t="s">
        <v>1283</v>
      </c>
      <c r="Q878" s="57" t="s">
        <v>1282</v>
      </c>
      <c r="R878" s="60" t="s">
        <v>86</v>
      </c>
      <c r="S878" s="60" t="s">
        <v>223</v>
      </c>
    </row>
    <row r="879" spans="1:19" ht="135" hidden="1" customHeight="1" x14ac:dyDescent="0.2">
      <c r="A879" s="61" t="s">
        <v>186</v>
      </c>
      <c r="B879" s="55" t="s">
        <v>97</v>
      </c>
      <c r="C879" s="56" t="s">
        <v>96</v>
      </c>
      <c r="D879" s="57" t="s">
        <v>4709</v>
      </c>
      <c r="E879" s="55" t="s">
        <v>184</v>
      </c>
      <c r="F879" s="55" t="s">
        <v>183</v>
      </c>
      <c r="G879" s="55" t="s">
        <v>163</v>
      </c>
      <c r="H879" s="132" t="s">
        <v>4708</v>
      </c>
      <c r="I879" s="132" t="s">
        <v>4707</v>
      </c>
      <c r="J879" s="55" t="s">
        <v>182</v>
      </c>
      <c r="K879" s="128">
        <v>27.02</v>
      </c>
      <c r="L879" s="129">
        <v>44155</v>
      </c>
      <c r="M879" s="132" t="s">
        <v>86</v>
      </c>
      <c r="N879" s="131" t="s">
        <v>158</v>
      </c>
      <c r="O879" s="57" t="s">
        <v>178</v>
      </c>
      <c r="P879" s="57" t="s">
        <v>177</v>
      </c>
      <c r="Q879" s="57" t="s">
        <v>4706</v>
      </c>
      <c r="R879" s="60" t="s">
        <v>86</v>
      </c>
      <c r="S879" s="60" t="s">
        <v>223</v>
      </c>
    </row>
    <row r="880" spans="1:19" ht="135" hidden="1" customHeight="1" x14ac:dyDescent="0.2">
      <c r="A880" s="61" t="s">
        <v>4705</v>
      </c>
      <c r="B880" s="55" t="s">
        <v>110</v>
      </c>
      <c r="C880" s="56" t="s">
        <v>96</v>
      </c>
      <c r="D880" s="57" t="s">
        <v>4704</v>
      </c>
      <c r="E880" s="55" t="s">
        <v>108</v>
      </c>
      <c r="F880" s="55" t="s">
        <v>129</v>
      </c>
      <c r="G880" s="55" t="s">
        <v>2155</v>
      </c>
      <c r="H880" s="132" t="s">
        <v>86</v>
      </c>
      <c r="I880" s="132" t="s">
        <v>86</v>
      </c>
      <c r="J880" s="55" t="s">
        <v>4703</v>
      </c>
      <c r="K880" s="128">
        <v>109.68</v>
      </c>
      <c r="L880" s="129">
        <v>44160</v>
      </c>
      <c r="M880" s="133" t="s">
        <v>103</v>
      </c>
      <c r="N880" s="131" t="s">
        <v>102</v>
      </c>
      <c r="O880" s="57" t="s">
        <v>2209</v>
      </c>
      <c r="P880" s="57" t="s">
        <v>4523</v>
      </c>
      <c r="Q880" s="57" t="s">
        <v>4702</v>
      </c>
      <c r="R880" s="60" t="s">
        <v>86</v>
      </c>
      <c r="S880" s="60" t="s">
        <v>223</v>
      </c>
    </row>
    <row r="881" spans="1:19" ht="135" hidden="1" customHeight="1" x14ac:dyDescent="0.2">
      <c r="A881" s="61" t="s">
        <v>4701</v>
      </c>
      <c r="B881" s="55" t="s">
        <v>110</v>
      </c>
      <c r="C881" s="56" t="s">
        <v>96</v>
      </c>
      <c r="D881" s="57" t="s">
        <v>4700</v>
      </c>
      <c r="E881" s="55" t="s">
        <v>108</v>
      </c>
      <c r="F881" s="55" t="s">
        <v>129</v>
      </c>
      <c r="G881" s="55" t="s">
        <v>106</v>
      </c>
      <c r="H881" s="132" t="s">
        <v>86</v>
      </c>
      <c r="I881" s="132" t="s">
        <v>86</v>
      </c>
      <c r="J881" s="55" t="s">
        <v>4699</v>
      </c>
      <c r="K881" s="128">
        <v>73.14</v>
      </c>
      <c r="L881" s="129">
        <v>44160</v>
      </c>
      <c r="M881" s="133" t="s">
        <v>103</v>
      </c>
      <c r="N881" s="131" t="s">
        <v>102</v>
      </c>
      <c r="O881" s="57" t="s">
        <v>2209</v>
      </c>
      <c r="P881" s="57" t="s">
        <v>4554</v>
      </c>
      <c r="Q881" s="57" t="s">
        <v>4698</v>
      </c>
      <c r="R881" s="60" t="s">
        <v>86</v>
      </c>
      <c r="S881" s="60" t="s">
        <v>223</v>
      </c>
    </row>
    <row r="882" spans="1:19" ht="135" hidden="1" customHeight="1" x14ac:dyDescent="0.2">
      <c r="A882" s="61" t="s">
        <v>4697</v>
      </c>
      <c r="B882" s="55" t="s">
        <v>110</v>
      </c>
      <c r="C882" s="56" t="s">
        <v>96</v>
      </c>
      <c r="D882" s="57" t="s">
        <v>4696</v>
      </c>
      <c r="E882" s="55" t="s">
        <v>108</v>
      </c>
      <c r="F882" s="55" t="s">
        <v>107</v>
      </c>
      <c r="G882" s="55" t="s">
        <v>2155</v>
      </c>
      <c r="H882" s="132" t="s">
        <v>86</v>
      </c>
      <c r="I882" s="132" t="s">
        <v>86</v>
      </c>
      <c r="J882" s="55" t="s">
        <v>4695</v>
      </c>
      <c r="K882" s="128">
        <v>153.91</v>
      </c>
      <c r="L882" s="129">
        <v>44160</v>
      </c>
      <c r="M882" s="133" t="s">
        <v>103</v>
      </c>
      <c r="N882" s="131" t="s">
        <v>102</v>
      </c>
      <c r="O882" s="57" t="s">
        <v>2209</v>
      </c>
      <c r="P882" s="57" t="s">
        <v>4523</v>
      </c>
      <c r="Q882" s="57" t="s">
        <v>4694</v>
      </c>
      <c r="R882" s="60" t="s">
        <v>86</v>
      </c>
      <c r="S882" s="60" t="s">
        <v>223</v>
      </c>
    </row>
    <row r="883" spans="1:19" ht="135" hidden="1" customHeight="1" x14ac:dyDescent="0.2">
      <c r="A883" s="61" t="s">
        <v>4693</v>
      </c>
      <c r="B883" s="55" t="s">
        <v>378</v>
      </c>
      <c r="C883" s="56" t="s">
        <v>96</v>
      </c>
      <c r="D883" s="57" t="s">
        <v>4692</v>
      </c>
      <c r="E883" s="55" t="s">
        <v>108</v>
      </c>
      <c r="F883" s="55" t="s">
        <v>376</v>
      </c>
      <c r="G883" s="55" t="s">
        <v>375</v>
      </c>
      <c r="H883" s="132" t="s">
        <v>86</v>
      </c>
      <c r="I883" s="132" t="s">
        <v>86</v>
      </c>
      <c r="J883" s="55" t="s">
        <v>2147</v>
      </c>
      <c r="K883" s="128">
        <v>0</v>
      </c>
      <c r="L883" s="129">
        <v>44160</v>
      </c>
      <c r="M883" s="132" t="s">
        <v>86</v>
      </c>
      <c r="N883" s="131" t="s">
        <v>373</v>
      </c>
      <c r="O883" s="57" t="s">
        <v>4691</v>
      </c>
      <c r="P883" s="57" t="s">
        <v>4690</v>
      </c>
      <c r="Q883" s="57" t="s">
        <v>2143</v>
      </c>
      <c r="R883" s="60" t="s">
        <v>86</v>
      </c>
      <c r="S883" s="60"/>
    </row>
    <row r="884" spans="1:19" ht="135" hidden="1" customHeight="1" x14ac:dyDescent="0.2">
      <c r="A884" s="61" t="s">
        <v>4689</v>
      </c>
      <c r="B884" s="55" t="s">
        <v>378</v>
      </c>
      <c r="C884" s="56" t="s">
        <v>96</v>
      </c>
      <c r="D884" s="57" t="s">
        <v>4688</v>
      </c>
      <c r="E884" s="55" t="s">
        <v>108</v>
      </c>
      <c r="F884" s="55" t="s">
        <v>376</v>
      </c>
      <c r="G884" s="55" t="s">
        <v>375</v>
      </c>
      <c r="H884" s="132" t="s">
        <v>86</v>
      </c>
      <c r="I884" s="132" t="s">
        <v>86</v>
      </c>
      <c r="J884" s="55" t="s">
        <v>2147</v>
      </c>
      <c r="K884" s="128">
        <v>0</v>
      </c>
      <c r="L884" s="129">
        <v>44160</v>
      </c>
      <c r="M884" s="132" t="s">
        <v>86</v>
      </c>
      <c r="N884" s="131" t="s">
        <v>373</v>
      </c>
      <c r="O884" s="57" t="s">
        <v>4687</v>
      </c>
      <c r="P884" s="57" t="s">
        <v>4686</v>
      </c>
      <c r="Q884" s="57" t="s">
        <v>2143</v>
      </c>
      <c r="R884" s="60" t="s">
        <v>86</v>
      </c>
      <c r="S884" s="60"/>
    </row>
    <row r="885" spans="1:19" ht="135" hidden="1" customHeight="1" x14ac:dyDescent="0.2">
      <c r="A885" s="61" t="s">
        <v>903</v>
      </c>
      <c r="B885" s="55" t="s">
        <v>110</v>
      </c>
      <c r="C885" s="56" t="s">
        <v>96</v>
      </c>
      <c r="D885" s="57" t="s">
        <v>4512</v>
      </c>
      <c r="E885" s="55" t="s">
        <v>130</v>
      </c>
      <c r="F885" s="55" t="s">
        <v>117</v>
      </c>
      <c r="G885" s="55" t="s">
        <v>92</v>
      </c>
      <c r="H885" s="55" t="s">
        <v>4511</v>
      </c>
      <c r="I885" s="132">
        <v>-408.6</v>
      </c>
      <c r="J885" s="55" t="s">
        <v>901</v>
      </c>
      <c r="K885" s="128">
        <v>-408.62</v>
      </c>
      <c r="L885" s="129">
        <v>44168</v>
      </c>
      <c r="M885" s="133" t="s">
        <v>103</v>
      </c>
      <c r="N885" s="131" t="s">
        <v>90</v>
      </c>
      <c r="O885" s="57" t="s">
        <v>845</v>
      </c>
      <c r="P885" s="57" t="s">
        <v>897</v>
      </c>
      <c r="Q885" s="57" t="s">
        <v>4509</v>
      </c>
      <c r="R885" s="60" t="s">
        <v>86</v>
      </c>
      <c r="S885" s="60" t="s">
        <v>223</v>
      </c>
    </row>
    <row r="886" spans="1:19" ht="135" hidden="1" customHeight="1" x14ac:dyDescent="0.2">
      <c r="A886" s="61" t="s">
        <v>1327</v>
      </c>
      <c r="B886" s="55" t="s">
        <v>110</v>
      </c>
      <c r="C886" s="56" t="s">
        <v>96</v>
      </c>
      <c r="D886" s="57" t="s">
        <v>4685</v>
      </c>
      <c r="E886" s="55" t="s">
        <v>130</v>
      </c>
      <c r="F886" s="55" t="s">
        <v>117</v>
      </c>
      <c r="G886" s="55" t="s">
        <v>92</v>
      </c>
      <c r="H886" s="132" t="s">
        <v>86</v>
      </c>
      <c r="I886" s="132" t="s">
        <v>86</v>
      </c>
      <c r="J886" s="55" t="s">
        <v>1325</v>
      </c>
      <c r="K886" s="128">
        <v>-289.76</v>
      </c>
      <c r="L886" s="129">
        <v>44168</v>
      </c>
      <c r="M886" s="133" t="s">
        <v>103</v>
      </c>
      <c r="N886" s="131" t="s">
        <v>90</v>
      </c>
      <c r="O886" s="57" t="s">
        <v>845</v>
      </c>
      <c r="P886" s="57" t="s">
        <v>897</v>
      </c>
      <c r="Q886" s="57" t="s">
        <v>4684</v>
      </c>
      <c r="R886" s="60" t="s">
        <v>86</v>
      </c>
      <c r="S886" s="60" t="s">
        <v>223</v>
      </c>
    </row>
    <row r="887" spans="1:19" ht="135" hidden="1" customHeight="1" x14ac:dyDescent="0.2">
      <c r="A887" s="61" t="s">
        <v>1321</v>
      </c>
      <c r="B887" s="55" t="s">
        <v>110</v>
      </c>
      <c r="C887" s="56" t="s">
        <v>96</v>
      </c>
      <c r="D887" s="57" t="s">
        <v>4683</v>
      </c>
      <c r="E887" s="55" t="s">
        <v>130</v>
      </c>
      <c r="F887" s="55" t="s">
        <v>117</v>
      </c>
      <c r="G887" s="55" t="s">
        <v>92</v>
      </c>
      <c r="H887" s="132" t="s">
        <v>86</v>
      </c>
      <c r="I887" s="132" t="s">
        <v>86</v>
      </c>
      <c r="J887" s="55" t="s">
        <v>1319</v>
      </c>
      <c r="K887" s="128">
        <v>-308.74</v>
      </c>
      <c r="L887" s="129">
        <v>44168</v>
      </c>
      <c r="M887" s="133" t="s">
        <v>103</v>
      </c>
      <c r="N887" s="131" t="s">
        <v>90</v>
      </c>
      <c r="O887" s="57" t="s">
        <v>845</v>
      </c>
      <c r="P887" s="57" t="s">
        <v>897</v>
      </c>
      <c r="Q887" s="57" t="s">
        <v>4682</v>
      </c>
      <c r="R887" s="60" t="s">
        <v>86</v>
      </c>
      <c r="S887" s="60" t="s">
        <v>223</v>
      </c>
    </row>
    <row r="888" spans="1:19" ht="135" hidden="1" customHeight="1" x14ac:dyDescent="0.2">
      <c r="A888" s="61" t="s">
        <v>1281</v>
      </c>
      <c r="B888" s="55" t="s">
        <v>97</v>
      </c>
      <c r="C888" s="56" t="s">
        <v>96</v>
      </c>
      <c r="D888" s="57" t="s">
        <v>4681</v>
      </c>
      <c r="E888" s="55" t="s">
        <v>220</v>
      </c>
      <c r="F888" s="55" t="s">
        <v>228</v>
      </c>
      <c r="G888" s="55" t="s">
        <v>218</v>
      </c>
      <c r="H888" s="132" t="s">
        <v>4680</v>
      </c>
      <c r="I888" s="132" t="s">
        <v>4679</v>
      </c>
      <c r="J888" s="55" t="s">
        <v>1279</v>
      </c>
      <c r="K888" s="128">
        <v>69.92</v>
      </c>
      <c r="L888" s="129">
        <v>44169</v>
      </c>
      <c r="M888" s="132" t="s">
        <v>86</v>
      </c>
      <c r="N888" s="131" t="s">
        <v>224</v>
      </c>
      <c r="O888" s="57" t="s">
        <v>1270</v>
      </c>
      <c r="P888" s="57" t="s">
        <v>1269</v>
      </c>
      <c r="Q888" s="57" t="s">
        <v>4678</v>
      </c>
      <c r="R888" s="60" t="s">
        <v>86</v>
      </c>
      <c r="S888" s="60" t="s">
        <v>223</v>
      </c>
    </row>
    <row r="889" spans="1:19" ht="135" hidden="1" customHeight="1" x14ac:dyDescent="0.2">
      <c r="A889" s="61" t="s">
        <v>1275</v>
      </c>
      <c r="B889" s="55" t="s">
        <v>97</v>
      </c>
      <c r="C889" s="56" t="s">
        <v>96</v>
      </c>
      <c r="D889" s="57" t="s">
        <v>4677</v>
      </c>
      <c r="E889" s="55" t="s">
        <v>220</v>
      </c>
      <c r="F889" s="55" t="s">
        <v>228</v>
      </c>
      <c r="G889" s="55" t="s">
        <v>218</v>
      </c>
      <c r="H889" s="132" t="s">
        <v>4676</v>
      </c>
      <c r="I889" s="132" t="s">
        <v>4675</v>
      </c>
      <c r="J889" s="55" t="s">
        <v>1273</v>
      </c>
      <c r="K889" s="128">
        <v>62.54</v>
      </c>
      <c r="L889" s="129">
        <v>44169</v>
      </c>
      <c r="M889" s="132" t="s">
        <v>86</v>
      </c>
      <c r="N889" s="131" t="s">
        <v>224</v>
      </c>
      <c r="O889" s="57" t="s">
        <v>1270</v>
      </c>
      <c r="P889" s="57" t="s">
        <v>1269</v>
      </c>
      <c r="Q889" s="57" t="s">
        <v>4674</v>
      </c>
      <c r="R889" s="60" t="s">
        <v>86</v>
      </c>
      <c r="S889" s="60" t="s">
        <v>223</v>
      </c>
    </row>
    <row r="890" spans="1:19" ht="135" hidden="1" customHeight="1" x14ac:dyDescent="0.2">
      <c r="A890" s="61" t="s">
        <v>2040</v>
      </c>
      <c r="B890" s="55" t="s">
        <v>97</v>
      </c>
      <c r="C890" s="56" t="s">
        <v>96</v>
      </c>
      <c r="D890" s="57" t="s">
        <v>4673</v>
      </c>
      <c r="E890" s="55" t="s">
        <v>220</v>
      </c>
      <c r="F890" s="55" t="s">
        <v>219</v>
      </c>
      <c r="G890" s="55" t="s">
        <v>218</v>
      </c>
      <c r="H890" s="132" t="s">
        <v>4672</v>
      </c>
      <c r="I890" s="132" t="s">
        <v>4671</v>
      </c>
      <c r="J890" s="55" t="s">
        <v>2038</v>
      </c>
      <c r="K890" s="128">
        <v>22.56</v>
      </c>
      <c r="L890" s="129">
        <v>44169</v>
      </c>
      <c r="M890" s="132" t="s">
        <v>86</v>
      </c>
      <c r="N890" s="131" t="s">
        <v>214</v>
      </c>
      <c r="O890" s="57" t="s">
        <v>1270</v>
      </c>
      <c r="P890" s="57" t="s">
        <v>1269</v>
      </c>
      <c r="Q890" s="57" t="s">
        <v>4670</v>
      </c>
      <c r="R890" s="60" t="s">
        <v>86</v>
      </c>
      <c r="S890" s="60" t="s">
        <v>223</v>
      </c>
    </row>
    <row r="891" spans="1:19" ht="135" hidden="1" customHeight="1" x14ac:dyDescent="0.2">
      <c r="A891" s="61" t="s">
        <v>4669</v>
      </c>
      <c r="B891" s="55" t="s">
        <v>97</v>
      </c>
      <c r="C891" s="56" t="s">
        <v>96</v>
      </c>
      <c r="D891" s="57" t="s">
        <v>4668</v>
      </c>
      <c r="E891" s="55" t="s">
        <v>782</v>
      </c>
      <c r="F891" s="55" t="s">
        <v>228</v>
      </c>
      <c r="G891" s="55" t="s">
        <v>218</v>
      </c>
      <c r="H891" s="132" t="s">
        <v>4667</v>
      </c>
      <c r="I891" s="132" t="s">
        <v>4666</v>
      </c>
      <c r="J891" s="55" t="s">
        <v>4665</v>
      </c>
      <c r="K891" s="128">
        <v>71.02</v>
      </c>
      <c r="L891" s="129">
        <v>44168</v>
      </c>
      <c r="M891" s="132" t="s">
        <v>86</v>
      </c>
      <c r="N891" s="131" t="s">
        <v>224</v>
      </c>
      <c r="O891" s="57" t="s">
        <v>391</v>
      </c>
      <c r="P891" s="57" t="s">
        <v>4658</v>
      </c>
      <c r="Q891" s="57" t="s">
        <v>4664</v>
      </c>
      <c r="R891" s="60" t="s">
        <v>86</v>
      </c>
      <c r="S891" s="60" t="s">
        <v>223</v>
      </c>
    </row>
    <row r="892" spans="1:19" ht="135" hidden="1" customHeight="1" x14ac:dyDescent="0.2">
      <c r="A892" s="61" t="s">
        <v>4663</v>
      </c>
      <c r="B892" s="55" t="s">
        <v>97</v>
      </c>
      <c r="C892" s="56" t="s">
        <v>96</v>
      </c>
      <c r="D892" s="57" t="s">
        <v>4662</v>
      </c>
      <c r="E892" s="55" t="s">
        <v>782</v>
      </c>
      <c r="F892" s="55" t="s">
        <v>228</v>
      </c>
      <c r="G892" s="55" t="s">
        <v>218</v>
      </c>
      <c r="H892" s="132" t="s">
        <v>4661</v>
      </c>
      <c r="I892" s="132" t="s">
        <v>4660</v>
      </c>
      <c r="J892" s="55" t="s">
        <v>4659</v>
      </c>
      <c r="K892" s="128">
        <v>67.05</v>
      </c>
      <c r="L892" s="129">
        <v>44168</v>
      </c>
      <c r="M892" s="132" t="s">
        <v>86</v>
      </c>
      <c r="N892" s="131" t="s">
        <v>224</v>
      </c>
      <c r="O892" s="57" t="s">
        <v>391</v>
      </c>
      <c r="P892" s="57" t="s">
        <v>4658</v>
      </c>
      <c r="Q892" s="57" t="s">
        <v>4657</v>
      </c>
      <c r="R892" s="60" t="s">
        <v>86</v>
      </c>
      <c r="S892" s="60" t="s">
        <v>223</v>
      </c>
    </row>
    <row r="893" spans="1:19" ht="135" hidden="1" customHeight="1" x14ac:dyDescent="0.2">
      <c r="A893" s="61" t="s">
        <v>4656</v>
      </c>
      <c r="B893" s="55" t="s">
        <v>97</v>
      </c>
      <c r="C893" s="56" t="s">
        <v>96</v>
      </c>
      <c r="D893" s="57" t="s">
        <v>4655</v>
      </c>
      <c r="E893" s="55" t="s">
        <v>304</v>
      </c>
      <c r="F893" s="55" t="s">
        <v>228</v>
      </c>
      <c r="G893" s="55" t="s">
        <v>218</v>
      </c>
      <c r="H893" s="132" t="s">
        <v>4654</v>
      </c>
      <c r="I893" s="132" t="s">
        <v>4653</v>
      </c>
      <c r="J893" s="55" t="s">
        <v>4652</v>
      </c>
      <c r="K893" s="128">
        <v>72.66</v>
      </c>
      <c r="L893" s="129">
        <v>44173</v>
      </c>
      <c r="M893" s="132" t="s">
        <v>86</v>
      </c>
      <c r="N893" s="131" t="s">
        <v>224</v>
      </c>
      <c r="O893" s="57" t="s">
        <v>1220</v>
      </c>
      <c r="P893" s="57" t="s">
        <v>4651</v>
      </c>
      <c r="Q893" s="57" t="s">
        <v>4650</v>
      </c>
      <c r="R893" s="60" t="s">
        <v>86</v>
      </c>
      <c r="S893" s="60"/>
    </row>
    <row r="894" spans="1:19" ht="135" hidden="1" customHeight="1" x14ac:dyDescent="0.2">
      <c r="A894" s="61" t="s">
        <v>4649</v>
      </c>
      <c r="B894" s="55" t="s">
        <v>110</v>
      </c>
      <c r="C894" s="56" t="s">
        <v>96</v>
      </c>
      <c r="D894" s="57" t="s">
        <v>4648</v>
      </c>
      <c r="E894" s="55" t="s">
        <v>108</v>
      </c>
      <c r="F894" s="55" t="s">
        <v>117</v>
      </c>
      <c r="G894" s="55" t="s">
        <v>375</v>
      </c>
      <c r="H894" s="132" t="s">
        <v>86</v>
      </c>
      <c r="I894" s="132" t="s">
        <v>86</v>
      </c>
      <c r="J894" s="55" t="s">
        <v>4647</v>
      </c>
      <c r="K894" s="128">
        <v>-525.14</v>
      </c>
      <c r="L894" s="129">
        <v>44175</v>
      </c>
      <c r="M894" s="133" t="s">
        <v>103</v>
      </c>
      <c r="N894" s="131" t="s">
        <v>373</v>
      </c>
      <c r="O894" s="57" t="s">
        <v>1057</v>
      </c>
      <c r="P894" s="57" t="s">
        <v>4646</v>
      </c>
      <c r="Q894" s="57" t="s">
        <v>4645</v>
      </c>
      <c r="R894" s="60" t="s">
        <v>86</v>
      </c>
      <c r="S894" s="60"/>
    </row>
    <row r="895" spans="1:19" ht="102" hidden="1" x14ac:dyDescent="0.2">
      <c r="A895" s="61" t="s">
        <v>4644</v>
      </c>
      <c r="B895" s="55" t="s">
        <v>97</v>
      </c>
      <c r="C895" s="56" t="s">
        <v>96</v>
      </c>
      <c r="D895" s="57" t="s">
        <v>4643</v>
      </c>
      <c r="E895" s="55" t="s">
        <v>539</v>
      </c>
      <c r="F895" s="55" t="s">
        <v>183</v>
      </c>
      <c r="G895" s="55" t="s">
        <v>163</v>
      </c>
      <c r="H895" s="132" t="s">
        <v>4642</v>
      </c>
      <c r="I895" s="132" t="s">
        <v>4641</v>
      </c>
      <c r="J895" s="55" t="s">
        <v>4640</v>
      </c>
      <c r="K895" s="128">
        <v>28.29</v>
      </c>
      <c r="L895" s="129">
        <v>44180</v>
      </c>
      <c r="M895" s="132" t="s">
        <v>86</v>
      </c>
      <c r="N895" s="131" t="s">
        <v>158</v>
      </c>
      <c r="O895" s="57" t="s">
        <v>4639</v>
      </c>
      <c r="P895" s="57" t="s">
        <v>4638</v>
      </c>
      <c r="Q895" s="57" t="s">
        <v>4637</v>
      </c>
      <c r="R895" s="60" t="s">
        <v>86</v>
      </c>
      <c r="S895" s="60"/>
    </row>
    <row r="896" spans="1:19" ht="161.25" hidden="1" customHeight="1" x14ac:dyDescent="0.2">
      <c r="A896" s="61" t="s">
        <v>1150</v>
      </c>
      <c r="B896" s="55" t="s">
        <v>97</v>
      </c>
      <c r="C896" s="56" t="s">
        <v>96</v>
      </c>
      <c r="D896" s="57" t="s">
        <v>1149</v>
      </c>
      <c r="E896" s="55" t="s">
        <v>512</v>
      </c>
      <c r="F896" s="55" t="s">
        <v>129</v>
      </c>
      <c r="G896" s="55" t="s">
        <v>362</v>
      </c>
      <c r="H896" s="132" t="s">
        <v>86</v>
      </c>
      <c r="I896" s="132" t="s">
        <v>86</v>
      </c>
      <c r="J896" s="55" t="s">
        <v>1148</v>
      </c>
      <c r="K896" s="128">
        <v>58.34</v>
      </c>
      <c r="L896" s="129">
        <v>44180</v>
      </c>
      <c r="M896" s="132" t="s">
        <v>86</v>
      </c>
      <c r="N896" s="131" t="s">
        <v>360</v>
      </c>
      <c r="O896" s="57" t="s">
        <v>1137</v>
      </c>
      <c r="P896" s="57" t="s">
        <v>1136</v>
      </c>
      <c r="Q896" s="57" t="s">
        <v>1144</v>
      </c>
      <c r="R896" s="60" t="s">
        <v>86</v>
      </c>
      <c r="S896" s="60" t="s">
        <v>223</v>
      </c>
    </row>
    <row r="897" spans="1:19" ht="161.25" hidden="1" customHeight="1" x14ac:dyDescent="0.2">
      <c r="A897" s="61" t="s">
        <v>1143</v>
      </c>
      <c r="B897" s="55" t="s">
        <v>97</v>
      </c>
      <c r="C897" s="56" t="s">
        <v>96</v>
      </c>
      <c r="D897" s="57" t="s">
        <v>1142</v>
      </c>
      <c r="E897" s="55" t="s">
        <v>512</v>
      </c>
      <c r="F897" s="55" t="s">
        <v>129</v>
      </c>
      <c r="G897" s="55" t="s">
        <v>367</v>
      </c>
      <c r="H897" s="132" t="s">
        <v>86</v>
      </c>
      <c r="I897" s="132" t="s">
        <v>86</v>
      </c>
      <c r="J897" s="55" t="s">
        <v>1141</v>
      </c>
      <c r="K897" s="128">
        <v>61.43</v>
      </c>
      <c r="L897" s="129">
        <v>44180</v>
      </c>
      <c r="M897" s="132" t="s">
        <v>86</v>
      </c>
      <c r="N897" s="131" t="s">
        <v>90</v>
      </c>
      <c r="O897" s="57" t="s">
        <v>1137</v>
      </c>
      <c r="P897" s="57" t="s">
        <v>1136</v>
      </c>
      <c r="Q897" s="57" t="s">
        <v>1135</v>
      </c>
      <c r="R897" s="60" t="s">
        <v>86</v>
      </c>
      <c r="S897" s="60" t="s">
        <v>223</v>
      </c>
    </row>
    <row r="898" spans="1:19" ht="135" hidden="1" customHeight="1" x14ac:dyDescent="0.2">
      <c r="A898" s="61" t="s">
        <v>4636</v>
      </c>
      <c r="B898" s="55" t="s">
        <v>110</v>
      </c>
      <c r="C898" s="56" t="s">
        <v>96</v>
      </c>
      <c r="D898" s="57" t="s">
        <v>4635</v>
      </c>
      <c r="E898" s="55" t="s">
        <v>108</v>
      </c>
      <c r="F898" s="55" t="s">
        <v>183</v>
      </c>
      <c r="G898" s="55" t="s">
        <v>647</v>
      </c>
      <c r="H898" s="132" t="s">
        <v>86</v>
      </c>
      <c r="I898" s="132" t="s">
        <v>86</v>
      </c>
      <c r="J898" s="55" t="s">
        <v>2969</v>
      </c>
      <c r="K898" s="128">
        <v>19.510000000000002</v>
      </c>
      <c r="L898" s="129">
        <v>44183</v>
      </c>
      <c r="M898" s="133" t="s">
        <v>103</v>
      </c>
      <c r="N898" s="131" t="s">
        <v>642</v>
      </c>
      <c r="O898" s="57" t="s">
        <v>641</v>
      </c>
      <c r="P898" s="57" t="s">
        <v>640</v>
      </c>
      <c r="Q898" s="57" t="s">
        <v>4634</v>
      </c>
      <c r="R898" s="60" t="s">
        <v>86</v>
      </c>
      <c r="S898" s="60" t="s">
        <v>223</v>
      </c>
    </row>
    <row r="899" spans="1:19" ht="135" hidden="1" customHeight="1" x14ac:dyDescent="0.2">
      <c r="A899" s="61" t="s">
        <v>4633</v>
      </c>
      <c r="B899" s="55" t="s">
        <v>110</v>
      </c>
      <c r="C899" s="56" t="s">
        <v>96</v>
      </c>
      <c r="D899" s="57" t="s">
        <v>4632</v>
      </c>
      <c r="E899" s="55" t="s">
        <v>108</v>
      </c>
      <c r="F899" s="55" t="s">
        <v>183</v>
      </c>
      <c r="G899" s="55" t="s">
        <v>413</v>
      </c>
      <c r="H899" s="132" t="s">
        <v>86</v>
      </c>
      <c r="I899" s="132" t="s">
        <v>86</v>
      </c>
      <c r="J899" s="55" t="s">
        <v>2964</v>
      </c>
      <c r="K899" s="128">
        <v>19.510000000000002</v>
      </c>
      <c r="L899" s="129">
        <v>44183</v>
      </c>
      <c r="M899" s="133" t="s">
        <v>103</v>
      </c>
      <c r="N899" s="131" t="s">
        <v>408</v>
      </c>
      <c r="O899" s="57" t="s">
        <v>641</v>
      </c>
      <c r="P899" s="57" t="s">
        <v>640</v>
      </c>
      <c r="Q899" s="57" t="s">
        <v>4631</v>
      </c>
      <c r="R899" s="60" t="s">
        <v>86</v>
      </c>
      <c r="S899" s="60" t="s">
        <v>223</v>
      </c>
    </row>
    <row r="900" spans="1:19" ht="135" hidden="1" customHeight="1" x14ac:dyDescent="0.2">
      <c r="A900" s="61" t="s">
        <v>4630</v>
      </c>
      <c r="B900" s="55" t="s">
        <v>110</v>
      </c>
      <c r="C900" s="56" t="s">
        <v>96</v>
      </c>
      <c r="D900" s="57" t="s">
        <v>4629</v>
      </c>
      <c r="E900" s="55" t="s">
        <v>108</v>
      </c>
      <c r="F900" s="55" t="s">
        <v>183</v>
      </c>
      <c r="G900" s="55" t="s">
        <v>434</v>
      </c>
      <c r="H900" s="132" t="s">
        <v>86</v>
      </c>
      <c r="I900" s="132" t="s">
        <v>86</v>
      </c>
      <c r="J900" s="55" t="s">
        <v>2959</v>
      </c>
      <c r="K900" s="128">
        <v>19.510000000000002</v>
      </c>
      <c r="L900" s="129">
        <v>44183</v>
      </c>
      <c r="M900" s="133" t="s">
        <v>103</v>
      </c>
      <c r="N900" s="131" t="s">
        <v>431</v>
      </c>
      <c r="O900" s="57" t="s">
        <v>641</v>
      </c>
      <c r="P900" s="57" t="s">
        <v>640</v>
      </c>
      <c r="Q900" s="57" t="s">
        <v>4628</v>
      </c>
      <c r="R900" s="60" t="s">
        <v>86</v>
      </c>
      <c r="S900" s="60" t="s">
        <v>223</v>
      </c>
    </row>
    <row r="901" spans="1:19" ht="135" hidden="1" customHeight="1" x14ac:dyDescent="0.2">
      <c r="A901" s="61" t="s">
        <v>4627</v>
      </c>
      <c r="B901" s="55" t="s">
        <v>110</v>
      </c>
      <c r="C901" s="56" t="s">
        <v>96</v>
      </c>
      <c r="D901" s="57" t="s">
        <v>4626</v>
      </c>
      <c r="E901" s="55" t="s">
        <v>108</v>
      </c>
      <c r="F901" s="55" t="s">
        <v>4188</v>
      </c>
      <c r="G901" s="55" t="s">
        <v>375</v>
      </c>
      <c r="H901" s="132" t="s">
        <v>86</v>
      </c>
      <c r="I901" s="132" t="s">
        <v>86</v>
      </c>
      <c r="J901" s="55" t="s">
        <v>4625</v>
      </c>
      <c r="K901" s="128">
        <v>-233.49</v>
      </c>
      <c r="L901" s="129">
        <v>44196</v>
      </c>
      <c r="M901" s="133" t="s">
        <v>103</v>
      </c>
      <c r="N901" s="131" t="s">
        <v>373</v>
      </c>
      <c r="O901" s="57" t="s">
        <v>4624</v>
      </c>
      <c r="P901" s="57" t="s">
        <v>4623</v>
      </c>
      <c r="Q901" s="57" t="s">
        <v>4622</v>
      </c>
      <c r="R901" s="60" t="s">
        <v>86</v>
      </c>
      <c r="S901" s="60" t="s">
        <v>223</v>
      </c>
    </row>
    <row r="902" spans="1:19" ht="135" hidden="1" customHeight="1" x14ac:dyDescent="0.2">
      <c r="A902" s="61" t="s">
        <v>4621</v>
      </c>
      <c r="B902" s="55" t="s">
        <v>110</v>
      </c>
      <c r="C902" s="56" t="s">
        <v>96</v>
      </c>
      <c r="D902" s="57" t="s">
        <v>4620</v>
      </c>
      <c r="E902" s="55" t="s">
        <v>512</v>
      </c>
      <c r="F902" s="55" t="s">
        <v>228</v>
      </c>
      <c r="G902" s="55" t="s">
        <v>218</v>
      </c>
      <c r="H902" s="132" t="s">
        <v>4619</v>
      </c>
      <c r="I902" s="132" t="s">
        <v>4618</v>
      </c>
      <c r="J902" s="55" t="s">
        <v>4617</v>
      </c>
      <c r="K902" s="128" t="s">
        <v>4616</v>
      </c>
      <c r="L902" s="129">
        <v>44196</v>
      </c>
      <c r="M902" s="133" t="s">
        <v>103</v>
      </c>
      <c r="N902" s="131" t="s">
        <v>224</v>
      </c>
      <c r="O902" s="57" t="s">
        <v>4580</v>
      </c>
      <c r="P902" s="57" t="s">
        <v>4579</v>
      </c>
      <c r="Q902" s="57" t="s">
        <v>4615</v>
      </c>
      <c r="R902" s="60" t="s">
        <v>86</v>
      </c>
      <c r="S902" s="60" t="s">
        <v>223</v>
      </c>
    </row>
    <row r="903" spans="1:19" ht="135" hidden="1" customHeight="1" x14ac:dyDescent="0.2">
      <c r="A903" s="61" t="s">
        <v>4614</v>
      </c>
      <c r="B903" s="55" t="s">
        <v>110</v>
      </c>
      <c r="C903" s="56" t="s">
        <v>96</v>
      </c>
      <c r="D903" s="57" t="s">
        <v>4613</v>
      </c>
      <c r="E903" s="55" t="s">
        <v>512</v>
      </c>
      <c r="F903" s="55" t="s">
        <v>228</v>
      </c>
      <c r="G903" s="55" t="s">
        <v>218</v>
      </c>
      <c r="H903" s="132" t="s">
        <v>4612</v>
      </c>
      <c r="I903" s="132" t="s">
        <v>4611</v>
      </c>
      <c r="J903" s="55" t="s">
        <v>4610</v>
      </c>
      <c r="K903" s="128" t="s">
        <v>4609</v>
      </c>
      <c r="L903" s="129">
        <v>44196</v>
      </c>
      <c r="M903" s="133" t="s">
        <v>103</v>
      </c>
      <c r="N903" s="131" t="s">
        <v>224</v>
      </c>
      <c r="O903" s="57" t="s">
        <v>4580</v>
      </c>
      <c r="P903" s="57" t="s">
        <v>4579</v>
      </c>
      <c r="Q903" s="57" t="s">
        <v>4608</v>
      </c>
      <c r="R903" s="60" t="s">
        <v>86</v>
      </c>
      <c r="S903" s="60" t="s">
        <v>223</v>
      </c>
    </row>
    <row r="904" spans="1:19" ht="135" hidden="1" customHeight="1" x14ac:dyDescent="0.2">
      <c r="A904" s="61" t="s">
        <v>4607</v>
      </c>
      <c r="B904" s="55" t="s">
        <v>110</v>
      </c>
      <c r="C904" s="56" t="s">
        <v>96</v>
      </c>
      <c r="D904" s="57" t="s">
        <v>4606</v>
      </c>
      <c r="E904" s="55" t="s">
        <v>512</v>
      </c>
      <c r="F904" s="55" t="s">
        <v>511</v>
      </c>
      <c r="G904" s="55" t="s">
        <v>218</v>
      </c>
      <c r="H904" s="132" t="s">
        <v>4605</v>
      </c>
      <c r="I904" s="132" t="s">
        <v>4604</v>
      </c>
      <c r="J904" s="55" t="s">
        <v>4603</v>
      </c>
      <c r="K904" s="128" t="s">
        <v>4602</v>
      </c>
      <c r="L904" s="129">
        <v>44196</v>
      </c>
      <c r="M904" s="133" t="s">
        <v>103</v>
      </c>
      <c r="N904" s="131" t="s">
        <v>224</v>
      </c>
      <c r="O904" s="57" t="s">
        <v>4580</v>
      </c>
      <c r="P904" s="57" t="s">
        <v>4579</v>
      </c>
      <c r="Q904" s="57" t="s">
        <v>4601</v>
      </c>
      <c r="R904" s="60" t="s">
        <v>86</v>
      </c>
      <c r="S904" s="60" t="s">
        <v>223</v>
      </c>
    </row>
    <row r="905" spans="1:19" ht="135" hidden="1" customHeight="1" x14ac:dyDescent="0.2">
      <c r="A905" s="61" t="s">
        <v>4600</v>
      </c>
      <c r="B905" s="55" t="s">
        <v>110</v>
      </c>
      <c r="C905" s="56" t="s">
        <v>96</v>
      </c>
      <c r="D905" s="57" t="s">
        <v>4599</v>
      </c>
      <c r="E905" s="55" t="s">
        <v>512</v>
      </c>
      <c r="F905" s="55" t="s">
        <v>511</v>
      </c>
      <c r="G905" s="55" t="s">
        <v>218</v>
      </c>
      <c r="H905" s="132" t="s">
        <v>4598</v>
      </c>
      <c r="I905" s="132" t="s">
        <v>4597</v>
      </c>
      <c r="J905" s="55" t="s">
        <v>4596</v>
      </c>
      <c r="K905" s="128" t="s">
        <v>4595</v>
      </c>
      <c r="L905" s="129">
        <v>44196</v>
      </c>
      <c r="M905" s="133" t="s">
        <v>103</v>
      </c>
      <c r="N905" s="131" t="s">
        <v>224</v>
      </c>
      <c r="O905" s="57" t="s">
        <v>4580</v>
      </c>
      <c r="P905" s="57" t="s">
        <v>4579</v>
      </c>
      <c r="Q905" s="57" t="s">
        <v>4594</v>
      </c>
      <c r="R905" s="60" t="s">
        <v>86</v>
      </c>
      <c r="S905" s="60" t="s">
        <v>223</v>
      </c>
    </row>
    <row r="906" spans="1:19" ht="135" hidden="1" customHeight="1" x14ac:dyDescent="0.2">
      <c r="A906" s="61" t="s">
        <v>4593</v>
      </c>
      <c r="B906" s="55" t="s">
        <v>110</v>
      </c>
      <c r="C906" s="56" t="s">
        <v>96</v>
      </c>
      <c r="D906" s="57" t="s">
        <v>4592</v>
      </c>
      <c r="E906" s="55" t="s">
        <v>512</v>
      </c>
      <c r="F906" s="55" t="s">
        <v>4585</v>
      </c>
      <c r="G906" s="55" t="s">
        <v>218</v>
      </c>
      <c r="H906" s="132" t="s">
        <v>4591</v>
      </c>
      <c r="I906" s="132" t="s">
        <v>4384</v>
      </c>
      <c r="J906" s="55" t="s">
        <v>4590</v>
      </c>
      <c r="K906" s="128" t="s">
        <v>4589</v>
      </c>
      <c r="L906" s="129">
        <v>44196</v>
      </c>
      <c r="M906" s="133" t="s">
        <v>103</v>
      </c>
      <c r="N906" s="131" t="s">
        <v>224</v>
      </c>
      <c r="O906" s="57" t="s">
        <v>4580</v>
      </c>
      <c r="P906" s="57" t="s">
        <v>4579</v>
      </c>
      <c r="Q906" s="57" t="s">
        <v>4588</v>
      </c>
      <c r="R906" s="60" t="s">
        <v>86</v>
      </c>
      <c r="S906" s="60" t="s">
        <v>223</v>
      </c>
    </row>
    <row r="907" spans="1:19" ht="135" hidden="1" customHeight="1" x14ac:dyDescent="0.2">
      <c r="A907" s="61" t="s">
        <v>4587</v>
      </c>
      <c r="B907" s="55" t="s">
        <v>110</v>
      </c>
      <c r="C907" s="56" t="s">
        <v>96</v>
      </c>
      <c r="D907" s="57" t="s">
        <v>4586</v>
      </c>
      <c r="E907" s="55" t="s">
        <v>512</v>
      </c>
      <c r="F907" s="55" t="s">
        <v>4585</v>
      </c>
      <c r="G907" s="55" t="s">
        <v>218</v>
      </c>
      <c r="H907" s="132" t="s">
        <v>4584</v>
      </c>
      <c r="I907" s="132" t="s">
        <v>4583</v>
      </c>
      <c r="J907" s="55" t="s">
        <v>4582</v>
      </c>
      <c r="K907" s="128" t="s">
        <v>4581</v>
      </c>
      <c r="L907" s="129">
        <v>44196</v>
      </c>
      <c r="M907" s="133" t="s">
        <v>103</v>
      </c>
      <c r="N907" s="131" t="s">
        <v>224</v>
      </c>
      <c r="O907" s="57" t="s">
        <v>4580</v>
      </c>
      <c r="P907" s="57" t="s">
        <v>4579</v>
      </c>
      <c r="Q907" s="57" t="s">
        <v>4578</v>
      </c>
      <c r="R907" s="60" t="s">
        <v>86</v>
      </c>
      <c r="S907" s="60" t="s">
        <v>223</v>
      </c>
    </row>
    <row r="908" spans="1:19" ht="135" hidden="1" customHeight="1" x14ac:dyDescent="0.2">
      <c r="A908" s="61" t="s">
        <v>1259</v>
      </c>
      <c r="B908" s="55" t="s">
        <v>97</v>
      </c>
      <c r="C908" s="56" t="s">
        <v>96</v>
      </c>
      <c r="D908" s="57" t="s">
        <v>4577</v>
      </c>
      <c r="E908" s="55" t="s">
        <v>476</v>
      </c>
      <c r="F908" s="55" t="s">
        <v>228</v>
      </c>
      <c r="G908" s="55" t="s">
        <v>218</v>
      </c>
      <c r="H908" s="132" t="s">
        <v>86</v>
      </c>
      <c r="I908" s="132" t="s">
        <v>86</v>
      </c>
      <c r="J908" s="55" t="s">
        <v>1257</v>
      </c>
      <c r="K908" s="128" t="s">
        <v>1256</v>
      </c>
      <c r="L908" s="129">
        <v>44194</v>
      </c>
      <c r="M908" s="132" t="s">
        <v>86</v>
      </c>
      <c r="N908" s="131" t="s">
        <v>224</v>
      </c>
      <c r="O908" s="57" t="s">
        <v>1253</v>
      </c>
      <c r="P908" s="57" t="s">
        <v>1244</v>
      </c>
      <c r="Q908" s="57" t="s">
        <v>4576</v>
      </c>
      <c r="R908" s="60" t="s">
        <v>86</v>
      </c>
      <c r="S908" s="60" t="s">
        <v>223</v>
      </c>
    </row>
    <row r="909" spans="1:19" ht="135" hidden="1" customHeight="1" x14ac:dyDescent="0.2">
      <c r="A909" s="61" t="s">
        <v>1251</v>
      </c>
      <c r="B909" s="55" t="s">
        <v>97</v>
      </c>
      <c r="C909" s="56" t="s">
        <v>96</v>
      </c>
      <c r="D909" s="57" t="s">
        <v>4575</v>
      </c>
      <c r="E909" s="55" t="s">
        <v>476</v>
      </c>
      <c r="F909" s="55" t="s">
        <v>228</v>
      </c>
      <c r="G909" s="55" t="s">
        <v>218</v>
      </c>
      <c r="H909" s="132" t="s">
        <v>86</v>
      </c>
      <c r="I909" s="132" t="s">
        <v>86</v>
      </c>
      <c r="J909" s="55" t="s">
        <v>1249</v>
      </c>
      <c r="K909" s="128" t="s">
        <v>1248</v>
      </c>
      <c r="L909" s="129">
        <v>44194</v>
      </c>
      <c r="M909" s="132" t="s">
        <v>86</v>
      </c>
      <c r="N909" s="131" t="s">
        <v>224</v>
      </c>
      <c r="O909" s="57" t="s">
        <v>1253</v>
      </c>
      <c r="P909" s="57" t="s">
        <v>1244</v>
      </c>
      <c r="Q909" s="57" t="s">
        <v>4574</v>
      </c>
      <c r="R909" s="60" t="s">
        <v>86</v>
      </c>
      <c r="S909" s="60" t="s">
        <v>223</v>
      </c>
    </row>
    <row r="910" spans="1:19" ht="135" hidden="1" customHeight="1" x14ac:dyDescent="0.2">
      <c r="A910" s="61" t="s">
        <v>2034</v>
      </c>
      <c r="B910" s="55" t="s">
        <v>97</v>
      </c>
      <c r="C910" s="56" t="s">
        <v>96</v>
      </c>
      <c r="D910" s="57" t="s">
        <v>4573</v>
      </c>
      <c r="E910" s="55" t="s">
        <v>476</v>
      </c>
      <c r="F910" s="55" t="s">
        <v>219</v>
      </c>
      <c r="G910" s="55" t="s">
        <v>218</v>
      </c>
      <c r="H910" s="132" t="s">
        <v>86</v>
      </c>
      <c r="I910" s="132" t="s">
        <v>86</v>
      </c>
      <c r="J910" s="55" t="s">
        <v>2032</v>
      </c>
      <c r="K910" s="128" t="s">
        <v>2031</v>
      </c>
      <c r="L910" s="129">
        <v>44194</v>
      </c>
      <c r="M910" s="132" t="s">
        <v>86</v>
      </c>
      <c r="N910" s="55" t="s">
        <v>214</v>
      </c>
      <c r="O910" s="57" t="s">
        <v>1253</v>
      </c>
      <c r="P910" s="57" t="s">
        <v>1244</v>
      </c>
      <c r="Q910" s="57" t="s">
        <v>4572</v>
      </c>
      <c r="R910" s="60" t="s">
        <v>86</v>
      </c>
      <c r="S910" s="60" t="s">
        <v>223</v>
      </c>
    </row>
    <row r="911" spans="1:19" ht="135" hidden="1" customHeight="1" x14ac:dyDescent="0.2">
      <c r="A911" s="61" t="s">
        <v>1195</v>
      </c>
      <c r="B911" s="55" t="s">
        <v>110</v>
      </c>
      <c r="C911" s="56" t="s">
        <v>96</v>
      </c>
      <c r="D911" s="57" t="s">
        <v>4571</v>
      </c>
      <c r="E911" s="55" t="s">
        <v>108</v>
      </c>
      <c r="F911" s="55" t="s">
        <v>117</v>
      </c>
      <c r="G911" s="55" t="s">
        <v>92</v>
      </c>
      <c r="H911" s="132" t="s">
        <v>86</v>
      </c>
      <c r="I911" s="132" t="s">
        <v>86</v>
      </c>
      <c r="J911" s="55" t="s">
        <v>1193</v>
      </c>
      <c r="K911" s="128" t="s">
        <v>1192</v>
      </c>
      <c r="L911" s="129">
        <v>44196</v>
      </c>
      <c r="M911" s="133" t="s">
        <v>103</v>
      </c>
      <c r="N911" s="131" t="s">
        <v>90</v>
      </c>
      <c r="O911" s="57" t="s">
        <v>1168</v>
      </c>
      <c r="P911" s="57" t="s">
        <v>1167</v>
      </c>
      <c r="Q911" s="57" t="s">
        <v>4570</v>
      </c>
      <c r="R911" s="60" t="s">
        <v>86</v>
      </c>
      <c r="S911" s="60" t="s">
        <v>223</v>
      </c>
    </row>
    <row r="912" spans="1:19" ht="135" hidden="1" customHeight="1" x14ac:dyDescent="0.2">
      <c r="A912" s="61" t="s">
        <v>1188</v>
      </c>
      <c r="B912" s="55" t="s">
        <v>110</v>
      </c>
      <c r="C912" s="56" t="s">
        <v>96</v>
      </c>
      <c r="D912" s="57" t="s">
        <v>4569</v>
      </c>
      <c r="E912" s="55" t="s">
        <v>108</v>
      </c>
      <c r="F912" s="55" t="s">
        <v>117</v>
      </c>
      <c r="G912" s="55" t="s">
        <v>92</v>
      </c>
      <c r="H912" s="132" t="s">
        <v>86</v>
      </c>
      <c r="I912" s="132" t="s">
        <v>86</v>
      </c>
      <c r="J912" s="55" t="s">
        <v>1186</v>
      </c>
      <c r="K912" s="128" t="s">
        <v>1185</v>
      </c>
      <c r="L912" s="129">
        <v>44196</v>
      </c>
      <c r="M912" s="133" t="s">
        <v>103</v>
      </c>
      <c r="N912" s="131" t="s">
        <v>90</v>
      </c>
      <c r="O912" s="57" t="s">
        <v>1168</v>
      </c>
      <c r="P912" s="57" t="s">
        <v>1167</v>
      </c>
      <c r="Q912" s="57" t="s">
        <v>4568</v>
      </c>
      <c r="R912" s="60" t="s">
        <v>86</v>
      </c>
      <c r="S912" s="60" t="s">
        <v>223</v>
      </c>
    </row>
    <row r="913" spans="1:19" ht="135" hidden="1" customHeight="1" x14ac:dyDescent="0.2">
      <c r="A913" s="61" t="s">
        <v>1181</v>
      </c>
      <c r="B913" s="55" t="s">
        <v>110</v>
      </c>
      <c r="C913" s="56" t="s">
        <v>96</v>
      </c>
      <c r="D913" s="57" t="s">
        <v>4567</v>
      </c>
      <c r="E913" s="55" t="s">
        <v>108</v>
      </c>
      <c r="F913" s="55" t="s">
        <v>117</v>
      </c>
      <c r="G913" s="55" t="s">
        <v>92</v>
      </c>
      <c r="H913" s="132" t="s">
        <v>86</v>
      </c>
      <c r="I913" s="132" t="s">
        <v>86</v>
      </c>
      <c r="J913" s="55" t="s">
        <v>1179</v>
      </c>
      <c r="K913" s="128" t="s">
        <v>1178</v>
      </c>
      <c r="L913" s="129">
        <v>44196</v>
      </c>
      <c r="M913" s="133" t="s">
        <v>103</v>
      </c>
      <c r="N913" s="131" t="s">
        <v>90</v>
      </c>
      <c r="O913" s="57" t="s">
        <v>1168</v>
      </c>
      <c r="P913" s="57" t="s">
        <v>1167</v>
      </c>
      <c r="Q913" s="57" t="s">
        <v>4566</v>
      </c>
      <c r="R913" s="60" t="s">
        <v>86</v>
      </c>
      <c r="S913" s="60" t="s">
        <v>223</v>
      </c>
    </row>
    <row r="914" spans="1:19" ht="135" hidden="1" customHeight="1" x14ac:dyDescent="0.2">
      <c r="A914" s="61" t="s">
        <v>1174</v>
      </c>
      <c r="B914" s="55" t="s">
        <v>110</v>
      </c>
      <c r="C914" s="56" t="s">
        <v>96</v>
      </c>
      <c r="D914" s="57" t="s">
        <v>4565</v>
      </c>
      <c r="E914" s="55" t="s">
        <v>108</v>
      </c>
      <c r="F914" s="55" t="s">
        <v>117</v>
      </c>
      <c r="G914" s="55" t="s">
        <v>92</v>
      </c>
      <c r="H914" s="132" t="s">
        <v>86</v>
      </c>
      <c r="I914" s="132" t="s">
        <v>86</v>
      </c>
      <c r="J914" s="55" t="s">
        <v>1172</v>
      </c>
      <c r="K914" s="128" t="s">
        <v>1171</v>
      </c>
      <c r="L914" s="129">
        <v>44196</v>
      </c>
      <c r="M914" s="133" t="s">
        <v>103</v>
      </c>
      <c r="N914" s="131" t="s">
        <v>90</v>
      </c>
      <c r="O914" s="57" t="s">
        <v>1168</v>
      </c>
      <c r="P914" s="57" t="s">
        <v>1167</v>
      </c>
      <c r="Q914" s="57" t="s">
        <v>4564</v>
      </c>
      <c r="R914" s="60" t="s">
        <v>86</v>
      </c>
      <c r="S914" s="60" t="s">
        <v>223</v>
      </c>
    </row>
    <row r="915" spans="1:19" ht="135" hidden="1" customHeight="1" x14ac:dyDescent="0.2">
      <c r="A915" s="61" t="s">
        <v>4563</v>
      </c>
      <c r="B915" s="55" t="s">
        <v>110</v>
      </c>
      <c r="C915" s="56" t="s">
        <v>96</v>
      </c>
      <c r="D915" s="57" t="s">
        <v>4562</v>
      </c>
      <c r="E915" s="55" t="s">
        <v>108</v>
      </c>
      <c r="F915" s="55" t="s">
        <v>117</v>
      </c>
      <c r="G915" s="55" t="s">
        <v>106</v>
      </c>
      <c r="H915" s="132" t="s">
        <v>86</v>
      </c>
      <c r="I915" s="132" t="s">
        <v>86</v>
      </c>
      <c r="J915" s="55" t="s">
        <v>4561</v>
      </c>
      <c r="K915" s="128" t="s">
        <v>4560</v>
      </c>
      <c r="L915" s="129">
        <v>44196</v>
      </c>
      <c r="M915" s="133" t="s">
        <v>103</v>
      </c>
      <c r="N915" s="131" t="s">
        <v>102</v>
      </c>
      <c r="O915" s="57" t="s">
        <v>2209</v>
      </c>
      <c r="P915" s="57" t="s">
        <v>4554</v>
      </c>
      <c r="Q915" s="57" t="s">
        <v>4559</v>
      </c>
      <c r="R915" s="60" t="s">
        <v>86</v>
      </c>
      <c r="S915" s="60" t="s">
        <v>223</v>
      </c>
    </row>
    <row r="916" spans="1:19" ht="135" hidden="1" customHeight="1" x14ac:dyDescent="0.2">
      <c r="A916" s="61" t="s">
        <v>4558</v>
      </c>
      <c r="B916" s="55" t="s">
        <v>110</v>
      </c>
      <c r="C916" s="56" t="s">
        <v>96</v>
      </c>
      <c r="D916" s="57" t="s">
        <v>4557</v>
      </c>
      <c r="E916" s="55" t="s">
        <v>108</v>
      </c>
      <c r="F916" s="55" t="s">
        <v>117</v>
      </c>
      <c r="G916" s="55" t="s">
        <v>106</v>
      </c>
      <c r="H916" s="132" t="s">
        <v>86</v>
      </c>
      <c r="I916" s="132" t="s">
        <v>86</v>
      </c>
      <c r="J916" s="55" t="s">
        <v>4556</v>
      </c>
      <c r="K916" s="128" t="s">
        <v>4555</v>
      </c>
      <c r="L916" s="129">
        <v>44196</v>
      </c>
      <c r="M916" s="133" t="s">
        <v>103</v>
      </c>
      <c r="N916" s="131" t="s">
        <v>102</v>
      </c>
      <c r="O916" s="57" t="s">
        <v>2209</v>
      </c>
      <c r="P916" s="57" t="s">
        <v>4554</v>
      </c>
      <c r="Q916" s="57" t="s">
        <v>4553</v>
      </c>
      <c r="R916" s="60" t="s">
        <v>86</v>
      </c>
      <c r="S916" s="60" t="s">
        <v>223</v>
      </c>
    </row>
    <row r="917" spans="1:19" ht="228.75" hidden="1" customHeight="1" x14ac:dyDescent="0.2">
      <c r="A917" s="61" t="s">
        <v>4552</v>
      </c>
      <c r="B917" s="55" t="s">
        <v>110</v>
      </c>
      <c r="C917" s="56" t="s">
        <v>96</v>
      </c>
      <c r="D917" s="57" t="s">
        <v>4551</v>
      </c>
      <c r="E917" s="55" t="s">
        <v>108</v>
      </c>
      <c r="F917" s="55" t="s">
        <v>129</v>
      </c>
      <c r="G917" s="55" t="s">
        <v>2155</v>
      </c>
      <c r="H917" s="132" t="s">
        <v>86</v>
      </c>
      <c r="I917" s="132" t="s">
        <v>86</v>
      </c>
      <c r="J917" s="55" t="s">
        <v>4550</v>
      </c>
      <c r="K917" s="128" t="s">
        <v>4549</v>
      </c>
      <c r="L917" s="129">
        <v>44196</v>
      </c>
      <c r="M917" s="133" t="s">
        <v>103</v>
      </c>
      <c r="N917" s="131" t="s">
        <v>102</v>
      </c>
      <c r="O917" s="57" t="s">
        <v>2209</v>
      </c>
      <c r="P917" s="57" t="s">
        <v>4523</v>
      </c>
      <c r="Q917" s="57" t="s">
        <v>4548</v>
      </c>
      <c r="R917" s="60" t="s">
        <v>86</v>
      </c>
      <c r="S917" s="60" t="s">
        <v>223</v>
      </c>
    </row>
    <row r="918" spans="1:19" ht="189" hidden="1" customHeight="1" x14ac:dyDescent="0.2">
      <c r="A918" s="61" t="s">
        <v>4547</v>
      </c>
      <c r="B918" s="55" t="s">
        <v>110</v>
      </c>
      <c r="C918" s="56" t="s">
        <v>96</v>
      </c>
      <c r="D918" s="57" t="s">
        <v>4546</v>
      </c>
      <c r="E918" s="55" t="s">
        <v>108</v>
      </c>
      <c r="F918" s="55" t="s">
        <v>107</v>
      </c>
      <c r="G918" s="55" t="s">
        <v>2155</v>
      </c>
      <c r="H918" s="132" t="s">
        <v>86</v>
      </c>
      <c r="I918" s="132" t="s">
        <v>86</v>
      </c>
      <c r="J918" s="55" t="s">
        <v>4545</v>
      </c>
      <c r="K918" s="128" t="s">
        <v>4544</v>
      </c>
      <c r="L918" s="129">
        <v>44196</v>
      </c>
      <c r="M918" s="133" t="s">
        <v>103</v>
      </c>
      <c r="N918" s="131" t="s">
        <v>102</v>
      </c>
      <c r="O918" s="57" t="s">
        <v>2209</v>
      </c>
      <c r="P918" s="57" t="s">
        <v>4523</v>
      </c>
      <c r="Q918" s="57" t="s">
        <v>4543</v>
      </c>
      <c r="R918" s="60" t="s">
        <v>86</v>
      </c>
      <c r="S918" s="60" t="s">
        <v>223</v>
      </c>
    </row>
    <row r="919" spans="1:19" ht="182.25" hidden="1" customHeight="1" x14ac:dyDescent="0.2">
      <c r="A919" s="61" t="s">
        <v>4542</v>
      </c>
      <c r="B919" s="55" t="s">
        <v>110</v>
      </c>
      <c r="C919" s="56" t="s">
        <v>96</v>
      </c>
      <c r="D919" s="57" t="s">
        <v>4541</v>
      </c>
      <c r="E919" s="55" t="s">
        <v>108</v>
      </c>
      <c r="F919" s="55" t="s">
        <v>117</v>
      </c>
      <c r="G919" s="55" t="s">
        <v>2155</v>
      </c>
      <c r="H919" s="132" t="s">
        <v>86</v>
      </c>
      <c r="I919" s="132" t="s">
        <v>86</v>
      </c>
      <c r="J919" s="55" t="s">
        <v>4540</v>
      </c>
      <c r="K919" s="128" t="s">
        <v>4539</v>
      </c>
      <c r="L919" s="129">
        <v>44196</v>
      </c>
      <c r="M919" s="133" t="s">
        <v>103</v>
      </c>
      <c r="N919" s="131" t="s">
        <v>102</v>
      </c>
      <c r="O919" s="57" t="s">
        <v>2209</v>
      </c>
      <c r="P919" s="57" t="s">
        <v>4523</v>
      </c>
      <c r="Q919" s="57" t="s">
        <v>4538</v>
      </c>
      <c r="R919" s="60" t="s">
        <v>86</v>
      </c>
      <c r="S919" s="60" t="s">
        <v>223</v>
      </c>
    </row>
    <row r="920" spans="1:19" ht="234" hidden="1" customHeight="1" x14ac:dyDescent="0.2">
      <c r="A920" s="61" t="s">
        <v>4537</v>
      </c>
      <c r="B920" s="55" t="s">
        <v>110</v>
      </c>
      <c r="C920" s="56" t="s">
        <v>96</v>
      </c>
      <c r="D920" s="57" t="s">
        <v>4536</v>
      </c>
      <c r="E920" s="55" t="s">
        <v>108</v>
      </c>
      <c r="F920" s="55" t="s">
        <v>117</v>
      </c>
      <c r="G920" s="55" t="s">
        <v>106</v>
      </c>
      <c r="H920" s="132" t="s">
        <v>86</v>
      </c>
      <c r="I920" s="132" t="s">
        <v>86</v>
      </c>
      <c r="J920" s="55" t="s">
        <v>4535</v>
      </c>
      <c r="K920" s="128" t="s">
        <v>4534</v>
      </c>
      <c r="L920" s="129">
        <v>44196</v>
      </c>
      <c r="M920" s="133" t="s">
        <v>103</v>
      </c>
      <c r="N920" s="131" t="s">
        <v>102</v>
      </c>
      <c r="O920" s="57" t="s">
        <v>2209</v>
      </c>
      <c r="P920" s="57" t="s">
        <v>4523</v>
      </c>
      <c r="Q920" s="57" t="s">
        <v>4533</v>
      </c>
      <c r="R920" s="60" t="s">
        <v>86</v>
      </c>
      <c r="S920" s="60" t="s">
        <v>223</v>
      </c>
    </row>
    <row r="921" spans="1:19" ht="174" hidden="1" customHeight="1" x14ac:dyDescent="0.2">
      <c r="A921" s="61" t="s">
        <v>4532</v>
      </c>
      <c r="B921" s="55" t="s">
        <v>110</v>
      </c>
      <c r="C921" s="56" t="s">
        <v>96</v>
      </c>
      <c r="D921" s="57" t="s">
        <v>4531</v>
      </c>
      <c r="E921" s="55" t="s">
        <v>108</v>
      </c>
      <c r="F921" s="55" t="s">
        <v>117</v>
      </c>
      <c r="G921" s="55" t="s">
        <v>2155</v>
      </c>
      <c r="H921" s="132" t="s">
        <v>86</v>
      </c>
      <c r="I921" s="132" t="s">
        <v>86</v>
      </c>
      <c r="J921" s="55" t="s">
        <v>4530</v>
      </c>
      <c r="K921" s="128" t="s">
        <v>4529</v>
      </c>
      <c r="L921" s="129">
        <v>44196</v>
      </c>
      <c r="M921" s="133" t="s">
        <v>103</v>
      </c>
      <c r="N921" s="131" t="s">
        <v>102</v>
      </c>
      <c r="O921" s="57" t="s">
        <v>2209</v>
      </c>
      <c r="P921" s="57" t="s">
        <v>4523</v>
      </c>
      <c r="Q921" s="57" t="s">
        <v>4528</v>
      </c>
      <c r="R921" s="60" t="s">
        <v>86</v>
      </c>
      <c r="S921" s="60" t="s">
        <v>223</v>
      </c>
    </row>
    <row r="922" spans="1:19" ht="234" hidden="1" customHeight="1" x14ac:dyDescent="0.2">
      <c r="A922" s="61" t="s">
        <v>4527</v>
      </c>
      <c r="B922" s="55" t="s">
        <v>110</v>
      </c>
      <c r="C922" s="56" t="s">
        <v>96</v>
      </c>
      <c r="D922" s="57" t="s">
        <v>4526</v>
      </c>
      <c r="E922" s="55" t="s">
        <v>108</v>
      </c>
      <c r="F922" s="55" t="s">
        <v>117</v>
      </c>
      <c r="G922" s="55" t="s">
        <v>106</v>
      </c>
      <c r="H922" s="132" t="s">
        <v>86</v>
      </c>
      <c r="I922" s="132" t="s">
        <v>86</v>
      </c>
      <c r="J922" s="55" t="s">
        <v>4525</v>
      </c>
      <c r="K922" s="128" t="s">
        <v>4524</v>
      </c>
      <c r="L922" s="129">
        <v>44196</v>
      </c>
      <c r="M922" s="133" t="s">
        <v>103</v>
      </c>
      <c r="N922" s="131" t="s">
        <v>102</v>
      </c>
      <c r="O922" s="57" t="s">
        <v>2209</v>
      </c>
      <c r="P922" s="57" t="s">
        <v>4523</v>
      </c>
      <c r="Q922" s="57" t="s">
        <v>4522</v>
      </c>
      <c r="R922" s="60" t="s">
        <v>86</v>
      </c>
      <c r="S922" s="60" t="s">
        <v>223</v>
      </c>
    </row>
    <row r="923" spans="1:19" ht="135" hidden="1" customHeight="1" x14ac:dyDescent="0.2">
      <c r="A923" s="61" t="s">
        <v>4521</v>
      </c>
      <c r="B923" s="55" t="s">
        <v>378</v>
      </c>
      <c r="C923" s="56" t="s">
        <v>96</v>
      </c>
      <c r="D923" s="57" t="s">
        <v>4520</v>
      </c>
      <c r="E923" s="55" t="s">
        <v>108</v>
      </c>
      <c r="F923" s="55" t="s">
        <v>3921</v>
      </c>
      <c r="G923" s="55" t="s">
        <v>375</v>
      </c>
      <c r="H923" s="132" t="s">
        <v>86</v>
      </c>
      <c r="I923" s="132" t="s">
        <v>86</v>
      </c>
      <c r="J923" s="55" t="s">
        <v>3920</v>
      </c>
      <c r="K923" s="128" t="s">
        <v>2370</v>
      </c>
      <c r="L923" s="129">
        <v>44193</v>
      </c>
      <c r="M923" s="132" t="s">
        <v>86</v>
      </c>
      <c r="N923" s="131" t="s">
        <v>373</v>
      </c>
      <c r="O923" s="57" t="s">
        <v>4519</v>
      </c>
      <c r="P923" s="57" t="s">
        <v>4518</v>
      </c>
      <c r="Q923" s="57" t="s">
        <v>4517</v>
      </c>
      <c r="R923" s="60" t="s">
        <v>86</v>
      </c>
      <c r="S923" s="60"/>
    </row>
    <row r="924" spans="1:19" ht="135" hidden="1" customHeight="1" x14ac:dyDescent="0.2">
      <c r="A924" s="61" t="s">
        <v>4516</v>
      </c>
      <c r="B924" s="55" t="s">
        <v>378</v>
      </c>
      <c r="C924" s="56" t="s">
        <v>96</v>
      </c>
      <c r="D924" s="57" t="s">
        <v>4515</v>
      </c>
      <c r="E924" s="55" t="s">
        <v>108</v>
      </c>
      <c r="F924" s="55" t="s">
        <v>376</v>
      </c>
      <c r="G924" s="55" t="s">
        <v>375</v>
      </c>
      <c r="H924" s="132" t="s">
        <v>86</v>
      </c>
      <c r="I924" s="132" t="s">
        <v>86</v>
      </c>
      <c r="J924" s="55" t="s">
        <v>2147</v>
      </c>
      <c r="K924" s="128" t="s">
        <v>2370</v>
      </c>
      <c r="L924" s="129">
        <v>44189</v>
      </c>
      <c r="M924" s="132" t="s">
        <v>86</v>
      </c>
      <c r="N924" s="131" t="s">
        <v>373</v>
      </c>
      <c r="O924" s="57" t="s">
        <v>4514</v>
      </c>
      <c r="P924" s="57" t="s">
        <v>4513</v>
      </c>
      <c r="Q924" s="57" t="s">
        <v>2143</v>
      </c>
      <c r="R924" s="60" t="s">
        <v>86</v>
      </c>
      <c r="S924" s="60"/>
    </row>
    <row r="925" spans="1:19" ht="135" hidden="1" customHeight="1" x14ac:dyDescent="0.2">
      <c r="A925" s="61" t="s">
        <v>903</v>
      </c>
      <c r="B925" s="55" t="s">
        <v>110</v>
      </c>
      <c r="C925" s="56" t="s">
        <v>96</v>
      </c>
      <c r="D925" s="57" t="s">
        <v>4512</v>
      </c>
      <c r="E925" s="55" t="s">
        <v>130</v>
      </c>
      <c r="F925" s="55" t="s">
        <v>117</v>
      </c>
      <c r="G925" s="55" t="s">
        <v>92</v>
      </c>
      <c r="H925" s="132" t="s">
        <v>4511</v>
      </c>
      <c r="I925" s="132" t="s">
        <v>4510</v>
      </c>
      <c r="J925" s="55" t="s">
        <v>901</v>
      </c>
      <c r="K925" s="128" t="s">
        <v>900</v>
      </c>
      <c r="L925" s="129">
        <v>44168</v>
      </c>
      <c r="M925" s="133" t="s">
        <v>103</v>
      </c>
      <c r="N925" s="131" t="s">
        <v>90</v>
      </c>
      <c r="O925" s="57" t="s">
        <v>845</v>
      </c>
      <c r="P925" s="57" t="s">
        <v>897</v>
      </c>
      <c r="Q925" s="57" t="s">
        <v>4509</v>
      </c>
      <c r="R925" s="60" t="s">
        <v>86</v>
      </c>
      <c r="S925" s="60" t="s">
        <v>223</v>
      </c>
    </row>
    <row r="926" spans="1:19" ht="135" hidden="1" customHeight="1" x14ac:dyDescent="0.2">
      <c r="A926" s="61" t="s">
        <v>4508</v>
      </c>
      <c r="B926" s="55" t="s">
        <v>378</v>
      </c>
      <c r="C926" s="56" t="s">
        <v>96</v>
      </c>
      <c r="D926" s="57" t="s">
        <v>4507</v>
      </c>
      <c r="E926" s="55" t="s">
        <v>108</v>
      </c>
      <c r="F926" s="55" t="s">
        <v>376</v>
      </c>
      <c r="G926" s="55" t="s">
        <v>375</v>
      </c>
      <c r="H926" s="132" t="s">
        <v>86</v>
      </c>
      <c r="I926" s="132" t="s">
        <v>86</v>
      </c>
      <c r="J926" s="55" t="s">
        <v>2147</v>
      </c>
      <c r="K926" s="128" t="s">
        <v>2370</v>
      </c>
      <c r="L926" s="129">
        <v>44243</v>
      </c>
      <c r="M926" s="132" t="s">
        <v>86</v>
      </c>
      <c r="N926" s="131" t="s">
        <v>373</v>
      </c>
      <c r="O926" s="57" t="s">
        <v>4506</v>
      </c>
      <c r="P926" s="57" t="s">
        <v>4505</v>
      </c>
      <c r="Q926" s="57" t="s">
        <v>2143</v>
      </c>
      <c r="R926" s="60" t="s">
        <v>86</v>
      </c>
      <c r="S926" s="60"/>
    </row>
    <row r="927" spans="1:19" ht="135" hidden="1" customHeight="1" x14ac:dyDescent="0.2">
      <c r="A927" s="61" t="s">
        <v>4504</v>
      </c>
      <c r="B927" s="55" t="s">
        <v>378</v>
      </c>
      <c r="C927" s="56" t="s">
        <v>96</v>
      </c>
      <c r="D927" s="57" t="s">
        <v>4503</v>
      </c>
      <c r="E927" s="55" t="s">
        <v>108</v>
      </c>
      <c r="F927" s="55" t="s">
        <v>376</v>
      </c>
      <c r="G927" s="55" t="s">
        <v>375</v>
      </c>
      <c r="H927" s="132" t="s">
        <v>86</v>
      </c>
      <c r="I927" s="132" t="s">
        <v>86</v>
      </c>
      <c r="J927" s="55" t="s">
        <v>2147</v>
      </c>
      <c r="K927" s="128" t="s">
        <v>2370</v>
      </c>
      <c r="L927" s="129">
        <v>44251</v>
      </c>
      <c r="M927" s="132" t="s">
        <v>86</v>
      </c>
      <c r="N927" s="131" t="s">
        <v>373</v>
      </c>
      <c r="O927" s="57" t="s">
        <v>4502</v>
      </c>
      <c r="P927" s="57" t="s">
        <v>4501</v>
      </c>
      <c r="Q927" s="57" t="s">
        <v>2143</v>
      </c>
      <c r="R927" s="60" t="s">
        <v>86</v>
      </c>
      <c r="S927" s="60"/>
    </row>
    <row r="928" spans="1:19" ht="135" hidden="1" customHeight="1" x14ac:dyDescent="0.2">
      <c r="A928" s="61" t="s">
        <v>4500</v>
      </c>
      <c r="B928" s="55" t="s">
        <v>378</v>
      </c>
      <c r="C928" s="56" t="s">
        <v>96</v>
      </c>
      <c r="D928" s="57" t="s">
        <v>4499</v>
      </c>
      <c r="E928" s="55" t="s">
        <v>108</v>
      </c>
      <c r="F928" s="55" t="s">
        <v>376</v>
      </c>
      <c r="G928" s="55" t="s">
        <v>375</v>
      </c>
      <c r="H928" s="132" t="s">
        <v>86</v>
      </c>
      <c r="I928" s="132" t="s">
        <v>86</v>
      </c>
      <c r="J928" s="55" t="s">
        <v>2147</v>
      </c>
      <c r="K928" s="128" t="s">
        <v>2370</v>
      </c>
      <c r="L928" s="129">
        <v>44251</v>
      </c>
      <c r="M928" s="132" t="s">
        <v>86</v>
      </c>
      <c r="N928" s="131" t="s">
        <v>373</v>
      </c>
      <c r="O928" s="57" t="s">
        <v>124</v>
      </c>
      <c r="P928" s="57" t="s">
        <v>4498</v>
      </c>
      <c r="Q928" s="57" t="s">
        <v>2143</v>
      </c>
      <c r="R928" s="60" t="s">
        <v>86</v>
      </c>
      <c r="S928" s="60"/>
    </row>
    <row r="929" spans="1:19" ht="135" hidden="1" customHeight="1" x14ac:dyDescent="0.2">
      <c r="A929" s="61" t="s">
        <v>1201</v>
      </c>
      <c r="B929" s="55" t="s">
        <v>97</v>
      </c>
      <c r="C929" s="56" t="s">
        <v>96</v>
      </c>
      <c r="D929" s="57" t="s">
        <v>1200</v>
      </c>
      <c r="E929" s="55" t="s">
        <v>130</v>
      </c>
      <c r="F929" s="55" t="s">
        <v>93</v>
      </c>
      <c r="G929" s="55" t="s">
        <v>92</v>
      </c>
      <c r="H929" s="132" t="s">
        <v>86</v>
      </c>
      <c r="I929" s="132" t="s">
        <v>86</v>
      </c>
      <c r="J929" s="55" t="s">
        <v>1199</v>
      </c>
      <c r="K929" s="128" t="s">
        <v>990</v>
      </c>
      <c r="L929" s="129">
        <v>44256</v>
      </c>
      <c r="M929" s="132" t="s">
        <v>86</v>
      </c>
      <c r="N929" s="131" t="s">
        <v>90</v>
      </c>
      <c r="O929" s="57" t="s">
        <v>124</v>
      </c>
      <c r="P929" s="57" t="s">
        <v>123</v>
      </c>
      <c r="Q929" s="57" t="s">
        <v>1196</v>
      </c>
      <c r="R929" s="60" t="s">
        <v>86</v>
      </c>
      <c r="S929" s="60" t="s">
        <v>223</v>
      </c>
    </row>
    <row r="930" spans="1:19" ht="135" hidden="1" customHeight="1" x14ac:dyDescent="0.2">
      <c r="A930" s="61" t="s">
        <v>1071</v>
      </c>
      <c r="B930" s="55" t="s">
        <v>97</v>
      </c>
      <c r="C930" s="56" t="s">
        <v>96</v>
      </c>
      <c r="D930" s="57" t="s">
        <v>1070</v>
      </c>
      <c r="E930" s="55" t="s">
        <v>782</v>
      </c>
      <c r="F930" s="55" t="s">
        <v>228</v>
      </c>
      <c r="G930" s="55" t="s">
        <v>218</v>
      </c>
      <c r="H930" s="132" t="s">
        <v>4497</v>
      </c>
      <c r="I930" s="132" t="s">
        <v>1066</v>
      </c>
      <c r="J930" s="55" t="s">
        <v>1069</v>
      </c>
      <c r="K930" s="128" t="s">
        <v>1068</v>
      </c>
      <c r="L930" s="129">
        <v>44256</v>
      </c>
      <c r="M930" s="132" t="s">
        <v>86</v>
      </c>
      <c r="N930" s="131" t="s">
        <v>224</v>
      </c>
      <c r="O930" s="57" t="s">
        <v>931</v>
      </c>
      <c r="P930" s="57" t="s">
        <v>1065</v>
      </c>
      <c r="Q930" s="57" t="s">
        <v>1064</v>
      </c>
      <c r="R930" s="60" t="s">
        <v>86</v>
      </c>
      <c r="S930" s="60" t="s">
        <v>223</v>
      </c>
    </row>
    <row r="931" spans="1:19" ht="135" hidden="1" customHeight="1" x14ac:dyDescent="0.2">
      <c r="A931" s="61" t="s">
        <v>4496</v>
      </c>
      <c r="B931" s="55" t="s">
        <v>97</v>
      </c>
      <c r="C931" s="56" t="s">
        <v>96</v>
      </c>
      <c r="D931" s="57" t="s">
        <v>4495</v>
      </c>
      <c r="E931" s="55" t="s">
        <v>782</v>
      </c>
      <c r="F931" s="55" t="s">
        <v>228</v>
      </c>
      <c r="G931" s="55" t="s">
        <v>218</v>
      </c>
      <c r="H931" s="132" t="s">
        <v>4494</v>
      </c>
      <c r="I931" s="132" t="s">
        <v>4493</v>
      </c>
      <c r="J931" s="55" t="s">
        <v>4492</v>
      </c>
      <c r="K931" s="128" t="s">
        <v>4491</v>
      </c>
      <c r="L931" s="129">
        <v>44256</v>
      </c>
      <c r="M931" s="132" t="s">
        <v>86</v>
      </c>
      <c r="N931" s="131" t="s">
        <v>224</v>
      </c>
      <c r="O931" s="57" t="s">
        <v>931</v>
      </c>
      <c r="P931" s="57" t="s">
        <v>1065</v>
      </c>
      <c r="Q931" s="57" t="s">
        <v>4490</v>
      </c>
      <c r="R931" s="60" t="s">
        <v>86</v>
      </c>
      <c r="S931" s="60"/>
    </row>
    <row r="932" spans="1:19" ht="135" hidden="1" customHeight="1" x14ac:dyDescent="0.2">
      <c r="A932" s="61" t="s">
        <v>4489</v>
      </c>
      <c r="B932" s="55" t="s">
        <v>97</v>
      </c>
      <c r="C932" s="56" t="s">
        <v>96</v>
      </c>
      <c r="D932" s="57" t="s">
        <v>4488</v>
      </c>
      <c r="E932" s="55" t="s">
        <v>782</v>
      </c>
      <c r="F932" s="55" t="s">
        <v>219</v>
      </c>
      <c r="G932" s="55" t="s">
        <v>218</v>
      </c>
      <c r="H932" s="132" t="s">
        <v>86</v>
      </c>
      <c r="I932" s="132" t="s">
        <v>86</v>
      </c>
      <c r="J932" s="55" t="s">
        <v>4487</v>
      </c>
      <c r="K932" s="128" t="s">
        <v>2057</v>
      </c>
      <c r="L932" s="129">
        <v>44256</v>
      </c>
      <c r="M932" s="132" t="s">
        <v>86</v>
      </c>
      <c r="N932" s="131" t="s">
        <v>214</v>
      </c>
      <c r="O932" s="57" t="s">
        <v>931</v>
      </c>
      <c r="P932" s="57" t="s">
        <v>1065</v>
      </c>
      <c r="Q932" s="57" t="s">
        <v>4486</v>
      </c>
      <c r="R932" s="60" t="s">
        <v>86</v>
      </c>
      <c r="S932" s="60"/>
    </row>
    <row r="933" spans="1:19" ht="135" hidden="1" customHeight="1" x14ac:dyDescent="0.2">
      <c r="A933" s="61" t="s">
        <v>4485</v>
      </c>
      <c r="B933" s="55" t="s">
        <v>378</v>
      </c>
      <c r="C933" s="56" t="s">
        <v>96</v>
      </c>
      <c r="D933" s="57" t="s">
        <v>4484</v>
      </c>
      <c r="E933" s="55" t="s">
        <v>108</v>
      </c>
      <c r="F933" s="55" t="s">
        <v>376</v>
      </c>
      <c r="G933" s="55" t="s">
        <v>375</v>
      </c>
      <c r="H933" s="132" t="s">
        <v>86</v>
      </c>
      <c r="I933" s="132" t="s">
        <v>86</v>
      </c>
      <c r="J933" s="55" t="s">
        <v>2147</v>
      </c>
      <c r="K933" s="128" t="s">
        <v>2370</v>
      </c>
      <c r="L933" s="129">
        <v>44259</v>
      </c>
      <c r="M933" s="132" t="s">
        <v>86</v>
      </c>
      <c r="N933" s="131" t="s">
        <v>373</v>
      </c>
      <c r="O933" s="57" t="s">
        <v>4483</v>
      </c>
      <c r="P933" s="57" t="s">
        <v>4482</v>
      </c>
      <c r="Q933" s="57" t="s">
        <v>2143</v>
      </c>
      <c r="R933" s="60" t="s">
        <v>86</v>
      </c>
      <c r="S933" s="60"/>
    </row>
    <row r="934" spans="1:19" ht="135" hidden="1" customHeight="1" x14ac:dyDescent="0.2">
      <c r="A934" s="61" t="s">
        <v>175</v>
      </c>
      <c r="B934" s="55" t="s">
        <v>97</v>
      </c>
      <c r="C934" s="56" t="s">
        <v>96</v>
      </c>
      <c r="D934" s="57" t="s">
        <v>174</v>
      </c>
      <c r="E934" s="55" t="s">
        <v>165</v>
      </c>
      <c r="F934" s="55" t="s">
        <v>173</v>
      </c>
      <c r="G934" s="55" t="s">
        <v>163</v>
      </c>
      <c r="H934" s="132" t="s">
        <v>4481</v>
      </c>
      <c r="I934" s="132" t="s">
        <v>4480</v>
      </c>
      <c r="J934" s="55" t="s">
        <v>172</v>
      </c>
      <c r="K934" s="128" t="s">
        <v>171</v>
      </c>
      <c r="L934" s="129">
        <v>44264</v>
      </c>
      <c r="M934" s="132" t="s">
        <v>86</v>
      </c>
      <c r="N934" s="131" t="s">
        <v>158</v>
      </c>
      <c r="O934" s="57" t="s">
        <v>157</v>
      </c>
      <c r="P934" s="57" t="s">
        <v>156</v>
      </c>
      <c r="Q934" s="57" t="s">
        <v>168</v>
      </c>
      <c r="R934" s="60" t="s">
        <v>86</v>
      </c>
      <c r="S934" s="60" t="s">
        <v>223</v>
      </c>
    </row>
    <row r="935" spans="1:19" ht="135" hidden="1" customHeight="1" x14ac:dyDescent="0.2">
      <c r="A935" s="61" t="s">
        <v>167</v>
      </c>
      <c r="B935" s="55" t="s">
        <v>97</v>
      </c>
      <c r="C935" s="56" t="s">
        <v>96</v>
      </c>
      <c r="D935" s="57" t="s">
        <v>166</v>
      </c>
      <c r="E935" s="55" t="s">
        <v>165</v>
      </c>
      <c r="F935" s="55" t="s">
        <v>164</v>
      </c>
      <c r="G935" s="55" t="s">
        <v>163</v>
      </c>
      <c r="H935" s="132" t="s">
        <v>4479</v>
      </c>
      <c r="I935" s="132" t="s">
        <v>4478</v>
      </c>
      <c r="J935" s="55" t="s">
        <v>162</v>
      </c>
      <c r="K935" s="128" t="s">
        <v>161</v>
      </c>
      <c r="L935" s="129">
        <v>44264</v>
      </c>
      <c r="M935" s="132" t="s">
        <v>86</v>
      </c>
      <c r="N935" s="131" t="s">
        <v>158</v>
      </c>
      <c r="O935" s="57" t="s">
        <v>157</v>
      </c>
      <c r="P935" s="57" t="s">
        <v>156</v>
      </c>
      <c r="Q935" s="57" t="s">
        <v>155</v>
      </c>
      <c r="R935" s="60" t="s">
        <v>86</v>
      </c>
      <c r="S935" s="60" t="s">
        <v>223</v>
      </c>
    </row>
    <row r="936" spans="1:19" ht="135" hidden="1" customHeight="1" x14ac:dyDescent="0.2">
      <c r="A936" s="61" t="s">
        <v>1134</v>
      </c>
      <c r="B936" s="55" t="s">
        <v>97</v>
      </c>
      <c r="C936" s="56" t="s">
        <v>96</v>
      </c>
      <c r="D936" s="57" t="s">
        <v>1133</v>
      </c>
      <c r="E936" s="55" t="s">
        <v>589</v>
      </c>
      <c r="F936" s="55" t="s">
        <v>129</v>
      </c>
      <c r="G936" s="55" t="s">
        <v>92</v>
      </c>
      <c r="H936" s="132" t="s">
        <v>4477</v>
      </c>
      <c r="I936" s="132" t="s">
        <v>4476</v>
      </c>
      <c r="J936" s="55" t="s">
        <v>1132</v>
      </c>
      <c r="K936" s="128" t="s">
        <v>1131</v>
      </c>
      <c r="L936" s="129">
        <v>44267</v>
      </c>
      <c r="M936" s="132" t="s">
        <v>86</v>
      </c>
      <c r="N936" s="131" t="s">
        <v>90</v>
      </c>
      <c r="O936" s="57" t="s">
        <v>1115</v>
      </c>
      <c r="P936" s="57" t="s">
        <v>1114</v>
      </c>
      <c r="Q936" s="57" t="s">
        <v>1128</v>
      </c>
      <c r="R936" s="60" t="s">
        <v>86</v>
      </c>
      <c r="S936" s="60" t="s">
        <v>223</v>
      </c>
    </row>
    <row r="937" spans="1:19" ht="150.75" hidden="1" customHeight="1" x14ac:dyDescent="0.2">
      <c r="A937" s="61" t="s">
        <v>1127</v>
      </c>
      <c r="B937" s="55" t="s">
        <v>97</v>
      </c>
      <c r="C937" s="56" t="s">
        <v>96</v>
      </c>
      <c r="D937" s="57" t="s">
        <v>1126</v>
      </c>
      <c r="E937" s="55" t="s">
        <v>589</v>
      </c>
      <c r="F937" s="55" t="s">
        <v>129</v>
      </c>
      <c r="G937" s="55" t="s">
        <v>362</v>
      </c>
      <c r="H937" s="132" t="s">
        <v>4477</v>
      </c>
      <c r="I937" s="132" t="s">
        <v>4476</v>
      </c>
      <c r="J937" s="55" t="s">
        <v>1125</v>
      </c>
      <c r="K937" s="128" t="s">
        <v>1124</v>
      </c>
      <c r="L937" s="129">
        <v>44267</v>
      </c>
      <c r="M937" s="132" t="s">
        <v>86</v>
      </c>
      <c r="N937" s="131" t="s">
        <v>360</v>
      </c>
      <c r="O937" s="57" t="s">
        <v>1115</v>
      </c>
      <c r="P937" s="57" t="s">
        <v>1114</v>
      </c>
      <c r="Q937" s="57" t="s">
        <v>1122</v>
      </c>
      <c r="R937" s="60" t="s">
        <v>86</v>
      </c>
      <c r="S937" s="60" t="s">
        <v>223</v>
      </c>
    </row>
    <row r="938" spans="1:19" ht="157.5" hidden="1" customHeight="1" x14ac:dyDescent="0.2">
      <c r="A938" s="61" t="s">
        <v>1121</v>
      </c>
      <c r="B938" s="55" t="s">
        <v>97</v>
      </c>
      <c r="C938" s="56" t="s">
        <v>96</v>
      </c>
      <c r="D938" s="57" t="s">
        <v>1120</v>
      </c>
      <c r="E938" s="55" t="s">
        <v>589</v>
      </c>
      <c r="F938" s="55" t="s">
        <v>129</v>
      </c>
      <c r="G938" s="55" t="s">
        <v>367</v>
      </c>
      <c r="H938" s="132" t="s">
        <v>4475</v>
      </c>
      <c r="I938" s="132" t="s">
        <v>4474</v>
      </c>
      <c r="J938" s="55" t="s">
        <v>1119</v>
      </c>
      <c r="K938" s="128" t="s">
        <v>1118</v>
      </c>
      <c r="L938" s="129">
        <v>44267</v>
      </c>
      <c r="M938" s="132" t="s">
        <v>86</v>
      </c>
      <c r="N938" s="131" t="s">
        <v>90</v>
      </c>
      <c r="O938" s="57" t="s">
        <v>1115</v>
      </c>
      <c r="P938" s="57" t="s">
        <v>1114</v>
      </c>
      <c r="Q938" s="57" t="s">
        <v>1113</v>
      </c>
      <c r="R938" s="60" t="s">
        <v>86</v>
      </c>
      <c r="S938" s="60" t="s">
        <v>223</v>
      </c>
    </row>
    <row r="939" spans="1:19" ht="135" hidden="1" customHeight="1" x14ac:dyDescent="0.2">
      <c r="A939" s="61" t="s">
        <v>4473</v>
      </c>
      <c r="B939" s="55" t="s">
        <v>97</v>
      </c>
      <c r="C939" s="56" t="s">
        <v>96</v>
      </c>
      <c r="D939" s="57" t="s">
        <v>4472</v>
      </c>
      <c r="E939" s="55" t="s">
        <v>719</v>
      </c>
      <c r="F939" s="55" t="s">
        <v>129</v>
      </c>
      <c r="G939" s="55" t="s">
        <v>367</v>
      </c>
      <c r="H939" s="132" t="s">
        <v>86</v>
      </c>
      <c r="I939" s="132" t="s">
        <v>86</v>
      </c>
      <c r="J939" s="55" t="s">
        <v>4471</v>
      </c>
      <c r="K939" s="128" t="s">
        <v>4470</v>
      </c>
      <c r="L939" s="129">
        <v>44273</v>
      </c>
      <c r="M939" s="132" t="s">
        <v>86</v>
      </c>
      <c r="N939" s="131" t="s">
        <v>90</v>
      </c>
      <c r="O939" s="57" t="s">
        <v>2248</v>
      </c>
      <c r="P939" s="57" t="s">
        <v>1211</v>
      </c>
      <c r="Q939" s="57" t="s">
        <v>4469</v>
      </c>
      <c r="R939" s="60" t="s">
        <v>86</v>
      </c>
      <c r="S939" s="60" t="s">
        <v>223</v>
      </c>
    </row>
    <row r="940" spans="1:19" ht="135" hidden="1" customHeight="1" x14ac:dyDescent="0.2">
      <c r="A940" s="61" t="s">
        <v>4468</v>
      </c>
      <c r="B940" s="55" t="s">
        <v>97</v>
      </c>
      <c r="C940" s="56" t="s">
        <v>96</v>
      </c>
      <c r="D940" s="57" t="s">
        <v>4467</v>
      </c>
      <c r="E940" s="55" t="s">
        <v>719</v>
      </c>
      <c r="F940" s="55" t="s">
        <v>129</v>
      </c>
      <c r="G940" s="55" t="s">
        <v>362</v>
      </c>
      <c r="H940" s="132" t="s">
        <v>86</v>
      </c>
      <c r="I940" s="132" t="s">
        <v>86</v>
      </c>
      <c r="J940" s="55" t="s">
        <v>4466</v>
      </c>
      <c r="K940" s="128" t="s">
        <v>4465</v>
      </c>
      <c r="L940" s="129">
        <v>44273</v>
      </c>
      <c r="M940" s="132" t="s">
        <v>86</v>
      </c>
      <c r="N940" s="131" t="s">
        <v>360</v>
      </c>
      <c r="O940" s="57" t="s">
        <v>2248</v>
      </c>
      <c r="P940" s="57" t="s">
        <v>1211</v>
      </c>
      <c r="Q940" s="57" t="s">
        <v>4464</v>
      </c>
      <c r="R940" s="60" t="s">
        <v>86</v>
      </c>
      <c r="S940" s="60" t="s">
        <v>223</v>
      </c>
    </row>
    <row r="941" spans="1:19" ht="135" hidden="1" customHeight="1" x14ac:dyDescent="0.2">
      <c r="A941" s="61" t="s">
        <v>1217</v>
      </c>
      <c r="B941" s="55" t="s">
        <v>97</v>
      </c>
      <c r="C941" s="56" t="s">
        <v>96</v>
      </c>
      <c r="D941" s="57" t="s">
        <v>4463</v>
      </c>
      <c r="E941" s="55" t="s">
        <v>719</v>
      </c>
      <c r="F941" s="55" t="s">
        <v>129</v>
      </c>
      <c r="G941" s="55" t="s">
        <v>92</v>
      </c>
      <c r="H941" s="132" t="s">
        <v>4462</v>
      </c>
      <c r="I941" s="132" t="s">
        <v>4461</v>
      </c>
      <c r="J941" s="55" t="s">
        <v>1215</v>
      </c>
      <c r="K941" s="128" t="s">
        <v>1214</v>
      </c>
      <c r="L941" s="129">
        <v>44273</v>
      </c>
      <c r="M941" s="132" t="s">
        <v>86</v>
      </c>
      <c r="N941" s="131" t="s">
        <v>90</v>
      </c>
      <c r="O941" s="57" t="s">
        <v>2248</v>
      </c>
      <c r="P941" s="57" t="s">
        <v>1211</v>
      </c>
      <c r="Q941" s="57" t="s">
        <v>4460</v>
      </c>
      <c r="R941" s="60" t="s">
        <v>86</v>
      </c>
      <c r="S941" s="60" t="s">
        <v>223</v>
      </c>
    </row>
    <row r="942" spans="1:19" ht="135" hidden="1" customHeight="1" x14ac:dyDescent="0.2">
      <c r="A942" s="61" t="s">
        <v>4459</v>
      </c>
      <c r="B942" s="55" t="s">
        <v>97</v>
      </c>
      <c r="C942" s="56" t="s">
        <v>96</v>
      </c>
      <c r="D942" s="57" t="s">
        <v>4458</v>
      </c>
      <c r="E942" s="55" t="s">
        <v>719</v>
      </c>
      <c r="F942" s="55" t="s">
        <v>129</v>
      </c>
      <c r="G942" s="55" t="s">
        <v>92</v>
      </c>
      <c r="H942" s="132" t="s">
        <v>4457</v>
      </c>
      <c r="I942" s="132" t="s">
        <v>4456</v>
      </c>
      <c r="J942" s="55" t="s">
        <v>4455</v>
      </c>
      <c r="K942" s="128" t="s">
        <v>4454</v>
      </c>
      <c r="L942" s="129">
        <v>44273</v>
      </c>
      <c r="M942" s="132" t="s">
        <v>86</v>
      </c>
      <c r="N942" s="131" t="s">
        <v>90</v>
      </c>
      <c r="O942" s="57" t="s">
        <v>2248</v>
      </c>
      <c r="P942" s="57" t="s">
        <v>4444</v>
      </c>
      <c r="Q942" s="57" t="s">
        <v>4453</v>
      </c>
      <c r="R942" s="60" t="s">
        <v>86</v>
      </c>
      <c r="S942" s="60" t="s">
        <v>223</v>
      </c>
    </row>
    <row r="943" spans="1:19" ht="135" hidden="1" customHeight="1" x14ac:dyDescent="0.2">
      <c r="A943" s="61" t="s">
        <v>4452</v>
      </c>
      <c r="B943" s="55" t="s">
        <v>97</v>
      </c>
      <c r="C943" s="56" t="s">
        <v>96</v>
      </c>
      <c r="D943" s="57" t="s">
        <v>4451</v>
      </c>
      <c r="E943" s="55" t="s">
        <v>719</v>
      </c>
      <c r="F943" s="55" t="s">
        <v>129</v>
      </c>
      <c r="G943" s="55" t="s">
        <v>367</v>
      </c>
      <c r="H943" s="132" t="s">
        <v>86</v>
      </c>
      <c r="I943" s="132" t="s">
        <v>86</v>
      </c>
      <c r="J943" s="55" t="s">
        <v>4450</v>
      </c>
      <c r="K943" s="128" t="s">
        <v>3549</v>
      </c>
      <c r="L943" s="129">
        <v>44273</v>
      </c>
      <c r="M943" s="132" t="s">
        <v>86</v>
      </c>
      <c r="N943" s="131" t="s">
        <v>90</v>
      </c>
      <c r="O943" s="57" t="s">
        <v>2248</v>
      </c>
      <c r="P943" s="57" t="s">
        <v>4444</v>
      </c>
      <c r="Q943" s="57" t="s">
        <v>4449</v>
      </c>
      <c r="R943" s="60" t="s">
        <v>86</v>
      </c>
      <c r="S943" s="60" t="s">
        <v>223</v>
      </c>
    </row>
    <row r="944" spans="1:19" ht="135" hidden="1" customHeight="1" x14ac:dyDescent="0.2">
      <c r="A944" s="61" t="s">
        <v>4448</v>
      </c>
      <c r="B944" s="55" t="s">
        <v>97</v>
      </c>
      <c r="C944" s="56" t="s">
        <v>96</v>
      </c>
      <c r="D944" s="57" t="s">
        <v>4447</v>
      </c>
      <c r="E944" s="55" t="s">
        <v>719</v>
      </c>
      <c r="F944" s="55" t="s">
        <v>129</v>
      </c>
      <c r="G944" s="55" t="s">
        <v>362</v>
      </c>
      <c r="H944" s="132" t="s">
        <v>86</v>
      </c>
      <c r="I944" s="132" t="s">
        <v>86</v>
      </c>
      <c r="J944" s="55" t="s">
        <v>4446</v>
      </c>
      <c r="K944" s="128" t="s">
        <v>4445</v>
      </c>
      <c r="L944" s="129">
        <v>44273</v>
      </c>
      <c r="M944" s="132" t="s">
        <v>86</v>
      </c>
      <c r="N944" s="131" t="s">
        <v>360</v>
      </c>
      <c r="O944" s="57" t="s">
        <v>2248</v>
      </c>
      <c r="P944" s="57" t="s">
        <v>4444</v>
      </c>
      <c r="Q944" s="57" t="s">
        <v>4443</v>
      </c>
      <c r="R944" s="60" t="s">
        <v>86</v>
      </c>
      <c r="S944" s="60" t="s">
        <v>223</v>
      </c>
    </row>
    <row r="945" spans="1:19" ht="135" hidden="1" customHeight="1" x14ac:dyDescent="0.2">
      <c r="A945" s="61" t="s">
        <v>4442</v>
      </c>
      <c r="B945" s="55" t="s">
        <v>97</v>
      </c>
      <c r="C945" s="56" t="s">
        <v>96</v>
      </c>
      <c r="D945" s="57" t="s">
        <v>4441</v>
      </c>
      <c r="E945" s="55" t="s">
        <v>719</v>
      </c>
      <c r="F945" s="55" t="s">
        <v>129</v>
      </c>
      <c r="G945" s="55" t="s">
        <v>362</v>
      </c>
      <c r="H945" s="132" t="s">
        <v>86</v>
      </c>
      <c r="I945" s="132" t="s">
        <v>86</v>
      </c>
      <c r="J945" s="55" t="s">
        <v>4440</v>
      </c>
      <c r="K945" s="128" t="s">
        <v>4439</v>
      </c>
      <c r="L945" s="129">
        <v>44272</v>
      </c>
      <c r="M945" s="132" t="s">
        <v>86</v>
      </c>
      <c r="N945" s="131" t="s">
        <v>360</v>
      </c>
      <c r="O945" s="57" t="s">
        <v>2248</v>
      </c>
      <c r="P945" s="57" t="s">
        <v>1203</v>
      </c>
      <c r="Q945" s="57" t="s">
        <v>4438</v>
      </c>
      <c r="R945" s="60" t="s">
        <v>86</v>
      </c>
      <c r="S945" s="60" t="s">
        <v>223</v>
      </c>
    </row>
    <row r="946" spans="1:19" ht="135" hidden="1" customHeight="1" x14ac:dyDescent="0.2">
      <c r="A946" s="61" t="s">
        <v>4437</v>
      </c>
      <c r="B946" s="55" t="s">
        <v>97</v>
      </c>
      <c r="C946" s="56" t="s">
        <v>96</v>
      </c>
      <c r="D946" s="57" t="s">
        <v>4436</v>
      </c>
      <c r="E946" s="55" t="s">
        <v>719</v>
      </c>
      <c r="F946" s="55" t="s">
        <v>129</v>
      </c>
      <c r="G946" s="55" t="s">
        <v>367</v>
      </c>
      <c r="H946" s="132" t="s">
        <v>86</v>
      </c>
      <c r="I946" s="132" t="s">
        <v>86</v>
      </c>
      <c r="J946" s="55" t="s">
        <v>4435</v>
      </c>
      <c r="K946" s="128" t="s">
        <v>4434</v>
      </c>
      <c r="L946" s="129">
        <v>44272</v>
      </c>
      <c r="M946" s="132" t="s">
        <v>86</v>
      </c>
      <c r="N946" s="131" t="s">
        <v>90</v>
      </c>
      <c r="O946" s="57" t="s">
        <v>2248</v>
      </c>
      <c r="P946" s="57" t="s">
        <v>1203</v>
      </c>
      <c r="Q946" s="57" t="s">
        <v>4433</v>
      </c>
      <c r="R946" s="60" t="s">
        <v>86</v>
      </c>
      <c r="S946" s="60" t="s">
        <v>223</v>
      </c>
    </row>
    <row r="947" spans="1:19" ht="135" hidden="1" customHeight="1" x14ac:dyDescent="0.2">
      <c r="A947" s="61" t="s">
        <v>1209</v>
      </c>
      <c r="B947" s="55" t="s">
        <v>97</v>
      </c>
      <c r="C947" s="56" t="s">
        <v>96</v>
      </c>
      <c r="D947" s="57" t="s">
        <v>4432</v>
      </c>
      <c r="E947" s="55" t="s">
        <v>719</v>
      </c>
      <c r="F947" s="55" t="s">
        <v>129</v>
      </c>
      <c r="G947" s="55" t="s">
        <v>92</v>
      </c>
      <c r="H947" s="132" t="s">
        <v>4431</v>
      </c>
      <c r="I947" s="132" t="s">
        <v>4430</v>
      </c>
      <c r="J947" s="55" t="s">
        <v>1207</v>
      </c>
      <c r="K947" s="128" t="s">
        <v>1206</v>
      </c>
      <c r="L947" s="129">
        <v>44272</v>
      </c>
      <c r="M947" s="132" t="s">
        <v>86</v>
      </c>
      <c r="N947" s="131" t="s">
        <v>90</v>
      </c>
      <c r="O947" s="57" t="s">
        <v>2248</v>
      </c>
      <c r="P947" s="57" t="s">
        <v>1203</v>
      </c>
      <c r="Q947" s="57" t="s">
        <v>4429</v>
      </c>
      <c r="R947" s="60" t="s">
        <v>86</v>
      </c>
      <c r="S947" s="60" t="s">
        <v>223</v>
      </c>
    </row>
    <row r="948" spans="1:19" ht="135" hidden="1" customHeight="1" x14ac:dyDescent="0.2">
      <c r="A948" s="61" t="s">
        <v>4428</v>
      </c>
      <c r="B948" s="55" t="s">
        <v>97</v>
      </c>
      <c r="C948" s="56" t="s">
        <v>96</v>
      </c>
      <c r="D948" s="57" t="s">
        <v>4427</v>
      </c>
      <c r="E948" s="55" t="s">
        <v>782</v>
      </c>
      <c r="F948" s="55" t="s">
        <v>228</v>
      </c>
      <c r="G948" s="55" t="s">
        <v>218</v>
      </c>
      <c r="H948" s="132" t="s">
        <v>4426</v>
      </c>
      <c r="I948" s="132" t="s">
        <v>4425</v>
      </c>
      <c r="J948" s="55" t="s">
        <v>4424</v>
      </c>
      <c r="K948" s="128" t="s">
        <v>4423</v>
      </c>
      <c r="L948" s="129">
        <v>44277</v>
      </c>
      <c r="M948" s="132" t="s">
        <v>86</v>
      </c>
      <c r="N948" s="131" t="s">
        <v>224</v>
      </c>
      <c r="O948" s="57" t="s">
        <v>4422</v>
      </c>
      <c r="P948" s="57" t="s">
        <v>4421</v>
      </c>
      <c r="Q948" s="57" t="s">
        <v>4420</v>
      </c>
      <c r="R948" s="60" t="s">
        <v>86</v>
      </c>
      <c r="S948" s="60"/>
    </row>
    <row r="949" spans="1:19" ht="135" hidden="1" customHeight="1" x14ac:dyDescent="0.2">
      <c r="A949" s="61" t="s">
        <v>4419</v>
      </c>
      <c r="B949" s="55" t="s">
        <v>97</v>
      </c>
      <c r="C949" s="56" t="s">
        <v>96</v>
      </c>
      <c r="D949" s="57" t="s">
        <v>4418</v>
      </c>
      <c r="E949" s="55" t="s">
        <v>512</v>
      </c>
      <c r="F949" s="55" t="s">
        <v>228</v>
      </c>
      <c r="G949" s="55" t="s">
        <v>218</v>
      </c>
      <c r="H949" s="132" t="s">
        <v>4417</v>
      </c>
      <c r="I949" s="132" t="s">
        <v>4416</v>
      </c>
      <c r="J949" s="55" t="s">
        <v>4415</v>
      </c>
      <c r="K949" s="128" t="s">
        <v>708</v>
      </c>
      <c r="L949" s="129">
        <v>44277</v>
      </c>
      <c r="M949" s="132" t="s">
        <v>86</v>
      </c>
      <c r="N949" s="131" t="s">
        <v>224</v>
      </c>
      <c r="O949" s="57" t="s">
        <v>507</v>
      </c>
      <c r="P949" s="57" t="s">
        <v>506</v>
      </c>
      <c r="Q949" s="57" t="s">
        <v>4414</v>
      </c>
      <c r="R949" s="60" t="s">
        <v>86</v>
      </c>
      <c r="S949" s="60" t="s">
        <v>223</v>
      </c>
    </row>
    <row r="950" spans="1:19" ht="135" hidden="1" customHeight="1" x14ac:dyDescent="0.2">
      <c r="A950" s="61" t="s">
        <v>4413</v>
      </c>
      <c r="B950" s="55" t="s">
        <v>97</v>
      </c>
      <c r="C950" s="56" t="s">
        <v>96</v>
      </c>
      <c r="D950" s="57" t="s">
        <v>4412</v>
      </c>
      <c r="E950" s="55" t="s">
        <v>512</v>
      </c>
      <c r="F950" s="55" t="s">
        <v>228</v>
      </c>
      <c r="G950" s="55" t="s">
        <v>218</v>
      </c>
      <c r="H950" s="132" t="s">
        <v>4411</v>
      </c>
      <c r="I950" s="132" t="s">
        <v>4410</v>
      </c>
      <c r="J950" s="55" t="s">
        <v>4409</v>
      </c>
      <c r="K950" s="128" t="s">
        <v>4408</v>
      </c>
      <c r="L950" s="129">
        <v>44277</v>
      </c>
      <c r="M950" s="132" t="s">
        <v>86</v>
      </c>
      <c r="N950" s="131" t="s">
        <v>224</v>
      </c>
      <c r="O950" s="57" t="s">
        <v>507</v>
      </c>
      <c r="P950" s="57" t="s">
        <v>506</v>
      </c>
      <c r="Q950" s="57" t="s">
        <v>4407</v>
      </c>
      <c r="R950" s="60" t="s">
        <v>86</v>
      </c>
      <c r="S950" s="60" t="s">
        <v>223</v>
      </c>
    </row>
    <row r="951" spans="1:19" ht="135" hidden="1" customHeight="1" x14ac:dyDescent="0.2">
      <c r="A951" s="61" t="s">
        <v>4406</v>
      </c>
      <c r="B951" s="55" t="s">
        <v>97</v>
      </c>
      <c r="C951" s="56" t="s">
        <v>96</v>
      </c>
      <c r="D951" s="57" t="s">
        <v>4405</v>
      </c>
      <c r="E951" s="55" t="s">
        <v>512</v>
      </c>
      <c r="F951" s="55" t="s">
        <v>511</v>
      </c>
      <c r="G951" s="55" t="s">
        <v>218</v>
      </c>
      <c r="H951" s="132" t="s">
        <v>4404</v>
      </c>
      <c r="I951" s="132" t="s">
        <v>4403</v>
      </c>
      <c r="J951" s="55" t="s">
        <v>4402</v>
      </c>
      <c r="K951" s="128" t="s">
        <v>4401</v>
      </c>
      <c r="L951" s="129">
        <v>44277</v>
      </c>
      <c r="M951" s="132" t="s">
        <v>86</v>
      </c>
      <c r="N951" s="131" t="s">
        <v>224</v>
      </c>
      <c r="O951" s="57" t="s">
        <v>507</v>
      </c>
      <c r="P951" s="57" t="s">
        <v>506</v>
      </c>
      <c r="Q951" s="57" t="s">
        <v>4400</v>
      </c>
      <c r="R951" s="60" t="s">
        <v>86</v>
      </c>
      <c r="S951" s="60" t="s">
        <v>223</v>
      </c>
    </row>
    <row r="952" spans="1:19" ht="135" hidden="1" customHeight="1" x14ac:dyDescent="0.2">
      <c r="A952" s="61" t="s">
        <v>4399</v>
      </c>
      <c r="B952" s="55" t="s">
        <v>97</v>
      </c>
      <c r="C952" s="56" t="s">
        <v>96</v>
      </c>
      <c r="D952" s="57" t="s">
        <v>4398</v>
      </c>
      <c r="E952" s="55" t="s">
        <v>512</v>
      </c>
      <c r="F952" s="55" t="s">
        <v>511</v>
      </c>
      <c r="G952" s="55" t="s">
        <v>218</v>
      </c>
      <c r="H952" s="132" t="s">
        <v>4397</v>
      </c>
      <c r="I952" s="132" t="s">
        <v>4396</v>
      </c>
      <c r="J952" s="55" t="s">
        <v>4395</v>
      </c>
      <c r="K952" s="128" t="s">
        <v>4394</v>
      </c>
      <c r="L952" s="129">
        <v>44277</v>
      </c>
      <c r="M952" s="132" t="s">
        <v>86</v>
      </c>
      <c r="N952" s="131" t="s">
        <v>224</v>
      </c>
      <c r="O952" s="57" t="s">
        <v>507</v>
      </c>
      <c r="P952" s="57" t="s">
        <v>506</v>
      </c>
      <c r="Q952" s="57" t="s">
        <v>4393</v>
      </c>
      <c r="R952" s="60" t="s">
        <v>86</v>
      </c>
      <c r="S952" s="60" t="s">
        <v>223</v>
      </c>
    </row>
    <row r="953" spans="1:19" ht="135" hidden="1" customHeight="1" x14ac:dyDescent="0.2">
      <c r="A953" s="61" t="s">
        <v>4392</v>
      </c>
      <c r="B953" s="55" t="s">
        <v>97</v>
      </c>
      <c r="C953" s="56" t="s">
        <v>96</v>
      </c>
      <c r="D953" s="57" t="s">
        <v>4391</v>
      </c>
      <c r="E953" s="55" t="s">
        <v>414</v>
      </c>
      <c r="F953" s="55" t="s">
        <v>129</v>
      </c>
      <c r="G953" s="55" t="s">
        <v>92</v>
      </c>
      <c r="H953" s="132" t="s">
        <v>86</v>
      </c>
      <c r="I953" s="132" t="s">
        <v>86</v>
      </c>
      <c r="J953" s="55" t="s">
        <v>4390</v>
      </c>
      <c r="K953" s="128" t="s">
        <v>4389</v>
      </c>
      <c r="L953" s="129">
        <v>44273</v>
      </c>
      <c r="M953" s="132" t="s">
        <v>86</v>
      </c>
      <c r="N953" s="131" t="s">
        <v>90</v>
      </c>
      <c r="O953" s="57" t="s">
        <v>1726</v>
      </c>
      <c r="P953" s="57" t="s">
        <v>1725</v>
      </c>
      <c r="Q953" s="57" t="s">
        <v>4388</v>
      </c>
      <c r="R953" s="60" t="s">
        <v>86</v>
      </c>
      <c r="S953" s="60"/>
    </row>
    <row r="954" spans="1:19" ht="135" hidden="1" customHeight="1" x14ac:dyDescent="0.2">
      <c r="A954" s="61" t="s">
        <v>4387</v>
      </c>
      <c r="B954" s="55" t="s">
        <v>97</v>
      </c>
      <c r="C954" s="56" t="s">
        <v>96</v>
      </c>
      <c r="D954" s="57" t="s">
        <v>4386</v>
      </c>
      <c r="E954" s="55" t="s">
        <v>414</v>
      </c>
      <c r="F954" s="55" t="s">
        <v>129</v>
      </c>
      <c r="G954" s="55" t="s">
        <v>362</v>
      </c>
      <c r="H954" s="132" t="s">
        <v>86</v>
      </c>
      <c r="I954" s="132" t="s">
        <v>86</v>
      </c>
      <c r="J954" s="55" t="s">
        <v>4385</v>
      </c>
      <c r="K954" s="128" t="s">
        <v>4384</v>
      </c>
      <c r="L954" s="129">
        <v>44273</v>
      </c>
      <c r="M954" s="132" t="s">
        <v>86</v>
      </c>
      <c r="N954" s="131" t="s">
        <v>360</v>
      </c>
      <c r="O954" s="57" t="s">
        <v>1726</v>
      </c>
      <c r="P954" s="57" t="s">
        <v>1725</v>
      </c>
      <c r="Q954" s="57" t="s">
        <v>4383</v>
      </c>
      <c r="R954" s="60" t="s">
        <v>86</v>
      </c>
      <c r="S954" s="60" t="s">
        <v>223</v>
      </c>
    </row>
    <row r="955" spans="1:19" ht="135" hidden="1" customHeight="1" x14ac:dyDescent="0.2">
      <c r="A955" s="61" t="s">
        <v>4382</v>
      </c>
      <c r="B955" s="55" t="s">
        <v>97</v>
      </c>
      <c r="C955" s="56" t="s">
        <v>96</v>
      </c>
      <c r="D955" s="57" t="s">
        <v>4381</v>
      </c>
      <c r="E955" s="55" t="s">
        <v>414</v>
      </c>
      <c r="F955" s="55" t="s">
        <v>129</v>
      </c>
      <c r="G955" s="55" t="s">
        <v>367</v>
      </c>
      <c r="H955" s="132" t="s">
        <v>86</v>
      </c>
      <c r="I955" s="132" t="s">
        <v>86</v>
      </c>
      <c r="J955" s="55" t="s">
        <v>4380</v>
      </c>
      <c r="K955" s="128" t="s">
        <v>4379</v>
      </c>
      <c r="L955" s="129">
        <v>44273</v>
      </c>
      <c r="M955" s="132" t="s">
        <v>86</v>
      </c>
      <c r="N955" s="131" t="s">
        <v>90</v>
      </c>
      <c r="O955" s="57" t="s">
        <v>1726</v>
      </c>
      <c r="P955" s="57" t="s">
        <v>1725</v>
      </c>
      <c r="Q955" s="57" t="s">
        <v>4378</v>
      </c>
      <c r="R955" s="60" t="s">
        <v>86</v>
      </c>
      <c r="S955" s="60" t="s">
        <v>223</v>
      </c>
    </row>
    <row r="956" spans="1:19" ht="135" hidden="1" customHeight="1" x14ac:dyDescent="0.2">
      <c r="A956" s="61" t="s">
        <v>4377</v>
      </c>
      <c r="B956" s="55" t="s">
        <v>110</v>
      </c>
      <c r="C956" s="56" t="s">
        <v>96</v>
      </c>
      <c r="D956" s="57" t="s">
        <v>4376</v>
      </c>
      <c r="E956" s="55" t="s">
        <v>2319</v>
      </c>
      <c r="F956" s="55" t="s">
        <v>117</v>
      </c>
      <c r="G956" s="55" t="s">
        <v>375</v>
      </c>
      <c r="H956" s="132" t="s">
        <v>86</v>
      </c>
      <c r="I956" s="132" t="s">
        <v>86</v>
      </c>
      <c r="J956" s="55" t="s">
        <v>4375</v>
      </c>
      <c r="K956" s="128" t="s">
        <v>4374</v>
      </c>
      <c r="L956" s="129">
        <v>44278</v>
      </c>
      <c r="M956" s="133" t="s">
        <v>103</v>
      </c>
      <c r="N956" s="131" t="s">
        <v>373</v>
      </c>
      <c r="O956" s="57" t="s">
        <v>1057</v>
      </c>
      <c r="P956" s="57" t="s">
        <v>4373</v>
      </c>
      <c r="Q956" s="57" t="s">
        <v>4372</v>
      </c>
      <c r="R956" s="60" t="s">
        <v>86</v>
      </c>
      <c r="S956" s="60"/>
    </row>
    <row r="957" spans="1:19" ht="135" hidden="1" customHeight="1" x14ac:dyDescent="0.2">
      <c r="A957" s="61" t="s">
        <v>1897</v>
      </c>
      <c r="B957" s="55" t="s">
        <v>97</v>
      </c>
      <c r="C957" s="56" t="s">
        <v>96</v>
      </c>
      <c r="D957" s="57" t="s">
        <v>4371</v>
      </c>
      <c r="E957" s="55" t="s">
        <v>108</v>
      </c>
      <c r="F957" s="55" t="s">
        <v>458</v>
      </c>
      <c r="G957" s="55" t="s">
        <v>163</v>
      </c>
      <c r="H957" s="132" t="s">
        <v>4370</v>
      </c>
      <c r="I957" s="132" t="s">
        <v>3596</v>
      </c>
      <c r="J957" s="55" t="s">
        <v>1895</v>
      </c>
      <c r="K957" s="128" t="s">
        <v>1894</v>
      </c>
      <c r="L957" s="129">
        <v>44278</v>
      </c>
      <c r="M957" s="132" t="s">
        <v>86</v>
      </c>
      <c r="N957" s="131" t="s">
        <v>158</v>
      </c>
      <c r="O957" s="57" t="s">
        <v>4359</v>
      </c>
      <c r="P957" s="57" t="s">
        <v>4358</v>
      </c>
      <c r="Q957" s="57" t="s">
        <v>1891</v>
      </c>
      <c r="R957" s="60" t="s">
        <v>86</v>
      </c>
      <c r="S957" s="60" t="s">
        <v>223</v>
      </c>
    </row>
    <row r="958" spans="1:19" ht="135" hidden="1" customHeight="1" x14ac:dyDescent="0.2">
      <c r="A958" s="61" t="s">
        <v>1890</v>
      </c>
      <c r="B958" s="55" t="s">
        <v>97</v>
      </c>
      <c r="C958" s="56" t="s">
        <v>96</v>
      </c>
      <c r="D958" s="57" t="s">
        <v>4369</v>
      </c>
      <c r="E958" s="55" t="s">
        <v>108</v>
      </c>
      <c r="F958" s="55" t="s">
        <v>555</v>
      </c>
      <c r="G958" s="55" t="s">
        <v>163</v>
      </c>
      <c r="H958" s="132" t="s">
        <v>4368</v>
      </c>
      <c r="I958" s="132" t="s">
        <v>4367</v>
      </c>
      <c r="J958" s="55" t="s">
        <v>1888</v>
      </c>
      <c r="K958" s="128" t="s">
        <v>1887</v>
      </c>
      <c r="L958" s="129">
        <v>44278</v>
      </c>
      <c r="M958" s="132" t="s">
        <v>86</v>
      </c>
      <c r="N958" s="131" t="s">
        <v>158</v>
      </c>
      <c r="O958" s="57" t="s">
        <v>4359</v>
      </c>
      <c r="P958" s="57" t="s">
        <v>4358</v>
      </c>
      <c r="Q958" s="57" t="s">
        <v>1884</v>
      </c>
      <c r="R958" s="60" t="s">
        <v>86</v>
      </c>
      <c r="S958" s="60" t="s">
        <v>223</v>
      </c>
    </row>
    <row r="959" spans="1:19" ht="135" hidden="1" customHeight="1" x14ac:dyDescent="0.2">
      <c r="A959" s="61" t="s">
        <v>1883</v>
      </c>
      <c r="B959" s="55" t="s">
        <v>97</v>
      </c>
      <c r="C959" s="56" t="s">
        <v>96</v>
      </c>
      <c r="D959" s="57" t="s">
        <v>4366</v>
      </c>
      <c r="E959" s="55" t="s">
        <v>108</v>
      </c>
      <c r="F959" s="55" t="s">
        <v>183</v>
      </c>
      <c r="G959" s="55" t="s">
        <v>163</v>
      </c>
      <c r="H959" s="132" t="s">
        <v>4365</v>
      </c>
      <c r="I959" s="132" t="s">
        <v>4364</v>
      </c>
      <c r="J959" s="55" t="s">
        <v>1881</v>
      </c>
      <c r="K959" s="128" t="s">
        <v>1880</v>
      </c>
      <c r="L959" s="129">
        <v>44278</v>
      </c>
      <c r="M959" s="132" t="s">
        <v>86</v>
      </c>
      <c r="N959" s="131" t="s">
        <v>158</v>
      </c>
      <c r="O959" s="57" t="s">
        <v>4359</v>
      </c>
      <c r="P959" s="57" t="s">
        <v>4358</v>
      </c>
      <c r="Q959" s="57" t="s">
        <v>1877</v>
      </c>
      <c r="R959" s="60" t="s">
        <v>86</v>
      </c>
      <c r="S959" s="60" t="s">
        <v>223</v>
      </c>
    </row>
    <row r="960" spans="1:19" ht="135" hidden="1" customHeight="1" x14ac:dyDescent="0.2">
      <c r="A960" s="61" t="s">
        <v>1876</v>
      </c>
      <c r="B960" s="55" t="s">
        <v>97</v>
      </c>
      <c r="C960" s="56" t="s">
        <v>96</v>
      </c>
      <c r="D960" s="57" t="s">
        <v>4363</v>
      </c>
      <c r="E960" s="55" t="s">
        <v>108</v>
      </c>
      <c r="F960" s="55" t="s">
        <v>183</v>
      </c>
      <c r="G960" s="55" t="s">
        <v>163</v>
      </c>
      <c r="H960" s="132" t="s">
        <v>4362</v>
      </c>
      <c r="I960" s="132" t="s">
        <v>4361</v>
      </c>
      <c r="J960" s="55" t="s">
        <v>1874</v>
      </c>
      <c r="K960" s="128" t="s">
        <v>1873</v>
      </c>
      <c r="L960" s="129">
        <v>44278</v>
      </c>
      <c r="M960" s="132" t="s">
        <v>86</v>
      </c>
      <c r="N960" s="131" t="s">
        <v>158</v>
      </c>
      <c r="O960" s="57" t="s">
        <v>4359</v>
      </c>
      <c r="P960" s="57" t="s">
        <v>4358</v>
      </c>
      <c r="Q960" s="57" t="s">
        <v>1870</v>
      </c>
      <c r="R960" s="60" t="s">
        <v>86</v>
      </c>
      <c r="S960" s="60" t="s">
        <v>223</v>
      </c>
    </row>
    <row r="961" spans="1:19" ht="135" hidden="1" customHeight="1" x14ac:dyDescent="0.2">
      <c r="A961" s="61" t="s">
        <v>1869</v>
      </c>
      <c r="B961" s="55" t="s">
        <v>97</v>
      </c>
      <c r="C961" s="56" t="s">
        <v>96</v>
      </c>
      <c r="D961" s="57" t="s">
        <v>4360</v>
      </c>
      <c r="E961" s="55" t="s">
        <v>108</v>
      </c>
      <c r="F961" s="55" t="s">
        <v>164</v>
      </c>
      <c r="G961" s="55" t="s">
        <v>163</v>
      </c>
      <c r="H961" s="132" t="s">
        <v>86</v>
      </c>
      <c r="I961" s="132" t="s">
        <v>86</v>
      </c>
      <c r="J961" s="55" t="s">
        <v>1867</v>
      </c>
      <c r="K961" s="128" t="s">
        <v>1866</v>
      </c>
      <c r="L961" s="129">
        <v>44278</v>
      </c>
      <c r="M961" s="132" t="s">
        <v>86</v>
      </c>
      <c r="N961" s="131" t="s">
        <v>158</v>
      </c>
      <c r="O961" s="57" t="s">
        <v>4359</v>
      </c>
      <c r="P961" s="57" t="s">
        <v>4358</v>
      </c>
      <c r="Q961" s="57" t="s">
        <v>1861</v>
      </c>
      <c r="R961" s="60" t="s">
        <v>86</v>
      </c>
      <c r="S961" s="60" t="s">
        <v>223</v>
      </c>
    </row>
    <row r="962" spans="1:19" ht="135" hidden="1" customHeight="1" x14ac:dyDescent="0.2">
      <c r="A962" s="61" t="s">
        <v>1510</v>
      </c>
      <c r="B962" s="55" t="s">
        <v>110</v>
      </c>
      <c r="C962" s="56" t="s">
        <v>96</v>
      </c>
      <c r="D962" s="57" t="s">
        <v>1509</v>
      </c>
      <c r="E962" s="55" t="s">
        <v>108</v>
      </c>
      <c r="F962" s="55" t="s">
        <v>117</v>
      </c>
      <c r="G962" s="55" t="s">
        <v>375</v>
      </c>
      <c r="H962" s="132" t="s">
        <v>4357</v>
      </c>
      <c r="I962" s="132" t="s">
        <v>4356</v>
      </c>
      <c r="J962" s="55" t="s">
        <v>1508</v>
      </c>
      <c r="K962" s="128" t="s">
        <v>1507</v>
      </c>
      <c r="L962" s="129">
        <v>44280</v>
      </c>
      <c r="M962" s="133" t="s">
        <v>103</v>
      </c>
      <c r="N962" s="131" t="s">
        <v>373</v>
      </c>
      <c r="O962" s="57" t="s">
        <v>829</v>
      </c>
      <c r="P962" s="57" t="s">
        <v>1504</v>
      </c>
      <c r="Q962" s="57" t="s">
        <v>1503</v>
      </c>
      <c r="R962" s="60" t="s">
        <v>86</v>
      </c>
      <c r="S962" s="60" t="s">
        <v>223</v>
      </c>
    </row>
    <row r="963" spans="1:19" ht="135" hidden="1" customHeight="1" x14ac:dyDescent="0.2">
      <c r="A963" s="61" t="s">
        <v>1391</v>
      </c>
      <c r="B963" s="55" t="s">
        <v>110</v>
      </c>
      <c r="C963" s="56" t="s">
        <v>96</v>
      </c>
      <c r="D963" s="57" t="s">
        <v>4355</v>
      </c>
      <c r="E963" s="55" t="s">
        <v>108</v>
      </c>
      <c r="F963" s="55" t="s">
        <v>117</v>
      </c>
      <c r="G963" s="55" t="s">
        <v>375</v>
      </c>
      <c r="H963" s="132" t="s">
        <v>4354</v>
      </c>
      <c r="I963" s="132" t="s">
        <v>4353</v>
      </c>
      <c r="J963" s="55" t="s">
        <v>1389</v>
      </c>
      <c r="K963" s="128" t="s">
        <v>1388</v>
      </c>
      <c r="L963" s="129">
        <v>44280</v>
      </c>
      <c r="M963" s="133" t="s">
        <v>103</v>
      </c>
      <c r="N963" s="131" t="s">
        <v>373</v>
      </c>
      <c r="O963" s="57" t="s">
        <v>4352</v>
      </c>
      <c r="P963" s="57" t="s">
        <v>1384</v>
      </c>
      <c r="Q963" s="57" t="s">
        <v>4351</v>
      </c>
      <c r="R963" s="60" t="s">
        <v>86</v>
      </c>
      <c r="S963" s="60" t="s">
        <v>223</v>
      </c>
    </row>
    <row r="964" spans="1:19" ht="135" hidden="1" customHeight="1" x14ac:dyDescent="0.2">
      <c r="A964" s="61" t="s">
        <v>4350</v>
      </c>
      <c r="B964" s="55" t="s">
        <v>110</v>
      </c>
      <c r="C964" s="56" t="s">
        <v>96</v>
      </c>
      <c r="D964" s="57" t="s">
        <v>4349</v>
      </c>
      <c r="E964" s="55" t="s">
        <v>108</v>
      </c>
      <c r="F964" s="55" t="s">
        <v>582</v>
      </c>
      <c r="G964" s="55" t="s">
        <v>92</v>
      </c>
      <c r="H964" s="132" t="s">
        <v>86</v>
      </c>
      <c r="I964" s="132" t="s">
        <v>86</v>
      </c>
      <c r="J964" s="55" t="s">
        <v>4348</v>
      </c>
      <c r="K964" s="128" t="s">
        <v>4347</v>
      </c>
      <c r="L964" s="129">
        <v>44284</v>
      </c>
      <c r="M964" s="133" t="s">
        <v>103</v>
      </c>
      <c r="N964" s="131" t="s">
        <v>90</v>
      </c>
      <c r="O964" s="57" t="s">
        <v>4341</v>
      </c>
      <c r="P964" s="57" t="s">
        <v>4340</v>
      </c>
      <c r="Q964" s="57" t="s">
        <v>4346</v>
      </c>
      <c r="R964" s="60" t="s">
        <v>86</v>
      </c>
      <c r="S964" s="60"/>
    </row>
    <row r="965" spans="1:19" ht="135" hidden="1" customHeight="1" x14ac:dyDescent="0.2">
      <c r="A965" s="61" t="s">
        <v>4345</v>
      </c>
      <c r="B965" s="55" t="s">
        <v>110</v>
      </c>
      <c r="C965" s="56" t="s">
        <v>96</v>
      </c>
      <c r="D965" s="57" t="s">
        <v>4344</v>
      </c>
      <c r="E965" s="55" t="s">
        <v>108</v>
      </c>
      <c r="F965" s="55" t="s">
        <v>4188</v>
      </c>
      <c r="G965" s="55" t="s">
        <v>92</v>
      </c>
      <c r="H965" s="132" t="s">
        <v>86</v>
      </c>
      <c r="I965" s="132" t="s">
        <v>86</v>
      </c>
      <c r="J965" s="55" t="s">
        <v>4343</v>
      </c>
      <c r="K965" s="128" t="s">
        <v>4342</v>
      </c>
      <c r="L965" s="129">
        <v>44284</v>
      </c>
      <c r="M965" s="133" t="s">
        <v>103</v>
      </c>
      <c r="N965" s="131" t="s">
        <v>90</v>
      </c>
      <c r="O965" s="57" t="s">
        <v>4341</v>
      </c>
      <c r="P965" s="57" t="s">
        <v>4340</v>
      </c>
      <c r="Q965" s="57" t="s">
        <v>4339</v>
      </c>
      <c r="R965" s="60" t="s">
        <v>86</v>
      </c>
      <c r="S965" s="60"/>
    </row>
    <row r="966" spans="1:19" ht="135" hidden="1" customHeight="1" x14ac:dyDescent="0.2">
      <c r="A966" s="61" t="s">
        <v>4338</v>
      </c>
      <c r="B966" s="55" t="s">
        <v>97</v>
      </c>
      <c r="C966" s="56" t="s">
        <v>96</v>
      </c>
      <c r="D966" s="57" t="s">
        <v>4337</v>
      </c>
      <c r="E966" s="55" t="s">
        <v>883</v>
      </c>
      <c r="F966" s="55" t="s">
        <v>129</v>
      </c>
      <c r="G966" s="55" t="s">
        <v>92</v>
      </c>
      <c r="H966" s="132" t="s">
        <v>4336</v>
      </c>
      <c r="I966" s="132" t="s">
        <v>4335</v>
      </c>
      <c r="J966" s="55" t="s">
        <v>4334</v>
      </c>
      <c r="K966" s="128" t="s">
        <v>4333</v>
      </c>
      <c r="L966" s="129">
        <v>44280</v>
      </c>
      <c r="M966" s="132" t="s">
        <v>86</v>
      </c>
      <c r="N966" s="131" t="s">
        <v>90</v>
      </c>
      <c r="O966" s="57" t="s">
        <v>2248</v>
      </c>
      <c r="P966" s="57" t="s">
        <v>4332</v>
      </c>
      <c r="Q966" s="57" t="s">
        <v>4331</v>
      </c>
      <c r="R966" s="60" t="s">
        <v>86</v>
      </c>
      <c r="S966" s="60"/>
    </row>
    <row r="967" spans="1:19" ht="135" hidden="1" customHeight="1" x14ac:dyDescent="0.2">
      <c r="A967" s="61" t="s">
        <v>4330</v>
      </c>
      <c r="B967" s="55" t="s">
        <v>110</v>
      </c>
      <c r="C967" s="56" t="s">
        <v>96</v>
      </c>
      <c r="D967" s="57" t="s">
        <v>4329</v>
      </c>
      <c r="E967" s="55" t="s">
        <v>2319</v>
      </c>
      <c r="F967" s="55" t="s">
        <v>117</v>
      </c>
      <c r="G967" s="55" t="s">
        <v>375</v>
      </c>
      <c r="H967" s="132" t="s">
        <v>86</v>
      </c>
      <c r="I967" s="132" t="s">
        <v>86</v>
      </c>
      <c r="J967" s="55" t="s">
        <v>4328</v>
      </c>
      <c r="K967" s="128" t="s">
        <v>4327</v>
      </c>
      <c r="L967" s="129">
        <v>44285</v>
      </c>
      <c r="M967" s="133" t="s">
        <v>103</v>
      </c>
      <c r="N967" s="131" t="s">
        <v>373</v>
      </c>
      <c r="O967" s="57" t="s">
        <v>1057</v>
      </c>
      <c r="P967" s="57" t="s">
        <v>4326</v>
      </c>
      <c r="Q967" s="57" t="s">
        <v>4325</v>
      </c>
      <c r="R967" s="60" t="s">
        <v>86</v>
      </c>
      <c r="S967" s="60"/>
    </row>
    <row r="968" spans="1:19" ht="135" hidden="1" customHeight="1" x14ac:dyDescent="0.2">
      <c r="A968" s="61" t="s">
        <v>4324</v>
      </c>
      <c r="B968" s="55" t="s">
        <v>110</v>
      </c>
      <c r="C968" s="56" t="s">
        <v>96</v>
      </c>
      <c r="D968" s="57" t="s">
        <v>4323</v>
      </c>
      <c r="E968" s="55" t="s">
        <v>108</v>
      </c>
      <c r="F968" s="55" t="s">
        <v>228</v>
      </c>
      <c r="G968" s="55" t="s">
        <v>218</v>
      </c>
      <c r="H968" s="132" t="s">
        <v>4322</v>
      </c>
      <c r="I968" s="132" t="s">
        <v>4321</v>
      </c>
      <c r="J968" s="55" t="s">
        <v>4320</v>
      </c>
      <c r="K968" s="128" t="s">
        <v>4319</v>
      </c>
      <c r="L968" s="129">
        <v>44284</v>
      </c>
      <c r="M968" s="133" t="s">
        <v>103</v>
      </c>
      <c r="N968" s="131" t="s">
        <v>224</v>
      </c>
      <c r="O968" s="57" t="s">
        <v>4318</v>
      </c>
      <c r="P968" s="57" t="s">
        <v>4317</v>
      </c>
      <c r="Q968" s="57" t="s">
        <v>4316</v>
      </c>
      <c r="R968" s="60" t="s">
        <v>86</v>
      </c>
      <c r="S968" s="60"/>
    </row>
    <row r="969" spans="1:19" ht="135" hidden="1" customHeight="1" x14ac:dyDescent="0.2">
      <c r="A969" s="61" t="s">
        <v>4315</v>
      </c>
      <c r="B969" s="55" t="s">
        <v>110</v>
      </c>
      <c r="C969" s="56" t="s">
        <v>96</v>
      </c>
      <c r="D969" s="57" t="s">
        <v>4314</v>
      </c>
      <c r="E969" s="55" t="s">
        <v>414</v>
      </c>
      <c r="F969" s="55" t="s">
        <v>173</v>
      </c>
      <c r="G969" s="55" t="s">
        <v>413</v>
      </c>
      <c r="H969" s="132" t="s">
        <v>86</v>
      </c>
      <c r="I969" s="132" t="s">
        <v>86</v>
      </c>
      <c r="J969" s="55" t="s">
        <v>4313</v>
      </c>
      <c r="K969" s="128" t="s">
        <v>4312</v>
      </c>
      <c r="L969" s="129">
        <v>44316</v>
      </c>
      <c r="M969" s="133" t="s">
        <v>103</v>
      </c>
      <c r="N969" s="131" t="s">
        <v>408</v>
      </c>
      <c r="O969" s="57" t="s">
        <v>4184</v>
      </c>
      <c r="P969" s="57" t="s">
        <v>4183</v>
      </c>
      <c r="Q969" s="57" t="s">
        <v>4311</v>
      </c>
      <c r="R969" s="60" t="s">
        <v>86</v>
      </c>
      <c r="S969" s="60"/>
    </row>
    <row r="970" spans="1:19" ht="135" hidden="1" customHeight="1" x14ac:dyDescent="0.2">
      <c r="A970" s="61" t="s">
        <v>4310</v>
      </c>
      <c r="B970" s="55" t="s">
        <v>110</v>
      </c>
      <c r="C970" s="56" t="s">
        <v>96</v>
      </c>
      <c r="D970" s="57" t="s">
        <v>4309</v>
      </c>
      <c r="E970" s="55" t="s">
        <v>414</v>
      </c>
      <c r="F970" s="55" t="s">
        <v>164</v>
      </c>
      <c r="G970" s="55" t="s">
        <v>413</v>
      </c>
      <c r="H970" s="132" t="s">
        <v>86</v>
      </c>
      <c r="I970" s="132" t="s">
        <v>86</v>
      </c>
      <c r="J970" s="55" t="s">
        <v>4308</v>
      </c>
      <c r="K970" s="128" t="s">
        <v>4307</v>
      </c>
      <c r="L970" s="129">
        <v>44316</v>
      </c>
      <c r="M970" s="133" t="s">
        <v>103</v>
      </c>
      <c r="N970" s="131" t="s">
        <v>408</v>
      </c>
      <c r="O970" s="57" t="s">
        <v>4184</v>
      </c>
      <c r="P970" s="57" t="s">
        <v>4183</v>
      </c>
      <c r="Q970" s="57" t="s">
        <v>4306</v>
      </c>
      <c r="R970" s="60" t="s">
        <v>86</v>
      </c>
      <c r="S970" s="60"/>
    </row>
    <row r="971" spans="1:19" ht="135" hidden="1" customHeight="1" x14ac:dyDescent="0.2">
      <c r="A971" s="61" t="s">
        <v>4305</v>
      </c>
      <c r="B971" s="55" t="s">
        <v>110</v>
      </c>
      <c r="C971" s="56" t="s">
        <v>96</v>
      </c>
      <c r="D971" s="57" t="s">
        <v>4304</v>
      </c>
      <c r="E971" s="55" t="s">
        <v>414</v>
      </c>
      <c r="F971" s="55" t="s">
        <v>164</v>
      </c>
      <c r="G971" s="55" t="s">
        <v>413</v>
      </c>
      <c r="H971" s="132" t="s">
        <v>86</v>
      </c>
      <c r="I971" s="132" t="s">
        <v>86</v>
      </c>
      <c r="J971" s="55" t="s">
        <v>4303</v>
      </c>
      <c r="K971" s="128" t="s">
        <v>4302</v>
      </c>
      <c r="L971" s="129">
        <v>44316</v>
      </c>
      <c r="M971" s="133" t="s">
        <v>103</v>
      </c>
      <c r="N971" s="131" t="s">
        <v>408</v>
      </c>
      <c r="O971" s="57" t="s">
        <v>4184</v>
      </c>
      <c r="P971" s="57" t="s">
        <v>4183</v>
      </c>
      <c r="Q971" s="57" t="s">
        <v>4301</v>
      </c>
      <c r="R971" s="60" t="s">
        <v>86</v>
      </c>
      <c r="S971" s="60"/>
    </row>
    <row r="972" spans="1:19" ht="135" hidden="1" customHeight="1" x14ac:dyDescent="0.2">
      <c r="A972" s="61" t="s">
        <v>4300</v>
      </c>
      <c r="B972" s="55" t="s">
        <v>110</v>
      </c>
      <c r="C972" s="56" t="s">
        <v>96</v>
      </c>
      <c r="D972" s="57" t="s">
        <v>4299</v>
      </c>
      <c r="E972" s="55" t="s">
        <v>414</v>
      </c>
      <c r="F972" s="55" t="s">
        <v>164</v>
      </c>
      <c r="G972" s="55" t="s">
        <v>413</v>
      </c>
      <c r="H972" s="132" t="s">
        <v>86</v>
      </c>
      <c r="I972" s="132" t="s">
        <v>86</v>
      </c>
      <c r="J972" s="55" t="s">
        <v>4298</v>
      </c>
      <c r="K972" s="128" t="s">
        <v>2042</v>
      </c>
      <c r="L972" s="129">
        <v>44316</v>
      </c>
      <c r="M972" s="133" t="s">
        <v>103</v>
      </c>
      <c r="N972" s="131" t="s">
        <v>408</v>
      </c>
      <c r="O972" s="57" t="s">
        <v>4184</v>
      </c>
      <c r="P972" s="57" t="s">
        <v>4183</v>
      </c>
      <c r="Q972" s="57" t="s">
        <v>4297</v>
      </c>
      <c r="R972" s="60" t="s">
        <v>86</v>
      </c>
      <c r="S972" s="60"/>
    </row>
    <row r="973" spans="1:19" ht="135" hidden="1" customHeight="1" x14ac:dyDescent="0.2">
      <c r="A973" s="61" t="s">
        <v>4296</v>
      </c>
      <c r="B973" s="55" t="s">
        <v>110</v>
      </c>
      <c r="C973" s="56" t="s">
        <v>96</v>
      </c>
      <c r="D973" s="57" t="s">
        <v>4295</v>
      </c>
      <c r="E973" s="55" t="s">
        <v>414</v>
      </c>
      <c r="F973" s="55" t="s">
        <v>183</v>
      </c>
      <c r="G973" s="55" t="s">
        <v>413</v>
      </c>
      <c r="H973" s="132" t="s">
        <v>86</v>
      </c>
      <c r="I973" s="132" t="s">
        <v>86</v>
      </c>
      <c r="J973" s="55" t="s">
        <v>4294</v>
      </c>
      <c r="K973" s="128" t="s">
        <v>2846</v>
      </c>
      <c r="L973" s="129">
        <v>44316</v>
      </c>
      <c r="M973" s="133" t="s">
        <v>103</v>
      </c>
      <c r="N973" s="131" t="s">
        <v>408</v>
      </c>
      <c r="O973" s="57" t="s">
        <v>4184</v>
      </c>
      <c r="P973" s="57" t="s">
        <v>4183</v>
      </c>
      <c r="Q973" s="57" t="s">
        <v>4293</v>
      </c>
      <c r="R973" s="60" t="s">
        <v>86</v>
      </c>
      <c r="S973" s="60"/>
    </row>
    <row r="974" spans="1:19" ht="135" hidden="1" customHeight="1" x14ac:dyDescent="0.2">
      <c r="A974" s="61" t="s">
        <v>4292</v>
      </c>
      <c r="B974" s="55" t="s">
        <v>110</v>
      </c>
      <c r="C974" s="56" t="s">
        <v>96</v>
      </c>
      <c r="D974" s="57" t="s">
        <v>4291</v>
      </c>
      <c r="E974" s="55" t="s">
        <v>414</v>
      </c>
      <c r="F974" s="55" t="s">
        <v>183</v>
      </c>
      <c r="G974" s="55" t="s">
        <v>413</v>
      </c>
      <c r="H974" s="132" t="s">
        <v>86</v>
      </c>
      <c r="I974" s="132" t="s">
        <v>86</v>
      </c>
      <c r="J974" s="55" t="s">
        <v>4290</v>
      </c>
      <c r="K974" s="128" t="s">
        <v>4289</v>
      </c>
      <c r="L974" s="129">
        <v>44316</v>
      </c>
      <c r="M974" s="133" t="s">
        <v>103</v>
      </c>
      <c r="N974" s="131" t="s">
        <v>408</v>
      </c>
      <c r="O974" s="57" t="s">
        <v>4184</v>
      </c>
      <c r="P974" s="57" t="s">
        <v>4183</v>
      </c>
      <c r="Q974" s="57" t="s">
        <v>4288</v>
      </c>
      <c r="R974" s="60" t="s">
        <v>86</v>
      </c>
      <c r="S974" s="60"/>
    </row>
    <row r="975" spans="1:19" ht="135" hidden="1" customHeight="1" x14ac:dyDescent="0.2">
      <c r="A975" s="61" t="s">
        <v>4287</v>
      </c>
      <c r="B975" s="55" t="s">
        <v>110</v>
      </c>
      <c r="C975" s="56" t="s">
        <v>96</v>
      </c>
      <c r="D975" s="57" t="s">
        <v>4286</v>
      </c>
      <c r="E975" s="55" t="s">
        <v>414</v>
      </c>
      <c r="F975" s="55" t="s">
        <v>183</v>
      </c>
      <c r="G975" s="55" t="s">
        <v>413</v>
      </c>
      <c r="H975" s="132" t="s">
        <v>86</v>
      </c>
      <c r="I975" s="132" t="s">
        <v>86</v>
      </c>
      <c r="J975" s="55" t="s">
        <v>4285</v>
      </c>
      <c r="K975" s="128" t="s">
        <v>4284</v>
      </c>
      <c r="L975" s="129">
        <v>44316</v>
      </c>
      <c r="M975" s="133" t="s">
        <v>103</v>
      </c>
      <c r="N975" s="131" t="s">
        <v>408</v>
      </c>
      <c r="O975" s="57" t="s">
        <v>4184</v>
      </c>
      <c r="P975" s="57" t="s">
        <v>4183</v>
      </c>
      <c r="Q975" s="57" t="s">
        <v>4283</v>
      </c>
      <c r="R975" s="60" t="s">
        <v>86</v>
      </c>
      <c r="S975" s="60"/>
    </row>
    <row r="976" spans="1:19" ht="135" hidden="1" customHeight="1" x14ac:dyDescent="0.2">
      <c r="A976" s="61" t="s">
        <v>4282</v>
      </c>
      <c r="B976" s="55" t="s">
        <v>110</v>
      </c>
      <c r="C976" s="56" t="s">
        <v>96</v>
      </c>
      <c r="D976" s="57" t="s">
        <v>4281</v>
      </c>
      <c r="E976" s="55" t="s">
        <v>414</v>
      </c>
      <c r="F976" s="55" t="s">
        <v>183</v>
      </c>
      <c r="G976" s="55" t="s">
        <v>413</v>
      </c>
      <c r="H976" s="132" t="s">
        <v>86</v>
      </c>
      <c r="I976" s="132" t="s">
        <v>86</v>
      </c>
      <c r="J976" s="55" t="s">
        <v>4280</v>
      </c>
      <c r="K976" s="128" t="s">
        <v>4279</v>
      </c>
      <c r="L976" s="129">
        <v>44316</v>
      </c>
      <c r="M976" s="133" t="s">
        <v>103</v>
      </c>
      <c r="N976" s="131" t="s">
        <v>408</v>
      </c>
      <c r="O976" s="57" t="s">
        <v>4184</v>
      </c>
      <c r="P976" s="57" t="s">
        <v>4183</v>
      </c>
      <c r="Q976" s="57" t="s">
        <v>4278</v>
      </c>
      <c r="R976" s="60" t="s">
        <v>86</v>
      </c>
      <c r="S976" s="60"/>
    </row>
    <row r="977" spans="1:19" ht="135" hidden="1" customHeight="1" x14ac:dyDescent="0.2">
      <c r="A977" s="61" t="s">
        <v>4277</v>
      </c>
      <c r="B977" s="55" t="s">
        <v>110</v>
      </c>
      <c r="C977" s="56" t="s">
        <v>96</v>
      </c>
      <c r="D977" s="57" t="s">
        <v>4276</v>
      </c>
      <c r="E977" s="55" t="s">
        <v>414</v>
      </c>
      <c r="F977" s="55" t="s">
        <v>183</v>
      </c>
      <c r="G977" s="55" t="s">
        <v>413</v>
      </c>
      <c r="H977" s="132" t="s">
        <v>86</v>
      </c>
      <c r="I977" s="132" t="s">
        <v>86</v>
      </c>
      <c r="J977" s="55" t="s">
        <v>4275</v>
      </c>
      <c r="K977" s="128" t="s">
        <v>425</v>
      </c>
      <c r="L977" s="129">
        <v>44316</v>
      </c>
      <c r="M977" s="133" t="s">
        <v>103</v>
      </c>
      <c r="N977" s="131" t="s">
        <v>408</v>
      </c>
      <c r="O977" s="57" t="s">
        <v>4184</v>
      </c>
      <c r="P977" s="57" t="s">
        <v>4183</v>
      </c>
      <c r="Q977" s="57" t="s">
        <v>4274</v>
      </c>
      <c r="R977" s="60" t="s">
        <v>86</v>
      </c>
      <c r="S977" s="60"/>
    </row>
    <row r="978" spans="1:19" ht="135" hidden="1" customHeight="1" x14ac:dyDescent="0.2">
      <c r="A978" s="61" t="s">
        <v>1165</v>
      </c>
      <c r="B978" s="55" t="s">
        <v>97</v>
      </c>
      <c r="C978" s="56" t="s">
        <v>96</v>
      </c>
      <c r="D978" s="57" t="s">
        <v>1164</v>
      </c>
      <c r="E978" s="55" t="s">
        <v>108</v>
      </c>
      <c r="F978" s="55" t="s">
        <v>164</v>
      </c>
      <c r="G978" s="55" t="s">
        <v>163</v>
      </c>
      <c r="H978" s="132" t="s">
        <v>4273</v>
      </c>
      <c r="I978" s="132" t="s">
        <v>4272</v>
      </c>
      <c r="J978" s="55" t="s">
        <v>1163</v>
      </c>
      <c r="K978" s="128" t="s">
        <v>923</v>
      </c>
      <c r="L978" s="129">
        <v>44287</v>
      </c>
      <c r="M978" s="132" t="s">
        <v>86</v>
      </c>
      <c r="N978" s="131" t="s">
        <v>158</v>
      </c>
      <c r="O978" s="57" t="s">
        <v>1153</v>
      </c>
      <c r="P978" s="57" t="s">
        <v>1152</v>
      </c>
      <c r="Q978" s="57" t="s">
        <v>1160</v>
      </c>
      <c r="R978" s="60" t="s">
        <v>86</v>
      </c>
      <c r="S978" s="60" t="s">
        <v>223</v>
      </c>
    </row>
    <row r="979" spans="1:19" ht="135" hidden="1" customHeight="1" x14ac:dyDescent="0.2">
      <c r="A979" s="61" t="s">
        <v>1159</v>
      </c>
      <c r="B979" s="55" t="s">
        <v>97</v>
      </c>
      <c r="C979" s="56" t="s">
        <v>96</v>
      </c>
      <c r="D979" s="57" t="s">
        <v>1158</v>
      </c>
      <c r="E979" s="55" t="s">
        <v>108</v>
      </c>
      <c r="F979" s="55" t="s">
        <v>164</v>
      </c>
      <c r="G979" s="55" t="s">
        <v>163</v>
      </c>
      <c r="H979" s="132" t="s">
        <v>4271</v>
      </c>
      <c r="I979" s="132" t="s">
        <v>4270</v>
      </c>
      <c r="J979" s="55" t="s">
        <v>1157</v>
      </c>
      <c r="K979" s="128" t="s">
        <v>1156</v>
      </c>
      <c r="L979" s="129">
        <v>44287</v>
      </c>
      <c r="M979" s="132" t="s">
        <v>86</v>
      </c>
      <c r="N979" s="131" t="s">
        <v>158</v>
      </c>
      <c r="O979" s="57" t="s">
        <v>1153</v>
      </c>
      <c r="P979" s="57" t="s">
        <v>1152</v>
      </c>
      <c r="Q979" s="57" t="s">
        <v>1151</v>
      </c>
      <c r="R979" s="60" t="s">
        <v>86</v>
      </c>
      <c r="S979" s="60" t="s">
        <v>223</v>
      </c>
    </row>
    <row r="980" spans="1:19" ht="135" hidden="1" customHeight="1" x14ac:dyDescent="0.2">
      <c r="A980" s="61" t="s">
        <v>4269</v>
      </c>
      <c r="B980" s="55" t="s">
        <v>97</v>
      </c>
      <c r="C980" s="56" t="s">
        <v>96</v>
      </c>
      <c r="D980" s="57" t="s">
        <v>4268</v>
      </c>
      <c r="E980" s="55" t="s">
        <v>108</v>
      </c>
      <c r="F980" s="55" t="s">
        <v>183</v>
      </c>
      <c r="G980" s="55" t="s">
        <v>163</v>
      </c>
      <c r="H980" s="132" t="s">
        <v>86</v>
      </c>
      <c r="I980" s="132" t="s">
        <v>86</v>
      </c>
      <c r="J980" s="55" t="s">
        <v>4267</v>
      </c>
      <c r="K980" s="128" t="s">
        <v>4266</v>
      </c>
      <c r="L980" s="129">
        <v>44287</v>
      </c>
      <c r="M980" s="132" t="s">
        <v>86</v>
      </c>
      <c r="N980" s="131" t="s">
        <v>158</v>
      </c>
      <c r="O980" s="57" t="s">
        <v>1153</v>
      </c>
      <c r="P980" s="57" t="s">
        <v>1152</v>
      </c>
      <c r="Q980" s="57" t="s">
        <v>4265</v>
      </c>
      <c r="R980" s="60" t="s">
        <v>86</v>
      </c>
      <c r="S980" s="60"/>
    </row>
    <row r="981" spans="1:19" ht="135" hidden="1" customHeight="1" x14ac:dyDescent="0.2">
      <c r="A981" s="61" t="s">
        <v>1112</v>
      </c>
      <c r="B981" s="55" t="s">
        <v>97</v>
      </c>
      <c r="C981" s="56" t="s">
        <v>96</v>
      </c>
      <c r="D981" s="57" t="s">
        <v>1111</v>
      </c>
      <c r="E981" s="55" t="s">
        <v>719</v>
      </c>
      <c r="F981" s="55" t="s">
        <v>129</v>
      </c>
      <c r="G981" s="55" t="s">
        <v>92</v>
      </c>
      <c r="H981" s="132" t="s">
        <v>86</v>
      </c>
      <c r="I981" s="132" t="s">
        <v>86</v>
      </c>
      <c r="J981" s="55" t="s">
        <v>1110</v>
      </c>
      <c r="K981" s="128" t="s">
        <v>1109</v>
      </c>
      <c r="L981" s="129">
        <v>44292</v>
      </c>
      <c r="M981" s="132" t="s">
        <v>86</v>
      </c>
      <c r="N981" s="131" t="s">
        <v>90</v>
      </c>
      <c r="O981" s="57" t="s">
        <v>1106</v>
      </c>
      <c r="P981" s="57" t="s">
        <v>1105</v>
      </c>
      <c r="Q981" s="57" t="s">
        <v>1104</v>
      </c>
      <c r="R981" s="60" t="s">
        <v>86</v>
      </c>
      <c r="S981" s="60" t="s">
        <v>223</v>
      </c>
    </row>
    <row r="982" spans="1:19" ht="135" hidden="1" customHeight="1" x14ac:dyDescent="0.2">
      <c r="A982" s="61" t="s">
        <v>4264</v>
      </c>
      <c r="B982" s="55" t="s">
        <v>110</v>
      </c>
      <c r="C982" s="56" t="s">
        <v>96</v>
      </c>
      <c r="D982" s="57" t="s">
        <v>4263</v>
      </c>
      <c r="E982" s="55" t="s">
        <v>414</v>
      </c>
      <c r="F982" s="55" t="s">
        <v>173</v>
      </c>
      <c r="G982" s="55" t="s">
        <v>434</v>
      </c>
      <c r="H982" s="132" t="s">
        <v>86</v>
      </c>
      <c r="I982" s="132" t="s">
        <v>86</v>
      </c>
      <c r="J982" s="55" t="s">
        <v>4262</v>
      </c>
      <c r="K982" s="128" t="s">
        <v>4225</v>
      </c>
      <c r="L982" s="129">
        <v>44316</v>
      </c>
      <c r="M982" s="133" t="s">
        <v>103</v>
      </c>
      <c r="N982" s="131" t="s">
        <v>431</v>
      </c>
      <c r="O982" s="57" t="s">
        <v>4184</v>
      </c>
      <c r="P982" s="57" t="s">
        <v>4183</v>
      </c>
      <c r="Q982" s="57" t="s">
        <v>4261</v>
      </c>
      <c r="R982" s="60" t="s">
        <v>86</v>
      </c>
      <c r="S982" s="60"/>
    </row>
    <row r="983" spans="1:19" ht="135" hidden="1" customHeight="1" x14ac:dyDescent="0.2">
      <c r="A983" s="61" t="s">
        <v>4260</v>
      </c>
      <c r="B983" s="55" t="s">
        <v>110</v>
      </c>
      <c r="C983" s="56" t="s">
        <v>96</v>
      </c>
      <c r="D983" s="57" t="s">
        <v>4259</v>
      </c>
      <c r="E983" s="55" t="s">
        <v>414</v>
      </c>
      <c r="F983" s="55" t="s">
        <v>183</v>
      </c>
      <c r="G983" s="55" t="s">
        <v>434</v>
      </c>
      <c r="H983" s="132" t="s">
        <v>86</v>
      </c>
      <c r="I983" s="132" t="s">
        <v>86</v>
      </c>
      <c r="J983" s="55" t="s">
        <v>4258</v>
      </c>
      <c r="K983" s="128" t="s">
        <v>4206</v>
      </c>
      <c r="L983" s="129">
        <v>44316</v>
      </c>
      <c r="M983" s="133" t="s">
        <v>103</v>
      </c>
      <c r="N983" s="131" t="s">
        <v>431</v>
      </c>
      <c r="O983" s="57" t="s">
        <v>4184</v>
      </c>
      <c r="P983" s="57" t="s">
        <v>4183</v>
      </c>
      <c r="Q983" s="57" t="s">
        <v>4257</v>
      </c>
      <c r="R983" s="60" t="s">
        <v>86</v>
      </c>
      <c r="S983" s="60"/>
    </row>
    <row r="984" spans="1:19" ht="135" hidden="1" customHeight="1" x14ac:dyDescent="0.2">
      <c r="A984" s="61" t="s">
        <v>4256</v>
      </c>
      <c r="B984" s="55" t="s">
        <v>110</v>
      </c>
      <c r="C984" s="56" t="s">
        <v>96</v>
      </c>
      <c r="D984" s="57" t="s">
        <v>4255</v>
      </c>
      <c r="E984" s="55" t="s">
        <v>414</v>
      </c>
      <c r="F984" s="55" t="s">
        <v>164</v>
      </c>
      <c r="G984" s="55" t="s">
        <v>434</v>
      </c>
      <c r="H984" s="132" t="s">
        <v>86</v>
      </c>
      <c r="I984" s="132" t="s">
        <v>86</v>
      </c>
      <c r="J984" s="55" t="s">
        <v>4254</v>
      </c>
      <c r="K984" s="128" t="s">
        <v>2042</v>
      </c>
      <c r="L984" s="129">
        <v>44316</v>
      </c>
      <c r="M984" s="133" t="s">
        <v>103</v>
      </c>
      <c r="N984" s="131" t="s">
        <v>431</v>
      </c>
      <c r="O984" s="57" t="s">
        <v>4184</v>
      </c>
      <c r="P984" s="57" t="s">
        <v>4183</v>
      </c>
      <c r="Q984" s="57" t="s">
        <v>4253</v>
      </c>
      <c r="R984" s="60" t="s">
        <v>86</v>
      </c>
      <c r="S984" s="60"/>
    </row>
    <row r="985" spans="1:19" ht="135" hidden="1" customHeight="1" x14ac:dyDescent="0.2">
      <c r="A985" s="61" t="s">
        <v>4252</v>
      </c>
      <c r="B985" s="55" t="s">
        <v>110</v>
      </c>
      <c r="C985" s="56" t="s">
        <v>96</v>
      </c>
      <c r="D985" s="57" t="s">
        <v>4251</v>
      </c>
      <c r="E985" s="55" t="s">
        <v>414</v>
      </c>
      <c r="F985" s="55" t="s">
        <v>164</v>
      </c>
      <c r="G985" s="55" t="s">
        <v>434</v>
      </c>
      <c r="H985" s="132" t="s">
        <v>86</v>
      </c>
      <c r="I985" s="132" t="s">
        <v>86</v>
      </c>
      <c r="J985" s="55" t="s">
        <v>4250</v>
      </c>
      <c r="K985" s="128" t="s">
        <v>4216</v>
      </c>
      <c r="L985" s="129">
        <v>44316</v>
      </c>
      <c r="M985" s="133" t="s">
        <v>103</v>
      </c>
      <c r="N985" s="131" t="s">
        <v>431</v>
      </c>
      <c r="O985" s="57" t="s">
        <v>4184</v>
      </c>
      <c r="P985" s="57" t="s">
        <v>4183</v>
      </c>
      <c r="Q985" s="57" t="s">
        <v>4249</v>
      </c>
      <c r="R985" s="60" t="s">
        <v>86</v>
      </c>
      <c r="S985" s="60"/>
    </row>
    <row r="986" spans="1:19" ht="135" hidden="1" customHeight="1" x14ac:dyDescent="0.2">
      <c r="A986" s="61" t="s">
        <v>4248</v>
      </c>
      <c r="B986" s="55" t="s">
        <v>110</v>
      </c>
      <c r="C986" s="56" t="s">
        <v>96</v>
      </c>
      <c r="D986" s="57" t="s">
        <v>4247</v>
      </c>
      <c r="E986" s="55" t="s">
        <v>414</v>
      </c>
      <c r="F986" s="55" t="s">
        <v>164</v>
      </c>
      <c r="G986" s="55" t="s">
        <v>434</v>
      </c>
      <c r="H986" s="132" t="s">
        <v>86</v>
      </c>
      <c r="I986" s="132" t="s">
        <v>86</v>
      </c>
      <c r="J986" s="55" t="s">
        <v>4246</v>
      </c>
      <c r="K986" s="128" t="s">
        <v>4211</v>
      </c>
      <c r="L986" s="129">
        <v>44316</v>
      </c>
      <c r="M986" s="133" t="s">
        <v>103</v>
      </c>
      <c r="N986" s="131" t="s">
        <v>431</v>
      </c>
      <c r="O986" s="57" t="s">
        <v>4184</v>
      </c>
      <c r="P986" s="57" t="s">
        <v>4183</v>
      </c>
      <c r="Q986" s="57" t="s">
        <v>4245</v>
      </c>
      <c r="R986" s="60" t="s">
        <v>86</v>
      </c>
      <c r="S986" s="60"/>
    </row>
    <row r="987" spans="1:19" ht="135" hidden="1" customHeight="1" x14ac:dyDescent="0.2">
      <c r="A987" s="61" t="s">
        <v>4244</v>
      </c>
      <c r="B987" s="55" t="s">
        <v>110</v>
      </c>
      <c r="C987" s="56" t="s">
        <v>96</v>
      </c>
      <c r="D987" s="57" t="s">
        <v>4243</v>
      </c>
      <c r="E987" s="55" t="s">
        <v>414</v>
      </c>
      <c r="F987" s="55" t="s">
        <v>183</v>
      </c>
      <c r="G987" s="55" t="s">
        <v>434</v>
      </c>
      <c r="H987" s="132" t="s">
        <v>86</v>
      </c>
      <c r="I987" s="132" t="s">
        <v>86</v>
      </c>
      <c r="J987" s="55" t="s">
        <v>4242</v>
      </c>
      <c r="K987" s="128" t="s">
        <v>4201</v>
      </c>
      <c r="L987" s="129">
        <v>44316</v>
      </c>
      <c r="M987" s="133" t="s">
        <v>103</v>
      </c>
      <c r="N987" s="131" t="s">
        <v>431</v>
      </c>
      <c r="O987" s="57" t="s">
        <v>4184</v>
      </c>
      <c r="P987" s="57" t="s">
        <v>4183</v>
      </c>
      <c r="Q987" s="57" t="s">
        <v>4241</v>
      </c>
      <c r="R987" s="60" t="s">
        <v>86</v>
      </c>
      <c r="S987" s="60"/>
    </row>
    <row r="988" spans="1:19" ht="135" hidden="1" customHeight="1" x14ac:dyDescent="0.2">
      <c r="A988" s="61" t="s">
        <v>4240</v>
      </c>
      <c r="B988" s="55" t="s">
        <v>110</v>
      </c>
      <c r="C988" s="56" t="s">
        <v>96</v>
      </c>
      <c r="D988" s="57" t="s">
        <v>4239</v>
      </c>
      <c r="E988" s="55" t="s">
        <v>414</v>
      </c>
      <c r="F988" s="55" t="s">
        <v>183</v>
      </c>
      <c r="G988" s="55" t="s">
        <v>434</v>
      </c>
      <c r="H988" s="132" t="s">
        <v>86</v>
      </c>
      <c r="I988" s="132" t="s">
        <v>86</v>
      </c>
      <c r="J988" s="55" t="s">
        <v>4238</v>
      </c>
      <c r="K988" s="128" t="s">
        <v>4196</v>
      </c>
      <c r="L988" s="129">
        <v>44316</v>
      </c>
      <c r="M988" s="133" t="s">
        <v>103</v>
      </c>
      <c r="N988" s="131" t="s">
        <v>431</v>
      </c>
      <c r="O988" s="57" t="s">
        <v>4184</v>
      </c>
      <c r="P988" s="57" t="s">
        <v>4183</v>
      </c>
      <c r="Q988" s="57" t="s">
        <v>4237</v>
      </c>
      <c r="R988" s="60" t="s">
        <v>86</v>
      </c>
      <c r="S988" s="60"/>
    </row>
    <row r="989" spans="1:19" ht="135" hidden="1" customHeight="1" x14ac:dyDescent="0.2">
      <c r="A989" s="61" t="s">
        <v>4236</v>
      </c>
      <c r="B989" s="55" t="s">
        <v>110</v>
      </c>
      <c r="C989" s="56" t="s">
        <v>96</v>
      </c>
      <c r="D989" s="57" t="s">
        <v>4235</v>
      </c>
      <c r="E989" s="55" t="s">
        <v>414</v>
      </c>
      <c r="F989" s="55" t="s">
        <v>183</v>
      </c>
      <c r="G989" s="55" t="s">
        <v>434</v>
      </c>
      <c r="H989" s="132" t="s">
        <v>86</v>
      </c>
      <c r="I989" s="132" t="s">
        <v>86</v>
      </c>
      <c r="J989" s="55" t="s">
        <v>4234</v>
      </c>
      <c r="K989" s="128" t="s">
        <v>2093</v>
      </c>
      <c r="L989" s="129">
        <v>44316</v>
      </c>
      <c r="M989" s="133" t="s">
        <v>103</v>
      </c>
      <c r="N989" s="131" t="s">
        <v>431</v>
      </c>
      <c r="O989" s="57" t="s">
        <v>4184</v>
      </c>
      <c r="P989" s="57" t="s">
        <v>4183</v>
      </c>
      <c r="Q989" s="57" t="s">
        <v>4233</v>
      </c>
      <c r="R989" s="60" t="s">
        <v>86</v>
      </c>
      <c r="S989" s="60"/>
    </row>
    <row r="990" spans="1:19" ht="135" hidden="1" customHeight="1" x14ac:dyDescent="0.2">
      <c r="A990" s="61" t="s">
        <v>4232</v>
      </c>
      <c r="B990" s="55" t="s">
        <v>110</v>
      </c>
      <c r="C990" s="56" t="s">
        <v>96</v>
      </c>
      <c r="D990" s="57" t="s">
        <v>4231</v>
      </c>
      <c r="E990" s="55" t="s">
        <v>414</v>
      </c>
      <c r="F990" s="55" t="s">
        <v>183</v>
      </c>
      <c r="G990" s="55" t="s">
        <v>434</v>
      </c>
      <c r="H990" s="132" t="s">
        <v>86</v>
      </c>
      <c r="I990" s="132" t="s">
        <v>86</v>
      </c>
      <c r="J990" s="55" t="s">
        <v>4230</v>
      </c>
      <c r="K990" s="128" t="s">
        <v>4156</v>
      </c>
      <c r="L990" s="129">
        <v>44316</v>
      </c>
      <c r="M990" s="133" t="s">
        <v>103</v>
      </c>
      <c r="N990" s="131" t="s">
        <v>431</v>
      </c>
      <c r="O990" s="57" t="s">
        <v>4184</v>
      </c>
      <c r="P990" s="57" t="s">
        <v>4183</v>
      </c>
      <c r="Q990" s="57" t="s">
        <v>4229</v>
      </c>
      <c r="R990" s="60" t="s">
        <v>86</v>
      </c>
      <c r="S990" s="60"/>
    </row>
    <row r="991" spans="1:19" ht="135" hidden="1" customHeight="1" x14ac:dyDescent="0.2">
      <c r="A991" s="61" t="s">
        <v>4228</v>
      </c>
      <c r="B991" s="55" t="s">
        <v>110</v>
      </c>
      <c r="C991" s="56" t="s">
        <v>96</v>
      </c>
      <c r="D991" s="57" t="s">
        <v>4227</v>
      </c>
      <c r="E991" s="55" t="s">
        <v>414</v>
      </c>
      <c r="F991" s="55" t="s">
        <v>4188</v>
      </c>
      <c r="G991" s="55" t="s">
        <v>4187</v>
      </c>
      <c r="H991" s="132" t="s">
        <v>86</v>
      </c>
      <c r="I991" s="132" t="s">
        <v>86</v>
      </c>
      <c r="J991" s="55" t="s">
        <v>4226</v>
      </c>
      <c r="K991" s="128" t="s">
        <v>4225</v>
      </c>
      <c r="L991" s="129">
        <v>44316</v>
      </c>
      <c r="M991" s="133" t="s">
        <v>103</v>
      </c>
      <c r="N991" s="131" t="s">
        <v>4185</v>
      </c>
      <c r="O991" s="57" t="s">
        <v>4184</v>
      </c>
      <c r="P991" s="57" t="s">
        <v>4183</v>
      </c>
      <c r="Q991" s="57" t="s">
        <v>4224</v>
      </c>
      <c r="R991" s="60" t="s">
        <v>86</v>
      </c>
      <c r="S991" s="60"/>
    </row>
    <row r="992" spans="1:19" ht="135" hidden="1" customHeight="1" x14ac:dyDescent="0.2">
      <c r="A992" s="61" t="s">
        <v>4223</v>
      </c>
      <c r="B992" s="55" t="s">
        <v>110</v>
      </c>
      <c r="C992" s="56" t="s">
        <v>96</v>
      </c>
      <c r="D992" s="57" t="s">
        <v>4222</v>
      </c>
      <c r="E992" s="55" t="s">
        <v>414</v>
      </c>
      <c r="F992" s="55" t="s">
        <v>4188</v>
      </c>
      <c r="G992" s="55" t="s">
        <v>4187</v>
      </c>
      <c r="H992" s="132" t="s">
        <v>86</v>
      </c>
      <c r="I992" s="132" t="s">
        <v>86</v>
      </c>
      <c r="J992" s="55" t="s">
        <v>4221</v>
      </c>
      <c r="K992" s="128" t="s">
        <v>2042</v>
      </c>
      <c r="L992" s="129">
        <v>44316</v>
      </c>
      <c r="M992" s="133" t="s">
        <v>103</v>
      </c>
      <c r="N992" s="131" t="s">
        <v>4185</v>
      </c>
      <c r="O992" s="57" t="s">
        <v>4184</v>
      </c>
      <c r="P992" s="57" t="s">
        <v>4183</v>
      </c>
      <c r="Q992" s="57" t="s">
        <v>4220</v>
      </c>
      <c r="R992" s="60" t="s">
        <v>86</v>
      </c>
      <c r="S992" s="60"/>
    </row>
    <row r="993" spans="1:19" ht="135" hidden="1" customHeight="1" x14ac:dyDescent="0.2">
      <c r="A993" s="61" t="s">
        <v>4219</v>
      </c>
      <c r="B993" s="55" t="s">
        <v>110</v>
      </c>
      <c r="C993" s="56" t="s">
        <v>96</v>
      </c>
      <c r="D993" s="57" t="s">
        <v>4218</v>
      </c>
      <c r="E993" s="55" t="s">
        <v>414</v>
      </c>
      <c r="F993" s="55" t="s">
        <v>4188</v>
      </c>
      <c r="G993" s="55" t="s">
        <v>4187</v>
      </c>
      <c r="H993" s="132" t="s">
        <v>86</v>
      </c>
      <c r="I993" s="132" t="s">
        <v>86</v>
      </c>
      <c r="J993" s="55" t="s">
        <v>4217</v>
      </c>
      <c r="K993" s="128" t="s">
        <v>4216</v>
      </c>
      <c r="L993" s="129">
        <v>44316</v>
      </c>
      <c r="M993" s="133" t="s">
        <v>103</v>
      </c>
      <c r="N993" s="131" t="s">
        <v>4185</v>
      </c>
      <c r="O993" s="57" t="s">
        <v>4184</v>
      </c>
      <c r="P993" s="57" t="s">
        <v>4183</v>
      </c>
      <c r="Q993" s="57" t="s">
        <v>4215</v>
      </c>
      <c r="R993" s="60" t="s">
        <v>86</v>
      </c>
      <c r="S993" s="60"/>
    </row>
    <row r="994" spans="1:19" ht="135" hidden="1" customHeight="1" x14ac:dyDescent="0.2">
      <c r="A994" s="61" t="s">
        <v>4214</v>
      </c>
      <c r="B994" s="55" t="s">
        <v>110</v>
      </c>
      <c r="C994" s="56" t="s">
        <v>96</v>
      </c>
      <c r="D994" s="57" t="s">
        <v>4213</v>
      </c>
      <c r="E994" s="55" t="s">
        <v>414</v>
      </c>
      <c r="F994" s="55" t="s">
        <v>4188</v>
      </c>
      <c r="G994" s="55" t="s">
        <v>4187</v>
      </c>
      <c r="H994" s="132" t="s">
        <v>86</v>
      </c>
      <c r="I994" s="132" t="s">
        <v>86</v>
      </c>
      <c r="J994" s="55" t="s">
        <v>4212</v>
      </c>
      <c r="K994" s="128" t="s">
        <v>4211</v>
      </c>
      <c r="L994" s="129">
        <v>44316</v>
      </c>
      <c r="M994" s="133" t="s">
        <v>103</v>
      </c>
      <c r="N994" s="131" t="s">
        <v>4185</v>
      </c>
      <c r="O994" s="57" t="s">
        <v>4184</v>
      </c>
      <c r="P994" s="57" t="s">
        <v>4183</v>
      </c>
      <c r="Q994" s="57" t="s">
        <v>4210</v>
      </c>
      <c r="R994" s="60" t="s">
        <v>86</v>
      </c>
      <c r="S994" s="60"/>
    </row>
    <row r="995" spans="1:19" ht="135" hidden="1" customHeight="1" x14ac:dyDescent="0.2">
      <c r="A995" s="61" t="s">
        <v>4209</v>
      </c>
      <c r="B995" s="55" t="s">
        <v>110</v>
      </c>
      <c r="C995" s="56" t="s">
        <v>96</v>
      </c>
      <c r="D995" s="57" t="s">
        <v>4208</v>
      </c>
      <c r="E995" s="55" t="s">
        <v>414</v>
      </c>
      <c r="F995" s="55" t="s">
        <v>4188</v>
      </c>
      <c r="G995" s="55" t="s">
        <v>4187</v>
      </c>
      <c r="H995" s="132" t="s">
        <v>86</v>
      </c>
      <c r="I995" s="132" t="s">
        <v>86</v>
      </c>
      <c r="J995" s="55" t="s">
        <v>4207</v>
      </c>
      <c r="K995" s="128" t="s">
        <v>4206</v>
      </c>
      <c r="L995" s="129">
        <v>44316</v>
      </c>
      <c r="M995" s="133" t="s">
        <v>103</v>
      </c>
      <c r="N995" s="131" t="s">
        <v>4185</v>
      </c>
      <c r="O995" s="57" t="s">
        <v>4184</v>
      </c>
      <c r="P995" s="57" t="s">
        <v>4183</v>
      </c>
      <c r="Q995" s="57" t="s">
        <v>4205</v>
      </c>
      <c r="R995" s="60" t="s">
        <v>86</v>
      </c>
      <c r="S995" s="60"/>
    </row>
    <row r="996" spans="1:19" ht="135" hidden="1" customHeight="1" x14ac:dyDescent="0.2">
      <c r="A996" s="61" t="s">
        <v>4204</v>
      </c>
      <c r="B996" s="55" t="s">
        <v>110</v>
      </c>
      <c r="C996" s="56" t="s">
        <v>96</v>
      </c>
      <c r="D996" s="57" t="s">
        <v>4203</v>
      </c>
      <c r="E996" s="55" t="s">
        <v>414</v>
      </c>
      <c r="F996" s="55" t="s">
        <v>4188</v>
      </c>
      <c r="G996" s="55" t="s">
        <v>4187</v>
      </c>
      <c r="H996" s="132" t="s">
        <v>86</v>
      </c>
      <c r="I996" s="132" t="s">
        <v>86</v>
      </c>
      <c r="J996" s="55" t="s">
        <v>4202</v>
      </c>
      <c r="K996" s="128" t="s">
        <v>4201</v>
      </c>
      <c r="L996" s="129">
        <v>44316</v>
      </c>
      <c r="M996" s="133" t="s">
        <v>103</v>
      </c>
      <c r="N996" s="131" t="s">
        <v>4185</v>
      </c>
      <c r="O996" s="57" t="s">
        <v>4184</v>
      </c>
      <c r="P996" s="57" t="s">
        <v>4183</v>
      </c>
      <c r="Q996" s="57" t="s">
        <v>4200</v>
      </c>
      <c r="R996" s="60" t="s">
        <v>86</v>
      </c>
      <c r="S996" s="60"/>
    </row>
    <row r="997" spans="1:19" ht="135" hidden="1" customHeight="1" x14ac:dyDescent="0.2">
      <c r="A997" s="61" t="s">
        <v>4199</v>
      </c>
      <c r="B997" s="55" t="s">
        <v>110</v>
      </c>
      <c r="C997" s="56" t="s">
        <v>96</v>
      </c>
      <c r="D997" s="57" t="s">
        <v>4198</v>
      </c>
      <c r="E997" s="55" t="s">
        <v>414</v>
      </c>
      <c r="F997" s="55" t="s">
        <v>4188</v>
      </c>
      <c r="G997" s="55" t="s">
        <v>4187</v>
      </c>
      <c r="H997" s="132" t="s">
        <v>86</v>
      </c>
      <c r="I997" s="132" t="s">
        <v>86</v>
      </c>
      <c r="J997" s="55" t="s">
        <v>4197</v>
      </c>
      <c r="K997" s="128" t="s">
        <v>4196</v>
      </c>
      <c r="L997" s="129">
        <v>44316</v>
      </c>
      <c r="M997" s="133" t="s">
        <v>103</v>
      </c>
      <c r="N997" s="131" t="s">
        <v>4185</v>
      </c>
      <c r="O997" s="57" t="s">
        <v>4184</v>
      </c>
      <c r="P997" s="57" t="s">
        <v>4183</v>
      </c>
      <c r="Q997" s="57" t="s">
        <v>4195</v>
      </c>
      <c r="R997" s="60" t="s">
        <v>86</v>
      </c>
      <c r="S997" s="60"/>
    </row>
    <row r="998" spans="1:19" ht="135" hidden="1" customHeight="1" x14ac:dyDescent="0.2">
      <c r="A998" s="61" t="s">
        <v>4194</v>
      </c>
      <c r="B998" s="55" t="s">
        <v>110</v>
      </c>
      <c r="C998" s="56" t="s">
        <v>96</v>
      </c>
      <c r="D998" s="57" t="s">
        <v>4193</v>
      </c>
      <c r="E998" s="55" t="s">
        <v>414</v>
      </c>
      <c r="F998" s="55" t="s">
        <v>4188</v>
      </c>
      <c r="G998" s="55" t="s">
        <v>4187</v>
      </c>
      <c r="H998" s="132" t="s">
        <v>86</v>
      </c>
      <c r="I998" s="132" t="s">
        <v>86</v>
      </c>
      <c r="J998" s="55" t="s">
        <v>4192</v>
      </c>
      <c r="K998" s="128" t="s">
        <v>2093</v>
      </c>
      <c r="L998" s="129">
        <v>44316</v>
      </c>
      <c r="M998" s="133" t="s">
        <v>103</v>
      </c>
      <c r="N998" s="131" t="s">
        <v>4185</v>
      </c>
      <c r="O998" s="57" t="s">
        <v>4184</v>
      </c>
      <c r="P998" s="57" t="s">
        <v>4183</v>
      </c>
      <c r="Q998" s="57" t="s">
        <v>4191</v>
      </c>
      <c r="R998" s="60" t="s">
        <v>86</v>
      </c>
      <c r="S998" s="60"/>
    </row>
    <row r="999" spans="1:19" ht="135" hidden="1" customHeight="1" x14ac:dyDescent="0.2">
      <c r="A999" s="61" t="s">
        <v>4190</v>
      </c>
      <c r="B999" s="55" t="s">
        <v>110</v>
      </c>
      <c r="C999" s="56" t="s">
        <v>96</v>
      </c>
      <c r="D999" s="57" t="s">
        <v>4189</v>
      </c>
      <c r="E999" s="55" t="s">
        <v>414</v>
      </c>
      <c r="F999" s="55" t="s">
        <v>4188</v>
      </c>
      <c r="G999" s="55" t="s">
        <v>4187</v>
      </c>
      <c r="H999" s="132" t="s">
        <v>86</v>
      </c>
      <c r="I999" s="132" t="s">
        <v>86</v>
      </c>
      <c r="J999" s="55" t="s">
        <v>4186</v>
      </c>
      <c r="K999" s="128" t="s">
        <v>4156</v>
      </c>
      <c r="L999" s="129">
        <v>44316</v>
      </c>
      <c r="M999" s="133" t="s">
        <v>103</v>
      </c>
      <c r="N999" s="131" t="s">
        <v>4185</v>
      </c>
      <c r="O999" s="57" t="s">
        <v>4184</v>
      </c>
      <c r="P999" s="57" t="s">
        <v>4183</v>
      </c>
      <c r="Q999" s="57" t="s">
        <v>4182</v>
      </c>
      <c r="R999" s="60" t="s">
        <v>86</v>
      </c>
      <c r="S999" s="60"/>
    </row>
    <row r="1000" spans="1:19" ht="135" hidden="1" customHeight="1" x14ac:dyDescent="0.2">
      <c r="A1000" s="61" t="s">
        <v>86</v>
      </c>
      <c r="B1000" s="55" t="s">
        <v>378</v>
      </c>
      <c r="C1000" s="56" t="s">
        <v>96</v>
      </c>
      <c r="D1000" s="57" t="s">
        <v>4178</v>
      </c>
      <c r="E1000" s="61" t="s">
        <v>108</v>
      </c>
      <c r="F1000" s="66" t="s">
        <v>4181</v>
      </c>
      <c r="G1000" s="55" t="s">
        <v>375</v>
      </c>
      <c r="H1000" s="55" t="s">
        <v>86</v>
      </c>
      <c r="I1000" s="55" t="s">
        <v>86</v>
      </c>
      <c r="J1000" s="55" t="s">
        <v>4180</v>
      </c>
      <c r="K1000" s="128">
        <v>75.930000000000007</v>
      </c>
      <c r="L1000" s="129" t="s">
        <v>4179</v>
      </c>
      <c r="M1000" s="132" t="s">
        <v>86</v>
      </c>
      <c r="N1000" s="131" t="s">
        <v>373</v>
      </c>
      <c r="O1000" s="57" t="s">
        <v>4179</v>
      </c>
      <c r="P1000" s="57" t="s">
        <v>4179</v>
      </c>
      <c r="Q1000" s="57" t="s">
        <v>4178</v>
      </c>
      <c r="R1000" s="60" t="s">
        <v>86</v>
      </c>
      <c r="S1000" s="60" t="s">
        <v>223</v>
      </c>
    </row>
    <row r="1001" spans="1:19" ht="135" hidden="1" customHeight="1" x14ac:dyDescent="0.2">
      <c r="A1001" s="61" t="s">
        <v>4177</v>
      </c>
      <c r="B1001" s="55" t="s">
        <v>97</v>
      </c>
      <c r="C1001" s="56" t="s">
        <v>96</v>
      </c>
      <c r="D1001" s="57" t="s">
        <v>4176</v>
      </c>
      <c r="E1001" s="61" t="s">
        <v>2180</v>
      </c>
      <c r="F1001" s="66" t="s">
        <v>2179</v>
      </c>
      <c r="G1001" s="55" t="s">
        <v>218</v>
      </c>
      <c r="H1001" s="55" t="s">
        <v>86</v>
      </c>
      <c r="I1001" s="55" t="s">
        <v>86</v>
      </c>
      <c r="J1001" s="55" t="s">
        <v>4175</v>
      </c>
      <c r="K1001" s="128" t="s">
        <v>4174</v>
      </c>
      <c r="L1001" s="129">
        <v>44323</v>
      </c>
      <c r="M1001" s="132" t="s">
        <v>86</v>
      </c>
      <c r="N1001" s="131" t="s">
        <v>224</v>
      </c>
      <c r="O1001" s="57" t="s">
        <v>4173</v>
      </c>
      <c r="P1001" s="57" t="s">
        <v>4172</v>
      </c>
      <c r="Q1001" s="57" t="s">
        <v>4171</v>
      </c>
      <c r="R1001" s="60" t="s">
        <v>86</v>
      </c>
      <c r="S1001" s="60"/>
    </row>
    <row r="1002" spans="1:19" ht="135" hidden="1" customHeight="1" x14ac:dyDescent="0.2">
      <c r="A1002" s="61" t="s">
        <v>4170</v>
      </c>
      <c r="B1002" s="55" t="s">
        <v>97</v>
      </c>
      <c r="C1002" s="56" t="s">
        <v>96</v>
      </c>
      <c r="D1002" s="57" t="s">
        <v>4169</v>
      </c>
      <c r="E1002" s="61" t="s">
        <v>220</v>
      </c>
      <c r="F1002" s="66" t="s">
        <v>458</v>
      </c>
      <c r="G1002" s="55" t="s">
        <v>163</v>
      </c>
      <c r="H1002" s="55" t="s">
        <v>86</v>
      </c>
      <c r="I1002" s="55" t="s">
        <v>86</v>
      </c>
      <c r="J1002" s="55" t="s">
        <v>4168</v>
      </c>
      <c r="K1002" s="128" t="s">
        <v>870</v>
      </c>
      <c r="L1002" s="129">
        <v>44327</v>
      </c>
      <c r="M1002" s="132" t="s">
        <v>86</v>
      </c>
      <c r="N1002" s="131" t="s">
        <v>158</v>
      </c>
      <c r="O1002" s="57" t="s">
        <v>4131</v>
      </c>
      <c r="P1002" s="57" t="s">
        <v>4130</v>
      </c>
      <c r="Q1002" s="57" t="s">
        <v>4167</v>
      </c>
      <c r="R1002" s="60" t="s">
        <v>86</v>
      </c>
      <c r="S1002" s="60"/>
    </row>
    <row r="1003" spans="1:19" ht="135" hidden="1" customHeight="1" x14ac:dyDescent="0.2">
      <c r="A1003" s="61" t="s">
        <v>4166</v>
      </c>
      <c r="B1003" s="55" t="s">
        <v>97</v>
      </c>
      <c r="C1003" s="56" t="s">
        <v>96</v>
      </c>
      <c r="D1003" s="57" t="s">
        <v>4165</v>
      </c>
      <c r="E1003" s="61" t="s">
        <v>220</v>
      </c>
      <c r="F1003" s="66" t="s">
        <v>555</v>
      </c>
      <c r="G1003" s="55" t="s">
        <v>163</v>
      </c>
      <c r="H1003" s="55" t="s">
        <v>86</v>
      </c>
      <c r="I1003" s="55" t="s">
        <v>86</v>
      </c>
      <c r="J1003" s="55" t="s">
        <v>4164</v>
      </c>
      <c r="K1003" s="128" t="s">
        <v>4163</v>
      </c>
      <c r="L1003" s="129">
        <v>44327</v>
      </c>
      <c r="M1003" s="132" t="s">
        <v>86</v>
      </c>
      <c r="N1003" s="131" t="s">
        <v>158</v>
      </c>
      <c r="O1003" s="57" t="s">
        <v>4131</v>
      </c>
      <c r="P1003" s="57" t="s">
        <v>4130</v>
      </c>
      <c r="Q1003" s="57" t="s">
        <v>4162</v>
      </c>
      <c r="R1003" s="60" t="s">
        <v>86</v>
      </c>
      <c r="S1003" s="60"/>
    </row>
    <row r="1004" spans="1:19" ht="135" hidden="1" customHeight="1" x14ac:dyDescent="0.2">
      <c r="A1004" s="61" t="s">
        <v>4161</v>
      </c>
      <c r="B1004" s="55" t="s">
        <v>97</v>
      </c>
      <c r="C1004" s="56" t="s">
        <v>96</v>
      </c>
      <c r="D1004" s="57" t="s">
        <v>4160</v>
      </c>
      <c r="E1004" s="61" t="s">
        <v>220</v>
      </c>
      <c r="F1004" s="66" t="s">
        <v>173</v>
      </c>
      <c r="G1004" s="55" t="s">
        <v>163</v>
      </c>
      <c r="H1004" s="55" t="s">
        <v>4159</v>
      </c>
      <c r="I1004" s="55" t="s">
        <v>4158</v>
      </c>
      <c r="J1004" s="55" t="s">
        <v>4157</v>
      </c>
      <c r="K1004" s="128" t="s">
        <v>4156</v>
      </c>
      <c r="L1004" s="129">
        <v>44327</v>
      </c>
      <c r="M1004" s="132" t="s">
        <v>86</v>
      </c>
      <c r="N1004" s="131" t="s">
        <v>158</v>
      </c>
      <c r="O1004" s="57" t="s">
        <v>4131</v>
      </c>
      <c r="P1004" s="57" t="s">
        <v>4130</v>
      </c>
      <c r="Q1004" s="57" t="s">
        <v>4155</v>
      </c>
      <c r="R1004" s="60" t="s">
        <v>86</v>
      </c>
      <c r="S1004" s="60"/>
    </row>
    <row r="1005" spans="1:19" ht="135" hidden="1" customHeight="1" x14ac:dyDescent="0.2">
      <c r="A1005" s="61" t="s">
        <v>4154</v>
      </c>
      <c r="B1005" s="55" t="s">
        <v>97</v>
      </c>
      <c r="C1005" s="56" t="s">
        <v>96</v>
      </c>
      <c r="D1005" s="57" t="s">
        <v>4153</v>
      </c>
      <c r="E1005" s="61" t="s">
        <v>220</v>
      </c>
      <c r="F1005" s="66" t="s">
        <v>164</v>
      </c>
      <c r="G1005" s="55" t="s">
        <v>163</v>
      </c>
      <c r="H1005" s="55" t="s">
        <v>4152</v>
      </c>
      <c r="I1005" s="55" t="s">
        <v>4151</v>
      </c>
      <c r="J1005" s="55" t="s">
        <v>4150</v>
      </c>
      <c r="K1005" s="128" t="s">
        <v>4149</v>
      </c>
      <c r="L1005" s="129">
        <v>44327</v>
      </c>
      <c r="M1005" s="132" t="s">
        <v>86</v>
      </c>
      <c r="N1005" s="131" t="s">
        <v>158</v>
      </c>
      <c r="O1005" s="57" t="s">
        <v>4131</v>
      </c>
      <c r="P1005" s="57" t="s">
        <v>4130</v>
      </c>
      <c r="Q1005" s="57" t="s">
        <v>4148</v>
      </c>
      <c r="R1005" s="60" t="s">
        <v>86</v>
      </c>
      <c r="S1005" s="60"/>
    </row>
    <row r="1006" spans="1:19" ht="135" hidden="1" customHeight="1" x14ac:dyDescent="0.2">
      <c r="A1006" s="61" t="s">
        <v>4147</v>
      </c>
      <c r="B1006" s="55" t="s">
        <v>97</v>
      </c>
      <c r="C1006" s="56" t="s">
        <v>96</v>
      </c>
      <c r="D1006" s="57" t="s">
        <v>4146</v>
      </c>
      <c r="E1006" s="61" t="s">
        <v>220</v>
      </c>
      <c r="F1006" s="66" t="s">
        <v>164</v>
      </c>
      <c r="G1006" s="55" t="s">
        <v>163</v>
      </c>
      <c r="H1006" s="55" t="s">
        <v>4145</v>
      </c>
      <c r="I1006" s="55" t="s">
        <v>4144</v>
      </c>
      <c r="J1006" s="55" t="s">
        <v>4143</v>
      </c>
      <c r="K1006" s="128" t="s">
        <v>4142</v>
      </c>
      <c r="L1006" s="129">
        <v>44327</v>
      </c>
      <c r="M1006" s="132" t="s">
        <v>86</v>
      </c>
      <c r="N1006" s="131" t="s">
        <v>158</v>
      </c>
      <c r="O1006" s="57" t="s">
        <v>4131</v>
      </c>
      <c r="P1006" s="57" t="s">
        <v>4130</v>
      </c>
      <c r="Q1006" s="57" t="s">
        <v>4141</v>
      </c>
      <c r="R1006" s="60" t="s">
        <v>86</v>
      </c>
      <c r="S1006" s="60"/>
    </row>
    <row r="1007" spans="1:19" ht="135" hidden="1" customHeight="1" x14ac:dyDescent="0.2">
      <c r="A1007" s="61" t="s">
        <v>4140</v>
      </c>
      <c r="B1007" s="55" t="s">
        <v>97</v>
      </c>
      <c r="C1007" s="56" t="s">
        <v>96</v>
      </c>
      <c r="D1007" s="57" t="s">
        <v>4139</v>
      </c>
      <c r="E1007" s="61" t="s">
        <v>220</v>
      </c>
      <c r="F1007" s="66" t="s">
        <v>183</v>
      </c>
      <c r="G1007" s="55" t="s">
        <v>163</v>
      </c>
      <c r="H1007" s="55" t="s">
        <v>4138</v>
      </c>
      <c r="I1007" s="55" t="s">
        <v>4137</v>
      </c>
      <c r="J1007" s="55" t="s">
        <v>4136</v>
      </c>
      <c r="K1007" s="128" t="s">
        <v>4065</v>
      </c>
      <c r="L1007" s="129">
        <v>44327</v>
      </c>
      <c r="M1007" s="132" t="s">
        <v>86</v>
      </c>
      <c r="N1007" s="131" t="s">
        <v>158</v>
      </c>
      <c r="O1007" s="57" t="s">
        <v>4131</v>
      </c>
      <c r="P1007" s="57" t="s">
        <v>4130</v>
      </c>
      <c r="Q1007" s="57" t="s">
        <v>4135</v>
      </c>
      <c r="R1007" s="60" t="s">
        <v>86</v>
      </c>
      <c r="S1007" s="60"/>
    </row>
    <row r="1008" spans="1:19" ht="135" hidden="1" customHeight="1" x14ac:dyDescent="0.2">
      <c r="A1008" s="61" t="s">
        <v>4134</v>
      </c>
      <c r="B1008" s="55" t="s">
        <v>97</v>
      </c>
      <c r="C1008" s="56" t="s">
        <v>96</v>
      </c>
      <c r="D1008" s="57" t="s">
        <v>4133</v>
      </c>
      <c r="E1008" s="61" t="s">
        <v>220</v>
      </c>
      <c r="F1008" s="66" t="s">
        <v>183</v>
      </c>
      <c r="G1008" s="55" t="s">
        <v>163</v>
      </c>
      <c r="H1008" s="55" t="s">
        <v>86</v>
      </c>
      <c r="I1008" s="55" t="s">
        <v>86</v>
      </c>
      <c r="J1008" s="55" t="s">
        <v>4132</v>
      </c>
      <c r="K1008" s="128" t="s">
        <v>617</v>
      </c>
      <c r="L1008" s="129">
        <v>44327</v>
      </c>
      <c r="M1008" s="132" t="s">
        <v>86</v>
      </c>
      <c r="N1008" s="131" t="s">
        <v>158</v>
      </c>
      <c r="O1008" s="57" t="s">
        <v>4131</v>
      </c>
      <c r="P1008" s="57" t="s">
        <v>4130</v>
      </c>
      <c r="Q1008" s="57" t="s">
        <v>4129</v>
      </c>
      <c r="R1008" s="60" t="s">
        <v>86</v>
      </c>
      <c r="S1008" s="60"/>
    </row>
    <row r="1009" spans="1:19" ht="135" hidden="1" customHeight="1" x14ac:dyDescent="0.2">
      <c r="A1009" s="61" t="s">
        <v>4128</v>
      </c>
      <c r="B1009" s="55" t="s">
        <v>97</v>
      </c>
      <c r="C1009" s="56" t="s">
        <v>96</v>
      </c>
      <c r="D1009" s="57" t="s">
        <v>4127</v>
      </c>
      <c r="E1009" s="61" t="s">
        <v>782</v>
      </c>
      <c r="F1009" s="66" t="s">
        <v>228</v>
      </c>
      <c r="G1009" s="55" t="s">
        <v>218</v>
      </c>
      <c r="H1009" s="55" t="s">
        <v>4126</v>
      </c>
      <c r="I1009" s="55" t="s">
        <v>4125</v>
      </c>
      <c r="J1009" s="55" t="s">
        <v>4124</v>
      </c>
      <c r="K1009" s="128" t="s">
        <v>4123</v>
      </c>
      <c r="L1009" s="129">
        <v>44323</v>
      </c>
      <c r="M1009" s="132" t="s">
        <v>86</v>
      </c>
      <c r="N1009" s="131" t="s">
        <v>224</v>
      </c>
      <c r="O1009" s="57" t="s">
        <v>4122</v>
      </c>
      <c r="P1009" s="57" t="s">
        <v>4121</v>
      </c>
      <c r="Q1009" s="57" t="s">
        <v>4120</v>
      </c>
      <c r="R1009" s="60" t="s">
        <v>86</v>
      </c>
      <c r="S1009" s="60"/>
    </row>
    <row r="1010" spans="1:19" ht="135" hidden="1" customHeight="1" x14ac:dyDescent="0.2">
      <c r="A1010" s="61" t="s">
        <v>2022</v>
      </c>
      <c r="B1010" s="55" t="s">
        <v>97</v>
      </c>
      <c r="C1010" s="56" t="s">
        <v>96</v>
      </c>
      <c r="D1010" s="57" t="s">
        <v>2021</v>
      </c>
      <c r="E1010" s="61" t="s">
        <v>242</v>
      </c>
      <c r="F1010" s="66" t="s">
        <v>219</v>
      </c>
      <c r="G1010" s="55" t="s">
        <v>218</v>
      </c>
      <c r="H1010" s="55" t="s">
        <v>86</v>
      </c>
      <c r="I1010" s="55" t="s">
        <v>86</v>
      </c>
      <c r="J1010" s="55" t="s">
        <v>2020</v>
      </c>
      <c r="K1010" s="128" t="s">
        <v>2019</v>
      </c>
      <c r="L1010" s="129">
        <v>44320</v>
      </c>
      <c r="M1010" s="132" t="s">
        <v>86</v>
      </c>
      <c r="N1010" s="131" t="s">
        <v>224</v>
      </c>
      <c r="O1010" s="57" t="s">
        <v>1089</v>
      </c>
      <c r="P1010" s="57" t="s">
        <v>1088</v>
      </c>
      <c r="Q1010" s="57" t="s">
        <v>2016</v>
      </c>
      <c r="R1010" s="60" t="s">
        <v>86</v>
      </c>
      <c r="S1010" s="60" t="s">
        <v>223</v>
      </c>
    </row>
    <row r="1011" spans="1:19" ht="135" hidden="1" customHeight="1" x14ac:dyDescent="0.2">
      <c r="A1011" s="61" t="s">
        <v>1095</v>
      </c>
      <c r="B1011" s="55" t="s">
        <v>97</v>
      </c>
      <c r="C1011" s="56" t="s">
        <v>96</v>
      </c>
      <c r="D1011" s="57" t="s">
        <v>1094</v>
      </c>
      <c r="E1011" s="61" t="s">
        <v>242</v>
      </c>
      <c r="F1011" s="66" t="s">
        <v>228</v>
      </c>
      <c r="G1011" s="55" t="s">
        <v>218</v>
      </c>
      <c r="H1011" s="55" t="s">
        <v>4119</v>
      </c>
      <c r="I1011" s="55" t="s">
        <v>4118</v>
      </c>
      <c r="J1011" s="55" t="s">
        <v>1093</v>
      </c>
      <c r="K1011" s="128" t="s">
        <v>1092</v>
      </c>
      <c r="L1011" s="129">
        <v>44320</v>
      </c>
      <c r="M1011" s="132" t="s">
        <v>86</v>
      </c>
      <c r="N1011" s="131" t="s">
        <v>224</v>
      </c>
      <c r="O1011" s="57" t="s">
        <v>1089</v>
      </c>
      <c r="P1011" s="57" t="s">
        <v>1088</v>
      </c>
      <c r="Q1011" s="57" t="s">
        <v>1087</v>
      </c>
      <c r="R1011" s="60" t="s">
        <v>86</v>
      </c>
      <c r="S1011" s="60" t="s">
        <v>223</v>
      </c>
    </row>
    <row r="1012" spans="1:19" ht="135" hidden="1" customHeight="1" x14ac:dyDescent="0.2">
      <c r="A1012" s="61" t="s">
        <v>4117</v>
      </c>
      <c r="B1012" s="55" t="s">
        <v>97</v>
      </c>
      <c r="C1012" s="56" t="s">
        <v>96</v>
      </c>
      <c r="D1012" s="57" t="s">
        <v>4116</v>
      </c>
      <c r="E1012" s="61" t="s">
        <v>242</v>
      </c>
      <c r="F1012" s="66" t="s">
        <v>228</v>
      </c>
      <c r="G1012" s="55" t="s">
        <v>218</v>
      </c>
      <c r="H1012" s="55" t="s">
        <v>86</v>
      </c>
      <c r="I1012" s="55" t="s">
        <v>86</v>
      </c>
      <c r="J1012" s="55" t="s">
        <v>4115</v>
      </c>
      <c r="K1012" s="128" t="s">
        <v>4114</v>
      </c>
      <c r="L1012" s="129">
        <v>44320</v>
      </c>
      <c r="M1012" s="132" t="s">
        <v>86</v>
      </c>
      <c r="N1012" s="131" t="s">
        <v>224</v>
      </c>
      <c r="O1012" s="57" t="s">
        <v>1089</v>
      </c>
      <c r="P1012" s="57" t="s">
        <v>1088</v>
      </c>
      <c r="Q1012" s="57" t="s">
        <v>4113</v>
      </c>
      <c r="R1012" s="60" t="s">
        <v>86</v>
      </c>
      <c r="S1012" s="60"/>
    </row>
    <row r="1013" spans="1:19" ht="135" hidden="1" customHeight="1" x14ac:dyDescent="0.2">
      <c r="A1013" s="61" t="s">
        <v>4112</v>
      </c>
      <c r="B1013" s="55" t="s">
        <v>97</v>
      </c>
      <c r="C1013" s="56" t="s">
        <v>96</v>
      </c>
      <c r="D1013" s="57" t="s">
        <v>4111</v>
      </c>
      <c r="E1013" s="61" t="s">
        <v>883</v>
      </c>
      <c r="F1013" s="66" t="s">
        <v>129</v>
      </c>
      <c r="G1013" s="55" t="s">
        <v>92</v>
      </c>
      <c r="H1013" s="55" t="s">
        <v>86</v>
      </c>
      <c r="I1013" s="55" t="s">
        <v>86</v>
      </c>
      <c r="J1013" s="55" t="s">
        <v>4110</v>
      </c>
      <c r="K1013" s="128" t="s">
        <v>4109</v>
      </c>
      <c r="L1013" s="129">
        <v>44327</v>
      </c>
      <c r="M1013" s="132" t="s">
        <v>86</v>
      </c>
      <c r="N1013" s="131" t="s">
        <v>90</v>
      </c>
      <c r="O1013" s="57" t="s">
        <v>998</v>
      </c>
      <c r="P1013" s="57" t="s">
        <v>997</v>
      </c>
      <c r="Q1013" s="57" t="s">
        <v>4108</v>
      </c>
      <c r="R1013" s="60" t="s">
        <v>86</v>
      </c>
      <c r="S1013" s="60"/>
    </row>
    <row r="1014" spans="1:19" ht="135" hidden="1" customHeight="1" x14ac:dyDescent="0.2">
      <c r="A1014" s="61" t="s">
        <v>1004</v>
      </c>
      <c r="B1014" s="55" t="s">
        <v>97</v>
      </c>
      <c r="C1014" s="56" t="s">
        <v>96</v>
      </c>
      <c r="D1014" s="57" t="s">
        <v>1003</v>
      </c>
      <c r="E1014" s="61" t="s">
        <v>883</v>
      </c>
      <c r="F1014" s="66" t="s">
        <v>129</v>
      </c>
      <c r="G1014" s="55" t="s">
        <v>362</v>
      </c>
      <c r="H1014" s="55" t="s">
        <v>86</v>
      </c>
      <c r="I1014" s="55" t="s">
        <v>86</v>
      </c>
      <c r="J1014" s="55" t="s">
        <v>1002</v>
      </c>
      <c r="K1014" s="128" t="s">
        <v>1001</v>
      </c>
      <c r="L1014" s="129">
        <v>44327</v>
      </c>
      <c r="M1014" s="132" t="s">
        <v>86</v>
      </c>
      <c r="N1014" s="131" t="s">
        <v>360</v>
      </c>
      <c r="O1014" s="57" t="s">
        <v>998</v>
      </c>
      <c r="P1014" s="57" t="s">
        <v>997</v>
      </c>
      <c r="Q1014" s="57" t="s">
        <v>996</v>
      </c>
      <c r="R1014" s="60" t="s">
        <v>86</v>
      </c>
      <c r="S1014" s="60" t="s">
        <v>223</v>
      </c>
    </row>
    <row r="1015" spans="1:19" ht="135" hidden="1" customHeight="1" x14ac:dyDescent="0.2">
      <c r="A1015" s="61" t="s">
        <v>1011</v>
      </c>
      <c r="B1015" s="55" t="s">
        <v>97</v>
      </c>
      <c r="C1015" s="56" t="s">
        <v>96</v>
      </c>
      <c r="D1015" s="57" t="s">
        <v>1010</v>
      </c>
      <c r="E1015" s="61" t="s">
        <v>883</v>
      </c>
      <c r="F1015" s="66" t="s">
        <v>129</v>
      </c>
      <c r="G1015" s="55" t="s">
        <v>367</v>
      </c>
      <c r="H1015" s="55" t="s">
        <v>86</v>
      </c>
      <c r="I1015" s="55" t="s">
        <v>86</v>
      </c>
      <c r="J1015" s="55" t="s">
        <v>1009</v>
      </c>
      <c r="K1015" s="128" t="s">
        <v>1008</v>
      </c>
      <c r="L1015" s="129">
        <v>44327</v>
      </c>
      <c r="M1015" s="132" t="s">
        <v>86</v>
      </c>
      <c r="N1015" s="131" t="s">
        <v>90</v>
      </c>
      <c r="O1015" s="57" t="s">
        <v>998</v>
      </c>
      <c r="P1015" s="57" t="s">
        <v>997</v>
      </c>
      <c r="Q1015" s="57" t="s">
        <v>1005</v>
      </c>
      <c r="R1015" s="60" t="s">
        <v>86</v>
      </c>
      <c r="S1015" s="60" t="s">
        <v>223</v>
      </c>
    </row>
    <row r="1016" spans="1:19" ht="135" hidden="1" customHeight="1" x14ac:dyDescent="0.2">
      <c r="A1016" s="61" t="s">
        <v>4107</v>
      </c>
      <c r="B1016" s="55" t="s">
        <v>97</v>
      </c>
      <c r="C1016" s="56" t="s">
        <v>96</v>
      </c>
      <c r="D1016" s="57" t="s">
        <v>4106</v>
      </c>
      <c r="E1016" s="61" t="s">
        <v>108</v>
      </c>
      <c r="F1016" s="66" t="s">
        <v>164</v>
      </c>
      <c r="G1016" s="55" t="s">
        <v>163</v>
      </c>
      <c r="H1016" s="55" t="s">
        <v>4105</v>
      </c>
      <c r="I1016" s="55" t="s">
        <v>4104</v>
      </c>
      <c r="J1016" s="55" t="s">
        <v>2888</v>
      </c>
      <c r="K1016" s="128" t="s">
        <v>2887</v>
      </c>
      <c r="L1016" s="129">
        <v>44349</v>
      </c>
      <c r="M1016" s="132" t="s">
        <v>86</v>
      </c>
      <c r="N1016" s="131" t="s">
        <v>158</v>
      </c>
      <c r="O1016" s="57" t="s">
        <v>1808</v>
      </c>
      <c r="P1016" s="57" t="s">
        <v>4080</v>
      </c>
      <c r="Q1016" s="57" t="s">
        <v>4103</v>
      </c>
      <c r="R1016" s="60" t="s">
        <v>86</v>
      </c>
      <c r="S1016" s="60" t="s">
        <v>223</v>
      </c>
    </row>
    <row r="1017" spans="1:19" ht="135" hidden="1" customHeight="1" x14ac:dyDescent="0.2">
      <c r="A1017" s="61" t="s">
        <v>4102</v>
      </c>
      <c r="B1017" s="55" t="s">
        <v>97</v>
      </c>
      <c r="C1017" s="56" t="s">
        <v>96</v>
      </c>
      <c r="D1017" s="57" t="s">
        <v>4101</v>
      </c>
      <c r="E1017" s="61" t="s">
        <v>108</v>
      </c>
      <c r="F1017" s="66" t="s">
        <v>164</v>
      </c>
      <c r="G1017" s="55" t="s">
        <v>163</v>
      </c>
      <c r="H1017" s="132" t="s">
        <v>86</v>
      </c>
      <c r="I1017" s="132" t="s">
        <v>86</v>
      </c>
      <c r="J1017" s="55" t="s">
        <v>4100</v>
      </c>
      <c r="K1017" s="128" t="s">
        <v>4099</v>
      </c>
      <c r="L1017" s="129">
        <v>44349</v>
      </c>
      <c r="M1017" s="132" t="s">
        <v>86</v>
      </c>
      <c r="N1017" s="131" t="s">
        <v>158</v>
      </c>
      <c r="O1017" s="57" t="s">
        <v>1808</v>
      </c>
      <c r="P1017" s="57" t="s">
        <v>4080</v>
      </c>
      <c r="Q1017" s="57" t="s">
        <v>4098</v>
      </c>
      <c r="R1017" s="60" t="s">
        <v>86</v>
      </c>
      <c r="S1017" s="60" t="s">
        <v>223</v>
      </c>
    </row>
    <row r="1018" spans="1:19" ht="135" hidden="1" customHeight="1" x14ac:dyDescent="0.2">
      <c r="A1018" s="61" t="s">
        <v>4097</v>
      </c>
      <c r="B1018" s="55" t="s">
        <v>97</v>
      </c>
      <c r="C1018" s="56" t="s">
        <v>96</v>
      </c>
      <c r="D1018" s="57" t="s">
        <v>4096</v>
      </c>
      <c r="E1018" s="61" t="s">
        <v>108</v>
      </c>
      <c r="F1018" s="66" t="s">
        <v>164</v>
      </c>
      <c r="G1018" s="55" t="s">
        <v>163</v>
      </c>
      <c r="H1018" s="55" t="s">
        <v>4095</v>
      </c>
      <c r="I1018" s="55" t="s">
        <v>4094</v>
      </c>
      <c r="J1018" s="55" t="s">
        <v>2874</v>
      </c>
      <c r="K1018" s="128" t="s">
        <v>2873</v>
      </c>
      <c r="L1018" s="129">
        <v>44349</v>
      </c>
      <c r="M1018" s="132" t="s">
        <v>86</v>
      </c>
      <c r="N1018" s="131" t="s">
        <v>158</v>
      </c>
      <c r="O1018" s="57" t="s">
        <v>1808</v>
      </c>
      <c r="P1018" s="57" t="s">
        <v>4080</v>
      </c>
      <c r="Q1018" s="57" t="s">
        <v>4093</v>
      </c>
      <c r="R1018" s="60" t="s">
        <v>86</v>
      </c>
      <c r="S1018" s="60" t="s">
        <v>223</v>
      </c>
    </row>
    <row r="1019" spans="1:19" ht="135" hidden="1" customHeight="1" x14ac:dyDescent="0.2">
      <c r="A1019" s="61" t="s">
        <v>4092</v>
      </c>
      <c r="B1019" s="55" t="s">
        <v>97</v>
      </c>
      <c r="C1019" s="56" t="s">
        <v>96</v>
      </c>
      <c r="D1019" s="57" t="s">
        <v>4091</v>
      </c>
      <c r="E1019" s="61" t="s">
        <v>108</v>
      </c>
      <c r="F1019" s="66" t="s">
        <v>164</v>
      </c>
      <c r="G1019" s="55" t="s">
        <v>163</v>
      </c>
      <c r="H1019" s="132" t="s">
        <v>86</v>
      </c>
      <c r="I1019" s="132" t="s">
        <v>86</v>
      </c>
      <c r="J1019" s="55" t="s">
        <v>2881</v>
      </c>
      <c r="K1019" s="128" t="s">
        <v>2880</v>
      </c>
      <c r="L1019" s="129">
        <v>44349</v>
      </c>
      <c r="M1019" s="132" t="s">
        <v>86</v>
      </c>
      <c r="N1019" s="131" t="s">
        <v>158</v>
      </c>
      <c r="O1019" s="57" t="s">
        <v>1808</v>
      </c>
      <c r="P1019" s="57" t="s">
        <v>4080</v>
      </c>
      <c r="Q1019" s="57" t="s">
        <v>4090</v>
      </c>
      <c r="R1019" s="60" t="s">
        <v>86</v>
      </c>
      <c r="S1019" s="60" t="s">
        <v>223</v>
      </c>
    </row>
    <row r="1020" spans="1:19" ht="135" hidden="1" customHeight="1" x14ac:dyDescent="0.2">
      <c r="A1020" s="61" t="s">
        <v>4089</v>
      </c>
      <c r="B1020" s="55" t="s">
        <v>97</v>
      </c>
      <c r="C1020" s="56" t="s">
        <v>96</v>
      </c>
      <c r="D1020" s="57" t="s">
        <v>4088</v>
      </c>
      <c r="E1020" s="61" t="s">
        <v>108</v>
      </c>
      <c r="F1020" s="66" t="s">
        <v>173</v>
      </c>
      <c r="G1020" s="55" t="s">
        <v>163</v>
      </c>
      <c r="H1020" s="55" t="s">
        <v>4087</v>
      </c>
      <c r="I1020" s="55" t="s">
        <v>4086</v>
      </c>
      <c r="J1020" s="55" t="s">
        <v>2894</v>
      </c>
      <c r="K1020" s="128" t="s">
        <v>2893</v>
      </c>
      <c r="L1020" s="129">
        <v>44349</v>
      </c>
      <c r="M1020" s="132" t="s">
        <v>86</v>
      </c>
      <c r="N1020" s="131" t="s">
        <v>158</v>
      </c>
      <c r="O1020" s="57" t="s">
        <v>1808</v>
      </c>
      <c r="P1020" s="57" t="s">
        <v>4080</v>
      </c>
      <c r="Q1020" s="57" t="s">
        <v>4085</v>
      </c>
      <c r="R1020" s="60" t="s">
        <v>86</v>
      </c>
      <c r="S1020" s="60" t="s">
        <v>223</v>
      </c>
    </row>
    <row r="1021" spans="1:19" ht="135" hidden="1" customHeight="1" x14ac:dyDescent="0.2">
      <c r="A1021" s="61" t="s">
        <v>4084</v>
      </c>
      <c r="B1021" s="55" t="s">
        <v>97</v>
      </c>
      <c r="C1021" s="56" t="s">
        <v>96</v>
      </c>
      <c r="D1021" s="57" t="s">
        <v>4083</v>
      </c>
      <c r="E1021" s="61" t="s">
        <v>108</v>
      </c>
      <c r="F1021" s="66" t="s">
        <v>183</v>
      </c>
      <c r="G1021" s="55" t="s">
        <v>163</v>
      </c>
      <c r="H1021" s="55" t="s">
        <v>4082</v>
      </c>
      <c r="I1021" s="55" t="s">
        <v>4081</v>
      </c>
      <c r="J1021" s="55" t="s">
        <v>2892</v>
      </c>
      <c r="K1021" s="128" t="s">
        <v>2891</v>
      </c>
      <c r="L1021" s="129">
        <v>44349</v>
      </c>
      <c r="M1021" s="132" t="s">
        <v>86</v>
      </c>
      <c r="N1021" s="131" t="s">
        <v>158</v>
      </c>
      <c r="O1021" s="57" t="s">
        <v>1808</v>
      </c>
      <c r="P1021" s="57" t="s">
        <v>4080</v>
      </c>
      <c r="Q1021" s="57" t="s">
        <v>4079</v>
      </c>
      <c r="R1021" s="60" t="s">
        <v>86</v>
      </c>
      <c r="S1021" s="60" t="s">
        <v>223</v>
      </c>
    </row>
    <row r="1022" spans="1:19" ht="135" hidden="1" customHeight="1" x14ac:dyDescent="0.2">
      <c r="A1022" s="61" t="s">
        <v>1019</v>
      </c>
      <c r="B1022" s="55" t="s">
        <v>97</v>
      </c>
      <c r="C1022" s="56" t="s">
        <v>96</v>
      </c>
      <c r="D1022" s="57" t="s">
        <v>1018</v>
      </c>
      <c r="E1022" s="61" t="s">
        <v>782</v>
      </c>
      <c r="F1022" s="66" t="s">
        <v>228</v>
      </c>
      <c r="G1022" s="55" t="s">
        <v>218</v>
      </c>
      <c r="H1022" s="55" t="s">
        <v>4078</v>
      </c>
      <c r="I1022" s="55" t="s">
        <v>4077</v>
      </c>
      <c r="J1022" s="55" t="s">
        <v>1017</v>
      </c>
      <c r="K1022" s="128" t="s">
        <v>1016</v>
      </c>
      <c r="L1022" s="129">
        <v>44348</v>
      </c>
      <c r="M1022" s="132" t="s">
        <v>86</v>
      </c>
      <c r="N1022" s="131" t="s">
        <v>224</v>
      </c>
      <c r="O1022" s="57" t="s">
        <v>1014</v>
      </c>
      <c r="P1022" s="57" t="s">
        <v>1013</v>
      </c>
      <c r="Q1022" s="57" t="s">
        <v>1012</v>
      </c>
      <c r="R1022" s="60" t="s">
        <v>86</v>
      </c>
      <c r="S1022" s="60" t="s">
        <v>223</v>
      </c>
    </row>
    <row r="1023" spans="1:19" ht="135" hidden="1" customHeight="1" x14ac:dyDescent="0.2">
      <c r="A1023" s="61" t="s">
        <v>4076</v>
      </c>
      <c r="B1023" s="55" t="s">
        <v>97</v>
      </c>
      <c r="C1023" s="56" t="s">
        <v>96</v>
      </c>
      <c r="D1023" s="57" t="s">
        <v>4075</v>
      </c>
      <c r="E1023" s="61" t="s">
        <v>859</v>
      </c>
      <c r="F1023" s="66" t="s">
        <v>173</v>
      </c>
      <c r="G1023" s="55" t="s">
        <v>163</v>
      </c>
      <c r="H1023" s="55" t="s">
        <v>4074</v>
      </c>
      <c r="I1023" s="55" t="s">
        <v>4073</v>
      </c>
      <c r="J1023" s="55" t="s">
        <v>4072</v>
      </c>
      <c r="K1023" s="128" t="s">
        <v>2768</v>
      </c>
      <c r="L1023" s="129">
        <v>44354</v>
      </c>
      <c r="M1023" s="55" t="s">
        <v>86</v>
      </c>
      <c r="N1023" s="131" t="s">
        <v>158</v>
      </c>
      <c r="O1023" s="57" t="s">
        <v>4041</v>
      </c>
      <c r="P1023" s="57" t="s">
        <v>4040</v>
      </c>
      <c r="Q1023" s="57" t="s">
        <v>4071</v>
      </c>
      <c r="R1023" s="60" t="s">
        <v>86</v>
      </c>
      <c r="S1023" s="60"/>
    </row>
    <row r="1024" spans="1:19" ht="135" hidden="1" customHeight="1" x14ac:dyDescent="0.2">
      <c r="A1024" s="61" t="s">
        <v>4070</v>
      </c>
      <c r="B1024" s="55" t="s">
        <v>97</v>
      </c>
      <c r="C1024" s="56" t="s">
        <v>96</v>
      </c>
      <c r="D1024" s="57" t="s">
        <v>4069</v>
      </c>
      <c r="E1024" s="61" t="s">
        <v>859</v>
      </c>
      <c r="F1024" s="66" t="s">
        <v>183</v>
      </c>
      <c r="G1024" s="55" t="s">
        <v>163</v>
      </c>
      <c r="H1024" s="55" t="s">
        <v>4068</v>
      </c>
      <c r="I1024" s="55" t="s">
        <v>4067</v>
      </c>
      <c r="J1024" s="55" t="s">
        <v>4066</v>
      </c>
      <c r="K1024" s="128" t="s">
        <v>4065</v>
      </c>
      <c r="L1024" s="129">
        <v>44354</v>
      </c>
      <c r="M1024" s="55" t="s">
        <v>86</v>
      </c>
      <c r="N1024" s="131" t="s">
        <v>158</v>
      </c>
      <c r="O1024" s="57" t="s">
        <v>4041</v>
      </c>
      <c r="P1024" s="57" t="s">
        <v>4040</v>
      </c>
      <c r="Q1024" s="57" t="s">
        <v>4064</v>
      </c>
      <c r="R1024" s="60" t="s">
        <v>86</v>
      </c>
      <c r="S1024" s="60"/>
    </row>
    <row r="1025" spans="1:19" ht="135" hidden="1" customHeight="1" x14ac:dyDescent="0.2">
      <c r="A1025" s="61" t="s">
        <v>4063</v>
      </c>
      <c r="B1025" s="55" t="s">
        <v>97</v>
      </c>
      <c r="C1025" s="56" t="s">
        <v>96</v>
      </c>
      <c r="D1025" s="57" t="s">
        <v>4062</v>
      </c>
      <c r="E1025" s="61" t="s">
        <v>859</v>
      </c>
      <c r="F1025" s="66" t="s">
        <v>555</v>
      </c>
      <c r="G1025" s="55" t="s">
        <v>163</v>
      </c>
      <c r="H1025" s="55" t="s">
        <v>86</v>
      </c>
      <c r="I1025" s="55" t="s">
        <v>86</v>
      </c>
      <c r="J1025" s="55" t="s">
        <v>4061</v>
      </c>
      <c r="K1025" s="128" t="s">
        <v>865</v>
      </c>
      <c r="L1025" s="129">
        <v>44354</v>
      </c>
      <c r="M1025" s="55" t="s">
        <v>86</v>
      </c>
      <c r="N1025" s="131" t="s">
        <v>158</v>
      </c>
      <c r="O1025" s="57" t="s">
        <v>4041</v>
      </c>
      <c r="P1025" s="57" t="s">
        <v>4040</v>
      </c>
      <c r="Q1025" s="57" t="s">
        <v>4060</v>
      </c>
      <c r="R1025" s="60" t="s">
        <v>86</v>
      </c>
      <c r="S1025" s="60"/>
    </row>
    <row r="1026" spans="1:19" ht="135" hidden="1" customHeight="1" x14ac:dyDescent="0.2">
      <c r="A1026" s="61" t="s">
        <v>4059</v>
      </c>
      <c r="B1026" s="55" t="s">
        <v>97</v>
      </c>
      <c r="C1026" s="56" t="s">
        <v>96</v>
      </c>
      <c r="D1026" s="57" t="s">
        <v>4058</v>
      </c>
      <c r="E1026" s="61" t="s">
        <v>859</v>
      </c>
      <c r="F1026" s="66" t="s">
        <v>458</v>
      </c>
      <c r="G1026" s="55" t="s">
        <v>163</v>
      </c>
      <c r="H1026" s="55" t="s">
        <v>86</v>
      </c>
      <c r="I1026" s="55" t="s">
        <v>86</v>
      </c>
      <c r="J1026" s="55" t="s">
        <v>4057</v>
      </c>
      <c r="K1026" s="128" t="s">
        <v>4056</v>
      </c>
      <c r="L1026" s="129">
        <v>44354</v>
      </c>
      <c r="M1026" s="55" t="s">
        <v>86</v>
      </c>
      <c r="N1026" s="131" t="s">
        <v>158</v>
      </c>
      <c r="O1026" s="57" t="s">
        <v>4041</v>
      </c>
      <c r="P1026" s="57" t="s">
        <v>4040</v>
      </c>
      <c r="Q1026" s="57" t="s">
        <v>4055</v>
      </c>
      <c r="R1026" s="60" t="s">
        <v>86</v>
      </c>
      <c r="S1026" s="60"/>
    </row>
    <row r="1027" spans="1:19" ht="135" hidden="1" customHeight="1" x14ac:dyDescent="0.2">
      <c r="A1027" s="61" t="s">
        <v>4054</v>
      </c>
      <c r="B1027" s="55" t="s">
        <v>97</v>
      </c>
      <c r="C1027" s="56" t="s">
        <v>96</v>
      </c>
      <c r="D1027" s="57" t="s">
        <v>4053</v>
      </c>
      <c r="E1027" s="61" t="s">
        <v>859</v>
      </c>
      <c r="F1027" s="66" t="s">
        <v>164</v>
      </c>
      <c r="G1027" s="55" t="s">
        <v>163</v>
      </c>
      <c r="H1027" s="55" t="s">
        <v>4052</v>
      </c>
      <c r="I1027" s="55" t="s">
        <v>4051</v>
      </c>
      <c r="J1027" s="55" t="s">
        <v>4050</v>
      </c>
      <c r="K1027" s="128" t="s">
        <v>4049</v>
      </c>
      <c r="L1027" s="129">
        <v>44354</v>
      </c>
      <c r="M1027" s="55" t="s">
        <v>86</v>
      </c>
      <c r="N1027" s="131" t="s">
        <v>158</v>
      </c>
      <c r="O1027" s="57" t="s">
        <v>4041</v>
      </c>
      <c r="P1027" s="57" t="s">
        <v>4040</v>
      </c>
      <c r="Q1027" s="57" t="s">
        <v>4048</v>
      </c>
      <c r="R1027" s="60" t="s">
        <v>86</v>
      </c>
      <c r="S1027" s="60"/>
    </row>
    <row r="1028" spans="1:19" ht="135" hidden="1" customHeight="1" x14ac:dyDescent="0.2">
      <c r="A1028" s="61" t="s">
        <v>4047</v>
      </c>
      <c r="B1028" s="55" t="s">
        <v>97</v>
      </c>
      <c r="C1028" s="56" t="s">
        <v>96</v>
      </c>
      <c r="D1028" s="57" t="s">
        <v>4046</v>
      </c>
      <c r="E1028" s="61" t="s">
        <v>859</v>
      </c>
      <c r="F1028" s="66" t="s">
        <v>164</v>
      </c>
      <c r="G1028" s="55" t="s">
        <v>163</v>
      </c>
      <c r="H1028" s="55" t="s">
        <v>4045</v>
      </c>
      <c r="I1028" s="55" t="s">
        <v>4044</v>
      </c>
      <c r="J1028" s="55" t="s">
        <v>4043</v>
      </c>
      <c r="K1028" s="128" t="s">
        <v>4042</v>
      </c>
      <c r="L1028" s="129">
        <v>44354</v>
      </c>
      <c r="M1028" s="55" t="s">
        <v>86</v>
      </c>
      <c r="N1028" s="131" t="s">
        <v>158</v>
      </c>
      <c r="O1028" s="57" t="s">
        <v>4041</v>
      </c>
      <c r="P1028" s="57" t="s">
        <v>4040</v>
      </c>
      <c r="Q1028" s="57" t="s">
        <v>4039</v>
      </c>
      <c r="R1028" s="60" t="s">
        <v>86</v>
      </c>
      <c r="S1028" s="60"/>
    </row>
    <row r="1029" spans="1:19" ht="135" hidden="1" customHeight="1" x14ac:dyDescent="0.2">
      <c r="A1029" s="61" t="s">
        <v>4038</v>
      </c>
      <c r="B1029" s="55" t="s">
        <v>97</v>
      </c>
      <c r="C1029" s="56" t="s">
        <v>96</v>
      </c>
      <c r="D1029" s="57" t="s">
        <v>4035</v>
      </c>
      <c r="E1029" s="61" t="s">
        <v>1500</v>
      </c>
      <c r="F1029" s="66" t="s">
        <v>228</v>
      </c>
      <c r="G1029" s="55" t="s">
        <v>218</v>
      </c>
      <c r="H1029" s="55" t="s">
        <v>86</v>
      </c>
      <c r="I1029" s="55" t="s">
        <v>86</v>
      </c>
      <c r="J1029" s="55" t="s">
        <v>4037</v>
      </c>
      <c r="K1029" s="128" t="s">
        <v>2346</v>
      </c>
      <c r="L1029" s="129">
        <v>44354</v>
      </c>
      <c r="M1029" s="55" t="s">
        <v>86</v>
      </c>
      <c r="N1029" s="131" t="s">
        <v>224</v>
      </c>
      <c r="O1029" s="57" t="s">
        <v>4027</v>
      </c>
      <c r="P1029" s="57" t="s">
        <v>4026</v>
      </c>
      <c r="Q1029" s="57" t="s">
        <v>4032</v>
      </c>
      <c r="R1029" s="60" t="s">
        <v>86</v>
      </c>
      <c r="S1029" s="60"/>
    </row>
    <row r="1030" spans="1:19" ht="135" hidden="1" customHeight="1" x14ac:dyDescent="0.2">
      <c r="A1030" s="61" t="s">
        <v>4036</v>
      </c>
      <c r="B1030" s="55" t="s">
        <v>97</v>
      </c>
      <c r="C1030" s="56" t="s">
        <v>96</v>
      </c>
      <c r="D1030" s="57" t="s">
        <v>4035</v>
      </c>
      <c r="E1030" s="61" t="s">
        <v>1500</v>
      </c>
      <c r="F1030" s="66" t="s">
        <v>228</v>
      </c>
      <c r="G1030" s="55" t="s">
        <v>218</v>
      </c>
      <c r="H1030" s="55" t="s">
        <v>86</v>
      </c>
      <c r="I1030" s="55" t="s">
        <v>86</v>
      </c>
      <c r="J1030" s="55" t="s">
        <v>4034</v>
      </c>
      <c r="K1030" s="128" t="s">
        <v>4033</v>
      </c>
      <c r="L1030" s="129">
        <v>44354</v>
      </c>
      <c r="M1030" s="55" t="s">
        <v>86</v>
      </c>
      <c r="N1030" s="131" t="s">
        <v>224</v>
      </c>
      <c r="O1030" s="57" t="s">
        <v>4027</v>
      </c>
      <c r="P1030" s="57" t="s">
        <v>4026</v>
      </c>
      <c r="Q1030" s="57" t="s">
        <v>4032</v>
      </c>
      <c r="R1030" s="60" t="s">
        <v>86</v>
      </c>
      <c r="S1030" s="60"/>
    </row>
    <row r="1031" spans="1:19" ht="135" hidden="1" customHeight="1" x14ac:dyDescent="0.2">
      <c r="A1031" s="61" t="s">
        <v>4031</v>
      </c>
      <c r="B1031" s="55" t="s">
        <v>97</v>
      </c>
      <c r="C1031" s="56" t="s">
        <v>96</v>
      </c>
      <c r="D1031" s="57" t="s">
        <v>4030</v>
      </c>
      <c r="E1031" s="61" t="s">
        <v>1500</v>
      </c>
      <c r="F1031" s="66" t="s">
        <v>219</v>
      </c>
      <c r="G1031" s="55" t="s">
        <v>218</v>
      </c>
      <c r="H1031" s="55" t="s">
        <v>86</v>
      </c>
      <c r="I1031" s="55" t="s">
        <v>86</v>
      </c>
      <c r="J1031" s="55" t="s">
        <v>4029</v>
      </c>
      <c r="K1031" s="128" t="s">
        <v>4028</v>
      </c>
      <c r="L1031" s="129">
        <v>44354</v>
      </c>
      <c r="M1031" s="55" t="s">
        <v>86</v>
      </c>
      <c r="N1031" s="131" t="s">
        <v>224</v>
      </c>
      <c r="O1031" s="57" t="s">
        <v>4027</v>
      </c>
      <c r="P1031" s="57" t="s">
        <v>4026</v>
      </c>
      <c r="Q1031" s="57" t="s">
        <v>4025</v>
      </c>
      <c r="R1031" s="60" t="s">
        <v>86</v>
      </c>
      <c r="S1031" s="60"/>
    </row>
    <row r="1032" spans="1:19" ht="135" hidden="1" customHeight="1" x14ac:dyDescent="0.2">
      <c r="A1032" s="61" t="s">
        <v>4024</v>
      </c>
      <c r="B1032" s="55" t="s">
        <v>97</v>
      </c>
      <c r="C1032" s="56" t="s">
        <v>96</v>
      </c>
      <c r="D1032" s="57" t="s">
        <v>4023</v>
      </c>
      <c r="E1032" s="61" t="s">
        <v>859</v>
      </c>
      <c r="F1032" s="66" t="s">
        <v>173</v>
      </c>
      <c r="G1032" s="55" t="s">
        <v>163</v>
      </c>
      <c r="H1032" s="55" t="s">
        <v>3285</v>
      </c>
      <c r="I1032" s="55" t="s">
        <v>3284</v>
      </c>
      <c r="J1032" s="55" t="s">
        <v>4022</v>
      </c>
      <c r="K1032" s="128" t="s">
        <v>425</v>
      </c>
      <c r="L1032" s="129">
        <v>44355</v>
      </c>
      <c r="M1032" s="55" t="s">
        <v>86</v>
      </c>
      <c r="N1032" s="131" t="s">
        <v>158</v>
      </c>
      <c r="O1032" s="57" t="s">
        <v>854</v>
      </c>
      <c r="P1032" s="57" t="s">
        <v>853</v>
      </c>
      <c r="Q1032" s="57" t="s">
        <v>4021</v>
      </c>
      <c r="R1032" s="60" t="s">
        <v>86</v>
      </c>
      <c r="S1032" s="60"/>
    </row>
    <row r="1033" spans="1:19" ht="135" hidden="1" customHeight="1" x14ac:dyDescent="0.2">
      <c r="A1033" s="61" t="s">
        <v>875</v>
      </c>
      <c r="B1033" s="55" t="s">
        <v>97</v>
      </c>
      <c r="C1033" s="56" t="s">
        <v>96</v>
      </c>
      <c r="D1033" s="57" t="s">
        <v>874</v>
      </c>
      <c r="E1033" s="61" t="s">
        <v>859</v>
      </c>
      <c r="F1033" s="66" t="s">
        <v>458</v>
      </c>
      <c r="G1033" s="55" t="s">
        <v>163</v>
      </c>
      <c r="H1033" s="55" t="s">
        <v>86</v>
      </c>
      <c r="I1033" s="55" t="s">
        <v>86</v>
      </c>
      <c r="J1033" s="55" t="s">
        <v>873</v>
      </c>
      <c r="K1033" s="128" t="s">
        <v>872</v>
      </c>
      <c r="L1033" s="129">
        <v>44355</v>
      </c>
      <c r="M1033" s="55" t="s">
        <v>86</v>
      </c>
      <c r="N1033" s="131" t="s">
        <v>158</v>
      </c>
      <c r="O1033" s="57" t="s">
        <v>854</v>
      </c>
      <c r="P1033" s="57" t="s">
        <v>853</v>
      </c>
      <c r="Q1033" s="57" t="s">
        <v>869</v>
      </c>
      <c r="R1033" s="60" t="s">
        <v>86</v>
      </c>
      <c r="S1033" s="60" t="s">
        <v>223</v>
      </c>
    </row>
    <row r="1034" spans="1:19" ht="135" hidden="1" customHeight="1" x14ac:dyDescent="0.2">
      <c r="A1034" s="61" t="s">
        <v>868</v>
      </c>
      <c r="B1034" s="55" t="s">
        <v>97</v>
      </c>
      <c r="C1034" s="56" t="s">
        <v>96</v>
      </c>
      <c r="D1034" s="57" t="s">
        <v>867</v>
      </c>
      <c r="E1034" s="61" t="s">
        <v>859</v>
      </c>
      <c r="F1034" s="66" t="s">
        <v>555</v>
      </c>
      <c r="G1034" s="55" t="s">
        <v>163</v>
      </c>
      <c r="H1034" s="55" t="s">
        <v>86</v>
      </c>
      <c r="I1034" s="55" t="s">
        <v>86</v>
      </c>
      <c r="J1034" s="55" t="s">
        <v>866</v>
      </c>
      <c r="K1034" s="128" t="s">
        <v>865</v>
      </c>
      <c r="L1034" s="129">
        <v>44355</v>
      </c>
      <c r="M1034" s="55" t="s">
        <v>86</v>
      </c>
      <c r="N1034" s="131" t="s">
        <v>158</v>
      </c>
      <c r="O1034" s="57" t="s">
        <v>854</v>
      </c>
      <c r="P1034" s="57" t="s">
        <v>853</v>
      </c>
      <c r="Q1034" s="57" t="s">
        <v>862</v>
      </c>
      <c r="R1034" s="60" t="s">
        <v>86</v>
      </c>
      <c r="S1034" s="60" t="s">
        <v>223</v>
      </c>
    </row>
    <row r="1035" spans="1:19" ht="135" hidden="1" customHeight="1" x14ac:dyDescent="0.2">
      <c r="A1035" s="61" t="s">
        <v>4020</v>
      </c>
      <c r="B1035" s="55" t="s">
        <v>97</v>
      </c>
      <c r="C1035" s="56" t="s">
        <v>96</v>
      </c>
      <c r="D1035" s="57" t="s">
        <v>4019</v>
      </c>
      <c r="E1035" s="61" t="s">
        <v>859</v>
      </c>
      <c r="F1035" s="66" t="s">
        <v>164</v>
      </c>
      <c r="G1035" s="55" t="s">
        <v>163</v>
      </c>
      <c r="H1035" s="55" t="s">
        <v>4018</v>
      </c>
      <c r="I1035" s="55" t="s">
        <v>4017</v>
      </c>
      <c r="J1035" s="55" t="s">
        <v>4016</v>
      </c>
      <c r="K1035" s="128" t="s">
        <v>4015</v>
      </c>
      <c r="L1035" s="129">
        <v>44355</v>
      </c>
      <c r="M1035" s="55" t="s">
        <v>86</v>
      </c>
      <c r="N1035" s="131" t="s">
        <v>158</v>
      </c>
      <c r="O1035" s="57" t="s">
        <v>854</v>
      </c>
      <c r="P1035" s="57" t="s">
        <v>853</v>
      </c>
      <c r="Q1035" s="57" t="s">
        <v>4014</v>
      </c>
      <c r="R1035" s="60" t="s">
        <v>86</v>
      </c>
      <c r="S1035" s="60"/>
    </row>
    <row r="1036" spans="1:19" ht="135" hidden="1" customHeight="1" x14ac:dyDescent="0.2">
      <c r="A1036" s="61" t="s">
        <v>4013</v>
      </c>
      <c r="B1036" s="55" t="s">
        <v>97</v>
      </c>
      <c r="C1036" s="56" t="s">
        <v>96</v>
      </c>
      <c r="D1036" s="57" t="s">
        <v>4012</v>
      </c>
      <c r="E1036" s="61" t="s">
        <v>859</v>
      </c>
      <c r="F1036" s="66" t="s">
        <v>164</v>
      </c>
      <c r="G1036" s="55" t="s">
        <v>163</v>
      </c>
      <c r="H1036" s="55" t="s">
        <v>4011</v>
      </c>
      <c r="I1036" s="55" t="s">
        <v>4010</v>
      </c>
      <c r="J1036" s="55" t="s">
        <v>4009</v>
      </c>
      <c r="K1036" s="128" t="s">
        <v>4008</v>
      </c>
      <c r="L1036" s="129">
        <v>44355</v>
      </c>
      <c r="M1036" s="55" t="s">
        <v>86</v>
      </c>
      <c r="N1036" s="131" t="s">
        <v>158</v>
      </c>
      <c r="O1036" s="57" t="s">
        <v>854</v>
      </c>
      <c r="P1036" s="57" t="s">
        <v>853</v>
      </c>
      <c r="Q1036" s="57" t="s">
        <v>4007</v>
      </c>
      <c r="R1036" s="60" t="s">
        <v>86</v>
      </c>
      <c r="S1036" s="60"/>
    </row>
    <row r="1037" spans="1:19" ht="135" hidden="1" customHeight="1" x14ac:dyDescent="0.2">
      <c r="A1037" s="61" t="s">
        <v>861</v>
      </c>
      <c r="B1037" s="55" t="s">
        <v>97</v>
      </c>
      <c r="C1037" s="56" t="s">
        <v>96</v>
      </c>
      <c r="D1037" s="57" t="s">
        <v>860</v>
      </c>
      <c r="E1037" s="61" t="s">
        <v>859</v>
      </c>
      <c r="F1037" s="66" t="s">
        <v>164</v>
      </c>
      <c r="G1037" s="55" t="s">
        <v>163</v>
      </c>
      <c r="H1037" s="55" t="s">
        <v>4006</v>
      </c>
      <c r="I1037" s="55" t="s">
        <v>4005</v>
      </c>
      <c r="J1037" s="55" t="s">
        <v>858</v>
      </c>
      <c r="K1037" s="128" t="s">
        <v>857</v>
      </c>
      <c r="L1037" s="129">
        <v>44355</v>
      </c>
      <c r="M1037" s="55" t="s">
        <v>86</v>
      </c>
      <c r="N1037" s="131" t="s">
        <v>158</v>
      </c>
      <c r="O1037" s="57" t="s">
        <v>854</v>
      </c>
      <c r="P1037" s="57" t="s">
        <v>853</v>
      </c>
      <c r="Q1037" s="57" t="s">
        <v>852</v>
      </c>
      <c r="R1037" s="60" t="s">
        <v>86</v>
      </c>
      <c r="S1037" s="60" t="s">
        <v>223</v>
      </c>
    </row>
    <row r="1038" spans="1:19" ht="135" hidden="1" customHeight="1" x14ac:dyDescent="0.2">
      <c r="A1038" s="61" t="s">
        <v>4004</v>
      </c>
      <c r="B1038" s="55" t="s">
        <v>97</v>
      </c>
      <c r="C1038" s="56" t="s">
        <v>96</v>
      </c>
      <c r="D1038" s="57" t="s">
        <v>4003</v>
      </c>
      <c r="E1038" s="61" t="s">
        <v>859</v>
      </c>
      <c r="F1038" s="66" t="s">
        <v>183</v>
      </c>
      <c r="G1038" s="55" t="s">
        <v>163</v>
      </c>
      <c r="H1038" s="55" t="s">
        <v>4002</v>
      </c>
      <c r="I1038" s="55" t="s">
        <v>4001</v>
      </c>
      <c r="J1038" s="55" t="s">
        <v>4000</v>
      </c>
      <c r="K1038" s="128" t="s">
        <v>3999</v>
      </c>
      <c r="L1038" s="129">
        <v>44355</v>
      </c>
      <c r="M1038" s="55" t="s">
        <v>86</v>
      </c>
      <c r="N1038" s="131" t="s">
        <v>158</v>
      </c>
      <c r="O1038" s="57" t="s">
        <v>854</v>
      </c>
      <c r="P1038" s="57" t="s">
        <v>853</v>
      </c>
      <c r="Q1038" s="57" t="s">
        <v>3998</v>
      </c>
      <c r="R1038" s="60" t="s">
        <v>86</v>
      </c>
      <c r="S1038" s="60"/>
    </row>
    <row r="1039" spans="1:19" ht="135" hidden="1" customHeight="1" x14ac:dyDescent="0.2">
      <c r="A1039" s="61" t="s">
        <v>3997</v>
      </c>
      <c r="B1039" s="55" t="s">
        <v>378</v>
      </c>
      <c r="C1039" s="56" t="s">
        <v>96</v>
      </c>
      <c r="D1039" s="57" t="s">
        <v>3996</v>
      </c>
      <c r="E1039" s="61" t="s">
        <v>108</v>
      </c>
      <c r="F1039" s="66" t="s">
        <v>376</v>
      </c>
      <c r="G1039" s="55" t="s">
        <v>375</v>
      </c>
      <c r="H1039" s="55" t="s">
        <v>86</v>
      </c>
      <c r="I1039" s="55" t="s">
        <v>86</v>
      </c>
      <c r="J1039" s="55" t="s">
        <v>2147</v>
      </c>
      <c r="K1039" s="128" t="s">
        <v>2370</v>
      </c>
      <c r="L1039" s="129">
        <v>43614</v>
      </c>
      <c r="M1039" s="55" t="s">
        <v>86</v>
      </c>
      <c r="N1039" s="131" t="s">
        <v>373</v>
      </c>
      <c r="O1039" s="57" t="s">
        <v>3995</v>
      </c>
      <c r="P1039" s="57" t="s">
        <v>3994</v>
      </c>
      <c r="Q1039" s="57" t="s">
        <v>3256</v>
      </c>
      <c r="R1039" s="60" t="s">
        <v>86</v>
      </c>
      <c r="S1039" s="60"/>
    </row>
    <row r="1040" spans="1:19" ht="135" hidden="1" customHeight="1" x14ac:dyDescent="0.2">
      <c r="A1040" s="61" t="s">
        <v>3993</v>
      </c>
      <c r="B1040" s="55" t="s">
        <v>378</v>
      </c>
      <c r="C1040" s="56" t="s">
        <v>96</v>
      </c>
      <c r="D1040" s="57" t="s">
        <v>3992</v>
      </c>
      <c r="E1040" s="61" t="s">
        <v>108</v>
      </c>
      <c r="F1040" s="66" t="s">
        <v>107</v>
      </c>
      <c r="G1040" s="55" t="s">
        <v>106</v>
      </c>
      <c r="H1040" s="55" t="s">
        <v>86</v>
      </c>
      <c r="I1040" s="55" t="s">
        <v>86</v>
      </c>
      <c r="J1040" s="55" t="s">
        <v>3008</v>
      </c>
      <c r="K1040" s="128" t="s">
        <v>3007</v>
      </c>
      <c r="L1040" s="129">
        <v>43658</v>
      </c>
      <c r="M1040" s="55" t="s">
        <v>86</v>
      </c>
      <c r="N1040" s="131" t="s">
        <v>102</v>
      </c>
      <c r="O1040" s="57" t="s">
        <v>2430</v>
      </c>
      <c r="P1040" s="57" t="s">
        <v>2436</v>
      </c>
      <c r="Q1040" s="57" t="s">
        <v>3973</v>
      </c>
      <c r="R1040" s="60" t="s">
        <v>86</v>
      </c>
      <c r="S1040" s="60"/>
    </row>
    <row r="1041" spans="1:19" ht="135" hidden="1" customHeight="1" x14ac:dyDescent="0.2">
      <c r="A1041" s="61" t="s">
        <v>3991</v>
      </c>
      <c r="B1041" s="55" t="s">
        <v>378</v>
      </c>
      <c r="C1041" s="56" t="s">
        <v>96</v>
      </c>
      <c r="D1041" s="57" t="s">
        <v>3990</v>
      </c>
      <c r="E1041" s="61" t="s">
        <v>108</v>
      </c>
      <c r="F1041" s="66" t="s">
        <v>129</v>
      </c>
      <c r="G1041" s="55" t="s">
        <v>2155</v>
      </c>
      <c r="H1041" s="55" t="s">
        <v>86</v>
      </c>
      <c r="I1041" s="55" t="s">
        <v>86</v>
      </c>
      <c r="J1041" s="55" t="s">
        <v>3989</v>
      </c>
      <c r="K1041" s="128" t="s">
        <v>3988</v>
      </c>
      <c r="L1041" s="129">
        <v>43662</v>
      </c>
      <c r="M1041" s="55" t="s">
        <v>86</v>
      </c>
      <c r="N1041" s="131" t="s">
        <v>102</v>
      </c>
      <c r="O1041" s="57" t="s">
        <v>3987</v>
      </c>
      <c r="P1041" s="57" t="s">
        <v>3986</v>
      </c>
      <c r="Q1041" s="57" t="s">
        <v>3985</v>
      </c>
      <c r="R1041" s="60" t="s">
        <v>86</v>
      </c>
      <c r="S1041" s="60"/>
    </row>
    <row r="1042" spans="1:19" ht="135" hidden="1" customHeight="1" x14ac:dyDescent="0.2">
      <c r="A1042" s="61" t="s">
        <v>3984</v>
      </c>
      <c r="B1042" s="55" t="s">
        <v>378</v>
      </c>
      <c r="C1042" s="56" t="s">
        <v>96</v>
      </c>
      <c r="D1042" s="57" t="s">
        <v>3983</v>
      </c>
      <c r="E1042" s="61" t="s">
        <v>108</v>
      </c>
      <c r="F1042" s="66" t="s">
        <v>376</v>
      </c>
      <c r="G1042" s="55" t="s">
        <v>375</v>
      </c>
      <c r="H1042" s="55" t="s">
        <v>86</v>
      </c>
      <c r="I1042" s="55" t="s">
        <v>86</v>
      </c>
      <c r="J1042" s="55" t="s">
        <v>2147</v>
      </c>
      <c r="K1042" s="128" t="s">
        <v>2370</v>
      </c>
      <c r="L1042" s="129">
        <v>43683</v>
      </c>
      <c r="M1042" s="55" t="s">
        <v>86</v>
      </c>
      <c r="N1042" s="131" t="s">
        <v>373</v>
      </c>
      <c r="O1042" s="57" t="s">
        <v>3982</v>
      </c>
      <c r="P1042" s="57" t="s">
        <v>3981</v>
      </c>
      <c r="Q1042" s="57" t="s">
        <v>3256</v>
      </c>
      <c r="R1042" s="60" t="s">
        <v>86</v>
      </c>
      <c r="S1042" s="60"/>
    </row>
    <row r="1043" spans="1:19" ht="135" hidden="1" customHeight="1" x14ac:dyDescent="0.2">
      <c r="A1043" s="61" t="s">
        <v>3980</v>
      </c>
      <c r="B1043" s="55" t="s">
        <v>378</v>
      </c>
      <c r="C1043" s="56" t="s">
        <v>96</v>
      </c>
      <c r="D1043" s="57" t="s">
        <v>3979</v>
      </c>
      <c r="E1043" s="61" t="s">
        <v>108</v>
      </c>
      <c r="F1043" s="66" t="s">
        <v>107</v>
      </c>
      <c r="G1043" s="55" t="s">
        <v>2155</v>
      </c>
      <c r="H1043" s="55" t="s">
        <v>86</v>
      </c>
      <c r="I1043" s="55" t="s">
        <v>86</v>
      </c>
      <c r="J1043" s="55" t="s">
        <v>2154</v>
      </c>
      <c r="K1043" s="128" t="s">
        <v>2153</v>
      </c>
      <c r="L1043" s="129">
        <v>43734</v>
      </c>
      <c r="M1043" s="55" t="s">
        <v>86</v>
      </c>
      <c r="N1043" s="131" t="s">
        <v>102</v>
      </c>
      <c r="O1043" s="57" t="s">
        <v>1057</v>
      </c>
      <c r="P1043" s="57" t="s">
        <v>3978</v>
      </c>
      <c r="Q1043" s="57" t="s">
        <v>3943</v>
      </c>
      <c r="R1043" s="60" t="s">
        <v>86</v>
      </c>
      <c r="S1043" s="60"/>
    </row>
    <row r="1044" spans="1:19" ht="135" hidden="1" customHeight="1" x14ac:dyDescent="0.2">
      <c r="A1044" s="61" t="s">
        <v>3977</v>
      </c>
      <c r="B1044" s="55" t="s">
        <v>378</v>
      </c>
      <c r="C1044" s="56" t="s">
        <v>96</v>
      </c>
      <c r="D1044" s="57" t="s">
        <v>3976</v>
      </c>
      <c r="E1044" s="61" t="s">
        <v>108</v>
      </c>
      <c r="F1044" s="66" t="s">
        <v>107</v>
      </c>
      <c r="G1044" s="55" t="s">
        <v>106</v>
      </c>
      <c r="H1044" s="55" t="s">
        <v>86</v>
      </c>
      <c r="I1044" s="55" t="s">
        <v>86</v>
      </c>
      <c r="J1044" s="55" t="s">
        <v>3008</v>
      </c>
      <c r="K1044" s="128" t="s">
        <v>3007</v>
      </c>
      <c r="L1044" s="129">
        <v>43735</v>
      </c>
      <c r="M1044" s="55" t="s">
        <v>86</v>
      </c>
      <c r="N1044" s="131" t="s">
        <v>102</v>
      </c>
      <c r="O1044" s="57" t="s">
        <v>3975</v>
      </c>
      <c r="P1044" s="57" t="s">
        <v>3974</v>
      </c>
      <c r="Q1044" s="57" t="s">
        <v>3973</v>
      </c>
      <c r="R1044" s="60" t="s">
        <v>86</v>
      </c>
      <c r="S1044" s="60"/>
    </row>
    <row r="1045" spans="1:19" ht="135" hidden="1" customHeight="1" x14ac:dyDescent="0.2">
      <c r="A1045" s="61" t="s">
        <v>3972</v>
      </c>
      <c r="B1045" s="55" t="s">
        <v>378</v>
      </c>
      <c r="C1045" s="56" t="s">
        <v>96</v>
      </c>
      <c r="D1045" s="57" t="s">
        <v>3971</v>
      </c>
      <c r="E1045" s="61" t="s">
        <v>108</v>
      </c>
      <c r="F1045" s="66" t="s">
        <v>2616</v>
      </c>
      <c r="G1045" s="55" t="s">
        <v>375</v>
      </c>
      <c r="H1045" s="55" t="s">
        <v>86</v>
      </c>
      <c r="I1045" s="55" t="s">
        <v>86</v>
      </c>
      <c r="J1045" s="55" t="s">
        <v>374</v>
      </c>
      <c r="K1045" s="128" t="s">
        <v>2370</v>
      </c>
      <c r="L1045" s="129">
        <v>43920</v>
      </c>
      <c r="M1045" s="55" t="s">
        <v>86</v>
      </c>
      <c r="N1045" s="131" t="s">
        <v>373</v>
      </c>
      <c r="O1045" s="57" t="s">
        <v>3970</v>
      </c>
      <c r="P1045" s="57" t="s">
        <v>3969</v>
      </c>
      <c r="Q1045" s="57" t="s">
        <v>3531</v>
      </c>
      <c r="R1045" s="60" t="s">
        <v>86</v>
      </c>
      <c r="S1045" s="60"/>
    </row>
    <row r="1046" spans="1:19" ht="135" hidden="1" customHeight="1" x14ac:dyDescent="0.2">
      <c r="A1046" s="61" t="s">
        <v>3968</v>
      </c>
      <c r="B1046" s="55" t="s">
        <v>378</v>
      </c>
      <c r="C1046" s="56" t="s">
        <v>96</v>
      </c>
      <c r="D1046" s="57" t="s">
        <v>3967</v>
      </c>
      <c r="E1046" s="61" t="s">
        <v>130</v>
      </c>
      <c r="F1046" s="66" t="s">
        <v>376</v>
      </c>
      <c r="G1046" s="55" t="s">
        <v>375</v>
      </c>
      <c r="H1046" s="55" t="s">
        <v>86</v>
      </c>
      <c r="I1046" s="55" t="s">
        <v>86</v>
      </c>
      <c r="J1046" s="55" t="s">
        <v>2147</v>
      </c>
      <c r="K1046" s="128" t="s">
        <v>2370</v>
      </c>
      <c r="L1046" s="129">
        <v>43951</v>
      </c>
      <c r="M1046" s="55" t="s">
        <v>86</v>
      </c>
      <c r="N1046" s="131" t="s">
        <v>373</v>
      </c>
      <c r="O1046" s="57" t="s">
        <v>3966</v>
      </c>
      <c r="P1046" s="57" t="s">
        <v>3965</v>
      </c>
      <c r="Q1046" s="57" t="s">
        <v>3256</v>
      </c>
      <c r="R1046" s="60" t="s">
        <v>86</v>
      </c>
      <c r="S1046" s="60"/>
    </row>
    <row r="1047" spans="1:19" ht="135" hidden="1" customHeight="1" x14ac:dyDescent="0.2">
      <c r="A1047" s="61" t="s">
        <v>3964</v>
      </c>
      <c r="B1047" s="55" t="s">
        <v>378</v>
      </c>
      <c r="C1047" s="56" t="s">
        <v>96</v>
      </c>
      <c r="D1047" s="57" t="s">
        <v>3963</v>
      </c>
      <c r="E1047" s="61" t="s">
        <v>108</v>
      </c>
      <c r="F1047" s="66" t="s">
        <v>376</v>
      </c>
      <c r="G1047" s="55" t="s">
        <v>375</v>
      </c>
      <c r="H1047" s="55" t="s">
        <v>86</v>
      </c>
      <c r="I1047" s="55" t="s">
        <v>86</v>
      </c>
      <c r="J1047" s="55" t="s">
        <v>2147</v>
      </c>
      <c r="K1047" s="128" t="s">
        <v>2370</v>
      </c>
      <c r="L1047" s="129">
        <v>44082</v>
      </c>
      <c r="M1047" s="55" t="s">
        <v>86</v>
      </c>
      <c r="N1047" s="131" t="s">
        <v>373</v>
      </c>
      <c r="O1047" s="57" t="s">
        <v>3962</v>
      </c>
      <c r="P1047" s="57" t="s">
        <v>3961</v>
      </c>
      <c r="Q1047" s="57" t="s">
        <v>3256</v>
      </c>
      <c r="R1047" s="60" t="s">
        <v>86</v>
      </c>
      <c r="S1047" s="60"/>
    </row>
    <row r="1048" spans="1:19" ht="135" hidden="1" customHeight="1" x14ac:dyDescent="0.2">
      <c r="A1048" s="61" t="s">
        <v>3960</v>
      </c>
      <c r="B1048" s="55" t="s">
        <v>378</v>
      </c>
      <c r="C1048" s="56" t="s">
        <v>96</v>
      </c>
      <c r="D1048" s="57" t="s">
        <v>3959</v>
      </c>
      <c r="E1048" s="61" t="s">
        <v>108</v>
      </c>
      <c r="F1048" s="66" t="s">
        <v>376</v>
      </c>
      <c r="G1048" s="55" t="s">
        <v>375</v>
      </c>
      <c r="H1048" s="55" t="s">
        <v>86</v>
      </c>
      <c r="I1048" s="55" t="s">
        <v>86</v>
      </c>
      <c r="J1048" s="55" t="s">
        <v>2147</v>
      </c>
      <c r="K1048" s="128" t="s">
        <v>2370</v>
      </c>
      <c r="L1048" s="129">
        <v>44082</v>
      </c>
      <c r="M1048" s="55" t="s">
        <v>86</v>
      </c>
      <c r="N1048" s="131" t="s">
        <v>373</v>
      </c>
      <c r="O1048" s="57" t="s">
        <v>3958</v>
      </c>
      <c r="P1048" s="57" t="s">
        <v>3957</v>
      </c>
      <c r="Q1048" s="57" t="s">
        <v>3256</v>
      </c>
      <c r="R1048" s="60" t="s">
        <v>86</v>
      </c>
      <c r="S1048" s="60"/>
    </row>
    <row r="1049" spans="1:19" ht="135" hidden="1" customHeight="1" x14ac:dyDescent="0.2">
      <c r="A1049" s="61" t="s">
        <v>3956</v>
      </c>
      <c r="B1049" s="55" t="s">
        <v>378</v>
      </c>
      <c r="C1049" s="56" t="s">
        <v>96</v>
      </c>
      <c r="D1049" s="57" t="s">
        <v>3955</v>
      </c>
      <c r="E1049" s="61" t="s">
        <v>108</v>
      </c>
      <c r="F1049" s="66" t="s">
        <v>376</v>
      </c>
      <c r="G1049" s="55" t="s">
        <v>375</v>
      </c>
      <c r="H1049" s="55" t="s">
        <v>86</v>
      </c>
      <c r="I1049" s="55" t="s">
        <v>86</v>
      </c>
      <c r="J1049" s="55" t="s">
        <v>2147</v>
      </c>
      <c r="K1049" s="128" t="s">
        <v>2370</v>
      </c>
      <c r="L1049" s="129">
        <v>44068</v>
      </c>
      <c r="M1049" s="55" t="s">
        <v>86</v>
      </c>
      <c r="N1049" s="131" t="s">
        <v>373</v>
      </c>
      <c r="O1049" s="57" t="s">
        <v>3954</v>
      </c>
      <c r="P1049" s="57" t="s">
        <v>3953</v>
      </c>
      <c r="Q1049" s="57" t="s">
        <v>3256</v>
      </c>
      <c r="R1049" s="60" t="s">
        <v>86</v>
      </c>
      <c r="S1049" s="60"/>
    </row>
    <row r="1050" spans="1:19" ht="135" hidden="1" customHeight="1" x14ac:dyDescent="0.2">
      <c r="A1050" s="61" t="s">
        <v>3952</v>
      </c>
      <c r="B1050" s="55" t="s">
        <v>378</v>
      </c>
      <c r="C1050" s="56" t="s">
        <v>96</v>
      </c>
      <c r="D1050" s="57" t="s">
        <v>3951</v>
      </c>
      <c r="E1050" s="61" t="s">
        <v>108</v>
      </c>
      <c r="F1050" s="66" t="s">
        <v>376</v>
      </c>
      <c r="G1050" s="55" t="s">
        <v>375</v>
      </c>
      <c r="H1050" s="55" t="s">
        <v>86</v>
      </c>
      <c r="I1050" s="55" t="s">
        <v>86</v>
      </c>
      <c r="J1050" s="55" t="s">
        <v>2147</v>
      </c>
      <c r="K1050" s="128" t="s">
        <v>2370</v>
      </c>
      <c r="L1050" s="129">
        <v>44085</v>
      </c>
      <c r="M1050" s="55" t="s">
        <v>86</v>
      </c>
      <c r="N1050" s="131" t="s">
        <v>373</v>
      </c>
      <c r="O1050" s="57" t="s">
        <v>3950</v>
      </c>
      <c r="P1050" s="57" t="s">
        <v>3949</v>
      </c>
      <c r="Q1050" s="57" t="s">
        <v>3256</v>
      </c>
      <c r="R1050" s="60" t="s">
        <v>86</v>
      </c>
      <c r="S1050" s="60"/>
    </row>
    <row r="1051" spans="1:19" ht="135" hidden="1" customHeight="1" x14ac:dyDescent="0.2">
      <c r="A1051" s="61" t="s">
        <v>3948</v>
      </c>
      <c r="B1051" s="55" t="s">
        <v>378</v>
      </c>
      <c r="C1051" s="56" t="s">
        <v>96</v>
      </c>
      <c r="D1051" s="57" t="s">
        <v>3947</v>
      </c>
      <c r="E1051" s="61" t="s">
        <v>130</v>
      </c>
      <c r="F1051" s="66" t="s">
        <v>376</v>
      </c>
      <c r="G1051" s="55" t="s">
        <v>375</v>
      </c>
      <c r="H1051" s="55" t="s">
        <v>86</v>
      </c>
      <c r="I1051" s="55" t="s">
        <v>86</v>
      </c>
      <c r="J1051" s="55" t="s">
        <v>2147</v>
      </c>
      <c r="K1051" s="128" t="s">
        <v>2370</v>
      </c>
      <c r="L1051" s="129">
        <v>44120</v>
      </c>
      <c r="M1051" s="55" t="s">
        <v>86</v>
      </c>
      <c r="N1051" s="131" t="s">
        <v>373</v>
      </c>
      <c r="O1051" s="57" t="s">
        <v>2430</v>
      </c>
      <c r="P1051" s="57" t="s">
        <v>3946</v>
      </c>
      <c r="Q1051" s="57" t="s">
        <v>3256</v>
      </c>
      <c r="R1051" s="60" t="s">
        <v>86</v>
      </c>
      <c r="S1051" s="60"/>
    </row>
    <row r="1052" spans="1:19" ht="135" hidden="1" customHeight="1" x14ac:dyDescent="0.2">
      <c r="A1052" s="61" t="s">
        <v>3945</v>
      </c>
      <c r="B1052" s="55" t="s">
        <v>378</v>
      </c>
      <c r="C1052" s="56" t="s">
        <v>96</v>
      </c>
      <c r="D1052" s="57" t="s">
        <v>3944</v>
      </c>
      <c r="E1052" s="61" t="s">
        <v>108</v>
      </c>
      <c r="F1052" s="66" t="s">
        <v>107</v>
      </c>
      <c r="G1052" s="55" t="s">
        <v>2155</v>
      </c>
      <c r="H1052" s="55" t="s">
        <v>86</v>
      </c>
      <c r="I1052" s="55" t="s">
        <v>86</v>
      </c>
      <c r="J1052" s="55" t="s">
        <v>2154</v>
      </c>
      <c r="K1052" s="128" t="s">
        <v>2153</v>
      </c>
      <c r="L1052" s="129">
        <v>44172</v>
      </c>
      <c r="M1052" s="55" t="s">
        <v>86</v>
      </c>
      <c r="N1052" s="131" t="s">
        <v>102</v>
      </c>
      <c r="O1052" s="57" t="s">
        <v>3617</v>
      </c>
      <c r="P1052" s="57" t="s">
        <v>3616</v>
      </c>
      <c r="Q1052" s="57" t="s">
        <v>3943</v>
      </c>
      <c r="R1052" s="60" t="s">
        <v>86</v>
      </c>
      <c r="S1052" s="60"/>
    </row>
    <row r="1053" spans="1:19" ht="135" hidden="1" customHeight="1" x14ac:dyDescent="0.2">
      <c r="A1053" s="61" t="s">
        <v>3942</v>
      </c>
      <c r="B1053" s="55" t="s">
        <v>97</v>
      </c>
      <c r="C1053" s="56" t="s">
        <v>96</v>
      </c>
      <c r="D1053" s="57" t="s">
        <v>3941</v>
      </c>
      <c r="E1053" s="61" t="s">
        <v>597</v>
      </c>
      <c r="F1053" s="66" t="s">
        <v>129</v>
      </c>
      <c r="G1053" s="55" t="s">
        <v>92</v>
      </c>
      <c r="H1053" s="55" t="s">
        <v>3940</v>
      </c>
      <c r="I1053" s="55" t="s">
        <v>2598</v>
      </c>
      <c r="J1053" s="55" t="s">
        <v>3939</v>
      </c>
      <c r="K1053" s="128" t="s">
        <v>3938</v>
      </c>
      <c r="L1053" s="129">
        <v>44357</v>
      </c>
      <c r="M1053" s="55" t="s">
        <v>86</v>
      </c>
      <c r="N1053" s="131" t="s">
        <v>90</v>
      </c>
      <c r="O1053" s="57" t="s">
        <v>3937</v>
      </c>
      <c r="P1053" s="57" t="s">
        <v>3936</v>
      </c>
      <c r="Q1053" s="57" t="s">
        <v>3935</v>
      </c>
      <c r="R1053" s="60" t="s">
        <v>86</v>
      </c>
      <c r="S1053" s="60" t="s">
        <v>223</v>
      </c>
    </row>
    <row r="1054" spans="1:19" ht="135" hidden="1" customHeight="1" x14ac:dyDescent="0.2">
      <c r="A1054" s="61" t="s">
        <v>3934</v>
      </c>
      <c r="B1054" s="55" t="s">
        <v>378</v>
      </c>
      <c r="C1054" s="56" t="s">
        <v>96</v>
      </c>
      <c r="D1054" s="57" t="s">
        <v>3933</v>
      </c>
      <c r="E1054" s="61" t="s">
        <v>108</v>
      </c>
      <c r="F1054" s="66" t="s">
        <v>376</v>
      </c>
      <c r="G1054" s="55" t="s">
        <v>375</v>
      </c>
      <c r="H1054" s="55" t="s">
        <v>86</v>
      </c>
      <c r="I1054" s="55" t="s">
        <v>86</v>
      </c>
      <c r="J1054" s="55" t="s">
        <v>2147</v>
      </c>
      <c r="K1054" s="128" t="s">
        <v>2370</v>
      </c>
      <c r="L1054" s="129">
        <v>44301</v>
      </c>
      <c r="M1054" s="55" t="s">
        <v>86</v>
      </c>
      <c r="N1054" s="131" t="s">
        <v>373</v>
      </c>
      <c r="O1054" s="57" t="s">
        <v>3932</v>
      </c>
      <c r="P1054" s="57" t="s">
        <v>3931</v>
      </c>
      <c r="Q1054" s="57" t="s">
        <v>3256</v>
      </c>
      <c r="R1054" s="60" t="s">
        <v>86</v>
      </c>
      <c r="S1054" s="60"/>
    </row>
    <row r="1055" spans="1:19" ht="135" hidden="1" customHeight="1" x14ac:dyDescent="0.2">
      <c r="A1055" s="61" t="s">
        <v>3930</v>
      </c>
      <c r="B1055" s="55" t="s">
        <v>378</v>
      </c>
      <c r="C1055" s="56" t="s">
        <v>96</v>
      </c>
      <c r="D1055" s="57" t="s">
        <v>3929</v>
      </c>
      <c r="E1055" s="61" t="s">
        <v>108</v>
      </c>
      <c r="F1055" s="66" t="s">
        <v>2616</v>
      </c>
      <c r="G1055" s="55" t="s">
        <v>375</v>
      </c>
      <c r="H1055" s="55" t="s">
        <v>86</v>
      </c>
      <c r="I1055" s="55" t="s">
        <v>86</v>
      </c>
      <c r="J1055" s="55" t="s">
        <v>374</v>
      </c>
      <c r="K1055" s="128" t="s">
        <v>2370</v>
      </c>
      <c r="L1055" s="129">
        <v>44341</v>
      </c>
      <c r="M1055" s="55" t="s">
        <v>86</v>
      </c>
      <c r="N1055" s="131" t="s">
        <v>373</v>
      </c>
      <c r="O1055" s="57" t="s">
        <v>3925</v>
      </c>
      <c r="P1055" s="57" t="s">
        <v>3928</v>
      </c>
      <c r="Q1055" s="57" t="s">
        <v>3531</v>
      </c>
      <c r="R1055" s="60" t="s">
        <v>86</v>
      </c>
      <c r="S1055" s="60"/>
    </row>
    <row r="1056" spans="1:19" ht="135" hidden="1" customHeight="1" x14ac:dyDescent="0.2">
      <c r="A1056" s="61" t="s">
        <v>3927</v>
      </c>
      <c r="B1056" s="55" t="s">
        <v>378</v>
      </c>
      <c r="C1056" s="56" t="s">
        <v>96</v>
      </c>
      <c r="D1056" s="57" t="s">
        <v>3926</v>
      </c>
      <c r="E1056" s="61" t="s">
        <v>108</v>
      </c>
      <c r="F1056" s="66" t="s">
        <v>2616</v>
      </c>
      <c r="G1056" s="55" t="s">
        <v>375</v>
      </c>
      <c r="H1056" s="55" t="s">
        <v>86</v>
      </c>
      <c r="I1056" s="55" t="s">
        <v>86</v>
      </c>
      <c r="J1056" s="55" t="s">
        <v>374</v>
      </c>
      <c r="K1056" s="128" t="s">
        <v>2370</v>
      </c>
      <c r="L1056" s="129">
        <v>44341</v>
      </c>
      <c r="M1056" s="55" t="s">
        <v>86</v>
      </c>
      <c r="N1056" s="131" t="s">
        <v>373</v>
      </c>
      <c r="O1056" s="57" t="s">
        <v>3925</v>
      </c>
      <c r="P1056" s="57" t="s">
        <v>3924</v>
      </c>
      <c r="Q1056" s="57" t="s">
        <v>3531</v>
      </c>
      <c r="R1056" s="60" t="s">
        <v>86</v>
      </c>
      <c r="S1056" s="60"/>
    </row>
    <row r="1057" spans="1:19" ht="135" hidden="1" customHeight="1" x14ac:dyDescent="0.2">
      <c r="A1057" s="61" t="s">
        <v>3923</v>
      </c>
      <c r="B1057" s="55" t="s">
        <v>378</v>
      </c>
      <c r="C1057" s="56" t="s">
        <v>96</v>
      </c>
      <c r="D1057" s="57" t="s">
        <v>3922</v>
      </c>
      <c r="E1057" s="61" t="s">
        <v>108</v>
      </c>
      <c r="F1057" s="66" t="s">
        <v>3921</v>
      </c>
      <c r="G1057" s="55" t="s">
        <v>375</v>
      </c>
      <c r="H1057" s="55" t="s">
        <v>86</v>
      </c>
      <c r="I1057" s="55" t="s">
        <v>86</v>
      </c>
      <c r="J1057" s="55" t="s">
        <v>3920</v>
      </c>
      <c r="K1057" s="128" t="s">
        <v>2370</v>
      </c>
      <c r="L1057" s="129">
        <v>44316</v>
      </c>
      <c r="M1057" s="55" t="s">
        <v>86</v>
      </c>
      <c r="N1057" s="131" t="s">
        <v>373</v>
      </c>
      <c r="O1057" s="57" t="s">
        <v>3919</v>
      </c>
      <c r="P1057" s="57" t="s">
        <v>3918</v>
      </c>
      <c r="Q1057" s="57" t="s">
        <v>3917</v>
      </c>
      <c r="R1057" s="60" t="s">
        <v>86</v>
      </c>
      <c r="S1057" s="60"/>
    </row>
    <row r="1058" spans="1:19" ht="135" hidden="1" customHeight="1" x14ac:dyDescent="0.2">
      <c r="A1058" s="61" t="s">
        <v>3916</v>
      </c>
      <c r="B1058" s="55" t="s">
        <v>378</v>
      </c>
      <c r="C1058" s="56" t="s">
        <v>96</v>
      </c>
      <c r="D1058" s="57" t="s">
        <v>3915</v>
      </c>
      <c r="E1058" s="61" t="s">
        <v>108</v>
      </c>
      <c r="F1058" s="66" t="s">
        <v>376</v>
      </c>
      <c r="G1058" s="55" t="s">
        <v>375</v>
      </c>
      <c r="H1058" s="55" t="s">
        <v>86</v>
      </c>
      <c r="I1058" s="55" t="s">
        <v>86</v>
      </c>
      <c r="J1058" s="55" t="s">
        <v>2147</v>
      </c>
      <c r="K1058" s="128" t="s">
        <v>2370</v>
      </c>
      <c r="L1058" s="129">
        <v>44307</v>
      </c>
      <c r="M1058" s="55" t="s">
        <v>86</v>
      </c>
      <c r="N1058" s="131" t="s">
        <v>373</v>
      </c>
      <c r="O1058" s="57" t="s">
        <v>3914</v>
      </c>
      <c r="P1058" s="57" t="s">
        <v>3913</v>
      </c>
      <c r="Q1058" s="57" t="s">
        <v>3526</v>
      </c>
      <c r="R1058" s="60" t="s">
        <v>86</v>
      </c>
      <c r="S1058" s="60"/>
    </row>
    <row r="1059" spans="1:19" ht="135" hidden="1" customHeight="1" x14ac:dyDescent="0.2">
      <c r="A1059" s="61" t="s">
        <v>3912</v>
      </c>
      <c r="B1059" s="55" t="s">
        <v>378</v>
      </c>
      <c r="C1059" s="56" t="s">
        <v>96</v>
      </c>
      <c r="D1059" s="57" t="s">
        <v>3911</v>
      </c>
      <c r="E1059" s="61" t="s">
        <v>108</v>
      </c>
      <c r="F1059" s="66" t="s">
        <v>376</v>
      </c>
      <c r="G1059" s="55" t="s">
        <v>375</v>
      </c>
      <c r="H1059" s="55" t="s">
        <v>86</v>
      </c>
      <c r="I1059" s="55" t="s">
        <v>86</v>
      </c>
      <c r="J1059" s="55" t="s">
        <v>2147</v>
      </c>
      <c r="K1059" s="128" t="s">
        <v>2370</v>
      </c>
      <c r="L1059" s="129">
        <v>44350</v>
      </c>
      <c r="M1059" s="55" t="s">
        <v>86</v>
      </c>
      <c r="N1059" s="131" t="s">
        <v>373</v>
      </c>
      <c r="O1059" s="57" t="s">
        <v>3910</v>
      </c>
      <c r="P1059" s="57" t="s">
        <v>3909</v>
      </c>
      <c r="Q1059" s="57" t="s">
        <v>3256</v>
      </c>
      <c r="R1059" s="60" t="s">
        <v>86</v>
      </c>
      <c r="S1059" s="60"/>
    </row>
    <row r="1060" spans="1:19" ht="135" hidden="1" customHeight="1" x14ac:dyDescent="0.2">
      <c r="A1060" s="61" t="s">
        <v>851</v>
      </c>
      <c r="B1060" s="55" t="s">
        <v>97</v>
      </c>
      <c r="C1060" s="56" t="s">
        <v>96</v>
      </c>
      <c r="D1060" s="57" t="s">
        <v>850</v>
      </c>
      <c r="E1060" s="61" t="s">
        <v>108</v>
      </c>
      <c r="F1060" s="66" t="s">
        <v>93</v>
      </c>
      <c r="G1060" s="55" t="s">
        <v>92</v>
      </c>
      <c r="H1060" s="55" t="s">
        <v>86</v>
      </c>
      <c r="I1060" s="55" t="s">
        <v>86</v>
      </c>
      <c r="J1060" s="55" t="s">
        <v>849</v>
      </c>
      <c r="K1060" s="128" t="s">
        <v>848</v>
      </c>
      <c r="L1060" s="129">
        <v>44361</v>
      </c>
      <c r="M1060" s="55" t="s">
        <v>86</v>
      </c>
      <c r="N1060" s="131" t="s">
        <v>90</v>
      </c>
      <c r="O1060" s="57" t="s">
        <v>845</v>
      </c>
      <c r="P1060" s="57" t="s">
        <v>844</v>
      </c>
      <c r="Q1060" s="57" t="s">
        <v>843</v>
      </c>
      <c r="R1060" s="60" t="s">
        <v>86</v>
      </c>
      <c r="S1060" s="60" t="s">
        <v>223</v>
      </c>
    </row>
    <row r="1061" spans="1:19" ht="135" hidden="1" customHeight="1" x14ac:dyDescent="0.2">
      <c r="A1061" s="61" t="s">
        <v>3908</v>
      </c>
      <c r="B1061" s="55" t="s">
        <v>97</v>
      </c>
      <c r="C1061" s="56" t="s">
        <v>96</v>
      </c>
      <c r="D1061" s="57" t="s">
        <v>3907</v>
      </c>
      <c r="E1061" s="61" t="s">
        <v>130</v>
      </c>
      <c r="F1061" s="66" t="s">
        <v>129</v>
      </c>
      <c r="G1061" s="55" t="s">
        <v>92</v>
      </c>
      <c r="H1061" s="55" t="s">
        <v>3906</v>
      </c>
      <c r="I1061" s="55" t="s">
        <v>3905</v>
      </c>
      <c r="J1061" s="55" t="s">
        <v>3904</v>
      </c>
      <c r="K1061" s="128" t="s">
        <v>3903</v>
      </c>
      <c r="L1061" s="129">
        <v>44363</v>
      </c>
      <c r="M1061" s="55" t="s">
        <v>86</v>
      </c>
      <c r="N1061" s="131" t="s">
        <v>90</v>
      </c>
      <c r="O1061" s="57" t="s">
        <v>2430</v>
      </c>
      <c r="P1061" s="57" t="s">
        <v>3902</v>
      </c>
      <c r="Q1061" s="57" t="s">
        <v>3901</v>
      </c>
      <c r="R1061" s="60" t="s">
        <v>86</v>
      </c>
      <c r="S1061" s="60"/>
    </row>
    <row r="1062" spans="1:19" ht="135" hidden="1" customHeight="1" x14ac:dyDescent="0.2">
      <c r="A1062" s="61" t="s">
        <v>3900</v>
      </c>
      <c r="B1062" s="55" t="s">
        <v>97</v>
      </c>
      <c r="C1062" s="56" t="s">
        <v>96</v>
      </c>
      <c r="D1062" s="57" t="s">
        <v>3899</v>
      </c>
      <c r="E1062" s="61" t="s">
        <v>130</v>
      </c>
      <c r="F1062" s="66" t="s">
        <v>129</v>
      </c>
      <c r="G1062" s="55" t="s">
        <v>92</v>
      </c>
      <c r="H1062" s="55" t="s">
        <v>3898</v>
      </c>
      <c r="I1062" s="55" t="s">
        <v>3897</v>
      </c>
      <c r="J1062" s="55" t="s">
        <v>3896</v>
      </c>
      <c r="K1062" s="128" t="s">
        <v>3895</v>
      </c>
      <c r="L1062" s="129">
        <v>44363</v>
      </c>
      <c r="M1062" s="55" t="s">
        <v>86</v>
      </c>
      <c r="N1062" s="131" t="s">
        <v>90</v>
      </c>
      <c r="O1062" s="57" t="s">
        <v>2430</v>
      </c>
      <c r="P1062" s="57" t="s">
        <v>3894</v>
      </c>
      <c r="Q1062" s="57" t="s">
        <v>3893</v>
      </c>
      <c r="R1062" s="60" t="s">
        <v>86</v>
      </c>
      <c r="S1062" s="60"/>
    </row>
    <row r="1063" spans="1:19" ht="135" hidden="1" customHeight="1" x14ac:dyDescent="0.2">
      <c r="A1063" s="61" t="s">
        <v>3892</v>
      </c>
      <c r="B1063" s="55" t="s">
        <v>97</v>
      </c>
      <c r="C1063" s="56" t="s">
        <v>96</v>
      </c>
      <c r="D1063" s="57" t="s">
        <v>3891</v>
      </c>
      <c r="E1063" s="61" t="s">
        <v>476</v>
      </c>
      <c r="F1063" s="66" t="s">
        <v>129</v>
      </c>
      <c r="G1063" s="55" t="s">
        <v>92</v>
      </c>
      <c r="H1063" s="55" t="s">
        <v>3890</v>
      </c>
      <c r="I1063" s="55" t="s">
        <v>3889</v>
      </c>
      <c r="J1063" s="55" t="s">
        <v>3888</v>
      </c>
      <c r="K1063" s="128" t="s">
        <v>3887</v>
      </c>
      <c r="L1063" s="129">
        <v>44363</v>
      </c>
      <c r="M1063" s="55" t="s">
        <v>86</v>
      </c>
      <c r="N1063" s="131" t="s">
        <v>90</v>
      </c>
      <c r="O1063" s="57" t="s">
        <v>3872</v>
      </c>
      <c r="P1063" s="57" t="s">
        <v>3871</v>
      </c>
      <c r="Q1063" s="57" t="s">
        <v>3886</v>
      </c>
      <c r="R1063" s="60" t="s">
        <v>86</v>
      </c>
      <c r="S1063" s="60" t="s">
        <v>223</v>
      </c>
    </row>
    <row r="1064" spans="1:19" ht="135" hidden="1" customHeight="1" x14ac:dyDescent="0.2">
      <c r="A1064" s="61" t="s">
        <v>3885</v>
      </c>
      <c r="B1064" s="55" t="s">
        <v>97</v>
      </c>
      <c r="C1064" s="56" t="s">
        <v>96</v>
      </c>
      <c r="D1064" s="57" t="s">
        <v>3884</v>
      </c>
      <c r="E1064" s="61" t="s">
        <v>476</v>
      </c>
      <c r="F1064" s="66" t="s">
        <v>129</v>
      </c>
      <c r="G1064" s="55" t="s">
        <v>362</v>
      </c>
      <c r="H1064" s="55" t="s">
        <v>3883</v>
      </c>
      <c r="I1064" s="55" t="s">
        <v>3882</v>
      </c>
      <c r="J1064" s="55" t="s">
        <v>3881</v>
      </c>
      <c r="K1064" s="128" t="s">
        <v>3880</v>
      </c>
      <c r="L1064" s="129">
        <v>44363</v>
      </c>
      <c r="M1064" s="55" t="s">
        <v>86</v>
      </c>
      <c r="N1064" s="131" t="s">
        <v>360</v>
      </c>
      <c r="O1064" s="57" t="s">
        <v>3872</v>
      </c>
      <c r="P1064" s="57" t="s">
        <v>3871</v>
      </c>
      <c r="Q1064" s="57" t="s">
        <v>3879</v>
      </c>
      <c r="R1064" s="60" t="s">
        <v>86</v>
      </c>
      <c r="S1064" s="60" t="s">
        <v>223</v>
      </c>
    </row>
    <row r="1065" spans="1:19" ht="135" hidden="1" customHeight="1" x14ac:dyDescent="0.2">
      <c r="A1065" s="61" t="s">
        <v>3878</v>
      </c>
      <c r="B1065" s="55" t="s">
        <v>97</v>
      </c>
      <c r="C1065" s="56" t="s">
        <v>96</v>
      </c>
      <c r="D1065" s="57" t="s">
        <v>3877</v>
      </c>
      <c r="E1065" s="61" t="s">
        <v>476</v>
      </c>
      <c r="F1065" s="66" t="s">
        <v>129</v>
      </c>
      <c r="G1065" s="55" t="s">
        <v>367</v>
      </c>
      <c r="H1065" s="55" t="s">
        <v>3876</v>
      </c>
      <c r="I1065" s="55" t="s">
        <v>3875</v>
      </c>
      <c r="J1065" s="55" t="s">
        <v>3874</v>
      </c>
      <c r="K1065" s="128" t="s">
        <v>3873</v>
      </c>
      <c r="L1065" s="129">
        <v>44363</v>
      </c>
      <c r="M1065" s="55" t="s">
        <v>86</v>
      </c>
      <c r="N1065" s="131" t="s">
        <v>90</v>
      </c>
      <c r="O1065" s="57" t="s">
        <v>3872</v>
      </c>
      <c r="P1065" s="57" t="s">
        <v>3871</v>
      </c>
      <c r="Q1065" s="57" t="s">
        <v>3870</v>
      </c>
      <c r="R1065" s="60" t="s">
        <v>86</v>
      </c>
      <c r="S1065" s="60" t="s">
        <v>223</v>
      </c>
    </row>
    <row r="1066" spans="1:19" ht="135" hidden="1" customHeight="1" x14ac:dyDescent="0.2">
      <c r="A1066" s="61" t="s">
        <v>1029</v>
      </c>
      <c r="B1066" s="55" t="s">
        <v>97</v>
      </c>
      <c r="C1066" s="56" t="s">
        <v>96</v>
      </c>
      <c r="D1066" s="57" t="s">
        <v>1028</v>
      </c>
      <c r="E1066" s="61" t="s">
        <v>1027</v>
      </c>
      <c r="F1066" s="66" t="s">
        <v>129</v>
      </c>
      <c r="G1066" s="55" t="s">
        <v>92</v>
      </c>
      <c r="H1066" s="55" t="s">
        <v>3869</v>
      </c>
      <c r="I1066" s="55" t="s">
        <v>3868</v>
      </c>
      <c r="J1066" s="55" t="s">
        <v>1026</v>
      </c>
      <c r="K1066" s="128" t="s">
        <v>1025</v>
      </c>
      <c r="L1066" s="129">
        <v>44363</v>
      </c>
      <c r="M1066" s="55" t="s">
        <v>86</v>
      </c>
      <c r="N1066" s="131" t="s">
        <v>90</v>
      </c>
      <c r="O1066" s="57" t="s">
        <v>1022</v>
      </c>
      <c r="P1066" s="57" t="s">
        <v>1021</v>
      </c>
      <c r="Q1066" s="57" t="s">
        <v>1020</v>
      </c>
      <c r="R1066" s="60" t="s">
        <v>86</v>
      </c>
      <c r="S1066" s="60" t="s">
        <v>223</v>
      </c>
    </row>
    <row r="1067" spans="1:19" ht="135" hidden="1" customHeight="1" x14ac:dyDescent="0.2">
      <c r="A1067" s="61" t="s">
        <v>3867</v>
      </c>
      <c r="B1067" s="55" t="s">
        <v>97</v>
      </c>
      <c r="C1067" s="56" t="s">
        <v>96</v>
      </c>
      <c r="D1067" s="57" t="s">
        <v>3866</v>
      </c>
      <c r="E1067" s="61" t="s">
        <v>1027</v>
      </c>
      <c r="F1067" s="66" t="s">
        <v>129</v>
      </c>
      <c r="G1067" s="55" t="s">
        <v>362</v>
      </c>
      <c r="H1067" s="55" t="s">
        <v>3865</v>
      </c>
      <c r="I1067" s="55" t="s">
        <v>3864</v>
      </c>
      <c r="J1067" s="55" t="s">
        <v>3863</v>
      </c>
      <c r="K1067" s="128" t="s">
        <v>3862</v>
      </c>
      <c r="L1067" s="129">
        <v>44363</v>
      </c>
      <c r="M1067" s="55" t="s">
        <v>86</v>
      </c>
      <c r="N1067" s="131" t="s">
        <v>360</v>
      </c>
      <c r="O1067" s="57" t="s">
        <v>1022</v>
      </c>
      <c r="P1067" s="57" t="s">
        <v>1021</v>
      </c>
      <c r="Q1067" s="57" t="s">
        <v>3861</v>
      </c>
      <c r="R1067" s="60" t="s">
        <v>86</v>
      </c>
      <c r="S1067" s="60"/>
    </row>
    <row r="1068" spans="1:19" ht="135" hidden="1" customHeight="1" x14ac:dyDescent="0.2">
      <c r="A1068" s="61" t="s">
        <v>3860</v>
      </c>
      <c r="B1068" s="55" t="s">
        <v>97</v>
      </c>
      <c r="C1068" s="56" t="s">
        <v>96</v>
      </c>
      <c r="D1068" s="57" t="s">
        <v>3859</v>
      </c>
      <c r="E1068" s="61" t="s">
        <v>1027</v>
      </c>
      <c r="F1068" s="66" t="s">
        <v>129</v>
      </c>
      <c r="G1068" s="55" t="s">
        <v>367</v>
      </c>
      <c r="H1068" s="55" t="s">
        <v>3858</v>
      </c>
      <c r="I1068" s="55" t="s">
        <v>3857</v>
      </c>
      <c r="J1068" s="55" t="s">
        <v>3856</v>
      </c>
      <c r="K1068" s="128" t="s">
        <v>3855</v>
      </c>
      <c r="L1068" s="129">
        <v>44363</v>
      </c>
      <c r="M1068" s="55" t="s">
        <v>86</v>
      </c>
      <c r="N1068" s="131" t="s">
        <v>90</v>
      </c>
      <c r="O1068" s="57" t="s">
        <v>1022</v>
      </c>
      <c r="P1068" s="57" t="s">
        <v>1021</v>
      </c>
      <c r="Q1068" s="57" t="s">
        <v>3854</v>
      </c>
      <c r="R1068" s="60" t="s">
        <v>86</v>
      </c>
      <c r="S1068" s="60"/>
    </row>
    <row r="1069" spans="1:19" ht="135" hidden="1" customHeight="1" x14ac:dyDescent="0.2">
      <c r="A1069" s="61" t="s">
        <v>1063</v>
      </c>
      <c r="B1069" s="55" t="s">
        <v>110</v>
      </c>
      <c r="C1069" s="56" t="s">
        <v>96</v>
      </c>
      <c r="D1069" s="57" t="s">
        <v>3853</v>
      </c>
      <c r="E1069" s="61" t="s">
        <v>108</v>
      </c>
      <c r="F1069" s="66" t="s">
        <v>117</v>
      </c>
      <c r="G1069" s="55" t="s">
        <v>375</v>
      </c>
      <c r="H1069" s="55" t="s">
        <v>86</v>
      </c>
      <c r="I1069" s="55" t="s">
        <v>86</v>
      </c>
      <c r="J1069" s="55" t="s">
        <v>1061</v>
      </c>
      <c r="K1069" s="128" t="s">
        <v>1060</v>
      </c>
      <c r="L1069" s="129">
        <v>44368</v>
      </c>
      <c r="M1069" s="134" t="s">
        <v>103</v>
      </c>
      <c r="N1069" s="131" t="s">
        <v>373</v>
      </c>
      <c r="O1069" s="57" t="s">
        <v>1057</v>
      </c>
      <c r="P1069" s="57" t="s">
        <v>1056</v>
      </c>
      <c r="Q1069" s="57" t="s">
        <v>3852</v>
      </c>
      <c r="R1069" s="60" t="s">
        <v>86</v>
      </c>
      <c r="S1069" s="60" t="s">
        <v>223</v>
      </c>
    </row>
    <row r="1070" spans="1:19" ht="135" hidden="1" customHeight="1" x14ac:dyDescent="0.2">
      <c r="A1070" s="61" t="s">
        <v>3851</v>
      </c>
      <c r="B1070" s="55" t="s">
        <v>97</v>
      </c>
      <c r="C1070" s="56" t="s">
        <v>96</v>
      </c>
      <c r="D1070" s="57" t="s">
        <v>3850</v>
      </c>
      <c r="E1070" s="61" t="s">
        <v>130</v>
      </c>
      <c r="F1070" s="66" t="s">
        <v>164</v>
      </c>
      <c r="G1070" s="55" t="s">
        <v>163</v>
      </c>
      <c r="H1070" s="55" t="s">
        <v>3849</v>
      </c>
      <c r="I1070" s="55" t="s">
        <v>2049</v>
      </c>
      <c r="J1070" s="55" t="s">
        <v>3848</v>
      </c>
      <c r="K1070" s="128" t="s">
        <v>3847</v>
      </c>
      <c r="L1070" s="129">
        <v>44368</v>
      </c>
      <c r="M1070" s="55" t="s">
        <v>86</v>
      </c>
      <c r="N1070" s="131" t="s">
        <v>158</v>
      </c>
      <c r="O1070" s="57" t="s">
        <v>3839</v>
      </c>
      <c r="P1070" s="57" t="s">
        <v>3838</v>
      </c>
      <c r="Q1070" s="57" t="s">
        <v>3846</v>
      </c>
      <c r="R1070" s="60" t="s">
        <v>86</v>
      </c>
      <c r="S1070" s="60"/>
    </row>
    <row r="1071" spans="1:19" ht="135" hidden="1" customHeight="1" x14ac:dyDescent="0.2">
      <c r="A1071" s="61" t="s">
        <v>3845</v>
      </c>
      <c r="B1071" s="55" t="s">
        <v>97</v>
      </c>
      <c r="C1071" s="56" t="s">
        <v>96</v>
      </c>
      <c r="D1071" s="57" t="s">
        <v>3844</v>
      </c>
      <c r="E1071" s="61" t="s">
        <v>130</v>
      </c>
      <c r="F1071" s="66" t="s">
        <v>458</v>
      </c>
      <c r="G1071" s="55" t="s">
        <v>163</v>
      </c>
      <c r="H1071" s="55" t="s">
        <v>3843</v>
      </c>
      <c r="I1071" s="55" t="s">
        <v>3842</v>
      </c>
      <c r="J1071" s="55" t="s">
        <v>3841</v>
      </c>
      <c r="K1071" s="128" t="s">
        <v>3840</v>
      </c>
      <c r="L1071" s="129">
        <v>44368</v>
      </c>
      <c r="M1071" s="55" t="s">
        <v>86</v>
      </c>
      <c r="N1071" s="131" t="s">
        <v>158</v>
      </c>
      <c r="O1071" s="57" t="s">
        <v>3839</v>
      </c>
      <c r="P1071" s="57" t="s">
        <v>3838</v>
      </c>
      <c r="Q1071" s="57" t="s">
        <v>3837</v>
      </c>
      <c r="R1071" s="60" t="s">
        <v>86</v>
      </c>
      <c r="S1071" s="60"/>
    </row>
    <row r="1072" spans="1:19" ht="135" hidden="1" customHeight="1" x14ac:dyDescent="0.2">
      <c r="A1072" s="61" t="s">
        <v>3836</v>
      </c>
      <c r="B1072" s="55" t="s">
        <v>378</v>
      </c>
      <c r="C1072" s="56" t="s">
        <v>96</v>
      </c>
      <c r="D1072" s="57" t="s">
        <v>3835</v>
      </c>
      <c r="E1072" s="61" t="s">
        <v>3834</v>
      </c>
      <c r="F1072" s="66" t="s">
        <v>376</v>
      </c>
      <c r="G1072" s="55" t="s">
        <v>375</v>
      </c>
      <c r="H1072" s="55" t="s">
        <v>86</v>
      </c>
      <c r="I1072" s="55" t="s">
        <v>86</v>
      </c>
      <c r="J1072" s="55" t="s">
        <v>2147</v>
      </c>
      <c r="K1072" s="128" t="s">
        <v>2370</v>
      </c>
      <c r="L1072" s="129">
        <v>44368</v>
      </c>
      <c r="M1072" s="55" t="s">
        <v>86</v>
      </c>
      <c r="N1072" s="131" t="s">
        <v>373</v>
      </c>
      <c r="O1072" s="57" t="s">
        <v>3833</v>
      </c>
      <c r="P1072" s="57" t="s">
        <v>3832</v>
      </c>
      <c r="Q1072" s="57" t="s">
        <v>3256</v>
      </c>
      <c r="R1072" s="60" t="s">
        <v>86</v>
      </c>
      <c r="S1072" s="60"/>
    </row>
    <row r="1073" spans="1:19" ht="135" customHeight="1" x14ac:dyDescent="0.2">
      <c r="A1073" s="61" t="s">
        <v>3831</v>
      </c>
      <c r="B1073" s="55" t="s">
        <v>110</v>
      </c>
      <c r="C1073" s="56" t="s">
        <v>96</v>
      </c>
      <c r="D1073" s="57" t="s">
        <v>3830</v>
      </c>
      <c r="E1073" s="61" t="s">
        <v>3789</v>
      </c>
      <c r="F1073" s="66" t="s">
        <v>173</v>
      </c>
      <c r="G1073" s="55" t="s">
        <v>413</v>
      </c>
      <c r="H1073" s="55" t="s">
        <v>3829</v>
      </c>
      <c r="I1073" s="55" t="s">
        <v>3828</v>
      </c>
      <c r="J1073" s="55" t="s">
        <v>3827</v>
      </c>
      <c r="K1073" s="128" t="s">
        <v>3826</v>
      </c>
      <c r="L1073" s="129">
        <v>44372</v>
      </c>
      <c r="M1073" s="134" t="s">
        <v>103</v>
      </c>
      <c r="N1073" s="131" t="s">
        <v>408</v>
      </c>
      <c r="O1073" s="57" t="s">
        <v>3784</v>
      </c>
      <c r="P1073" s="57" t="s">
        <v>3783</v>
      </c>
      <c r="Q1073" s="57" t="s">
        <v>3825</v>
      </c>
      <c r="R1073" s="60" t="s">
        <v>86</v>
      </c>
      <c r="S1073" s="60"/>
    </row>
    <row r="1074" spans="1:19" ht="135" customHeight="1" x14ac:dyDescent="0.2">
      <c r="A1074" s="61" t="s">
        <v>3824</v>
      </c>
      <c r="B1074" s="55" t="s">
        <v>110</v>
      </c>
      <c r="C1074" s="56" t="s">
        <v>96</v>
      </c>
      <c r="D1074" s="57" t="s">
        <v>3823</v>
      </c>
      <c r="E1074" s="61" t="s">
        <v>3789</v>
      </c>
      <c r="F1074" s="66" t="s">
        <v>164</v>
      </c>
      <c r="G1074" s="55" t="s">
        <v>413</v>
      </c>
      <c r="H1074" s="55" t="s">
        <v>3822</v>
      </c>
      <c r="I1074" s="55" t="s">
        <v>3821</v>
      </c>
      <c r="J1074" s="55" t="s">
        <v>3820</v>
      </c>
      <c r="K1074" s="128" t="s">
        <v>3819</v>
      </c>
      <c r="L1074" s="129">
        <v>44372</v>
      </c>
      <c r="M1074" s="134" t="s">
        <v>103</v>
      </c>
      <c r="N1074" s="131" t="s">
        <v>408</v>
      </c>
      <c r="O1074" s="57" t="s">
        <v>3784</v>
      </c>
      <c r="P1074" s="57" t="s">
        <v>3783</v>
      </c>
      <c r="Q1074" s="57" t="s">
        <v>3818</v>
      </c>
      <c r="R1074" s="60" t="s">
        <v>86</v>
      </c>
      <c r="S1074" s="60"/>
    </row>
    <row r="1075" spans="1:19" ht="135" customHeight="1" x14ac:dyDescent="0.2">
      <c r="A1075" s="61" t="s">
        <v>3817</v>
      </c>
      <c r="B1075" s="55" t="s">
        <v>110</v>
      </c>
      <c r="C1075" s="56" t="s">
        <v>96</v>
      </c>
      <c r="D1075" s="57" t="s">
        <v>3816</v>
      </c>
      <c r="E1075" s="61" t="s">
        <v>3789</v>
      </c>
      <c r="F1075" s="66" t="s">
        <v>164</v>
      </c>
      <c r="G1075" s="55" t="s">
        <v>413</v>
      </c>
      <c r="H1075" s="55" t="s">
        <v>86</v>
      </c>
      <c r="I1075" s="55" t="s">
        <v>86</v>
      </c>
      <c r="J1075" s="55" t="s">
        <v>3815</v>
      </c>
      <c r="K1075" s="128" t="s">
        <v>3814</v>
      </c>
      <c r="L1075" s="129">
        <v>44372</v>
      </c>
      <c r="M1075" s="134" t="s">
        <v>103</v>
      </c>
      <c r="N1075" s="131" t="s">
        <v>408</v>
      </c>
      <c r="O1075" s="57" t="s">
        <v>3784</v>
      </c>
      <c r="P1075" s="57" t="s">
        <v>3783</v>
      </c>
      <c r="Q1075" s="57" t="s">
        <v>3813</v>
      </c>
      <c r="R1075" s="60" t="s">
        <v>86</v>
      </c>
      <c r="S1075" s="60"/>
    </row>
    <row r="1076" spans="1:19" ht="135" customHeight="1" x14ac:dyDescent="0.2">
      <c r="A1076" s="61" t="s">
        <v>3812</v>
      </c>
      <c r="B1076" s="55" t="s">
        <v>110</v>
      </c>
      <c r="C1076" s="56" t="s">
        <v>96</v>
      </c>
      <c r="D1076" s="57" t="s">
        <v>3811</v>
      </c>
      <c r="E1076" s="61" t="s">
        <v>3789</v>
      </c>
      <c r="F1076" s="66" t="s">
        <v>164</v>
      </c>
      <c r="G1076" s="55" t="s">
        <v>413</v>
      </c>
      <c r="H1076" s="55" t="s">
        <v>3810</v>
      </c>
      <c r="I1076" s="55" t="s">
        <v>3809</v>
      </c>
      <c r="J1076" s="55" t="s">
        <v>3808</v>
      </c>
      <c r="K1076" s="128" t="s">
        <v>3807</v>
      </c>
      <c r="L1076" s="129">
        <v>44372</v>
      </c>
      <c r="M1076" s="134" t="s">
        <v>103</v>
      </c>
      <c r="N1076" s="131" t="s">
        <v>408</v>
      </c>
      <c r="O1076" s="57" t="s">
        <v>3784</v>
      </c>
      <c r="P1076" s="57" t="s">
        <v>3783</v>
      </c>
      <c r="Q1076" s="57" t="s">
        <v>3806</v>
      </c>
      <c r="R1076" s="60" t="s">
        <v>86</v>
      </c>
      <c r="S1076" s="60"/>
    </row>
    <row r="1077" spans="1:19" ht="135" customHeight="1" x14ac:dyDescent="0.2">
      <c r="A1077" s="61" t="s">
        <v>3805</v>
      </c>
      <c r="B1077" s="55" t="s">
        <v>110</v>
      </c>
      <c r="C1077" s="56" t="s">
        <v>96</v>
      </c>
      <c r="D1077" s="57" t="s">
        <v>3804</v>
      </c>
      <c r="E1077" s="61" t="s">
        <v>3789</v>
      </c>
      <c r="F1077" s="66" t="s">
        <v>183</v>
      </c>
      <c r="G1077" s="55" t="s">
        <v>413</v>
      </c>
      <c r="H1077" s="55" t="s">
        <v>3803</v>
      </c>
      <c r="I1077" s="55" t="s">
        <v>3802</v>
      </c>
      <c r="J1077" s="55" t="s">
        <v>3801</v>
      </c>
      <c r="K1077" s="128" t="s">
        <v>3800</v>
      </c>
      <c r="L1077" s="129">
        <v>44372</v>
      </c>
      <c r="M1077" s="134" t="s">
        <v>103</v>
      </c>
      <c r="N1077" s="131" t="s">
        <v>408</v>
      </c>
      <c r="O1077" s="57" t="s">
        <v>3784</v>
      </c>
      <c r="P1077" s="57" t="s">
        <v>3783</v>
      </c>
      <c r="Q1077" s="57" t="s">
        <v>3799</v>
      </c>
      <c r="R1077" s="60" t="s">
        <v>86</v>
      </c>
      <c r="S1077" s="60"/>
    </row>
    <row r="1078" spans="1:19" ht="135" customHeight="1" x14ac:dyDescent="0.2">
      <c r="A1078" s="61" t="s">
        <v>3798</v>
      </c>
      <c r="B1078" s="55" t="s">
        <v>110</v>
      </c>
      <c r="C1078" s="56" t="s">
        <v>96</v>
      </c>
      <c r="D1078" s="57" t="s">
        <v>3797</v>
      </c>
      <c r="E1078" s="61" t="s">
        <v>3789</v>
      </c>
      <c r="F1078" s="66" t="s">
        <v>183</v>
      </c>
      <c r="G1078" s="55" t="s">
        <v>413</v>
      </c>
      <c r="H1078" s="55" t="s">
        <v>3796</v>
      </c>
      <c r="I1078" s="55" t="s">
        <v>3795</v>
      </c>
      <c r="J1078" s="55" t="s">
        <v>3794</v>
      </c>
      <c r="K1078" s="128" t="s">
        <v>3793</v>
      </c>
      <c r="L1078" s="129">
        <v>44372</v>
      </c>
      <c r="M1078" s="134" t="s">
        <v>103</v>
      </c>
      <c r="N1078" s="131" t="s">
        <v>408</v>
      </c>
      <c r="O1078" s="57" t="s">
        <v>3784</v>
      </c>
      <c r="P1078" s="57" t="s">
        <v>3783</v>
      </c>
      <c r="Q1078" s="57" t="s">
        <v>3792</v>
      </c>
      <c r="R1078" s="60" t="s">
        <v>86</v>
      </c>
      <c r="S1078" s="60"/>
    </row>
    <row r="1079" spans="1:19" ht="135" customHeight="1" x14ac:dyDescent="0.2">
      <c r="A1079" s="61" t="s">
        <v>3791</v>
      </c>
      <c r="B1079" s="55" t="s">
        <v>110</v>
      </c>
      <c r="C1079" s="56" t="s">
        <v>96</v>
      </c>
      <c r="D1079" s="57" t="s">
        <v>3790</v>
      </c>
      <c r="E1079" s="61" t="s">
        <v>3789</v>
      </c>
      <c r="F1079" s="66" t="s">
        <v>183</v>
      </c>
      <c r="G1079" s="55" t="s">
        <v>413</v>
      </c>
      <c r="H1079" s="55" t="s">
        <v>3788</v>
      </c>
      <c r="I1079" s="55" t="s">
        <v>3787</v>
      </c>
      <c r="J1079" s="55" t="s">
        <v>3786</v>
      </c>
      <c r="K1079" s="128" t="s">
        <v>3785</v>
      </c>
      <c r="L1079" s="129">
        <v>44372</v>
      </c>
      <c r="M1079" s="134" t="s">
        <v>103</v>
      </c>
      <c r="N1079" s="131" t="s">
        <v>408</v>
      </c>
      <c r="O1079" s="57" t="s">
        <v>3784</v>
      </c>
      <c r="P1079" s="57" t="s">
        <v>3783</v>
      </c>
      <c r="Q1079" s="57" t="s">
        <v>3782</v>
      </c>
      <c r="R1079" s="60" t="s">
        <v>86</v>
      </c>
      <c r="S1079" s="60"/>
    </row>
    <row r="1080" spans="1:19" ht="135" hidden="1" customHeight="1" x14ac:dyDescent="0.2">
      <c r="A1080" s="61" t="s">
        <v>2008</v>
      </c>
      <c r="B1080" s="55" t="s">
        <v>110</v>
      </c>
      <c r="C1080" s="56" t="s">
        <v>96</v>
      </c>
      <c r="D1080" s="57" t="s">
        <v>2007</v>
      </c>
      <c r="E1080" s="61" t="s">
        <v>512</v>
      </c>
      <c r="F1080" s="66" t="s">
        <v>173</v>
      </c>
      <c r="G1080" s="55" t="s">
        <v>413</v>
      </c>
      <c r="H1080" s="55" t="s">
        <v>86</v>
      </c>
      <c r="I1080" s="55" t="s">
        <v>86</v>
      </c>
      <c r="J1080" s="55" t="s">
        <v>2006</v>
      </c>
      <c r="K1080" s="128" t="s">
        <v>2005</v>
      </c>
      <c r="L1080" s="129">
        <v>44372</v>
      </c>
      <c r="M1080" s="134" t="s">
        <v>103</v>
      </c>
      <c r="N1080" s="131" t="s">
        <v>408</v>
      </c>
      <c r="O1080" s="57" t="s">
        <v>1996</v>
      </c>
      <c r="P1080" s="57" t="s">
        <v>1995</v>
      </c>
      <c r="Q1080" s="57" t="s">
        <v>2003</v>
      </c>
      <c r="R1080" s="60" t="s">
        <v>86</v>
      </c>
      <c r="S1080" s="60" t="s">
        <v>223</v>
      </c>
    </row>
    <row r="1081" spans="1:19" ht="135" hidden="1" customHeight="1" x14ac:dyDescent="0.2">
      <c r="A1081" s="61" t="s">
        <v>2002</v>
      </c>
      <c r="B1081" s="55" t="s">
        <v>110</v>
      </c>
      <c r="C1081" s="56" t="s">
        <v>96</v>
      </c>
      <c r="D1081" s="57" t="s">
        <v>3781</v>
      </c>
      <c r="E1081" s="61" t="s">
        <v>512</v>
      </c>
      <c r="F1081" s="66" t="s">
        <v>173</v>
      </c>
      <c r="G1081" s="55" t="s">
        <v>434</v>
      </c>
      <c r="H1081" s="55" t="s">
        <v>86</v>
      </c>
      <c r="I1081" s="55" t="s">
        <v>86</v>
      </c>
      <c r="J1081" s="55" t="s">
        <v>2000</v>
      </c>
      <c r="K1081" s="128" t="s">
        <v>2005</v>
      </c>
      <c r="L1081" s="129">
        <v>44372</v>
      </c>
      <c r="M1081" s="134" t="s">
        <v>103</v>
      </c>
      <c r="N1081" s="131" t="s">
        <v>431</v>
      </c>
      <c r="O1081" s="57" t="s">
        <v>1996</v>
      </c>
      <c r="P1081" s="57" t="s">
        <v>1995</v>
      </c>
      <c r="Q1081" s="57" t="s">
        <v>3780</v>
      </c>
      <c r="R1081" s="60" t="s">
        <v>86</v>
      </c>
      <c r="S1081" s="60" t="s">
        <v>223</v>
      </c>
    </row>
    <row r="1082" spans="1:19" ht="135" hidden="1" customHeight="1" x14ac:dyDescent="0.2">
      <c r="A1082" s="61" t="s">
        <v>3779</v>
      </c>
      <c r="B1082" s="55" t="s">
        <v>110</v>
      </c>
      <c r="C1082" s="56" t="s">
        <v>96</v>
      </c>
      <c r="D1082" s="57" t="s">
        <v>3778</v>
      </c>
      <c r="E1082" s="61" t="s">
        <v>1438</v>
      </c>
      <c r="F1082" s="66" t="s">
        <v>173</v>
      </c>
      <c r="G1082" s="55" t="s">
        <v>413</v>
      </c>
      <c r="H1082" s="55" t="s">
        <v>86</v>
      </c>
      <c r="I1082" s="55" t="s">
        <v>86</v>
      </c>
      <c r="J1082" s="55" t="s">
        <v>3175</v>
      </c>
      <c r="K1082" s="128" t="s">
        <v>3163</v>
      </c>
      <c r="L1082" s="129">
        <v>44372</v>
      </c>
      <c r="M1082" s="134" t="s">
        <v>103</v>
      </c>
      <c r="N1082" s="131" t="s">
        <v>408</v>
      </c>
      <c r="O1082" s="57" t="s">
        <v>1968</v>
      </c>
      <c r="P1082" s="57" t="s">
        <v>1967</v>
      </c>
      <c r="Q1082" s="57" t="s">
        <v>3777</v>
      </c>
      <c r="R1082" s="60" t="s">
        <v>86</v>
      </c>
      <c r="S1082" s="60" t="s">
        <v>223</v>
      </c>
    </row>
    <row r="1083" spans="1:19" ht="135" hidden="1" customHeight="1" x14ac:dyDescent="0.2">
      <c r="A1083" s="61" t="s">
        <v>3776</v>
      </c>
      <c r="B1083" s="55" t="s">
        <v>110</v>
      </c>
      <c r="C1083" s="56" t="s">
        <v>96</v>
      </c>
      <c r="D1083" s="57" t="s">
        <v>3775</v>
      </c>
      <c r="E1083" s="61" t="s">
        <v>1438</v>
      </c>
      <c r="F1083" s="66" t="s">
        <v>458</v>
      </c>
      <c r="G1083" s="55" t="s">
        <v>413</v>
      </c>
      <c r="H1083" s="55" t="s">
        <v>86</v>
      </c>
      <c r="I1083" s="55" t="s">
        <v>86</v>
      </c>
      <c r="J1083" s="55" t="s">
        <v>3171</v>
      </c>
      <c r="K1083" s="128" t="s">
        <v>3156</v>
      </c>
      <c r="L1083" s="129">
        <v>44372</v>
      </c>
      <c r="M1083" s="134" t="s">
        <v>103</v>
      </c>
      <c r="N1083" s="131" t="s">
        <v>408</v>
      </c>
      <c r="O1083" s="57" t="s">
        <v>1968</v>
      </c>
      <c r="P1083" s="57" t="s">
        <v>1967</v>
      </c>
      <c r="Q1083" s="57" t="s">
        <v>3774</v>
      </c>
      <c r="R1083" s="60" t="s">
        <v>86</v>
      </c>
      <c r="S1083" s="60" t="s">
        <v>223</v>
      </c>
    </row>
    <row r="1084" spans="1:19" ht="135" hidden="1" customHeight="1" x14ac:dyDescent="0.2">
      <c r="A1084" s="61" t="s">
        <v>3773</v>
      </c>
      <c r="B1084" s="55" t="s">
        <v>110</v>
      </c>
      <c r="C1084" s="56" t="s">
        <v>96</v>
      </c>
      <c r="D1084" s="57" t="s">
        <v>3772</v>
      </c>
      <c r="E1084" s="61" t="s">
        <v>1438</v>
      </c>
      <c r="F1084" s="66" t="s">
        <v>173</v>
      </c>
      <c r="G1084" s="55" t="s">
        <v>434</v>
      </c>
      <c r="H1084" s="55" t="s">
        <v>86</v>
      </c>
      <c r="I1084" s="55" t="s">
        <v>86</v>
      </c>
      <c r="J1084" s="55" t="s">
        <v>3164</v>
      </c>
      <c r="K1084" s="128" t="s">
        <v>3163</v>
      </c>
      <c r="L1084" s="129">
        <v>44372</v>
      </c>
      <c r="M1084" s="134" t="s">
        <v>103</v>
      </c>
      <c r="N1084" s="131" t="s">
        <v>431</v>
      </c>
      <c r="O1084" s="57" t="s">
        <v>1968</v>
      </c>
      <c r="P1084" s="57" t="s">
        <v>1967</v>
      </c>
      <c r="Q1084" s="57" t="s">
        <v>3771</v>
      </c>
      <c r="R1084" s="60" t="s">
        <v>86</v>
      </c>
      <c r="S1084" s="60" t="s">
        <v>223</v>
      </c>
    </row>
    <row r="1085" spans="1:19" ht="135" hidden="1" customHeight="1" x14ac:dyDescent="0.2">
      <c r="A1085" s="61" t="s">
        <v>3770</v>
      </c>
      <c r="B1085" s="55" t="s">
        <v>110</v>
      </c>
      <c r="C1085" s="56" t="s">
        <v>96</v>
      </c>
      <c r="D1085" s="57" t="s">
        <v>3769</v>
      </c>
      <c r="E1085" s="61" t="s">
        <v>1438</v>
      </c>
      <c r="F1085" s="66" t="s">
        <v>458</v>
      </c>
      <c r="G1085" s="55" t="s">
        <v>434</v>
      </c>
      <c r="H1085" s="55" t="s">
        <v>86</v>
      </c>
      <c r="I1085" s="55" t="s">
        <v>86</v>
      </c>
      <c r="J1085" s="55" t="s">
        <v>3157</v>
      </c>
      <c r="K1085" s="128" t="s">
        <v>3156</v>
      </c>
      <c r="L1085" s="129">
        <v>44372</v>
      </c>
      <c r="M1085" s="134" t="s">
        <v>103</v>
      </c>
      <c r="N1085" s="131" t="s">
        <v>431</v>
      </c>
      <c r="O1085" s="57" t="s">
        <v>1968</v>
      </c>
      <c r="P1085" s="57" t="s">
        <v>1967</v>
      </c>
      <c r="Q1085" s="57" t="s">
        <v>3768</v>
      </c>
      <c r="R1085" s="60" t="s">
        <v>86</v>
      </c>
      <c r="S1085" s="60" t="s">
        <v>223</v>
      </c>
    </row>
    <row r="1086" spans="1:19" ht="135" hidden="1" customHeight="1" x14ac:dyDescent="0.2">
      <c r="A1086" s="61" t="s">
        <v>3767</v>
      </c>
      <c r="B1086" s="55" t="s">
        <v>110</v>
      </c>
      <c r="C1086" s="56" t="s">
        <v>96</v>
      </c>
      <c r="D1086" s="57" t="s">
        <v>3766</v>
      </c>
      <c r="E1086" s="61" t="s">
        <v>636</v>
      </c>
      <c r="F1086" s="66" t="s">
        <v>117</v>
      </c>
      <c r="G1086" s="55" t="s">
        <v>375</v>
      </c>
      <c r="H1086" s="55" t="s">
        <v>86</v>
      </c>
      <c r="I1086" s="55" t="s">
        <v>86</v>
      </c>
      <c r="J1086" s="55" t="s">
        <v>3765</v>
      </c>
      <c r="K1086" s="128" t="s">
        <v>3764</v>
      </c>
      <c r="L1086" s="129">
        <v>44376</v>
      </c>
      <c r="M1086" s="134" t="s">
        <v>103</v>
      </c>
      <c r="N1086" s="131" t="s">
        <v>373</v>
      </c>
      <c r="O1086" s="57" t="s">
        <v>3523</v>
      </c>
      <c r="P1086" s="57" t="s">
        <v>3763</v>
      </c>
      <c r="Q1086" s="57" t="s">
        <v>3762</v>
      </c>
      <c r="R1086" s="60" t="s">
        <v>86</v>
      </c>
      <c r="S1086" s="60"/>
    </row>
    <row r="1087" spans="1:19" ht="135" hidden="1" customHeight="1" x14ac:dyDescent="0.2">
      <c r="A1087" s="61" t="s">
        <v>3761</v>
      </c>
      <c r="B1087" s="55" t="s">
        <v>110</v>
      </c>
      <c r="C1087" s="56" t="s">
        <v>96</v>
      </c>
      <c r="D1087" s="57" t="s">
        <v>3760</v>
      </c>
      <c r="E1087" s="61" t="s">
        <v>193</v>
      </c>
      <c r="F1087" s="66" t="s">
        <v>145</v>
      </c>
      <c r="G1087" s="55" t="s">
        <v>92</v>
      </c>
      <c r="H1087" s="55" t="s">
        <v>3759</v>
      </c>
      <c r="I1087" s="55" t="s">
        <v>3758</v>
      </c>
      <c r="J1087" s="55" t="s">
        <v>3757</v>
      </c>
      <c r="K1087" s="128" t="s">
        <v>3756</v>
      </c>
      <c r="L1087" s="129">
        <v>44376</v>
      </c>
      <c r="M1087" s="134" t="s">
        <v>103</v>
      </c>
      <c r="N1087" s="131" t="s">
        <v>90</v>
      </c>
      <c r="O1087" s="57" t="s">
        <v>2248</v>
      </c>
      <c r="P1087" s="57" t="s">
        <v>3755</v>
      </c>
      <c r="Q1087" s="57" t="s">
        <v>3754</v>
      </c>
      <c r="R1087" s="60" t="s">
        <v>86</v>
      </c>
      <c r="S1087" s="60"/>
    </row>
    <row r="1088" spans="1:19" ht="135" hidden="1" customHeight="1" x14ac:dyDescent="0.2">
      <c r="A1088" s="61" t="s">
        <v>3753</v>
      </c>
      <c r="B1088" s="55" t="s">
        <v>110</v>
      </c>
      <c r="C1088" s="56" t="s">
        <v>96</v>
      </c>
      <c r="D1088" s="57" t="s">
        <v>3752</v>
      </c>
      <c r="E1088" s="61" t="s">
        <v>193</v>
      </c>
      <c r="F1088" s="66" t="s">
        <v>145</v>
      </c>
      <c r="G1088" s="55" t="s">
        <v>92</v>
      </c>
      <c r="H1088" s="55" t="s">
        <v>3751</v>
      </c>
      <c r="I1088" s="55" t="s">
        <v>3750</v>
      </c>
      <c r="J1088" s="55" t="s">
        <v>3749</v>
      </c>
      <c r="K1088" s="128" t="s">
        <v>3748</v>
      </c>
      <c r="L1088" s="129">
        <v>44376</v>
      </c>
      <c r="M1088" s="134" t="s">
        <v>103</v>
      </c>
      <c r="N1088" s="131" t="s">
        <v>90</v>
      </c>
      <c r="O1088" s="57" t="s">
        <v>2248</v>
      </c>
      <c r="P1088" s="57" t="s">
        <v>3747</v>
      </c>
      <c r="Q1088" s="57" t="s">
        <v>3746</v>
      </c>
      <c r="R1088" s="60" t="s">
        <v>86</v>
      </c>
      <c r="S1088" s="60"/>
    </row>
    <row r="1089" spans="1:19" ht="135" hidden="1" customHeight="1" x14ac:dyDescent="0.2">
      <c r="A1089" s="61" t="s">
        <v>1103</v>
      </c>
      <c r="B1089" s="55" t="s">
        <v>110</v>
      </c>
      <c r="C1089" s="56" t="s">
        <v>96</v>
      </c>
      <c r="D1089" s="57" t="s">
        <v>3745</v>
      </c>
      <c r="E1089" s="61" t="s">
        <v>193</v>
      </c>
      <c r="F1089" s="66" t="s">
        <v>145</v>
      </c>
      <c r="G1089" s="55" t="s">
        <v>92</v>
      </c>
      <c r="H1089" s="55" t="s">
        <v>3744</v>
      </c>
      <c r="I1089" s="55" t="s">
        <v>3743</v>
      </c>
      <c r="J1089" s="55" t="s">
        <v>1101</v>
      </c>
      <c r="K1089" s="128" t="s">
        <v>1100</v>
      </c>
      <c r="L1089" s="129">
        <v>44376</v>
      </c>
      <c r="M1089" s="134" t="s">
        <v>103</v>
      </c>
      <c r="N1089" s="131" t="s">
        <v>90</v>
      </c>
      <c r="O1089" s="57" t="s">
        <v>2248</v>
      </c>
      <c r="P1089" s="57" t="s">
        <v>1097</v>
      </c>
      <c r="Q1089" s="57" t="s">
        <v>1096</v>
      </c>
      <c r="R1089" s="60" t="s">
        <v>86</v>
      </c>
      <c r="S1089" s="60" t="s">
        <v>223</v>
      </c>
    </row>
    <row r="1090" spans="1:19" ht="135" hidden="1" customHeight="1" x14ac:dyDescent="0.2">
      <c r="A1090" s="61" t="s">
        <v>1086</v>
      </c>
      <c r="B1090" s="55" t="s">
        <v>110</v>
      </c>
      <c r="C1090" s="56" t="s">
        <v>96</v>
      </c>
      <c r="D1090" s="57" t="s">
        <v>3742</v>
      </c>
      <c r="E1090" s="61" t="s">
        <v>193</v>
      </c>
      <c r="F1090" s="66" t="s">
        <v>145</v>
      </c>
      <c r="G1090" s="55" t="s">
        <v>92</v>
      </c>
      <c r="H1090" s="55" t="s">
        <v>86</v>
      </c>
      <c r="I1090" s="55" t="s">
        <v>86</v>
      </c>
      <c r="J1090" s="55" t="s">
        <v>1084</v>
      </c>
      <c r="K1090" s="128" t="s">
        <v>1083</v>
      </c>
      <c r="L1090" s="129">
        <v>44376</v>
      </c>
      <c r="M1090" s="134" t="s">
        <v>103</v>
      </c>
      <c r="N1090" s="131" t="s">
        <v>90</v>
      </c>
      <c r="O1090" s="57" t="s">
        <v>2248</v>
      </c>
      <c r="P1090" s="57" t="s">
        <v>1080</v>
      </c>
      <c r="Q1090" s="57" t="s">
        <v>3741</v>
      </c>
      <c r="R1090" s="60" t="s">
        <v>86</v>
      </c>
      <c r="S1090" s="60" t="s">
        <v>223</v>
      </c>
    </row>
    <row r="1091" spans="1:19" ht="135" hidden="1" customHeight="1" x14ac:dyDescent="0.2">
      <c r="A1091" s="61" t="s">
        <v>3740</v>
      </c>
      <c r="B1091" s="55" t="s">
        <v>110</v>
      </c>
      <c r="C1091" s="56" t="s">
        <v>96</v>
      </c>
      <c r="D1091" s="57" t="s">
        <v>3739</v>
      </c>
      <c r="E1091" s="61" t="s">
        <v>108</v>
      </c>
      <c r="F1091" s="66" t="s">
        <v>117</v>
      </c>
      <c r="G1091" s="55" t="s">
        <v>375</v>
      </c>
      <c r="H1091" s="55" t="s">
        <v>86</v>
      </c>
      <c r="I1091" s="55" t="s">
        <v>86</v>
      </c>
      <c r="J1091" s="55" t="s">
        <v>3738</v>
      </c>
      <c r="K1091" s="128" t="s">
        <v>3737</v>
      </c>
      <c r="L1091" s="129">
        <v>44375</v>
      </c>
      <c r="M1091" s="134" t="s">
        <v>103</v>
      </c>
      <c r="N1091" s="131" t="s">
        <v>373</v>
      </c>
      <c r="O1091" s="57" t="s">
        <v>3736</v>
      </c>
      <c r="P1091" s="57" t="s">
        <v>3735</v>
      </c>
      <c r="Q1091" s="57" t="s">
        <v>3734</v>
      </c>
      <c r="R1091" s="60" t="s">
        <v>86</v>
      </c>
      <c r="S1091" s="60"/>
    </row>
    <row r="1092" spans="1:19" ht="135" hidden="1" customHeight="1" x14ac:dyDescent="0.2">
      <c r="A1092" s="61" t="s">
        <v>842</v>
      </c>
      <c r="B1092" s="55" t="s">
        <v>110</v>
      </c>
      <c r="C1092" s="56" t="s">
        <v>96</v>
      </c>
      <c r="D1092" s="57" t="s">
        <v>841</v>
      </c>
      <c r="E1092" s="61" t="s">
        <v>108</v>
      </c>
      <c r="F1092" s="66" t="s">
        <v>183</v>
      </c>
      <c r="G1092" s="55" t="s">
        <v>647</v>
      </c>
      <c r="H1092" s="55" t="s">
        <v>86</v>
      </c>
      <c r="I1092" s="55" t="s">
        <v>86</v>
      </c>
      <c r="J1092" s="55" t="s">
        <v>840</v>
      </c>
      <c r="K1092" s="128" t="s">
        <v>839</v>
      </c>
      <c r="L1092" s="129">
        <v>44376</v>
      </c>
      <c r="M1092" s="134" t="s">
        <v>103</v>
      </c>
      <c r="N1092" s="131" t="s">
        <v>642</v>
      </c>
      <c r="O1092" s="57" t="s">
        <v>641</v>
      </c>
      <c r="P1092" s="57" t="s">
        <v>640</v>
      </c>
      <c r="Q1092" s="57" t="s">
        <v>836</v>
      </c>
      <c r="R1092" s="60" t="s">
        <v>86</v>
      </c>
      <c r="S1092" s="60" t="s">
        <v>223</v>
      </c>
    </row>
    <row r="1093" spans="1:19" ht="135" hidden="1" customHeight="1" x14ac:dyDescent="0.2">
      <c r="A1093" s="61" t="s">
        <v>3733</v>
      </c>
      <c r="B1093" s="55" t="s">
        <v>110</v>
      </c>
      <c r="C1093" s="56" t="s">
        <v>96</v>
      </c>
      <c r="D1093" s="57" t="s">
        <v>3732</v>
      </c>
      <c r="E1093" s="61" t="s">
        <v>108</v>
      </c>
      <c r="F1093" s="66" t="s">
        <v>183</v>
      </c>
      <c r="G1093" s="55" t="s">
        <v>413</v>
      </c>
      <c r="H1093" s="55" t="s">
        <v>86</v>
      </c>
      <c r="I1093" s="55" t="s">
        <v>86</v>
      </c>
      <c r="J1093" s="55" t="s">
        <v>2954</v>
      </c>
      <c r="K1093" s="128" t="s">
        <v>839</v>
      </c>
      <c r="L1093" s="129">
        <v>44376</v>
      </c>
      <c r="M1093" s="134" t="s">
        <v>103</v>
      </c>
      <c r="N1093" s="131" t="s">
        <v>408</v>
      </c>
      <c r="O1093" s="57" t="s">
        <v>641</v>
      </c>
      <c r="P1093" s="57" t="s">
        <v>640</v>
      </c>
      <c r="Q1093" s="57" t="s">
        <v>3731</v>
      </c>
      <c r="R1093" s="60" t="s">
        <v>86</v>
      </c>
      <c r="S1093" s="60" t="s">
        <v>223</v>
      </c>
    </row>
    <row r="1094" spans="1:19" ht="135" hidden="1" customHeight="1" x14ac:dyDescent="0.2">
      <c r="A1094" s="61" t="s">
        <v>3730</v>
      </c>
      <c r="B1094" s="55" t="s">
        <v>110</v>
      </c>
      <c r="C1094" s="56" t="s">
        <v>96</v>
      </c>
      <c r="D1094" s="57" t="s">
        <v>3729</v>
      </c>
      <c r="E1094" s="61" t="s">
        <v>108</v>
      </c>
      <c r="F1094" s="66" t="s">
        <v>183</v>
      </c>
      <c r="G1094" s="55" t="s">
        <v>434</v>
      </c>
      <c r="H1094" s="55" t="s">
        <v>86</v>
      </c>
      <c r="I1094" s="55" t="s">
        <v>86</v>
      </c>
      <c r="J1094" s="55" t="s">
        <v>2953</v>
      </c>
      <c r="K1094" s="128" t="s">
        <v>839</v>
      </c>
      <c r="L1094" s="129">
        <v>44376</v>
      </c>
      <c r="M1094" s="134" t="s">
        <v>103</v>
      </c>
      <c r="N1094" s="131" t="s">
        <v>431</v>
      </c>
      <c r="O1094" s="57" t="s">
        <v>641</v>
      </c>
      <c r="P1094" s="57" t="s">
        <v>640</v>
      </c>
      <c r="Q1094" s="57" t="s">
        <v>3728</v>
      </c>
      <c r="R1094" s="60" t="s">
        <v>86</v>
      </c>
      <c r="S1094" s="60" t="s">
        <v>223</v>
      </c>
    </row>
    <row r="1095" spans="1:19" ht="135" hidden="1" customHeight="1" x14ac:dyDescent="0.2">
      <c r="A1095" s="61" t="s">
        <v>3727</v>
      </c>
      <c r="B1095" s="55" t="s">
        <v>97</v>
      </c>
      <c r="C1095" s="56" t="s">
        <v>96</v>
      </c>
      <c r="D1095" s="57" t="s">
        <v>3726</v>
      </c>
      <c r="E1095" s="61" t="s">
        <v>2180</v>
      </c>
      <c r="F1095" s="66" t="s">
        <v>2179</v>
      </c>
      <c r="G1095" s="55" t="s">
        <v>218</v>
      </c>
      <c r="H1095" s="55" t="s">
        <v>3725</v>
      </c>
      <c r="I1095" s="55" t="s">
        <v>3724</v>
      </c>
      <c r="J1095" s="55" t="s">
        <v>3723</v>
      </c>
      <c r="K1095" s="128" t="s">
        <v>3722</v>
      </c>
      <c r="L1095" s="129">
        <v>44377</v>
      </c>
      <c r="M1095" s="55" t="s">
        <v>86</v>
      </c>
      <c r="N1095" s="131" t="s">
        <v>224</v>
      </c>
      <c r="O1095" s="57" t="s">
        <v>3587</v>
      </c>
      <c r="P1095" s="57" t="s">
        <v>3721</v>
      </c>
      <c r="Q1095" s="57" t="s">
        <v>3720</v>
      </c>
      <c r="R1095" s="60" t="s">
        <v>86</v>
      </c>
      <c r="S1095" s="60"/>
    </row>
    <row r="1096" spans="1:19" ht="135" hidden="1" customHeight="1" x14ac:dyDescent="0.2">
      <c r="A1096" s="61" t="s">
        <v>986</v>
      </c>
      <c r="B1096" s="55" t="s">
        <v>110</v>
      </c>
      <c r="C1096" s="56" t="s">
        <v>96</v>
      </c>
      <c r="D1096" s="57" t="s">
        <v>3719</v>
      </c>
      <c r="E1096" s="61" t="s">
        <v>108</v>
      </c>
      <c r="F1096" s="66" t="s">
        <v>984</v>
      </c>
      <c r="G1096" s="55" t="s">
        <v>92</v>
      </c>
      <c r="H1096" s="55" t="s">
        <v>86</v>
      </c>
      <c r="I1096" s="55" t="s">
        <v>86</v>
      </c>
      <c r="J1096" s="55" t="s">
        <v>983</v>
      </c>
      <c r="K1096" s="128" t="s">
        <v>982</v>
      </c>
      <c r="L1096" s="129">
        <v>44376</v>
      </c>
      <c r="M1096" s="134" t="s">
        <v>103</v>
      </c>
      <c r="N1096" s="131" t="s">
        <v>90</v>
      </c>
      <c r="O1096" s="57" t="s">
        <v>980</v>
      </c>
      <c r="P1096" s="57" t="s">
        <v>979</v>
      </c>
      <c r="Q1096" s="57" t="s">
        <v>3718</v>
      </c>
      <c r="R1096" s="60" t="s">
        <v>86</v>
      </c>
      <c r="S1096" s="60" t="s">
        <v>223</v>
      </c>
    </row>
    <row r="1097" spans="1:19" ht="135" hidden="1" customHeight="1" x14ac:dyDescent="0.2">
      <c r="A1097" s="61" t="s">
        <v>3717</v>
      </c>
      <c r="B1097" s="55" t="s">
        <v>378</v>
      </c>
      <c r="C1097" s="56" t="s">
        <v>96</v>
      </c>
      <c r="D1097" s="57" t="s">
        <v>3716</v>
      </c>
      <c r="E1097" s="61" t="s">
        <v>108</v>
      </c>
      <c r="F1097" s="66" t="s">
        <v>376</v>
      </c>
      <c r="G1097" s="55" t="s">
        <v>106</v>
      </c>
      <c r="H1097" s="55" t="s">
        <v>86</v>
      </c>
      <c r="I1097" s="55" t="s">
        <v>86</v>
      </c>
      <c r="J1097" s="55" t="s">
        <v>3715</v>
      </c>
      <c r="K1097" s="128" t="s">
        <v>3714</v>
      </c>
      <c r="L1097" s="129">
        <v>44375</v>
      </c>
      <c r="M1097" s="55" t="s">
        <v>86</v>
      </c>
      <c r="N1097" s="131" t="s">
        <v>102</v>
      </c>
      <c r="O1097" s="57" t="s">
        <v>3709</v>
      </c>
      <c r="P1097" s="57" t="s">
        <v>3713</v>
      </c>
      <c r="Q1097" s="57" t="s">
        <v>3712</v>
      </c>
      <c r="R1097" s="60" t="s">
        <v>86</v>
      </c>
      <c r="S1097" s="60"/>
    </row>
    <row r="1098" spans="1:19" ht="135" hidden="1" customHeight="1" x14ac:dyDescent="0.2">
      <c r="A1098" s="61" t="s">
        <v>3711</v>
      </c>
      <c r="B1098" s="55" t="s">
        <v>378</v>
      </c>
      <c r="C1098" s="56" t="s">
        <v>96</v>
      </c>
      <c r="D1098" s="57" t="s">
        <v>3710</v>
      </c>
      <c r="E1098" s="61" t="s">
        <v>108</v>
      </c>
      <c r="F1098" s="66" t="s">
        <v>376</v>
      </c>
      <c r="G1098" s="55" t="s">
        <v>375</v>
      </c>
      <c r="H1098" s="55" t="s">
        <v>86</v>
      </c>
      <c r="I1098" s="55" t="s">
        <v>86</v>
      </c>
      <c r="J1098" s="55" t="s">
        <v>2147</v>
      </c>
      <c r="K1098" s="128" t="s">
        <v>2370</v>
      </c>
      <c r="L1098" s="129">
        <v>44376</v>
      </c>
      <c r="M1098" s="55" t="s">
        <v>86</v>
      </c>
      <c r="N1098" s="131" t="s">
        <v>373</v>
      </c>
      <c r="O1098" s="57" t="s">
        <v>3709</v>
      </c>
      <c r="P1098" s="57" t="s">
        <v>3708</v>
      </c>
      <c r="Q1098" s="57" t="s">
        <v>3256</v>
      </c>
      <c r="R1098" s="60" t="s">
        <v>86</v>
      </c>
      <c r="S1098" s="60"/>
    </row>
    <row r="1099" spans="1:19" ht="135" hidden="1" customHeight="1" x14ac:dyDescent="0.2">
      <c r="A1099" s="61" t="s">
        <v>3707</v>
      </c>
      <c r="B1099" s="55" t="s">
        <v>97</v>
      </c>
      <c r="C1099" s="56" t="s">
        <v>96</v>
      </c>
      <c r="D1099" s="57" t="s">
        <v>3706</v>
      </c>
      <c r="E1099" s="61" t="s">
        <v>2180</v>
      </c>
      <c r="F1099" s="66" t="s">
        <v>2179</v>
      </c>
      <c r="G1099" s="55" t="s">
        <v>218</v>
      </c>
      <c r="H1099" s="55" t="s">
        <v>3705</v>
      </c>
      <c r="I1099" s="55" t="s">
        <v>3704</v>
      </c>
      <c r="J1099" s="55" t="s">
        <v>3703</v>
      </c>
      <c r="K1099" s="128" t="s">
        <v>3702</v>
      </c>
      <c r="L1099" s="129">
        <v>44377</v>
      </c>
      <c r="M1099" s="55" t="s">
        <v>86</v>
      </c>
      <c r="N1099" s="131" t="s">
        <v>224</v>
      </c>
      <c r="O1099" s="57" t="s">
        <v>3001</v>
      </c>
      <c r="P1099" s="57" t="s">
        <v>3701</v>
      </c>
      <c r="Q1099" s="57" t="s">
        <v>3700</v>
      </c>
      <c r="R1099" s="60" t="s">
        <v>86</v>
      </c>
      <c r="S1099" s="60"/>
    </row>
    <row r="1100" spans="1:19" ht="135" hidden="1" customHeight="1" x14ac:dyDescent="0.2">
      <c r="A1100" s="61" t="s">
        <v>3699</v>
      </c>
      <c r="B1100" s="55" t="s">
        <v>97</v>
      </c>
      <c r="C1100" s="56" t="s">
        <v>96</v>
      </c>
      <c r="D1100" s="57" t="s">
        <v>3698</v>
      </c>
      <c r="E1100" s="61" t="s">
        <v>2180</v>
      </c>
      <c r="F1100" s="66" t="s">
        <v>2179</v>
      </c>
      <c r="G1100" s="55" t="s">
        <v>218</v>
      </c>
      <c r="H1100" s="55" t="s">
        <v>3697</v>
      </c>
      <c r="I1100" s="55" t="s">
        <v>3696</v>
      </c>
      <c r="J1100" s="55" t="s">
        <v>3695</v>
      </c>
      <c r="K1100" s="128" t="s">
        <v>3694</v>
      </c>
      <c r="L1100" s="129">
        <v>44377</v>
      </c>
      <c r="M1100" s="55" t="s">
        <v>86</v>
      </c>
      <c r="N1100" s="131" t="s">
        <v>224</v>
      </c>
      <c r="O1100" s="57" t="s">
        <v>3001</v>
      </c>
      <c r="P1100" s="57" t="s">
        <v>3693</v>
      </c>
      <c r="Q1100" s="57" t="s">
        <v>3692</v>
      </c>
      <c r="R1100" s="60" t="s">
        <v>86</v>
      </c>
      <c r="S1100" s="60"/>
    </row>
    <row r="1101" spans="1:19" ht="135" hidden="1" customHeight="1" x14ac:dyDescent="0.2">
      <c r="A1101" s="61" t="s">
        <v>3691</v>
      </c>
      <c r="B1101" s="55" t="s">
        <v>97</v>
      </c>
      <c r="C1101" s="56" t="s">
        <v>96</v>
      </c>
      <c r="D1101" s="57" t="s">
        <v>3690</v>
      </c>
      <c r="E1101" s="61" t="s">
        <v>2180</v>
      </c>
      <c r="F1101" s="66" t="s">
        <v>2179</v>
      </c>
      <c r="G1101" s="55" t="s">
        <v>218</v>
      </c>
      <c r="H1101" s="55" t="s">
        <v>3689</v>
      </c>
      <c r="I1101" s="55" t="s">
        <v>3688</v>
      </c>
      <c r="J1101" s="55" t="s">
        <v>3687</v>
      </c>
      <c r="K1101" s="128" t="s">
        <v>3686</v>
      </c>
      <c r="L1101" s="129">
        <v>44378</v>
      </c>
      <c r="M1101" s="55" t="s">
        <v>86</v>
      </c>
      <c r="N1101" s="131" t="s">
        <v>224</v>
      </c>
      <c r="O1101" s="57" t="s">
        <v>3677</v>
      </c>
      <c r="P1101" s="57" t="s">
        <v>3685</v>
      </c>
      <c r="Q1101" s="57" t="s">
        <v>3684</v>
      </c>
      <c r="R1101" s="60" t="s">
        <v>86</v>
      </c>
      <c r="S1101" s="60"/>
    </row>
    <row r="1102" spans="1:19" ht="135" hidden="1" customHeight="1" x14ac:dyDescent="0.2">
      <c r="A1102" s="61" t="s">
        <v>3683</v>
      </c>
      <c r="B1102" s="55" t="s">
        <v>97</v>
      </c>
      <c r="C1102" s="56" t="s">
        <v>96</v>
      </c>
      <c r="D1102" s="57" t="s">
        <v>3682</v>
      </c>
      <c r="E1102" s="61" t="s">
        <v>2180</v>
      </c>
      <c r="F1102" s="66" t="s">
        <v>2179</v>
      </c>
      <c r="G1102" s="55" t="s">
        <v>218</v>
      </c>
      <c r="H1102" s="55" t="s">
        <v>3681</v>
      </c>
      <c r="I1102" s="55" t="s">
        <v>3680</v>
      </c>
      <c r="J1102" s="55" t="s">
        <v>3679</v>
      </c>
      <c r="K1102" s="128" t="s">
        <v>3678</v>
      </c>
      <c r="L1102" s="129">
        <v>44377</v>
      </c>
      <c r="M1102" s="55" t="s">
        <v>86</v>
      </c>
      <c r="N1102" s="131" t="s">
        <v>224</v>
      </c>
      <c r="O1102" s="57" t="s">
        <v>3677</v>
      </c>
      <c r="P1102" s="57" t="s">
        <v>3676</v>
      </c>
      <c r="Q1102" s="57" t="s">
        <v>3675</v>
      </c>
      <c r="R1102" s="60" t="s">
        <v>86</v>
      </c>
      <c r="S1102" s="60"/>
    </row>
    <row r="1103" spans="1:19" ht="135" hidden="1" customHeight="1" x14ac:dyDescent="0.2">
      <c r="A1103" s="61" t="s">
        <v>3674</v>
      </c>
      <c r="B1103" s="55" t="s">
        <v>97</v>
      </c>
      <c r="C1103" s="56" t="s">
        <v>96</v>
      </c>
      <c r="D1103" s="57" t="s">
        <v>3673</v>
      </c>
      <c r="E1103" s="61" t="s">
        <v>108</v>
      </c>
      <c r="F1103" s="66" t="s">
        <v>173</v>
      </c>
      <c r="G1103" s="55" t="s">
        <v>163</v>
      </c>
      <c r="H1103" s="55" t="s">
        <v>86</v>
      </c>
      <c r="I1103" s="55" t="s">
        <v>86</v>
      </c>
      <c r="J1103" s="55" t="s">
        <v>2823</v>
      </c>
      <c r="K1103" s="128" t="s">
        <v>2822</v>
      </c>
      <c r="L1103" s="129">
        <v>44377</v>
      </c>
      <c r="M1103" s="55" t="s">
        <v>86</v>
      </c>
      <c r="N1103" s="131" t="s">
        <v>158</v>
      </c>
      <c r="O1103" s="57" t="s">
        <v>2808</v>
      </c>
      <c r="P1103" s="57" t="s">
        <v>2814</v>
      </c>
      <c r="Q1103" s="57" t="s">
        <v>3672</v>
      </c>
      <c r="R1103" s="60" t="s">
        <v>86</v>
      </c>
      <c r="S1103" s="60" t="s">
        <v>223</v>
      </c>
    </row>
    <row r="1104" spans="1:19" ht="135" hidden="1" customHeight="1" x14ac:dyDescent="0.2">
      <c r="A1104" s="61" t="s">
        <v>3671</v>
      </c>
      <c r="B1104" s="55" t="s">
        <v>97</v>
      </c>
      <c r="C1104" s="56" t="s">
        <v>96</v>
      </c>
      <c r="D1104" s="57" t="s">
        <v>3670</v>
      </c>
      <c r="E1104" s="61" t="s">
        <v>3659</v>
      </c>
      <c r="F1104" s="66" t="s">
        <v>458</v>
      </c>
      <c r="G1104" s="55" t="s">
        <v>163</v>
      </c>
      <c r="H1104" s="55" t="s">
        <v>86</v>
      </c>
      <c r="I1104" s="55" t="s">
        <v>86</v>
      </c>
      <c r="J1104" s="55" t="s">
        <v>3669</v>
      </c>
      <c r="K1104" s="128" t="s">
        <v>3668</v>
      </c>
      <c r="L1104" s="129">
        <v>44384</v>
      </c>
      <c r="M1104" s="55" t="s">
        <v>86</v>
      </c>
      <c r="N1104" s="131" t="s">
        <v>158</v>
      </c>
      <c r="O1104" s="57" t="s">
        <v>3656</v>
      </c>
      <c r="P1104" s="57" t="s">
        <v>3655</v>
      </c>
      <c r="Q1104" s="57" t="s">
        <v>3667</v>
      </c>
      <c r="R1104" s="60" t="s">
        <v>86</v>
      </c>
      <c r="S1104" s="60" t="s">
        <v>223</v>
      </c>
    </row>
    <row r="1105" spans="1:19" ht="135" hidden="1" customHeight="1" x14ac:dyDescent="0.2">
      <c r="A1105" s="61" t="s">
        <v>3666</v>
      </c>
      <c r="B1105" s="55" t="s">
        <v>97</v>
      </c>
      <c r="C1105" s="56" t="s">
        <v>96</v>
      </c>
      <c r="D1105" s="57" t="s">
        <v>3665</v>
      </c>
      <c r="E1105" s="61" t="s">
        <v>3659</v>
      </c>
      <c r="F1105" s="66" t="s">
        <v>164</v>
      </c>
      <c r="G1105" s="55" t="s">
        <v>163</v>
      </c>
      <c r="H1105" s="55" t="s">
        <v>86</v>
      </c>
      <c r="I1105" s="55" t="s">
        <v>86</v>
      </c>
      <c r="J1105" s="55" t="s">
        <v>3664</v>
      </c>
      <c r="K1105" s="128" t="s">
        <v>3663</v>
      </c>
      <c r="L1105" s="129">
        <v>44384</v>
      </c>
      <c r="M1105" s="55" t="s">
        <v>86</v>
      </c>
      <c r="N1105" s="131" t="s">
        <v>158</v>
      </c>
      <c r="O1105" s="57" t="s">
        <v>3656</v>
      </c>
      <c r="P1105" s="57" t="s">
        <v>3655</v>
      </c>
      <c r="Q1105" s="57" t="s">
        <v>3662</v>
      </c>
      <c r="R1105" s="60" t="s">
        <v>86</v>
      </c>
      <c r="S1105" s="60" t="s">
        <v>223</v>
      </c>
    </row>
    <row r="1106" spans="1:19" ht="135" hidden="1" customHeight="1" x14ac:dyDescent="0.2">
      <c r="A1106" s="61" t="s">
        <v>3661</v>
      </c>
      <c r="B1106" s="55" t="s">
        <v>97</v>
      </c>
      <c r="C1106" s="56" t="s">
        <v>96</v>
      </c>
      <c r="D1106" s="57" t="s">
        <v>3660</v>
      </c>
      <c r="E1106" s="61" t="s">
        <v>3659</v>
      </c>
      <c r="F1106" s="66" t="s">
        <v>183</v>
      </c>
      <c r="G1106" s="55" t="s">
        <v>163</v>
      </c>
      <c r="H1106" s="55" t="s">
        <v>86</v>
      </c>
      <c r="I1106" s="55" t="s">
        <v>86</v>
      </c>
      <c r="J1106" s="55" t="s">
        <v>3658</v>
      </c>
      <c r="K1106" s="128" t="s">
        <v>3657</v>
      </c>
      <c r="L1106" s="129">
        <v>44384</v>
      </c>
      <c r="M1106" s="55" t="s">
        <v>86</v>
      </c>
      <c r="N1106" s="131" t="s">
        <v>158</v>
      </c>
      <c r="O1106" s="57" t="s">
        <v>3656</v>
      </c>
      <c r="P1106" s="57" t="s">
        <v>3655</v>
      </c>
      <c r="Q1106" s="57" t="s">
        <v>3654</v>
      </c>
      <c r="R1106" s="60" t="s">
        <v>86</v>
      </c>
      <c r="S1106" s="60" t="s">
        <v>223</v>
      </c>
    </row>
    <row r="1107" spans="1:19" ht="135" hidden="1" customHeight="1" x14ac:dyDescent="0.2">
      <c r="A1107" s="61" t="s">
        <v>3653</v>
      </c>
      <c r="B1107" s="55" t="s">
        <v>97</v>
      </c>
      <c r="C1107" s="56" t="s">
        <v>96</v>
      </c>
      <c r="D1107" s="57" t="s">
        <v>3652</v>
      </c>
      <c r="E1107" s="61" t="s">
        <v>2140</v>
      </c>
      <c r="F1107" s="66" t="s">
        <v>164</v>
      </c>
      <c r="G1107" s="55" t="s">
        <v>163</v>
      </c>
      <c r="H1107" s="55" t="s">
        <v>3651</v>
      </c>
      <c r="I1107" s="55" t="s">
        <v>3650</v>
      </c>
      <c r="J1107" s="55" t="s">
        <v>3649</v>
      </c>
      <c r="K1107" s="128" t="s">
        <v>3648</v>
      </c>
      <c r="L1107" s="129">
        <v>44386</v>
      </c>
      <c r="M1107" s="55" t="s">
        <v>86</v>
      </c>
      <c r="N1107" s="131" t="s">
        <v>158</v>
      </c>
      <c r="O1107" s="57" t="s">
        <v>3647</v>
      </c>
      <c r="P1107" s="57" t="s">
        <v>3646</v>
      </c>
      <c r="Q1107" s="57" t="s">
        <v>3645</v>
      </c>
      <c r="R1107" s="60" t="s">
        <v>86</v>
      </c>
      <c r="S1107" s="60"/>
    </row>
    <row r="1108" spans="1:19" ht="135" hidden="1" customHeight="1" x14ac:dyDescent="0.2">
      <c r="A1108" s="61" t="s">
        <v>3644</v>
      </c>
      <c r="B1108" s="55" t="s">
        <v>97</v>
      </c>
      <c r="C1108" s="56" t="s">
        <v>96</v>
      </c>
      <c r="D1108" s="57" t="s">
        <v>3643</v>
      </c>
      <c r="E1108" s="61" t="s">
        <v>193</v>
      </c>
      <c r="F1108" s="66" t="s">
        <v>458</v>
      </c>
      <c r="G1108" s="55" t="s">
        <v>163</v>
      </c>
      <c r="H1108" s="55" t="s">
        <v>3642</v>
      </c>
      <c r="I1108" s="55" t="s">
        <v>3641</v>
      </c>
      <c r="J1108" s="55" t="s">
        <v>3640</v>
      </c>
      <c r="K1108" s="128" t="s">
        <v>3639</v>
      </c>
      <c r="L1108" s="129">
        <v>44386</v>
      </c>
      <c r="M1108" s="55" t="s">
        <v>86</v>
      </c>
      <c r="N1108" s="131" t="s">
        <v>158</v>
      </c>
      <c r="O1108" s="57" t="s">
        <v>3348</v>
      </c>
      <c r="P1108" s="57" t="s">
        <v>3638</v>
      </c>
      <c r="Q1108" s="57" t="s">
        <v>3637</v>
      </c>
      <c r="R1108" s="60" t="s">
        <v>86</v>
      </c>
      <c r="S1108" s="60"/>
    </row>
    <row r="1109" spans="1:19" ht="135" hidden="1" customHeight="1" x14ac:dyDescent="0.2">
      <c r="A1109" s="61" t="s">
        <v>397</v>
      </c>
      <c r="B1109" s="55" t="s">
        <v>97</v>
      </c>
      <c r="C1109" s="56" t="s">
        <v>96</v>
      </c>
      <c r="D1109" s="57" t="s">
        <v>396</v>
      </c>
      <c r="E1109" s="61" t="s">
        <v>304</v>
      </c>
      <c r="F1109" s="66" t="s">
        <v>228</v>
      </c>
      <c r="G1109" s="55" t="s">
        <v>218</v>
      </c>
      <c r="H1109" s="55" t="s">
        <v>3636</v>
      </c>
      <c r="I1109" s="55" t="s">
        <v>3635</v>
      </c>
      <c r="J1109" s="55" t="s">
        <v>395</v>
      </c>
      <c r="K1109" s="128" t="s">
        <v>394</v>
      </c>
      <c r="L1109" s="129">
        <v>44390</v>
      </c>
      <c r="M1109" s="55" t="s">
        <v>86</v>
      </c>
      <c r="N1109" s="131" t="s">
        <v>224</v>
      </c>
      <c r="O1109" s="57" t="s">
        <v>391</v>
      </c>
      <c r="P1109" s="57" t="s">
        <v>390</v>
      </c>
      <c r="Q1109" s="57" t="s">
        <v>389</v>
      </c>
      <c r="R1109" s="60" t="s">
        <v>86</v>
      </c>
      <c r="S1109" s="60" t="s">
        <v>223</v>
      </c>
    </row>
    <row r="1110" spans="1:19" ht="135" hidden="1" customHeight="1" x14ac:dyDescent="0.2">
      <c r="A1110" s="61" t="s">
        <v>404</v>
      </c>
      <c r="B1110" s="55" t="s">
        <v>97</v>
      </c>
      <c r="C1110" s="56" t="s">
        <v>96</v>
      </c>
      <c r="D1110" s="57" t="s">
        <v>403</v>
      </c>
      <c r="E1110" s="61" t="s">
        <v>304</v>
      </c>
      <c r="F1110" s="66" t="s">
        <v>228</v>
      </c>
      <c r="G1110" s="55" t="s">
        <v>218</v>
      </c>
      <c r="H1110" s="55" t="s">
        <v>3634</v>
      </c>
      <c r="I1110" s="55" t="s">
        <v>1627</v>
      </c>
      <c r="J1110" s="55" t="s">
        <v>402</v>
      </c>
      <c r="K1110" s="128" t="s">
        <v>401</v>
      </c>
      <c r="L1110" s="129">
        <v>44390</v>
      </c>
      <c r="M1110" s="55" t="s">
        <v>86</v>
      </c>
      <c r="N1110" s="131" t="s">
        <v>224</v>
      </c>
      <c r="O1110" s="57" t="s">
        <v>391</v>
      </c>
      <c r="P1110" s="57" t="s">
        <v>390</v>
      </c>
      <c r="Q1110" s="57" t="s">
        <v>398</v>
      </c>
      <c r="R1110" s="60" t="s">
        <v>86</v>
      </c>
      <c r="S1110" s="60" t="s">
        <v>223</v>
      </c>
    </row>
    <row r="1111" spans="1:19" ht="135" hidden="1" customHeight="1" x14ac:dyDescent="0.2">
      <c r="A1111" s="61" t="s">
        <v>3633</v>
      </c>
      <c r="B1111" s="55" t="s">
        <v>97</v>
      </c>
      <c r="C1111" s="56" t="s">
        <v>96</v>
      </c>
      <c r="D1111" s="57" t="s">
        <v>3632</v>
      </c>
      <c r="E1111" s="61" t="s">
        <v>304</v>
      </c>
      <c r="F1111" s="66" t="s">
        <v>219</v>
      </c>
      <c r="G1111" s="55" t="s">
        <v>218</v>
      </c>
      <c r="H1111" s="55" t="s">
        <v>86</v>
      </c>
      <c r="I1111" s="55" t="s">
        <v>86</v>
      </c>
      <c r="J1111" s="55" t="s">
        <v>3631</v>
      </c>
      <c r="K1111" s="128" t="s">
        <v>3630</v>
      </c>
      <c r="L1111" s="129">
        <v>44390</v>
      </c>
      <c r="M1111" s="55" t="s">
        <v>86</v>
      </c>
      <c r="N1111" s="131" t="s">
        <v>224</v>
      </c>
      <c r="O1111" s="57" t="s">
        <v>391</v>
      </c>
      <c r="P1111" s="57" t="s">
        <v>390</v>
      </c>
      <c r="Q1111" s="57" t="s">
        <v>3629</v>
      </c>
      <c r="R1111" s="60" t="s">
        <v>86</v>
      </c>
      <c r="S1111" s="60"/>
    </row>
    <row r="1112" spans="1:19" ht="135" hidden="1" customHeight="1" x14ac:dyDescent="0.2">
      <c r="A1112" s="61" t="s">
        <v>3628</v>
      </c>
      <c r="B1112" s="55" t="s">
        <v>97</v>
      </c>
      <c r="C1112" s="56" t="s">
        <v>96</v>
      </c>
      <c r="D1112" s="57" t="s">
        <v>3627</v>
      </c>
      <c r="E1112" s="61" t="s">
        <v>2180</v>
      </c>
      <c r="F1112" s="66" t="s">
        <v>2179</v>
      </c>
      <c r="G1112" s="55" t="s">
        <v>218</v>
      </c>
      <c r="H1112" s="55" t="s">
        <v>86</v>
      </c>
      <c r="I1112" s="55" t="s">
        <v>86</v>
      </c>
      <c r="J1112" s="55" t="s">
        <v>3626</v>
      </c>
      <c r="K1112" s="128" t="s">
        <v>3625</v>
      </c>
      <c r="L1112" s="129">
        <v>44392</v>
      </c>
      <c r="M1112" s="55" t="s">
        <v>86</v>
      </c>
      <c r="N1112" s="131" t="s">
        <v>224</v>
      </c>
      <c r="O1112" s="57" t="s">
        <v>3624</v>
      </c>
      <c r="P1112" s="57" t="s">
        <v>3623</v>
      </c>
      <c r="Q1112" s="57" t="s">
        <v>3622</v>
      </c>
      <c r="R1112" s="60" t="s">
        <v>86</v>
      </c>
      <c r="S1112" s="60"/>
    </row>
    <row r="1113" spans="1:19" ht="135" hidden="1" customHeight="1" x14ac:dyDescent="0.2">
      <c r="A1113" s="61" t="s">
        <v>3621</v>
      </c>
      <c r="B1113" s="55" t="s">
        <v>110</v>
      </c>
      <c r="C1113" s="56" t="s">
        <v>96</v>
      </c>
      <c r="D1113" s="57" t="s">
        <v>3620</v>
      </c>
      <c r="E1113" s="61" t="s">
        <v>108</v>
      </c>
      <c r="F1113" s="66" t="s">
        <v>107</v>
      </c>
      <c r="G1113" s="55" t="s">
        <v>2155</v>
      </c>
      <c r="H1113" s="55" t="s">
        <v>86</v>
      </c>
      <c r="I1113" s="55" t="s">
        <v>86</v>
      </c>
      <c r="J1113" s="55" t="s">
        <v>3619</v>
      </c>
      <c r="K1113" s="128" t="s">
        <v>3618</v>
      </c>
      <c r="L1113" s="129">
        <v>44391</v>
      </c>
      <c r="M1113" s="134" t="s">
        <v>103</v>
      </c>
      <c r="N1113" s="131" t="s">
        <v>102</v>
      </c>
      <c r="O1113" s="57" t="s">
        <v>3617</v>
      </c>
      <c r="P1113" s="57" t="s">
        <v>3616</v>
      </c>
      <c r="Q1113" s="57" t="s">
        <v>3615</v>
      </c>
      <c r="R1113" s="60" t="s">
        <v>86</v>
      </c>
      <c r="S1113" s="60"/>
    </row>
    <row r="1114" spans="1:19" ht="135" hidden="1" customHeight="1" x14ac:dyDescent="0.2">
      <c r="A1114" s="61" t="s">
        <v>3614</v>
      </c>
      <c r="B1114" s="55" t="s">
        <v>378</v>
      </c>
      <c r="C1114" s="56" t="s">
        <v>96</v>
      </c>
      <c r="D1114" s="57" t="s">
        <v>3613</v>
      </c>
      <c r="E1114" s="61" t="s">
        <v>108</v>
      </c>
      <c r="F1114" s="66" t="s">
        <v>376</v>
      </c>
      <c r="G1114" s="55" t="s">
        <v>375</v>
      </c>
      <c r="H1114" s="55" t="s">
        <v>86</v>
      </c>
      <c r="I1114" s="55" t="s">
        <v>86</v>
      </c>
      <c r="J1114" s="55" t="s">
        <v>2147</v>
      </c>
      <c r="K1114" s="128" t="s">
        <v>2370</v>
      </c>
      <c r="L1114" s="129">
        <v>44399</v>
      </c>
      <c r="M1114" s="55" t="s">
        <v>86</v>
      </c>
      <c r="N1114" s="131" t="s">
        <v>373</v>
      </c>
      <c r="O1114" s="57" t="s">
        <v>3612</v>
      </c>
      <c r="P1114" s="57" t="s">
        <v>3611</v>
      </c>
      <c r="Q1114" s="57" t="s">
        <v>3256</v>
      </c>
      <c r="R1114" s="60" t="s">
        <v>86</v>
      </c>
      <c r="S1114" s="60"/>
    </row>
    <row r="1115" spans="1:19" ht="135" hidden="1" customHeight="1" x14ac:dyDescent="0.2">
      <c r="A1115" s="61" t="s">
        <v>3610</v>
      </c>
      <c r="B1115" s="55" t="s">
        <v>97</v>
      </c>
      <c r="C1115" s="56" t="s">
        <v>96</v>
      </c>
      <c r="D1115" s="57" t="s">
        <v>3609</v>
      </c>
      <c r="E1115" s="61" t="s">
        <v>2180</v>
      </c>
      <c r="F1115" s="66" t="s">
        <v>2179</v>
      </c>
      <c r="G1115" s="55" t="s">
        <v>218</v>
      </c>
      <c r="H1115" s="55" t="s">
        <v>3608</v>
      </c>
      <c r="I1115" s="55" t="s">
        <v>3607</v>
      </c>
      <c r="J1115" s="55" t="s">
        <v>3606</v>
      </c>
      <c r="K1115" s="128" t="s">
        <v>3605</v>
      </c>
      <c r="L1115" s="129">
        <v>44405</v>
      </c>
      <c r="M1115" s="55" t="s">
        <v>86</v>
      </c>
      <c r="N1115" s="131" t="s">
        <v>224</v>
      </c>
      <c r="O1115" s="57" t="s">
        <v>3604</v>
      </c>
      <c r="P1115" s="57" t="s">
        <v>3603</v>
      </c>
      <c r="Q1115" s="57" t="s">
        <v>3602</v>
      </c>
      <c r="R1115" s="60" t="s">
        <v>86</v>
      </c>
      <c r="S1115" s="60"/>
    </row>
    <row r="1116" spans="1:19" ht="135" hidden="1" customHeight="1" x14ac:dyDescent="0.2">
      <c r="A1116" s="61" t="s">
        <v>3601</v>
      </c>
      <c r="B1116" s="55" t="s">
        <v>97</v>
      </c>
      <c r="C1116" s="56" t="s">
        <v>96</v>
      </c>
      <c r="D1116" s="57" t="s">
        <v>3600</v>
      </c>
      <c r="E1116" s="61" t="s">
        <v>2180</v>
      </c>
      <c r="F1116" s="66" t="s">
        <v>2179</v>
      </c>
      <c r="G1116" s="55" t="s">
        <v>218</v>
      </c>
      <c r="H1116" s="55" t="s">
        <v>3599</v>
      </c>
      <c r="I1116" s="55" t="s">
        <v>3598</v>
      </c>
      <c r="J1116" s="55" t="s">
        <v>3597</v>
      </c>
      <c r="K1116" s="128" t="s">
        <v>3596</v>
      </c>
      <c r="L1116" s="129">
        <v>44404</v>
      </c>
      <c r="M1116" s="55" t="s">
        <v>86</v>
      </c>
      <c r="N1116" s="131" t="s">
        <v>224</v>
      </c>
      <c r="O1116" s="57" t="s">
        <v>3587</v>
      </c>
      <c r="P1116" s="57" t="s">
        <v>3595</v>
      </c>
      <c r="Q1116" s="57" t="s">
        <v>3594</v>
      </c>
      <c r="R1116" s="60" t="s">
        <v>86</v>
      </c>
      <c r="S1116" s="60"/>
    </row>
    <row r="1117" spans="1:19" ht="135" hidden="1" customHeight="1" x14ac:dyDescent="0.2">
      <c r="A1117" s="61" t="s">
        <v>3593</v>
      </c>
      <c r="B1117" s="55" t="s">
        <v>97</v>
      </c>
      <c r="C1117" s="56" t="s">
        <v>96</v>
      </c>
      <c r="D1117" s="57" t="s">
        <v>3592</v>
      </c>
      <c r="E1117" s="61" t="s">
        <v>2180</v>
      </c>
      <c r="F1117" s="66" t="s">
        <v>2179</v>
      </c>
      <c r="G1117" s="55" t="s">
        <v>218</v>
      </c>
      <c r="H1117" s="55" t="s">
        <v>3591</v>
      </c>
      <c r="I1117" s="55" t="s">
        <v>3590</v>
      </c>
      <c r="J1117" s="55" t="s">
        <v>3589</v>
      </c>
      <c r="K1117" s="128" t="s">
        <v>3588</v>
      </c>
      <c r="L1117" s="129">
        <v>44405</v>
      </c>
      <c r="M1117" s="55" t="s">
        <v>86</v>
      </c>
      <c r="N1117" s="131" t="s">
        <v>224</v>
      </c>
      <c r="O1117" s="57" t="s">
        <v>3587</v>
      </c>
      <c r="P1117" s="57" t="s">
        <v>3586</v>
      </c>
      <c r="Q1117" s="57" t="s">
        <v>3585</v>
      </c>
      <c r="R1117" s="60" t="s">
        <v>86</v>
      </c>
      <c r="S1117" s="60"/>
    </row>
    <row r="1118" spans="1:19" ht="135" hidden="1" customHeight="1" x14ac:dyDescent="0.2">
      <c r="A1118" s="61" t="s">
        <v>1860</v>
      </c>
      <c r="B1118" s="55" t="s">
        <v>97</v>
      </c>
      <c r="C1118" s="56" t="s">
        <v>96</v>
      </c>
      <c r="D1118" s="57" t="s">
        <v>1859</v>
      </c>
      <c r="E1118" s="61" t="s">
        <v>130</v>
      </c>
      <c r="F1118" s="66" t="s">
        <v>183</v>
      </c>
      <c r="G1118" s="55" t="s">
        <v>163</v>
      </c>
      <c r="H1118" s="55" t="s">
        <v>3584</v>
      </c>
      <c r="I1118" s="55" t="s">
        <v>3583</v>
      </c>
      <c r="J1118" s="55" t="s">
        <v>1858</v>
      </c>
      <c r="K1118" s="128" t="s">
        <v>1857</v>
      </c>
      <c r="L1118" s="129">
        <v>44405</v>
      </c>
      <c r="M1118" s="55" t="s">
        <v>86</v>
      </c>
      <c r="N1118" s="131" t="s">
        <v>158</v>
      </c>
      <c r="O1118" s="57" t="s">
        <v>1854</v>
      </c>
      <c r="P1118" s="57" t="s">
        <v>1853</v>
      </c>
      <c r="Q1118" s="57" t="s">
        <v>1852</v>
      </c>
      <c r="R1118" s="60" t="s">
        <v>86</v>
      </c>
      <c r="S1118" s="60" t="s">
        <v>223</v>
      </c>
    </row>
    <row r="1119" spans="1:19" ht="135" hidden="1" customHeight="1" x14ac:dyDescent="0.2">
      <c r="A1119" s="61" t="s">
        <v>3582</v>
      </c>
      <c r="B1119" s="55" t="s">
        <v>97</v>
      </c>
      <c r="C1119" s="56" t="s">
        <v>96</v>
      </c>
      <c r="D1119" s="57" t="s">
        <v>3581</v>
      </c>
      <c r="E1119" s="61" t="s">
        <v>568</v>
      </c>
      <c r="F1119" s="66" t="s">
        <v>183</v>
      </c>
      <c r="G1119" s="55" t="s">
        <v>163</v>
      </c>
      <c r="H1119" s="55" t="s">
        <v>86</v>
      </c>
      <c r="I1119" s="55" t="s">
        <v>86</v>
      </c>
      <c r="J1119" s="55" t="s">
        <v>3580</v>
      </c>
      <c r="K1119" s="128" t="s">
        <v>3579</v>
      </c>
      <c r="L1119" s="129">
        <v>44406</v>
      </c>
      <c r="M1119" s="55" t="s">
        <v>86</v>
      </c>
      <c r="N1119" s="131" t="s">
        <v>158</v>
      </c>
      <c r="O1119" s="57" t="s">
        <v>1854</v>
      </c>
      <c r="P1119" s="57" t="s">
        <v>3578</v>
      </c>
      <c r="Q1119" s="57" t="s">
        <v>3577</v>
      </c>
      <c r="R1119" s="60" t="s">
        <v>86</v>
      </c>
      <c r="S1119" s="60"/>
    </row>
    <row r="1120" spans="1:19" ht="135" hidden="1" customHeight="1" x14ac:dyDescent="0.2">
      <c r="A1120" s="61" t="s">
        <v>3576</v>
      </c>
      <c r="B1120" s="55" t="s">
        <v>97</v>
      </c>
      <c r="C1120" s="56" t="s">
        <v>96</v>
      </c>
      <c r="D1120" s="57" t="s">
        <v>3575</v>
      </c>
      <c r="E1120" s="61" t="s">
        <v>108</v>
      </c>
      <c r="F1120" s="66" t="s">
        <v>129</v>
      </c>
      <c r="G1120" s="55" t="s">
        <v>367</v>
      </c>
      <c r="H1120" s="55" t="s">
        <v>3574</v>
      </c>
      <c r="I1120" s="55" t="s">
        <v>3573</v>
      </c>
      <c r="J1120" s="55" t="s">
        <v>3572</v>
      </c>
      <c r="K1120" s="128" t="s">
        <v>3571</v>
      </c>
      <c r="L1120" s="129">
        <v>44406</v>
      </c>
      <c r="M1120" s="55" t="s">
        <v>86</v>
      </c>
      <c r="N1120" s="131" t="s">
        <v>90</v>
      </c>
      <c r="O1120" s="57" t="s">
        <v>3563</v>
      </c>
      <c r="P1120" s="57" t="s">
        <v>3562</v>
      </c>
      <c r="Q1120" s="57" t="s">
        <v>3570</v>
      </c>
      <c r="R1120" s="60" t="s">
        <v>86</v>
      </c>
      <c r="S1120" s="60"/>
    </row>
    <row r="1121" spans="1:19" ht="135" hidden="1" customHeight="1" x14ac:dyDescent="0.2">
      <c r="A1121" s="61" t="s">
        <v>3569</v>
      </c>
      <c r="B1121" s="55" t="s">
        <v>97</v>
      </c>
      <c r="C1121" s="56" t="s">
        <v>96</v>
      </c>
      <c r="D1121" s="57" t="s">
        <v>3568</v>
      </c>
      <c r="E1121" s="61" t="s">
        <v>108</v>
      </c>
      <c r="F1121" s="66" t="s">
        <v>129</v>
      </c>
      <c r="G1121" s="55" t="s">
        <v>362</v>
      </c>
      <c r="H1121" s="55" t="s">
        <v>3567</v>
      </c>
      <c r="I1121" s="55" t="s">
        <v>3566</v>
      </c>
      <c r="J1121" s="55" t="s">
        <v>3565</v>
      </c>
      <c r="K1121" s="128" t="s">
        <v>3564</v>
      </c>
      <c r="L1121" s="129">
        <v>44406</v>
      </c>
      <c r="M1121" s="55" t="s">
        <v>86</v>
      </c>
      <c r="N1121" s="131" t="s">
        <v>360</v>
      </c>
      <c r="O1121" s="57" t="s">
        <v>3563</v>
      </c>
      <c r="P1121" s="57" t="s">
        <v>3562</v>
      </c>
      <c r="Q1121" s="57" t="s">
        <v>3561</v>
      </c>
      <c r="R1121" s="60" t="s">
        <v>86</v>
      </c>
      <c r="S1121" s="60"/>
    </row>
    <row r="1122" spans="1:19" ht="135" hidden="1" customHeight="1" x14ac:dyDescent="0.2">
      <c r="A1122" s="61" t="s">
        <v>3560</v>
      </c>
      <c r="B1122" s="55" t="s">
        <v>97</v>
      </c>
      <c r="C1122" s="56" t="s">
        <v>96</v>
      </c>
      <c r="D1122" s="57" t="s">
        <v>3559</v>
      </c>
      <c r="E1122" s="61" t="s">
        <v>165</v>
      </c>
      <c r="F1122" s="66" t="s">
        <v>183</v>
      </c>
      <c r="G1122" s="55" t="s">
        <v>163</v>
      </c>
      <c r="H1122" s="55" t="s">
        <v>3558</v>
      </c>
      <c r="I1122" s="55" t="s">
        <v>3557</v>
      </c>
      <c r="J1122" s="55" t="s">
        <v>3556</v>
      </c>
      <c r="K1122" s="128" t="s">
        <v>3555</v>
      </c>
      <c r="L1122" s="129">
        <v>44412</v>
      </c>
      <c r="M1122" s="55" t="s">
        <v>86</v>
      </c>
      <c r="N1122" s="131" t="s">
        <v>158</v>
      </c>
      <c r="O1122" s="57" t="s">
        <v>1854</v>
      </c>
      <c r="P1122" s="57" t="s">
        <v>3554</v>
      </c>
      <c r="Q1122" s="57" t="s">
        <v>3553</v>
      </c>
      <c r="R1122" s="60" t="s">
        <v>86</v>
      </c>
      <c r="S1122" s="60"/>
    </row>
    <row r="1123" spans="1:19" ht="135" hidden="1" customHeight="1" x14ac:dyDescent="0.2">
      <c r="A1123" s="61" t="s">
        <v>3552</v>
      </c>
      <c r="B1123" s="55" t="s">
        <v>97</v>
      </c>
      <c r="C1123" s="56" t="s">
        <v>96</v>
      </c>
      <c r="D1123" s="57" t="s">
        <v>3551</v>
      </c>
      <c r="E1123" s="61" t="s">
        <v>220</v>
      </c>
      <c r="F1123" s="66" t="s">
        <v>228</v>
      </c>
      <c r="G1123" s="55" t="s">
        <v>218</v>
      </c>
      <c r="H1123" s="55" t="s">
        <v>86</v>
      </c>
      <c r="I1123" s="55" t="s">
        <v>86</v>
      </c>
      <c r="J1123" s="55" t="s">
        <v>3550</v>
      </c>
      <c r="K1123" s="128" t="s">
        <v>3549</v>
      </c>
      <c r="L1123" s="129">
        <v>44412</v>
      </c>
      <c r="M1123" s="55" t="s">
        <v>86</v>
      </c>
      <c r="N1123" s="131" t="s">
        <v>224</v>
      </c>
      <c r="O1123" s="57" t="s">
        <v>391</v>
      </c>
      <c r="P1123" s="57" t="s">
        <v>3539</v>
      </c>
      <c r="Q1123" s="57" t="s">
        <v>3548</v>
      </c>
      <c r="R1123" s="60" t="s">
        <v>86</v>
      </c>
      <c r="S1123" s="60"/>
    </row>
    <row r="1124" spans="1:19" ht="135" hidden="1" customHeight="1" x14ac:dyDescent="0.2">
      <c r="A1124" s="61" t="s">
        <v>3547</v>
      </c>
      <c r="B1124" s="55" t="s">
        <v>97</v>
      </c>
      <c r="C1124" s="56" t="s">
        <v>96</v>
      </c>
      <c r="D1124" s="57" t="s">
        <v>3546</v>
      </c>
      <c r="E1124" s="61" t="s">
        <v>220</v>
      </c>
      <c r="F1124" s="66" t="s">
        <v>228</v>
      </c>
      <c r="G1124" s="55" t="s">
        <v>218</v>
      </c>
      <c r="H1124" s="55" t="s">
        <v>86</v>
      </c>
      <c r="I1124" s="55" t="s">
        <v>86</v>
      </c>
      <c r="J1124" s="55" t="s">
        <v>3545</v>
      </c>
      <c r="K1124" s="128" t="s">
        <v>3544</v>
      </c>
      <c r="L1124" s="129">
        <v>44412</v>
      </c>
      <c r="M1124" s="55" t="s">
        <v>86</v>
      </c>
      <c r="N1124" s="131" t="s">
        <v>224</v>
      </c>
      <c r="O1124" s="57" t="s">
        <v>391</v>
      </c>
      <c r="P1124" s="57" t="s">
        <v>3539</v>
      </c>
      <c r="Q1124" s="57" t="s">
        <v>3543</v>
      </c>
      <c r="R1124" s="60" t="s">
        <v>86</v>
      </c>
      <c r="S1124" s="60"/>
    </row>
    <row r="1125" spans="1:19" ht="135" hidden="1" customHeight="1" x14ac:dyDescent="0.2">
      <c r="A1125" s="61" t="s">
        <v>3542</v>
      </c>
      <c r="B1125" s="55" t="s">
        <v>97</v>
      </c>
      <c r="C1125" s="56" t="s">
        <v>96</v>
      </c>
      <c r="D1125" s="57" t="s">
        <v>3541</v>
      </c>
      <c r="E1125" s="61" t="s">
        <v>220</v>
      </c>
      <c r="F1125" s="66" t="s">
        <v>219</v>
      </c>
      <c r="G1125" s="55" t="s">
        <v>218</v>
      </c>
      <c r="H1125" s="55" t="s">
        <v>86</v>
      </c>
      <c r="I1125" s="55" t="s">
        <v>86</v>
      </c>
      <c r="J1125" s="55" t="s">
        <v>3540</v>
      </c>
      <c r="K1125" s="128" t="s">
        <v>1864</v>
      </c>
      <c r="L1125" s="129">
        <v>44412</v>
      </c>
      <c r="M1125" s="55" t="s">
        <v>86</v>
      </c>
      <c r="N1125" s="131" t="s">
        <v>224</v>
      </c>
      <c r="O1125" s="57" t="s">
        <v>391</v>
      </c>
      <c r="P1125" s="57" t="s">
        <v>3539</v>
      </c>
      <c r="Q1125" s="57" t="s">
        <v>3538</v>
      </c>
      <c r="R1125" s="60" t="s">
        <v>86</v>
      </c>
      <c r="S1125" s="60"/>
    </row>
    <row r="1126" spans="1:19" ht="135" hidden="1" customHeight="1" x14ac:dyDescent="0.2">
      <c r="A1126" s="61" t="s">
        <v>3537</v>
      </c>
      <c r="B1126" s="55" t="s">
        <v>378</v>
      </c>
      <c r="C1126" s="56" t="s">
        <v>96</v>
      </c>
      <c r="D1126" s="57" t="s">
        <v>3536</v>
      </c>
      <c r="E1126" s="61" t="s">
        <v>108</v>
      </c>
      <c r="F1126" s="66" t="s">
        <v>2616</v>
      </c>
      <c r="G1126" s="55" t="s">
        <v>375</v>
      </c>
      <c r="H1126" s="55" t="s">
        <v>86</v>
      </c>
      <c r="I1126" s="55" t="s">
        <v>86</v>
      </c>
      <c r="J1126" s="55" t="s">
        <v>374</v>
      </c>
      <c r="K1126" s="128" t="s">
        <v>2370</v>
      </c>
      <c r="L1126" s="129">
        <v>44410</v>
      </c>
      <c r="M1126" s="55" t="s">
        <v>86</v>
      </c>
      <c r="N1126" s="131" t="s">
        <v>373</v>
      </c>
      <c r="O1126" s="57" t="s">
        <v>2615</v>
      </c>
      <c r="P1126" s="57" t="s">
        <v>3535</v>
      </c>
      <c r="Q1126" s="57" t="s">
        <v>3531</v>
      </c>
      <c r="R1126" s="60" t="s">
        <v>86</v>
      </c>
      <c r="S1126" s="60"/>
    </row>
    <row r="1127" spans="1:19" ht="135" hidden="1" customHeight="1" x14ac:dyDescent="0.2">
      <c r="A1127" s="61" t="s">
        <v>3534</v>
      </c>
      <c r="B1127" s="55" t="s">
        <v>378</v>
      </c>
      <c r="C1127" s="56" t="s">
        <v>96</v>
      </c>
      <c r="D1127" s="57" t="s">
        <v>3533</v>
      </c>
      <c r="E1127" s="61" t="s">
        <v>108</v>
      </c>
      <c r="F1127" s="66" t="s">
        <v>2616</v>
      </c>
      <c r="G1127" s="55" t="s">
        <v>375</v>
      </c>
      <c r="H1127" s="55" t="s">
        <v>86</v>
      </c>
      <c r="I1127" s="55" t="s">
        <v>86</v>
      </c>
      <c r="J1127" s="55" t="s">
        <v>374</v>
      </c>
      <c r="K1127" s="128" t="s">
        <v>2370</v>
      </c>
      <c r="L1127" s="129">
        <v>44413</v>
      </c>
      <c r="M1127" s="55" t="s">
        <v>86</v>
      </c>
      <c r="N1127" s="131" t="s">
        <v>373</v>
      </c>
      <c r="O1127" s="57" t="s">
        <v>2615</v>
      </c>
      <c r="P1127" s="57" t="s">
        <v>3532</v>
      </c>
      <c r="Q1127" s="57" t="s">
        <v>3531</v>
      </c>
      <c r="R1127" s="60" t="s">
        <v>86</v>
      </c>
      <c r="S1127" s="60"/>
    </row>
    <row r="1128" spans="1:19" ht="135" hidden="1" customHeight="1" x14ac:dyDescent="0.2">
      <c r="A1128" s="61" t="s">
        <v>3530</v>
      </c>
      <c r="B1128" s="55" t="s">
        <v>378</v>
      </c>
      <c r="C1128" s="56" t="s">
        <v>96</v>
      </c>
      <c r="D1128" s="57" t="s">
        <v>3529</v>
      </c>
      <c r="E1128" s="61" t="s">
        <v>108</v>
      </c>
      <c r="F1128" s="66" t="s">
        <v>376</v>
      </c>
      <c r="G1128" s="55" t="s">
        <v>375</v>
      </c>
      <c r="H1128" s="55" t="s">
        <v>86</v>
      </c>
      <c r="I1128" s="55" t="s">
        <v>86</v>
      </c>
      <c r="J1128" s="55" t="s">
        <v>2147</v>
      </c>
      <c r="K1128" s="128" t="s">
        <v>2370</v>
      </c>
      <c r="L1128" s="129">
        <v>44410</v>
      </c>
      <c r="M1128" s="55" t="s">
        <v>86</v>
      </c>
      <c r="N1128" s="131" t="s">
        <v>373</v>
      </c>
      <c r="O1128" s="57" t="s">
        <v>3528</v>
      </c>
      <c r="P1128" s="57" t="s">
        <v>3527</v>
      </c>
      <c r="Q1128" s="57" t="s">
        <v>3526</v>
      </c>
      <c r="R1128" s="60" t="s">
        <v>86</v>
      </c>
      <c r="S1128" s="60"/>
    </row>
    <row r="1129" spans="1:19" ht="135" hidden="1" customHeight="1" x14ac:dyDescent="0.2">
      <c r="A1129" s="61" t="s">
        <v>3525</v>
      </c>
      <c r="B1129" s="55" t="s">
        <v>378</v>
      </c>
      <c r="C1129" s="56" t="s">
        <v>96</v>
      </c>
      <c r="D1129" s="57" t="s">
        <v>3524</v>
      </c>
      <c r="E1129" s="61" t="s">
        <v>108</v>
      </c>
      <c r="F1129" s="66" t="s">
        <v>376</v>
      </c>
      <c r="G1129" s="55" t="s">
        <v>375</v>
      </c>
      <c r="H1129" s="55" t="s">
        <v>86</v>
      </c>
      <c r="I1129" s="55" t="s">
        <v>86</v>
      </c>
      <c r="J1129" s="55" t="s">
        <v>2147</v>
      </c>
      <c r="K1129" s="128" t="s">
        <v>2370</v>
      </c>
      <c r="L1129" s="129">
        <v>44413</v>
      </c>
      <c r="M1129" s="55" t="s">
        <v>86</v>
      </c>
      <c r="N1129" s="131" t="s">
        <v>373</v>
      </c>
      <c r="O1129" s="57" t="s">
        <v>3523</v>
      </c>
      <c r="P1129" s="57" t="s">
        <v>3522</v>
      </c>
      <c r="Q1129" s="57" t="s">
        <v>3256</v>
      </c>
      <c r="R1129" s="60" t="s">
        <v>86</v>
      </c>
      <c r="S1129" s="60"/>
    </row>
    <row r="1130" spans="1:19" ht="135" hidden="1" customHeight="1" x14ac:dyDescent="0.2">
      <c r="A1130" s="61" t="s">
        <v>3521</v>
      </c>
      <c r="B1130" s="55" t="s">
        <v>378</v>
      </c>
      <c r="C1130" s="56" t="s">
        <v>96</v>
      </c>
      <c r="D1130" s="57" t="s">
        <v>3520</v>
      </c>
      <c r="E1130" s="61" t="s">
        <v>108</v>
      </c>
      <c r="F1130" s="66" t="s">
        <v>376</v>
      </c>
      <c r="G1130" s="55" t="s">
        <v>375</v>
      </c>
      <c r="H1130" s="55" t="s">
        <v>86</v>
      </c>
      <c r="I1130" s="55" t="s">
        <v>86</v>
      </c>
      <c r="J1130" s="55" t="s">
        <v>2147</v>
      </c>
      <c r="K1130" s="128" t="s">
        <v>2370</v>
      </c>
      <c r="L1130" s="129">
        <v>44413</v>
      </c>
      <c r="M1130" s="55" t="s">
        <v>86</v>
      </c>
      <c r="N1130" s="131" t="s">
        <v>373</v>
      </c>
      <c r="O1130" s="57" t="s">
        <v>3519</v>
      </c>
      <c r="P1130" s="57" t="s">
        <v>3518</v>
      </c>
      <c r="Q1130" s="57" t="s">
        <v>3256</v>
      </c>
      <c r="R1130" s="60" t="s">
        <v>86</v>
      </c>
      <c r="S1130" s="60"/>
    </row>
    <row r="1131" spans="1:19" ht="135" hidden="1" customHeight="1" x14ac:dyDescent="0.2">
      <c r="A1131" s="61" t="s">
        <v>3517</v>
      </c>
      <c r="B1131" s="55" t="s">
        <v>97</v>
      </c>
      <c r="C1131" s="56" t="s">
        <v>96</v>
      </c>
      <c r="D1131" s="57" t="s">
        <v>3516</v>
      </c>
      <c r="E1131" s="61" t="s">
        <v>2319</v>
      </c>
      <c r="F1131" s="66" t="s">
        <v>93</v>
      </c>
      <c r="G1131" s="55" t="s">
        <v>92</v>
      </c>
      <c r="H1131" s="55" t="s">
        <v>86</v>
      </c>
      <c r="I1131" s="55" t="s">
        <v>86</v>
      </c>
      <c r="J1131" s="55" t="s">
        <v>3515</v>
      </c>
      <c r="K1131" s="128" t="s">
        <v>3514</v>
      </c>
      <c r="L1131" s="129">
        <v>43817</v>
      </c>
      <c r="M1131" s="55" t="s">
        <v>86</v>
      </c>
      <c r="N1131" s="131" t="s">
        <v>90</v>
      </c>
      <c r="O1131" s="57" t="s">
        <v>2248</v>
      </c>
      <c r="P1131" s="57" t="s">
        <v>3513</v>
      </c>
      <c r="Q1131" s="57" t="s">
        <v>3512</v>
      </c>
      <c r="R1131" s="60" t="s">
        <v>86</v>
      </c>
      <c r="S1131" s="60"/>
    </row>
    <row r="1132" spans="1:19" ht="135" hidden="1" customHeight="1" x14ac:dyDescent="0.2">
      <c r="A1132" s="61" t="s">
        <v>3511</v>
      </c>
      <c r="B1132" s="55" t="s">
        <v>97</v>
      </c>
      <c r="C1132" s="56" t="s">
        <v>96</v>
      </c>
      <c r="D1132" s="57" t="s">
        <v>3510</v>
      </c>
      <c r="E1132" s="61" t="s">
        <v>3504</v>
      </c>
      <c r="F1132" s="66" t="s">
        <v>164</v>
      </c>
      <c r="G1132" s="55" t="s">
        <v>163</v>
      </c>
      <c r="H1132" s="55" t="s">
        <v>86</v>
      </c>
      <c r="I1132" s="55" t="s">
        <v>86</v>
      </c>
      <c r="J1132" s="55" t="s">
        <v>3509</v>
      </c>
      <c r="K1132" s="128" t="s">
        <v>3508</v>
      </c>
      <c r="L1132" s="129">
        <v>44428</v>
      </c>
      <c r="M1132" s="55" t="s">
        <v>86</v>
      </c>
      <c r="N1132" s="131" t="s">
        <v>158</v>
      </c>
      <c r="O1132" s="57" t="s">
        <v>3501</v>
      </c>
      <c r="P1132" s="57" t="s">
        <v>3500</v>
      </c>
      <c r="Q1132" s="57" t="s">
        <v>3507</v>
      </c>
      <c r="R1132" s="60" t="s">
        <v>86</v>
      </c>
      <c r="S1132" s="60"/>
    </row>
    <row r="1133" spans="1:19" ht="135" hidden="1" customHeight="1" x14ac:dyDescent="0.2">
      <c r="A1133" s="61" t="s">
        <v>3506</v>
      </c>
      <c r="B1133" s="55" t="s">
        <v>97</v>
      </c>
      <c r="C1133" s="56" t="s">
        <v>96</v>
      </c>
      <c r="D1133" s="57" t="s">
        <v>3505</v>
      </c>
      <c r="E1133" s="61" t="s">
        <v>3504</v>
      </c>
      <c r="F1133" s="66" t="s">
        <v>183</v>
      </c>
      <c r="G1133" s="55" t="s">
        <v>163</v>
      </c>
      <c r="H1133" s="55" t="s">
        <v>86</v>
      </c>
      <c r="I1133" s="55" t="s">
        <v>86</v>
      </c>
      <c r="J1133" s="55" t="s">
        <v>3503</v>
      </c>
      <c r="K1133" s="128" t="s">
        <v>3502</v>
      </c>
      <c r="L1133" s="129">
        <v>44428</v>
      </c>
      <c r="M1133" s="55" t="s">
        <v>86</v>
      </c>
      <c r="N1133" s="131" t="s">
        <v>158</v>
      </c>
      <c r="O1133" s="57" t="s">
        <v>3501</v>
      </c>
      <c r="P1133" s="57" t="s">
        <v>3500</v>
      </c>
      <c r="Q1133" s="57" t="s">
        <v>3499</v>
      </c>
      <c r="R1133" s="60" t="s">
        <v>86</v>
      </c>
      <c r="S1133" s="60"/>
    </row>
    <row r="1134" spans="1:19" ht="135" hidden="1" customHeight="1" x14ac:dyDescent="0.2">
      <c r="A1134" s="61" t="s">
        <v>3498</v>
      </c>
      <c r="B1134" s="55" t="s">
        <v>378</v>
      </c>
      <c r="C1134" s="56" t="s">
        <v>96</v>
      </c>
      <c r="D1134" s="57" t="s">
        <v>3497</v>
      </c>
      <c r="E1134" s="61" t="s">
        <v>108</v>
      </c>
      <c r="F1134" s="66" t="s">
        <v>376</v>
      </c>
      <c r="G1134" s="55" t="s">
        <v>375</v>
      </c>
      <c r="H1134" s="55" t="s">
        <v>86</v>
      </c>
      <c r="I1134" s="55" t="s">
        <v>86</v>
      </c>
      <c r="J1134" s="55" t="s">
        <v>2147</v>
      </c>
      <c r="K1134" s="128" t="s">
        <v>2370</v>
      </c>
      <c r="L1134" s="129">
        <v>44425</v>
      </c>
      <c r="M1134" s="55" t="s">
        <v>86</v>
      </c>
      <c r="N1134" s="131" t="s">
        <v>373</v>
      </c>
      <c r="O1134" s="57" t="s">
        <v>3496</v>
      </c>
      <c r="P1134" s="57" t="s">
        <v>3495</v>
      </c>
      <c r="Q1134" s="57" t="s">
        <v>3256</v>
      </c>
      <c r="R1134" s="60" t="s">
        <v>86</v>
      </c>
      <c r="S1134" s="60"/>
    </row>
    <row r="1135" spans="1:19" ht="135" hidden="1" customHeight="1" x14ac:dyDescent="0.2">
      <c r="A1135" s="61" t="s">
        <v>3494</v>
      </c>
      <c r="B1135" s="55" t="s">
        <v>97</v>
      </c>
      <c r="C1135" s="56" t="s">
        <v>96</v>
      </c>
      <c r="D1135" s="57" t="s">
        <v>3493</v>
      </c>
      <c r="E1135" s="61" t="s">
        <v>959</v>
      </c>
      <c r="F1135" s="66" t="s">
        <v>93</v>
      </c>
      <c r="G1135" s="55" t="s">
        <v>92</v>
      </c>
      <c r="H1135" s="55" t="s">
        <v>86</v>
      </c>
      <c r="I1135" s="55" t="s">
        <v>86</v>
      </c>
      <c r="J1135" s="55" t="s">
        <v>3492</v>
      </c>
      <c r="K1135" s="128" t="s">
        <v>3491</v>
      </c>
      <c r="L1135" s="129">
        <v>44432</v>
      </c>
      <c r="M1135" s="55" t="s">
        <v>86</v>
      </c>
      <c r="N1135" s="131" t="s">
        <v>90</v>
      </c>
      <c r="O1135" s="57" t="s">
        <v>3490</v>
      </c>
      <c r="P1135" s="57" t="s">
        <v>3489</v>
      </c>
      <c r="Q1135" s="57" t="s">
        <v>3488</v>
      </c>
      <c r="R1135" s="60" t="s">
        <v>86</v>
      </c>
      <c r="S1135" s="60"/>
    </row>
    <row r="1136" spans="1:19" ht="135" hidden="1" customHeight="1" x14ac:dyDescent="0.2">
      <c r="A1136" s="61" t="s">
        <v>995</v>
      </c>
      <c r="B1136" s="55" t="s">
        <v>97</v>
      </c>
      <c r="C1136" s="56" t="s">
        <v>96</v>
      </c>
      <c r="D1136" s="57" t="s">
        <v>994</v>
      </c>
      <c r="E1136" s="61" t="s">
        <v>130</v>
      </c>
      <c r="F1136" s="66" t="s">
        <v>129</v>
      </c>
      <c r="G1136" s="55" t="s">
        <v>92</v>
      </c>
      <c r="H1136" s="55" t="s">
        <v>86</v>
      </c>
      <c r="I1136" s="55" t="s">
        <v>86</v>
      </c>
      <c r="J1136" s="55" t="s">
        <v>993</v>
      </c>
      <c r="K1136" s="128" t="s">
        <v>992</v>
      </c>
      <c r="L1136" s="129">
        <v>44428</v>
      </c>
      <c r="M1136" s="55" t="s">
        <v>86</v>
      </c>
      <c r="N1136" s="131" t="s">
        <v>90</v>
      </c>
      <c r="O1136" s="57" t="s">
        <v>989</v>
      </c>
      <c r="P1136" s="57" t="s">
        <v>988</v>
      </c>
      <c r="Q1136" s="57" t="s">
        <v>987</v>
      </c>
      <c r="R1136" s="60" t="s">
        <v>86</v>
      </c>
      <c r="S1136" s="60" t="s">
        <v>223</v>
      </c>
    </row>
    <row r="1137" spans="1:19" ht="135" hidden="1" customHeight="1" x14ac:dyDescent="0.2">
      <c r="A1137" s="61" t="s">
        <v>3487</v>
      </c>
      <c r="B1137" s="55" t="s">
        <v>97</v>
      </c>
      <c r="C1137" s="56" t="s">
        <v>96</v>
      </c>
      <c r="D1137" s="57" t="s">
        <v>3486</v>
      </c>
      <c r="E1137" s="61" t="s">
        <v>108</v>
      </c>
      <c r="F1137" s="66" t="s">
        <v>93</v>
      </c>
      <c r="G1137" s="55" t="s">
        <v>92</v>
      </c>
      <c r="H1137" s="55" t="s">
        <v>86</v>
      </c>
      <c r="I1137" s="55" t="s">
        <v>86</v>
      </c>
      <c r="J1137" s="55" t="s">
        <v>3485</v>
      </c>
      <c r="K1137" s="128" t="s">
        <v>3484</v>
      </c>
      <c r="L1137" s="129">
        <v>44428</v>
      </c>
      <c r="M1137" s="55" t="s">
        <v>86</v>
      </c>
      <c r="N1137" s="131" t="s">
        <v>90</v>
      </c>
      <c r="O1137" s="57" t="s">
        <v>3483</v>
      </c>
      <c r="P1137" s="57" t="s">
        <v>3482</v>
      </c>
      <c r="Q1137" s="57" t="s">
        <v>3481</v>
      </c>
      <c r="R1137" s="60" t="s">
        <v>86</v>
      </c>
      <c r="S1137" s="60"/>
    </row>
    <row r="1138" spans="1:19" ht="135" hidden="1" customHeight="1" x14ac:dyDescent="0.2">
      <c r="A1138" s="61" t="s">
        <v>3480</v>
      </c>
      <c r="B1138" s="55" t="s">
        <v>97</v>
      </c>
      <c r="C1138" s="56" t="s">
        <v>96</v>
      </c>
      <c r="D1138" s="57" t="s">
        <v>3479</v>
      </c>
      <c r="E1138" s="61" t="s">
        <v>2180</v>
      </c>
      <c r="F1138" s="66" t="s">
        <v>2179</v>
      </c>
      <c r="G1138" s="55" t="s">
        <v>218</v>
      </c>
      <c r="H1138" s="55" t="s">
        <v>86</v>
      </c>
      <c r="I1138" s="55" t="s">
        <v>86</v>
      </c>
      <c r="J1138" s="55" t="s">
        <v>3478</v>
      </c>
      <c r="K1138" s="128" t="s">
        <v>3477</v>
      </c>
      <c r="L1138" s="129">
        <v>44442</v>
      </c>
      <c r="M1138" s="55" t="s">
        <v>86</v>
      </c>
      <c r="N1138" s="131" t="s">
        <v>224</v>
      </c>
      <c r="O1138" s="57" t="s">
        <v>3476</v>
      </c>
      <c r="P1138" s="57" t="s">
        <v>3475</v>
      </c>
      <c r="Q1138" s="57" t="s">
        <v>3474</v>
      </c>
      <c r="R1138" s="60" t="s">
        <v>86</v>
      </c>
      <c r="S1138" s="60"/>
    </row>
    <row r="1139" spans="1:19" ht="135" hidden="1" customHeight="1" x14ac:dyDescent="0.2">
      <c r="A1139" s="61" t="s">
        <v>1054</v>
      </c>
      <c r="B1139" s="55" t="s">
        <v>110</v>
      </c>
      <c r="C1139" s="56" t="s">
        <v>96</v>
      </c>
      <c r="D1139" s="57" t="s">
        <v>3473</v>
      </c>
      <c r="E1139" s="61" t="s">
        <v>636</v>
      </c>
      <c r="F1139" s="66" t="s">
        <v>117</v>
      </c>
      <c r="G1139" s="55" t="s">
        <v>375</v>
      </c>
      <c r="H1139" s="55" t="s">
        <v>86</v>
      </c>
      <c r="I1139" s="55" t="s">
        <v>86</v>
      </c>
      <c r="J1139" s="55" t="s">
        <v>1052</v>
      </c>
      <c r="K1139" s="128" t="s">
        <v>1051</v>
      </c>
      <c r="L1139" s="129">
        <v>44461</v>
      </c>
      <c r="M1139" s="134" t="s">
        <v>103</v>
      </c>
      <c r="N1139" s="131" t="s">
        <v>373</v>
      </c>
      <c r="O1139" s="57" t="s">
        <v>1048</v>
      </c>
      <c r="P1139" s="57" t="s">
        <v>1047</v>
      </c>
      <c r="Q1139" s="57" t="s">
        <v>3472</v>
      </c>
      <c r="R1139" s="60" t="s">
        <v>86</v>
      </c>
      <c r="S1139" s="60" t="s">
        <v>223</v>
      </c>
    </row>
    <row r="1140" spans="1:19" ht="135" hidden="1" customHeight="1" x14ac:dyDescent="0.2">
      <c r="A1140" s="61" t="s">
        <v>1038</v>
      </c>
      <c r="B1140" s="55" t="s">
        <v>110</v>
      </c>
      <c r="C1140" s="56" t="s">
        <v>96</v>
      </c>
      <c r="D1140" s="57" t="s">
        <v>1037</v>
      </c>
      <c r="E1140" s="61" t="s">
        <v>304</v>
      </c>
      <c r="F1140" s="66" t="s">
        <v>228</v>
      </c>
      <c r="G1140" s="55" t="s">
        <v>218</v>
      </c>
      <c r="H1140" s="55" t="s">
        <v>3471</v>
      </c>
      <c r="I1140" s="55" t="s">
        <v>3470</v>
      </c>
      <c r="J1140" s="55" t="s">
        <v>1036</v>
      </c>
      <c r="K1140" s="128" t="s">
        <v>1035</v>
      </c>
      <c r="L1140" s="129">
        <v>44463</v>
      </c>
      <c r="M1140" s="134" t="s">
        <v>103</v>
      </c>
      <c r="N1140" s="131" t="s">
        <v>224</v>
      </c>
      <c r="O1140" s="57" t="s">
        <v>1032</v>
      </c>
      <c r="P1140" s="57" t="s">
        <v>1031</v>
      </c>
      <c r="Q1140" s="57" t="s">
        <v>1030</v>
      </c>
      <c r="R1140" s="60" t="s">
        <v>86</v>
      </c>
      <c r="S1140" s="60" t="s">
        <v>223</v>
      </c>
    </row>
    <row r="1141" spans="1:19" ht="135" hidden="1" customHeight="1" x14ac:dyDescent="0.2">
      <c r="A1141" s="61" t="s">
        <v>1045</v>
      </c>
      <c r="B1141" s="55" t="s">
        <v>110</v>
      </c>
      <c r="C1141" s="56" t="s">
        <v>96</v>
      </c>
      <c r="D1141" s="57" t="s">
        <v>1044</v>
      </c>
      <c r="E1141" s="61" t="s">
        <v>304</v>
      </c>
      <c r="F1141" s="66" t="s">
        <v>228</v>
      </c>
      <c r="G1141" s="55" t="s">
        <v>218</v>
      </c>
      <c r="H1141" s="55" t="s">
        <v>3471</v>
      </c>
      <c r="I1141" s="55" t="s">
        <v>3470</v>
      </c>
      <c r="J1141" s="55" t="s">
        <v>1043</v>
      </c>
      <c r="K1141" s="128" t="s">
        <v>1042</v>
      </c>
      <c r="L1141" s="129">
        <v>44463</v>
      </c>
      <c r="M1141" s="134" t="s">
        <v>103</v>
      </c>
      <c r="N1141" s="131" t="s">
        <v>224</v>
      </c>
      <c r="O1141" s="57" t="s">
        <v>1032</v>
      </c>
      <c r="P1141" s="57" t="s">
        <v>1031</v>
      </c>
      <c r="Q1141" s="57" t="s">
        <v>1039</v>
      </c>
      <c r="R1141" s="60" t="s">
        <v>86</v>
      </c>
      <c r="S1141" s="60" t="s">
        <v>223</v>
      </c>
    </row>
    <row r="1142" spans="1:19" ht="135" hidden="1" customHeight="1" x14ac:dyDescent="0.2">
      <c r="A1142" s="61" t="s">
        <v>2015</v>
      </c>
      <c r="B1142" s="55" t="s">
        <v>110</v>
      </c>
      <c r="C1142" s="56" t="s">
        <v>96</v>
      </c>
      <c r="D1142" s="57" t="s">
        <v>2014</v>
      </c>
      <c r="E1142" s="61" t="s">
        <v>304</v>
      </c>
      <c r="F1142" s="66" t="s">
        <v>219</v>
      </c>
      <c r="G1142" s="55" t="s">
        <v>218</v>
      </c>
      <c r="H1142" s="55" t="s">
        <v>3469</v>
      </c>
      <c r="I1142" s="55" t="s">
        <v>3468</v>
      </c>
      <c r="J1142" s="55" t="s">
        <v>2013</v>
      </c>
      <c r="K1142" s="128" t="s">
        <v>2012</v>
      </c>
      <c r="L1142" s="129">
        <v>44463</v>
      </c>
      <c r="M1142" s="134" t="s">
        <v>103</v>
      </c>
      <c r="N1142" s="131" t="s">
        <v>214</v>
      </c>
      <c r="O1142" s="57" t="s">
        <v>1032</v>
      </c>
      <c r="P1142" s="57" t="s">
        <v>1031</v>
      </c>
      <c r="Q1142" s="57" t="s">
        <v>2009</v>
      </c>
      <c r="R1142" s="60" t="s">
        <v>86</v>
      </c>
      <c r="S1142" s="60" t="s">
        <v>223</v>
      </c>
    </row>
    <row r="1143" spans="1:19" ht="135" hidden="1" customHeight="1" x14ac:dyDescent="0.2">
      <c r="A1143" s="61" t="s">
        <v>3467</v>
      </c>
      <c r="B1143" s="55" t="s">
        <v>97</v>
      </c>
      <c r="C1143" s="56" t="s">
        <v>96</v>
      </c>
      <c r="D1143" s="57" t="s">
        <v>3466</v>
      </c>
      <c r="E1143" s="61" t="s">
        <v>2180</v>
      </c>
      <c r="F1143" s="66" t="s">
        <v>2179</v>
      </c>
      <c r="G1143" s="55" t="s">
        <v>218</v>
      </c>
      <c r="H1143" s="55" t="s">
        <v>86</v>
      </c>
      <c r="I1143" s="55" t="s">
        <v>86</v>
      </c>
      <c r="J1143" s="55" t="s">
        <v>3465</v>
      </c>
      <c r="K1143" s="128" t="s">
        <v>3464</v>
      </c>
      <c r="L1143" s="129">
        <v>44456</v>
      </c>
      <c r="M1143" s="55" t="s">
        <v>86</v>
      </c>
      <c r="N1143" s="131" t="s">
        <v>224</v>
      </c>
      <c r="O1143" s="57" t="s">
        <v>3463</v>
      </c>
      <c r="P1143" s="57" t="s">
        <v>3462</v>
      </c>
      <c r="Q1143" s="57" t="s">
        <v>3461</v>
      </c>
      <c r="R1143" s="60" t="s">
        <v>86</v>
      </c>
      <c r="S1143" s="60"/>
    </row>
    <row r="1144" spans="1:19" ht="135" hidden="1" customHeight="1" x14ac:dyDescent="0.2">
      <c r="A1144" s="61" t="s">
        <v>3460</v>
      </c>
      <c r="B1144" s="55" t="s">
        <v>378</v>
      </c>
      <c r="C1144" s="56" t="s">
        <v>96</v>
      </c>
      <c r="D1144" s="57" t="s">
        <v>3459</v>
      </c>
      <c r="E1144" s="61" t="s">
        <v>108</v>
      </c>
      <c r="F1144" s="66" t="s">
        <v>107</v>
      </c>
      <c r="G1144" s="55" t="s">
        <v>2155</v>
      </c>
      <c r="H1144" s="55" t="s">
        <v>86</v>
      </c>
      <c r="I1144" s="55" t="s">
        <v>86</v>
      </c>
      <c r="J1144" s="55" t="s">
        <v>2154</v>
      </c>
      <c r="K1144" s="128" t="s">
        <v>2153</v>
      </c>
      <c r="L1144" s="129">
        <v>44452</v>
      </c>
      <c r="M1144" s="55" t="s">
        <v>86</v>
      </c>
      <c r="N1144" s="131" t="s">
        <v>102</v>
      </c>
      <c r="O1144" s="57" t="s">
        <v>3458</v>
      </c>
      <c r="P1144" s="57" t="s">
        <v>3457</v>
      </c>
      <c r="Q1144" s="57" t="s">
        <v>3456</v>
      </c>
      <c r="R1144" s="60" t="s">
        <v>86</v>
      </c>
      <c r="S1144" s="60"/>
    </row>
    <row r="1145" spans="1:19" ht="135" hidden="1" customHeight="1" x14ac:dyDescent="0.2">
      <c r="A1145" s="61" t="s">
        <v>826</v>
      </c>
      <c r="B1145" s="55" t="s">
        <v>110</v>
      </c>
      <c r="C1145" s="56" t="s">
        <v>96</v>
      </c>
      <c r="D1145" s="57" t="s">
        <v>825</v>
      </c>
      <c r="E1145" s="61" t="s">
        <v>636</v>
      </c>
      <c r="F1145" s="66" t="s">
        <v>117</v>
      </c>
      <c r="G1145" s="55" t="s">
        <v>92</v>
      </c>
      <c r="H1145" s="55" t="s">
        <v>86</v>
      </c>
      <c r="I1145" s="55" t="s">
        <v>86</v>
      </c>
      <c r="J1145" s="55" t="s">
        <v>824</v>
      </c>
      <c r="K1145" s="128" t="s">
        <v>823</v>
      </c>
      <c r="L1145" s="129">
        <v>44469</v>
      </c>
      <c r="M1145" s="134" t="s">
        <v>103</v>
      </c>
      <c r="N1145" s="131" t="s">
        <v>90</v>
      </c>
      <c r="O1145" s="57" t="s">
        <v>820</v>
      </c>
      <c r="P1145" s="57" t="s">
        <v>819</v>
      </c>
      <c r="Q1145" s="57" t="s">
        <v>818</v>
      </c>
      <c r="R1145" s="60" t="s">
        <v>86</v>
      </c>
      <c r="S1145" s="60" t="s">
        <v>223</v>
      </c>
    </row>
    <row r="1146" spans="1:19" ht="135" hidden="1" customHeight="1" x14ac:dyDescent="0.2">
      <c r="A1146" s="61" t="s">
        <v>3455</v>
      </c>
      <c r="B1146" s="55" t="s">
        <v>97</v>
      </c>
      <c r="C1146" s="56" t="s">
        <v>96</v>
      </c>
      <c r="D1146" s="57" t="s">
        <v>3454</v>
      </c>
      <c r="E1146" s="61" t="s">
        <v>130</v>
      </c>
      <c r="F1146" s="66" t="s">
        <v>219</v>
      </c>
      <c r="G1146" s="55" t="s">
        <v>218</v>
      </c>
      <c r="H1146" s="55" t="s">
        <v>86</v>
      </c>
      <c r="I1146" s="55" t="s">
        <v>86</v>
      </c>
      <c r="J1146" s="55" t="s">
        <v>3453</v>
      </c>
      <c r="K1146" s="128" t="s">
        <v>3452</v>
      </c>
      <c r="L1146" s="129">
        <v>44467</v>
      </c>
      <c r="M1146" s="55" t="s">
        <v>86</v>
      </c>
      <c r="N1146" s="131" t="s">
        <v>214</v>
      </c>
      <c r="O1146" s="57" t="s">
        <v>689</v>
      </c>
      <c r="P1146" s="57" t="s">
        <v>1935</v>
      </c>
      <c r="Q1146" s="57" t="s">
        <v>3451</v>
      </c>
      <c r="R1146" s="60" t="s">
        <v>86</v>
      </c>
      <c r="S1146" s="60"/>
    </row>
    <row r="1147" spans="1:19" ht="135" hidden="1" customHeight="1" x14ac:dyDescent="0.2">
      <c r="A1147" s="61" t="s">
        <v>3450</v>
      </c>
      <c r="B1147" s="55" t="s">
        <v>110</v>
      </c>
      <c r="C1147" s="56" t="s">
        <v>96</v>
      </c>
      <c r="D1147" s="57" t="s">
        <v>3449</v>
      </c>
      <c r="E1147" s="61" t="s">
        <v>1500</v>
      </c>
      <c r="F1147" s="66" t="s">
        <v>117</v>
      </c>
      <c r="G1147" s="55" t="s">
        <v>92</v>
      </c>
      <c r="H1147" s="55" t="s">
        <v>3448</v>
      </c>
      <c r="I1147" s="55" t="s">
        <v>3447</v>
      </c>
      <c r="J1147" s="55" t="s">
        <v>3446</v>
      </c>
      <c r="K1147" s="128" t="s">
        <v>3445</v>
      </c>
      <c r="L1147" s="129">
        <v>44467</v>
      </c>
      <c r="M1147" s="134" t="s">
        <v>103</v>
      </c>
      <c r="N1147" s="131" t="s">
        <v>90</v>
      </c>
      <c r="O1147" s="57" t="s">
        <v>1495</v>
      </c>
      <c r="P1147" s="57" t="s">
        <v>3430</v>
      </c>
      <c r="Q1147" s="57" t="s">
        <v>3444</v>
      </c>
      <c r="R1147" s="60" t="s">
        <v>86</v>
      </c>
      <c r="S1147" s="60"/>
    </row>
    <row r="1148" spans="1:19" ht="135" hidden="1" customHeight="1" x14ac:dyDescent="0.2">
      <c r="A1148" s="61" t="s">
        <v>3443</v>
      </c>
      <c r="B1148" s="55" t="s">
        <v>110</v>
      </c>
      <c r="C1148" s="56" t="s">
        <v>96</v>
      </c>
      <c r="D1148" s="57" t="s">
        <v>3442</v>
      </c>
      <c r="E1148" s="61" t="s">
        <v>1500</v>
      </c>
      <c r="F1148" s="66" t="s">
        <v>117</v>
      </c>
      <c r="G1148" s="55" t="s">
        <v>92</v>
      </c>
      <c r="H1148" s="55" t="s">
        <v>3441</v>
      </c>
      <c r="I1148" s="55" t="s">
        <v>3440</v>
      </c>
      <c r="J1148" s="55" t="s">
        <v>3439</v>
      </c>
      <c r="K1148" s="128" t="s">
        <v>3438</v>
      </c>
      <c r="L1148" s="129">
        <v>44467</v>
      </c>
      <c r="M1148" s="134" t="s">
        <v>103</v>
      </c>
      <c r="N1148" s="131" t="s">
        <v>90</v>
      </c>
      <c r="O1148" s="57" t="s">
        <v>1495</v>
      </c>
      <c r="P1148" s="57" t="s">
        <v>3430</v>
      </c>
      <c r="Q1148" s="57" t="s">
        <v>3437</v>
      </c>
      <c r="R1148" s="60" t="s">
        <v>86</v>
      </c>
      <c r="S1148" s="60"/>
    </row>
    <row r="1149" spans="1:19" ht="135" hidden="1" customHeight="1" x14ac:dyDescent="0.2">
      <c r="A1149" s="61" t="s">
        <v>3436</v>
      </c>
      <c r="B1149" s="55" t="s">
        <v>110</v>
      </c>
      <c r="C1149" s="56" t="s">
        <v>96</v>
      </c>
      <c r="D1149" s="57" t="s">
        <v>3435</v>
      </c>
      <c r="E1149" s="61" t="s">
        <v>1500</v>
      </c>
      <c r="F1149" s="66" t="s">
        <v>117</v>
      </c>
      <c r="G1149" s="55" t="s">
        <v>92</v>
      </c>
      <c r="H1149" s="55" t="s">
        <v>3434</v>
      </c>
      <c r="I1149" s="55" t="s">
        <v>3433</v>
      </c>
      <c r="J1149" s="55" t="s">
        <v>3432</v>
      </c>
      <c r="K1149" s="128" t="s">
        <v>3431</v>
      </c>
      <c r="L1149" s="129">
        <v>44467</v>
      </c>
      <c r="M1149" s="134" t="s">
        <v>103</v>
      </c>
      <c r="N1149" s="131" t="s">
        <v>90</v>
      </c>
      <c r="O1149" s="57" t="s">
        <v>1495</v>
      </c>
      <c r="P1149" s="57" t="s">
        <v>3430</v>
      </c>
      <c r="Q1149" s="57" t="s">
        <v>3429</v>
      </c>
      <c r="R1149" s="60" t="s">
        <v>86</v>
      </c>
      <c r="S1149" s="60"/>
    </row>
    <row r="1150" spans="1:19" ht="135" hidden="1" customHeight="1" x14ac:dyDescent="0.2">
      <c r="A1150" s="61" t="s">
        <v>3428</v>
      </c>
      <c r="B1150" s="55" t="s">
        <v>110</v>
      </c>
      <c r="C1150" s="56" t="s">
        <v>96</v>
      </c>
      <c r="D1150" s="57" t="s">
        <v>3427</v>
      </c>
      <c r="E1150" s="61" t="s">
        <v>2253</v>
      </c>
      <c r="F1150" s="66" t="s">
        <v>145</v>
      </c>
      <c r="G1150" s="55" t="s">
        <v>92</v>
      </c>
      <c r="H1150" s="55" t="s">
        <v>86</v>
      </c>
      <c r="I1150" s="55" t="s">
        <v>86</v>
      </c>
      <c r="J1150" s="55" t="s">
        <v>2252</v>
      </c>
      <c r="K1150" s="128" t="s">
        <v>2251</v>
      </c>
      <c r="L1150" s="129">
        <v>44469</v>
      </c>
      <c r="M1150" s="134" t="s">
        <v>103</v>
      </c>
      <c r="N1150" s="131" t="s">
        <v>90</v>
      </c>
      <c r="O1150" s="57" t="s">
        <v>2248</v>
      </c>
      <c r="P1150" s="57" t="s">
        <v>3426</v>
      </c>
      <c r="Q1150" s="57" t="s">
        <v>3425</v>
      </c>
      <c r="R1150" s="60" t="s">
        <v>86</v>
      </c>
      <c r="S1150" s="60" t="s">
        <v>223</v>
      </c>
    </row>
    <row r="1151" spans="1:19" ht="135" hidden="1" customHeight="1" x14ac:dyDescent="0.2">
      <c r="A1151" s="61" t="s">
        <v>969</v>
      </c>
      <c r="B1151" s="55" t="s">
        <v>110</v>
      </c>
      <c r="C1151" s="56" t="s">
        <v>96</v>
      </c>
      <c r="D1151" s="57" t="s">
        <v>3424</v>
      </c>
      <c r="E1151" s="61" t="s">
        <v>193</v>
      </c>
      <c r="F1151" s="66" t="s">
        <v>145</v>
      </c>
      <c r="G1151" s="55" t="s">
        <v>92</v>
      </c>
      <c r="H1151" s="55" t="s">
        <v>86</v>
      </c>
      <c r="I1151" s="55" t="s">
        <v>86</v>
      </c>
      <c r="J1151" s="55" t="s">
        <v>967</v>
      </c>
      <c r="K1151" s="128" t="s">
        <v>966</v>
      </c>
      <c r="L1151" s="129">
        <v>44469</v>
      </c>
      <c r="M1151" s="134" t="s">
        <v>103</v>
      </c>
      <c r="N1151" s="131" t="s">
        <v>90</v>
      </c>
      <c r="O1151" s="57" t="s">
        <v>3423</v>
      </c>
      <c r="P1151" s="57" t="s">
        <v>963</v>
      </c>
      <c r="Q1151" s="57" t="s">
        <v>3422</v>
      </c>
      <c r="R1151" s="60" t="s">
        <v>86</v>
      </c>
      <c r="S1151" s="60" t="s">
        <v>223</v>
      </c>
    </row>
    <row r="1152" spans="1:19" ht="135" hidden="1" customHeight="1" x14ac:dyDescent="0.2">
      <c r="A1152" s="61" t="s">
        <v>1078</v>
      </c>
      <c r="B1152" s="55" t="s">
        <v>110</v>
      </c>
      <c r="C1152" s="56" t="s">
        <v>96</v>
      </c>
      <c r="D1152" s="57" t="s">
        <v>3421</v>
      </c>
      <c r="E1152" s="61" t="s">
        <v>130</v>
      </c>
      <c r="F1152" s="66" t="s">
        <v>117</v>
      </c>
      <c r="G1152" s="55" t="s">
        <v>92</v>
      </c>
      <c r="H1152" s="55" t="s">
        <v>1325</v>
      </c>
      <c r="I1152" s="55" t="s">
        <v>1324</v>
      </c>
      <c r="J1152" s="55" t="s">
        <v>1076</v>
      </c>
      <c r="K1152" s="128" t="s">
        <v>1075</v>
      </c>
      <c r="L1152" s="129">
        <v>44469</v>
      </c>
      <c r="M1152" s="134" t="s">
        <v>103</v>
      </c>
      <c r="N1152" s="131" t="s">
        <v>90</v>
      </c>
      <c r="O1152" s="57" t="s">
        <v>845</v>
      </c>
      <c r="P1152" s="57" t="s">
        <v>897</v>
      </c>
      <c r="Q1152" s="57" t="s">
        <v>3420</v>
      </c>
      <c r="R1152" s="60" t="s">
        <v>86</v>
      </c>
      <c r="S1152" s="60" t="s">
        <v>223</v>
      </c>
    </row>
    <row r="1153" spans="1:19" ht="135" hidden="1" customHeight="1" x14ac:dyDescent="0.2">
      <c r="A1153" s="61" t="s">
        <v>3419</v>
      </c>
      <c r="B1153" s="55" t="s">
        <v>110</v>
      </c>
      <c r="C1153" s="56" t="s">
        <v>96</v>
      </c>
      <c r="D1153" s="57" t="s">
        <v>3418</v>
      </c>
      <c r="E1153" s="61" t="s">
        <v>108</v>
      </c>
      <c r="F1153" s="66" t="s">
        <v>117</v>
      </c>
      <c r="G1153" s="55" t="s">
        <v>375</v>
      </c>
      <c r="H1153" s="55" t="s">
        <v>86</v>
      </c>
      <c r="I1153" s="55" t="s">
        <v>86</v>
      </c>
      <c r="J1153" s="55" t="s">
        <v>3417</v>
      </c>
      <c r="K1153" s="128" t="s">
        <v>3416</v>
      </c>
      <c r="L1153" s="129">
        <v>44469</v>
      </c>
      <c r="M1153" s="134" t="s">
        <v>103</v>
      </c>
      <c r="N1153" s="131" t="s">
        <v>373</v>
      </c>
      <c r="O1153" s="57" t="s">
        <v>1057</v>
      </c>
      <c r="P1153" s="57" t="s">
        <v>3415</v>
      </c>
      <c r="Q1153" s="57" t="s">
        <v>3414</v>
      </c>
      <c r="R1153" s="60" t="s">
        <v>86</v>
      </c>
      <c r="S1153" s="60"/>
    </row>
    <row r="1154" spans="1:19" ht="135" hidden="1" customHeight="1" x14ac:dyDescent="0.2">
      <c r="A1154" s="61" t="s">
        <v>3413</v>
      </c>
      <c r="B1154" s="55" t="s">
        <v>110</v>
      </c>
      <c r="C1154" s="56" t="s">
        <v>96</v>
      </c>
      <c r="D1154" s="57" t="s">
        <v>3412</v>
      </c>
      <c r="E1154" s="61" t="s">
        <v>108</v>
      </c>
      <c r="F1154" s="66" t="s">
        <v>117</v>
      </c>
      <c r="G1154" s="55" t="s">
        <v>92</v>
      </c>
      <c r="H1154" s="55" t="s">
        <v>86</v>
      </c>
      <c r="I1154" s="55" t="s">
        <v>86</v>
      </c>
      <c r="J1154" s="55" t="s">
        <v>3411</v>
      </c>
      <c r="K1154" s="128" t="s">
        <v>3410</v>
      </c>
      <c r="L1154" s="129">
        <v>44469</v>
      </c>
      <c r="M1154" s="134" t="s">
        <v>103</v>
      </c>
      <c r="N1154" s="131" t="s">
        <v>90</v>
      </c>
      <c r="O1154" s="57" t="s">
        <v>829</v>
      </c>
      <c r="P1154" s="57" t="s">
        <v>828</v>
      </c>
      <c r="Q1154" s="57" t="s">
        <v>3409</v>
      </c>
      <c r="R1154" s="60" t="s">
        <v>86</v>
      </c>
      <c r="S1154" s="60" t="s">
        <v>223</v>
      </c>
    </row>
    <row r="1155" spans="1:19" ht="135" hidden="1" customHeight="1" x14ac:dyDescent="0.2">
      <c r="A1155" s="61" t="s">
        <v>835</v>
      </c>
      <c r="B1155" s="55" t="s">
        <v>110</v>
      </c>
      <c r="C1155" s="56" t="s">
        <v>96</v>
      </c>
      <c r="D1155" s="57" t="s">
        <v>834</v>
      </c>
      <c r="E1155" s="61" t="s">
        <v>108</v>
      </c>
      <c r="F1155" s="66" t="s">
        <v>117</v>
      </c>
      <c r="G1155" s="55" t="s">
        <v>92</v>
      </c>
      <c r="H1155" s="55" t="s">
        <v>86</v>
      </c>
      <c r="I1155" s="55" t="s">
        <v>86</v>
      </c>
      <c r="J1155" s="55" t="s">
        <v>833</v>
      </c>
      <c r="K1155" s="128" t="s">
        <v>832</v>
      </c>
      <c r="L1155" s="129">
        <v>44469</v>
      </c>
      <c r="M1155" s="134" t="s">
        <v>103</v>
      </c>
      <c r="N1155" s="131" t="s">
        <v>90</v>
      </c>
      <c r="O1155" s="57" t="s">
        <v>829</v>
      </c>
      <c r="P1155" s="57" t="s">
        <v>828</v>
      </c>
      <c r="Q1155" s="57" t="s">
        <v>827</v>
      </c>
      <c r="R1155" s="60" t="s">
        <v>86</v>
      </c>
      <c r="S1155" s="60" t="s">
        <v>223</v>
      </c>
    </row>
    <row r="1156" spans="1:19" ht="135" hidden="1" customHeight="1" x14ac:dyDescent="0.2">
      <c r="A1156" s="61" t="s">
        <v>3408</v>
      </c>
      <c r="B1156" s="55" t="s">
        <v>110</v>
      </c>
      <c r="C1156" s="56" t="s">
        <v>96</v>
      </c>
      <c r="D1156" s="57" t="s">
        <v>3407</v>
      </c>
      <c r="E1156" s="61" t="s">
        <v>108</v>
      </c>
      <c r="F1156" s="66" t="s">
        <v>117</v>
      </c>
      <c r="G1156" s="55" t="s">
        <v>92</v>
      </c>
      <c r="H1156" s="55" t="s">
        <v>86</v>
      </c>
      <c r="I1156" s="55" t="s">
        <v>86</v>
      </c>
      <c r="J1156" s="55" t="s">
        <v>3406</v>
      </c>
      <c r="K1156" s="128" t="s">
        <v>3405</v>
      </c>
      <c r="L1156" s="129">
        <v>44469</v>
      </c>
      <c r="M1156" s="134" t="s">
        <v>103</v>
      </c>
      <c r="N1156" s="131" t="s">
        <v>90</v>
      </c>
      <c r="O1156" s="57" t="s">
        <v>829</v>
      </c>
      <c r="P1156" s="57" t="s">
        <v>828</v>
      </c>
      <c r="Q1156" s="57" t="s">
        <v>3404</v>
      </c>
      <c r="R1156" s="60" t="s">
        <v>86</v>
      </c>
      <c r="S1156" s="60"/>
    </row>
    <row r="1157" spans="1:19" ht="135" hidden="1" customHeight="1" x14ac:dyDescent="0.2">
      <c r="A1157" s="61" t="s">
        <v>817</v>
      </c>
      <c r="B1157" s="55" t="s">
        <v>110</v>
      </c>
      <c r="C1157" s="56" t="s">
        <v>96</v>
      </c>
      <c r="D1157" s="57" t="s">
        <v>816</v>
      </c>
      <c r="E1157" s="61" t="s">
        <v>108</v>
      </c>
      <c r="F1157" s="66" t="s">
        <v>117</v>
      </c>
      <c r="G1157" s="55" t="s">
        <v>92</v>
      </c>
      <c r="H1157" s="55" t="s">
        <v>86</v>
      </c>
      <c r="I1157" s="55" t="s">
        <v>86</v>
      </c>
      <c r="J1157" s="55" t="s">
        <v>815</v>
      </c>
      <c r="K1157" s="128" t="s">
        <v>814</v>
      </c>
      <c r="L1157" s="129">
        <v>44469</v>
      </c>
      <c r="M1157" s="134" t="s">
        <v>103</v>
      </c>
      <c r="N1157" s="131" t="s">
        <v>90</v>
      </c>
      <c r="O1157" s="57" t="s">
        <v>811</v>
      </c>
      <c r="P1157" s="57" t="s">
        <v>810</v>
      </c>
      <c r="Q1157" s="57" t="s">
        <v>809</v>
      </c>
      <c r="R1157" s="60" t="s">
        <v>86</v>
      </c>
      <c r="S1157" s="60" t="s">
        <v>223</v>
      </c>
    </row>
    <row r="1158" spans="1:19" ht="135" hidden="1" customHeight="1" x14ac:dyDescent="0.2">
      <c r="A1158" s="61" t="s">
        <v>3403</v>
      </c>
      <c r="B1158" s="55" t="s">
        <v>110</v>
      </c>
      <c r="C1158" s="56" t="s">
        <v>96</v>
      </c>
      <c r="D1158" s="57" t="s">
        <v>3402</v>
      </c>
      <c r="E1158" s="61" t="s">
        <v>108</v>
      </c>
      <c r="F1158" s="66" t="s">
        <v>117</v>
      </c>
      <c r="G1158" s="55" t="s">
        <v>92</v>
      </c>
      <c r="H1158" s="55" t="s">
        <v>86</v>
      </c>
      <c r="I1158" s="55" t="s">
        <v>86</v>
      </c>
      <c r="J1158" s="55" t="s">
        <v>3401</v>
      </c>
      <c r="K1158" s="128" t="s">
        <v>3400</v>
      </c>
      <c r="L1158" s="129">
        <v>44469</v>
      </c>
      <c r="M1158" s="134" t="s">
        <v>103</v>
      </c>
      <c r="N1158" s="131" t="s">
        <v>90</v>
      </c>
      <c r="O1158" s="57" t="s">
        <v>811</v>
      </c>
      <c r="P1158" s="57" t="s">
        <v>810</v>
      </c>
      <c r="Q1158" s="57" t="s">
        <v>3399</v>
      </c>
      <c r="R1158" s="60" t="s">
        <v>86</v>
      </c>
      <c r="S1158" s="60"/>
    </row>
    <row r="1159" spans="1:19" ht="135" hidden="1" customHeight="1" x14ac:dyDescent="0.2">
      <c r="A1159" s="61" t="s">
        <v>3398</v>
      </c>
      <c r="B1159" s="55" t="s">
        <v>110</v>
      </c>
      <c r="C1159" s="56" t="s">
        <v>96</v>
      </c>
      <c r="D1159" s="57" t="s">
        <v>3397</v>
      </c>
      <c r="E1159" s="61" t="s">
        <v>108</v>
      </c>
      <c r="F1159" s="66" t="s">
        <v>117</v>
      </c>
      <c r="G1159" s="55" t="s">
        <v>92</v>
      </c>
      <c r="H1159" s="55" t="s">
        <v>86</v>
      </c>
      <c r="I1159" s="55" t="s">
        <v>86</v>
      </c>
      <c r="J1159" s="55" t="s">
        <v>3396</v>
      </c>
      <c r="K1159" s="128" t="s">
        <v>3395</v>
      </c>
      <c r="L1159" s="129">
        <v>44469</v>
      </c>
      <c r="M1159" s="134" t="s">
        <v>103</v>
      </c>
      <c r="N1159" s="131" t="s">
        <v>90</v>
      </c>
      <c r="O1159" s="57" t="s">
        <v>811</v>
      </c>
      <c r="P1159" s="57" t="s">
        <v>810</v>
      </c>
      <c r="Q1159" s="57" t="s">
        <v>3394</v>
      </c>
      <c r="R1159" s="60" t="s">
        <v>86</v>
      </c>
      <c r="S1159" s="60"/>
    </row>
    <row r="1160" spans="1:19" ht="135" hidden="1" customHeight="1" x14ac:dyDescent="0.2">
      <c r="A1160" s="61" t="s">
        <v>3393</v>
      </c>
      <c r="B1160" s="55" t="s">
        <v>110</v>
      </c>
      <c r="C1160" s="56" t="s">
        <v>96</v>
      </c>
      <c r="D1160" s="57" t="s">
        <v>3392</v>
      </c>
      <c r="E1160" s="61" t="s">
        <v>108</v>
      </c>
      <c r="F1160" s="66" t="s">
        <v>117</v>
      </c>
      <c r="G1160" s="55" t="s">
        <v>92</v>
      </c>
      <c r="H1160" s="55" t="s">
        <v>86</v>
      </c>
      <c r="I1160" s="55" t="s">
        <v>86</v>
      </c>
      <c r="J1160" s="55" t="s">
        <v>3391</v>
      </c>
      <c r="K1160" s="128" t="s">
        <v>3390</v>
      </c>
      <c r="L1160" s="129">
        <v>44469</v>
      </c>
      <c r="M1160" s="134" t="s">
        <v>103</v>
      </c>
      <c r="N1160" s="131" t="s">
        <v>90</v>
      </c>
      <c r="O1160" s="57" t="s">
        <v>811</v>
      </c>
      <c r="P1160" s="57" t="s">
        <v>810</v>
      </c>
      <c r="Q1160" s="57" t="s">
        <v>3389</v>
      </c>
      <c r="R1160" s="60" t="s">
        <v>86</v>
      </c>
      <c r="S1160" s="60"/>
    </row>
    <row r="1161" spans="1:19" ht="135" hidden="1" customHeight="1" x14ac:dyDescent="0.2">
      <c r="A1161" s="61" t="s">
        <v>3388</v>
      </c>
      <c r="B1161" s="55" t="s">
        <v>97</v>
      </c>
      <c r="C1161" s="56" t="s">
        <v>96</v>
      </c>
      <c r="D1161" s="57" t="s">
        <v>3387</v>
      </c>
      <c r="E1161" s="61" t="s">
        <v>2180</v>
      </c>
      <c r="F1161" s="66" t="s">
        <v>2179</v>
      </c>
      <c r="G1161" s="55" t="s">
        <v>218</v>
      </c>
      <c r="H1161" s="55" t="s">
        <v>86</v>
      </c>
      <c r="I1161" s="55" t="s">
        <v>86</v>
      </c>
      <c r="J1161" s="55" t="s">
        <v>3386</v>
      </c>
      <c r="K1161" s="128" t="s">
        <v>3385</v>
      </c>
      <c r="L1161" s="129">
        <v>44469</v>
      </c>
      <c r="M1161" s="55" t="s">
        <v>86</v>
      </c>
      <c r="N1161" s="131" t="s">
        <v>224</v>
      </c>
      <c r="O1161" s="57" t="s">
        <v>3001</v>
      </c>
      <c r="P1161" s="57" t="s">
        <v>3384</v>
      </c>
      <c r="Q1161" s="57" t="s">
        <v>3383</v>
      </c>
      <c r="R1161" s="60" t="s">
        <v>86</v>
      </c>
      <c r="S1161" s="60"/>
    </row>
    <row r="1162" spans="1:19" ht="135" hidden="1" customHeight="1" x14ac:dyDescent="0.2">
      <c r="A1162" s="61" t="s">
        <v>808</v>
      </c>
      <c r="B1162" s="55" t="s">
        <v>97</v>
      </c>
      <c r="C1162" s="56" t="s">
        <v>96</v>
      </c>
      <c r="D1162" s="57" t="s">
        <v>3382</v>
      </c>
      <c r="E1162" s="61" t="s">
        <v>782</v>
      </c>
      <c r="F1162" s="66" t="s">
        <v>228</v>
      </c>
      <c r="G1162" s="55" t="s">
        <v>218</v>
      </c>
      <c r="H1162" s="55" t="s">
        <v>3381</v>
      </c>
      <c r="I1162" s="55" t="s">
        <v>3380</v>
      </c>
      <c r="J1162" s="55" t="s">
        <v>806</v>
      </c>
      <c r="K1162" s="128" t="s">
        <v>805</v>
      </c>
      <c r="L1162" s="129">
        <v>44483</v>
      </c>
      <c r="M1162" s="55" t="s">
        <v>86</v>
      </c>
      <c r="N1162" s="131" t="s">
        <v>224</v>
      </c>
      <c r="O1162" s="57" t="s">
        <v>802</v>
      </c>
      <c r="P1162" s="57" t="s">
        <v>801</v>
      </c>
      <c r="Q1162" s="57" t="s">
        <v>3379</v>
      </c>
      <c r="R1162" s="60" t="s">
        <v>86</v>
      </c>
      <c r="S1162" s="60" t="s">
        <v>223</v>
      </c>
    </row>
    <row r="1163" spans="1:19" ht="135" hidden="1" customHeight="1" x14ac:dyDescent="0.2">
      <c r="A1163" s="61" t="s">
        <v>1993</v>
      </c>
      <c r="B1163" s="55" t="s">
        <v>97</v>
      </c>
      <c r="C1163" s="56" t="s">
        <v>96</v>
      </c>
      <c r="D1163" s="57" t="s">
        <v>1992</v>
      </c>
      <c r="E1163" s="61" t="s">
        <v>782</v>
      </c>
      <c r="F1163" s="66" t="s">
        <v>219</v>
      </c>
      <c r="G1163" s="55" t="s">
        <v>218</v>
      </c>
      <c r="H1163" s="55" t="s">
        <v>3378</v>
      </c>
      <c r="I1163" s="55" t="s">
        <v>3377</v>
      </c>
      <c r="J1163" s="55" t="s">
        <v>1991</v>
      </c>
      <c r="K1163" s="128" t="s">
        <v>1990</v>
      </c>
      <c r="L1163" s="129">
        <v>44483</v>
      </c>
      <c r="M1163" s="55" t="s">
        <v>86</v>
      </c>
      <c r="N1163" s="131" t="s">
        <v>224</v>
      </c>
      <c r="O1163" s="57" t="s">
        <v>802</v>
      </c>
      <c r="P1163" s="57" t="s">
        <v>801</v>
      </c>
      <c r="Q1163" s="57" t="s">
        <v>1987</v>
      </c>
      <c r="R1163" s="60" t="s">
        <v>86</v>
      </c>
      <c r="S1163" s="60" t="s">
        <v>223</v>
      </c>
    </row>
    <row r="1164" spans="1:19" ht="135" hidden="1" customHeight="1" x14ac:dyDescent="0.2">
      <c r="A1164" s="61" t="s">
        <v>784</v>
      </c>
      <c r="B1164" s="55" t="s">
        <v>97</v>
      </c>
      <c r="C1164" s="56" t="s">
        <v>96</v>
      </c>
      <c r="D1164" s="57" t="s">
        <v>783</v>
      </c>
      <c r="E1164" s="61" t="s">
        <v>782</v>
      </c>
      <c r="F1164" s="66" t="s">
        <v>228</v>
      </c>
      <c r="G1164" s="55" t="s">
        <v>218</v>
      </c>
      <c r="H1164" s="55" t="s">
        <v>3376</v>
      </c>
      <c r="I1164" s="55" t="s">
        <v>1372</v>
      </c>
      <c r="J1164" s="55" t="s">
        <v>781</v>
      </c>
      <c r="K1164" s="128" t="s">
        <v>780</v>
      </c>
      <c r="L1164" s="129">
        <v>44480</v>
      </c>
      <c r="M1164" s="55" t="s">
        <v>86</v>
      </c>
      <c r="N1164" s="131" t="s">
        <v>224</v>
      </c>
      <c r="O1164" s="57" t="s">
        <v>777</v>
      </c>
      <c r="P1164" s="57" t="s">
        <v>776</v>
      </c>
      <c r="Q1164" s="57" t="s">
        <v>775</v>
      </c>
      <c r="R1164" s="60" t="s">
        <v>86</v>
      </c>
      <c r="S1164" s="60" t="s">
        <v>223</v>
      </c>
    </row>
    <row r="1165" spans="1:19" ht="135" hidden="1" customHeight="1" x14ac:dyDescent="0.2">
      <c r="A1165" s="61" t="s">
        <v>3375</v>
      </c>
      <c r="B1165" s="55" t="s">
        <v>97</v>
      </c>
      <c r="C1165" s="56" t="s">
        <v>96</v>
      </c>
      <c r="D1165" s="57" t="s">
        <v>3374</v>
      </c>
      <c r="E1165" s="61" t="s">
        <v>782</v>
      </c>
      <c r="F1165" s="66" t="s">
        <v>219</v>
      </c>
      <c r="G1165" s="55" t="s">
        <v>218</v>
      </c>
      <c r="H1165" s="55" t="s">
        <v>3373</v>
      </c>
      <c r="I1165" s="55" t="s">
        <v>3372</v>
      </c>
      <c r="J1165" s="55" t="s">
        <v>3371</v>
      </c>
      <c r="K1165" s="128" t="s">
        <v>3370</v>
      </c>
      <c r="L1165" s="129">
        <v>44480</v>
      </c>
      <c r="M1165" s="55" t="s">
        <v>86</v>
      </c>
      <c r="N1165" s="131" t="s">
        <v>224</v>
      </c>
      <c r="O1165" s="57" t="s">
        <v>777</v>
      </c>
      <c r="P1165" s="57" t="s">
        <v>776</v>
      </c>
      <c r="Q1165" s="57" t="s">
        <v>3369</v>
      </c>
      <c r="R1165" s="60" t="s">
        <v>86</v>
      </c>
      <c r="S1165" s="60"/>
    </row>
    <row r="1166" spans="1:19" ht="135" hidden="1" customHeight="1" x14ac:dyDescent="0.2">
      <c r="A1166" s="61" t="s">
        <v>3368</v>
      </c>
      <c r="B1166" s="55" t="s">
        <v>97</v>
      </c>
      <c r="C1166" s="56" t="s">
        <v>96</v>
      </c>
      <c r="D1166" s="57" t="s">
        <v>3367</v>
      </c>
      <c r="E1166" s="61" t="s">
        <v>130</v>
      </c>
      <c r="F1166" s="66" t="s">
        <v>228</v>
      </c>
      <c r="G1166" s="55" t="s">
        <v>218</v>
      </c>
      <c r="H1166" s="55" t="s">
        <v>3366</v>
      </c>
      <c r="I1166" s="55" t="s">
        <v>3365</v>
      </c>
      <c r="J1166" s="55" t="s">
        <v>3364</v>
      </c>
      <c r="K1166" s="128" t="s">
        <v>3363</v>
      </c>
      <c r="L1166" s="129">
        <v>44468</v>
      </c>
      <c r="M1166" s="55" t="s">
        <v>86</v>
      </c>
      <c r="N1166" s="131" t="s">
        <v>224</v>
      </c>
      <c r="O1166" s="57" t="s">
        <v>689</v>
      </c>
      <c r="P1166" s="57" t="s">
        <v>1935</v>
      </c>
      <c r="Q1166" s="57" t="s">
        <v>3362</v>
      </c>
      <c r="R1166" s="60" t="s">
        <v>86</v>
      </c>
      <c r="S1166" s="60"/>
    </row>
    <row r="1167" spans="1:19" ht="135" hidden="1" customHeight="1" x14ac:dyDescent="0.2">
      <c r="A1167" s="61" t="s">
        <v>1940</v>
      </c>
      <c r="B1167" s="55" t="s">
        <v>97</v>
      </c>
      <c r="C1167" s="56" t="s">
        <v>96</v>
      </c>
      <c r="D1167" s="57" t="s">
        <v>3361</v>
      </c>
      <c r="E1167" s="61" t="s">
        <v>130</v>
      </c>
      <c r="F1167" s="66" t="s">
        <v>511</v>
      </c>
      <c r="G1167" s="55" t="s">
        <v>218</v>
      </c>
      <c r="H1167" s="55" t="s">
        <v>86</v>
      </c>
      <c r="I1167" s="55" t="s">
        <v>86</v>
      </c>
      <c r="J1167" s="55" t="s">
        <v>1938</v>
      </c>
      <c r="K1167" s="128" t="s">
        <v>955</v>
      </c>
      <c r="L1167" s="129">
        <v>44468</v>
      </c>
      <c r="M1167" s="55" t="s">
        <v>86</v>
      </c>
      <c r="N1167" s="131" t="s">
        <v>224</v>
      </c>
      <c r="O1167" s="57" t="s">
        <v>689</v>
      </c>
      <c r="P1167" s="57" t="s">
        <v>1935</v>
      </c>
      <c r="Q1167" s="57" t="s">
        <v>3360</v>
      </c>
      <c r="R1167" s="60" t="s">
        <v>86</v>
      </c>
      <c r="S1167" s="60" t="s">
        <v>223</v>
      </c>
    </row>
    <row r="1168" spans="1:19" ht="135" hidden="1" customHeight="1" x14ac:dyDescent="0.2">
      <c r="A1168" s="61" t="s">
        <v>3359</v>
      </c>
      <c r="B1168" s="55" t="s">
        <v>110</v>
      </c>
      <c r="C1168" s="56" t="s">
        <v>96</v>
      </c>
      <c r="D1168" s="57" t="s">
        <v>3358</v>
      </c>
      <c r="E1168" s="61" t="s">
        <v>108</v>
      </c>
      <c r="F1168" s="66" t="s">
        <v>117</v>
      </c>
      <c r="G1168" s="55" t="s">
        <v>92</v>
      </c>
      <c r="H1168" s="55" t="s">
        <v>86</v>
      </c>
      <c r="I1168" s="55" t="s">
        <v>86</v>
      </c>
      <c r="J1168" s="55" t="s">
        <v>3357</v>
      </c>
      <c r="K1168" s="128" t="s">
        <v>3356</v>
      </c>
      <c r="L1168" s="129">
        <v>44469</v>
      </c>
      <c r="M1168" s="134" t="s">
        <v>103</v>
      </c>
      <c r="N1168" s="131" t="s">
        <v>90</v>
      </c>
      <c r="O1168" s="57" t="s">
        <v>811</v>
      </c>
      <c r="P1168" s="57" t="s">
        <v>810</v>
      </c>
      <c r="Q1168" s="57" t="s">
        <v>3355</v>
      </c>
      <c r="R1168" s="60" t="s">
        <v>86</v>
      </c>
      <c r="S1168" s="60"/>
    </row>
    <row r="1169" spans="1:19" ht="135" hidden="1" customHeight="1" x14ac:dyDescent="0.2">
      <c r="A1169" s="61" t="s">
        <v>3354</v>
      </c>
      <c r="B1169" s="55" t="s">
        <v>97</v>
      </c>
      <c r="C1169" s="56" t="s">
        <v>96</v>
      </c>
      <c r="D1169" s="57" t="s">
        <v>3353</v>
      </c>
      <c r="E1169" s="61" t="s">
        <v>220</v>
      </c>
      <c r="F1169" s="66" t="s">
        <v>458</v>
      </c>
      <c r="G1169" s="55" t="s">
        <v>163</v>
      </c>
      <c r="H1169" s="55" t="s">
        <v>3352</v>
      </c>
      <c r="I1169" s="55" t="s">
        <v>3351</v>
      </c>
      <c r="J1169" s="55" t="s">
        <v>3350</v>
      </c>
      <c r="K1169" s="128" t="s">
        <v>3349</v>
      </c>
      <c r="L1169" s="129">
        <v>44487</v>
      </c>
      <c r="M1169" s="55" t="s">
        <v>86</v>
      </c>
      <c r="N1169" s="131" t="s">
        <v>158</v>
      </c>
      <c r="O1169" s="57" t="s">
        <v>3348</v>
      </c>
      <c r="P1169" s="57" t="s">
        <v>3347</v>
      </c>
      <c r="Q1169" s="57" t="s">
        <v>3346</v>
      </c>
      <c r="R1169" s="60" t="s">
        <v>86</v>
      </c>
      <c r="S1169" s="60"/>
    </row>
    <row r="1170" spans="1:19" ht="135" hidden="1" customHeight="1" x14ac:dyDescent="0.2">
      <c r="A1170" s="61" t="s">
        <v>3345</v>
      </c>
      <c r="B1170" s="55" t="s">
        <v>97</v>
      </c>
      <c r="C1170" s="56" t="s">
        <v>96</v>
      </c>
      <c r="D1170" s="57" t="s">
        <v>3344</v>
      </c>
      <c r="E1170" s="61" t="s">
        <v>220</v>
      </c>
      <c r="F1170" s="66" t="s">
        <v>228</v>
      </c>
      <c r="G1170" s="55" t="s">
        <v>218</v>
      </c>
      <c r="H1170" s="55" t="s">
        <v>3343</v>
      </c>
      <c r="I1170" s="55" t="s">
        <v>2634</v>
      </c>
      <c r="J1170" s="55" t="s">
        <v>3342</v>
      </c>
      <c r="K1170" s="128" t="s">
        <v>3341</v>
      </c>
      <c r="L1170" s="129">
        <v>44487</v>
      </c>
      <c r="M1170" s="55" t="s">
        <v>86</v>
      </c>
      <c r="N1170" s="131" t="s">
        <v>224</v>
      </c>
      <c r="O1170" s="57" t="s">
        <v>391</v>
      </c>
      <c r="P1170" s="57" t="s">
        <v>3328</v>
      </c>
      <c r="Q1170" s="57" t="s">
        <v>3340</v>
      </c>
      <c r="R1170" s="60" t="s">
        <v>86</v>
      </c>
      <c r="S1170" s="60"/>
    </row>
    <row r="1171" spans="1:19" ht="135" hidden="1" customHeight="1" x14ac:dyDescent="0.2">
      <c r="A1171" s="61" t="s">
        <v>3339</v>
      </c>
      <c r="B1171" s="55" t="s">
        <v>97</v>
      </c>
      <c r="C1171" s="56" t="s">
        <v>96</v>
      </c>
      <c r="D1171" s="57" t="s">
        <v>3338</v>
      </c>
      <c r="E1171" s="61" t="s">
        <v>220</v>
      </c>
      <c r="F1171" s="66" t="s">
        <v>228</v>
      </c>
      <c r="G1171" s="55" t="s">
        <v>218</v>
      </c>
      <c r="H1171" s="55" t="s">
        <v>3337</v>
      </c>
      <c r="I1171" s="55" t="s">
        <v>3336</v>
      </c>
      <c r="J1171" s="55" t="s">
        <v>3335</v>
      </c>
      <c r="K1171" s="128" t="s">
        <v>3334</v>
      </c>
      <c r="L1171" s="129">
        <v>44487</v>
      </c>
      <c r="M1171" s="55" t="s">
        <v>86</v>
      </c>
      <c r="N1171" s="131" t="s">
        <v>224</v>
      </c>
      <c r="O1171" s="57" t="s">
        <v>391</v>
      </c>
      <c r="P1171" s="57" t="s">
        <v>3328</v>
      </c>
      <c r="Q1171" s="57" t="s">
        <v>3333</v>
      </c>
      <c r="R1171" s="60" t="s">
        <v>86</v>
      </c>
      <c r="S1171" s="60"/>
    </row>
    <row r="1172" spans="1:19" ht="135" hidden="1" customHeight="1" x14ac:dyDescent="0.2">
      <c r="A1172" s="61" t="s">
        <v>3332</v>
      </c>
      <c r="B1172" s="55" t="s">
        <v>97</v>
      </c>
      <c r="C1172" s="56" t="s">
        <v>96</v>
      </c>
      <c r="D1172" s="57" t="s">
        <v>3331</v>
      </c>
      <c r="E1172" s="61" t="s">
        <v>220</v>
      </c>
      <c r="F1172" s="66" t="s">
        <v>219</v>
      </c>
      <c r="G1172" s="55" t="s">
        <v>218</v>
      </c>
      <c r="H1172" s="55" t="s">
        <v>86</v>
      </c>
      <c r="I1172" s="55" t="s">
        <v>86</v>
      </c>
      <c r="J1172" s="55" t="s">
        <v>3330</v>
      </c>
      <c r="K1172" s="128" t="s">
        <v>3329</v>
      </c>
      <c r="L1172" s="129">
        <v>44487</v>
      </c>
      <c r="M1172" s="55" t="s">
        <v>86</v>
      </c>
      <c r="N1172" s="131" t="s">
        <v>224</v>
      </c>
      <c r="O1172" s="57" t="s">
        <v>391</v>
      </c>
      <c r="P1172" s="57" t="s">
        <v>3328</v>
      </c>
      <c r="Q1172" s="57" t="s">
        <v>3327</v>
      </c>
      <c r="R1172" s="60" t="s">
        <v>86</v>
      </c>
      <c r="S1172" s="60"/>
    </row>
    <row r="1173" spans="1:19" ht="135" hidden="1" customHeight="1" x14ac:dyDescent="0.2">
      <c r="A1173" s="61" t="s">
        <v>3326</v>
      </c>
      <c r="B1173" s="55" t="s">
        <v>97</v>
      </c>
      <c r="C1173" s="56" t="s">
        <v>96</v>
      </c>
      <c r="D1173" s="57" t="s">
        <v>3325</v>
      </c>
      <c r="E1173" s="61" t="s">
        <v>782</v>
      </c>
      <c r="F1173" s="66" t="s">
        <v>228</v>
      </c>
      <c r="G1173" s="55" t="s">
        <v>218</v>
      </c>
      <c r="H1173" s="55" t="s">
        <v>3324</v>
      </c>
      <c r="I1173" s="55" t="s">
        <v>3323</v>
      </c>
      <c r="J1173" s="55" t="s">
        <v>3322</v>
      </c>
      <c r="K1173" s="128" t="s">
        <v>2306</v>
      </c>
      <c r="L1173" s="129">
        <v>44487</v>
      </c>
      <c r="M1173" s="55" t="s">
        <v>86</v>
      </c>
      <c r="N1173" s="131" t="s">
        <v>224</v>
      </c>
      <c r="O1173" s="57" t="s">
        <v>2300</v>
      </c>
      <c r="P1173" s="57" t="s">
        <v>2299</v>
      </c>
      <c r="Q1173" s="57" t="s">
        <v>3321</v>
      </c>
      <c r="R1173" s="60" t="s">
        <v>86</v>
      </c>
      <c r="S1173" s="60"/>
    </row>
    <row r="1174" spans="1:19" ht="135" hidden="1" customHeight="1" x14ac:dyDescent="0.2">
      <c r="A1174" s="61" t="s">
        <v>3320</v>
      </c>
      <c r="B1174" s="55" t="s">
        <v>97</v>
      </c>
      <c r="C1174" s="56" t="s">
        <v>96</v>
      </c>
      <c r="D1174" s="57" t="s">
        <v>3319</v>
      </c>
      <c r="E1174" s="61" t="s">
        <v>782</v>
      </c>
      <c r="F1174" s="66" t="s">
        <v>219</v>
      </c>
      <c r="G1174" s="55" t="s">
        <v>218</v>
      </c>
      <c r="H1174" s="55" t="s">
        <v>86</v>
      </c>
      <c r="I1174" s="55" t="s">
        <v>86</v>
      </c>
      <c r="J1174" s="55" t="s">
        <v>3318</v>
      </c>
      <c r="K1174" s="128" t="s">
        <v>3317</v>
      </c>
      <c r="L1174" s="129">
        <v>44487</v>
      </c>
      <c r="M1174" s="55" t="s">
        <v>86</v>
      </c>
      <c r="N1174" s="131" t="s">
        <v>224</v>
      </c>
      <c r="O1174" s="57" t="s">
        <v>2300</v>
      </c>
      <c r="P1174" s="57" t="s">
        <v>2299</v>
      </c>
      <c r="Q1174" s="57" t="s">
        <v>1987</v>
      </c>
      <c r="R1174" s="60" t="s">
        <v>86</v>
      </c>
      <c r="S1174" s="60"/>
    </row>
    <row r="1175" spans="1:19" ht="135" hidden="1" customHeight="1" x14ac:dyDescent="0.2">
      <c r="A1175" s="61" t="s">
        <v>3316</v>
      </c>
      <c r="B1175" s="55" t="s">
        <v>97</v>
      </c>
      <c r="C1175" s="56" t="s">
        <v>96</v>
      </c>
      <c r="D1175" s="57" t="s">
        <v>3315</v>
      </c>
      <c r="E1175" s="61" t="s">
        <v>130</v>
      </c>
      <c r="F1175" s="66" t="s">
        <v>219</v>
      </c>
      <c r="G1175" s="55" t="s">
        <v>218</v>
      </c>
      <c r="H1175" s="55" t="s">
        <v>86</v>
      </c>
      <c r="I1175" s="55" t="s">
        <v>86</v>
      </c>
      <c r="J1175" s="55" t="s">
        <v>3314</v>
      </c>
      <c r="K1175" s="128" t="s">
        <v>3313</v>
      </c>
      <c r="L1175" s="129">
        <v>44467</v>
      </c>
      <c r="M1175" s="55" t="s">
        <v>86</v>
      </c>
      <c r="N1175" s="131" t="s">
        <v>214</v>
      </c>
      <c r="O1175" s="57" t="s">
        <v>689</v>
      </c>
      <c r="P1175" s="57" t="s">
        <v>696</v>
      </c>
      <c r="Q1175" s="57" t="s">
        <v>3312</v>
      </c>
      <c r="R1175" s="60" t="s">
        <v>86</v>
      </c>
      <c r="S1175" s="60"/>
    </row>
    <row r="1176" spans="1:19" ht="135" hidden="1" customHeight="1" x14ac:dyDescent="0.2">
      <c r="A1176" s="61" t="s">
        <v>3311</v>
      </c>
      <c r="B1176" s="55" t="s">
        <v>97</v>
      </c>
      <c r="C1176" s="56" t="s">
        <v>96</v>
      </c>
      <c r="D1176" s="57" t="s">
        <v>3310</v>
      </c>
      <c r="E1176" s="61" t="s">
        <v>130</v>
      </c>
      <c r="F1176" s="66" t="s">
        <v>228</v>
      </c>
      <c r="G1176" s="55" t="s">
        <v>218</v>
      </c>
      <c r="H1176" s="55" t="s">
        <v>3309</v>
      </c>
      <c r="I1176" s="55" t="s">
        <v>1800</v>
      </c>
      <c r="J1176" s="55" t="s">
        <v>3308</v>
      </c>
      <c r="K1176" s="128" t="s">
        <v>3307</v>
      </c>
      <c r="L1176" s="129">
        <v>44468</v>
      </c>
      <c r="M1176" s="55" t="s">
        <v>86</v>
      </c>
      <c r="N1176" s="131" t="s">
        <v>224</v>
      </c>
      <c r="O1176" s="57" t="s">
        <v>689</v>
      </c>
      <c r="P1176" s="57" t="s">
        <v>696</v>
      </c>
      <c r="Q1176" s="57" t="s">
        <v>3306</v>
      </c>
      <c r="R1176" s="60" t="s">
        <v>86</v>
      </c>
      <c r="S1176" s="60"/>
    </row>
    <row r="1177" spans="1:19" ht="135" hidden="1" customHeight="1" x14ac:dyDescent="0.2">
      <c r="A1177" s="61" t="s">
        <v>702</v>
      </c>
      <c r="B1177" s="55" t="s">
        <v>97</v>
      </c>
      <c r="C1177" s="56" t="s">
        <v>96</v>
      </c>
      <c r="D1177" s="57" t="s">
        <v>701</v>
      </c>
      <c r="E1177" s="61" t="s">
        <v>130</v>
      </c>
      <c r="F1177" s="66" t="s">
        <v>511</v>
      </c>
      <c r="G1177" s="55" t="s">
        <v>218</v>
      </c>
      <c r="H1177" s="55" t="s">
        <v>3305</v>
      </c>
      <c r="I1177" s="55" t="s">
        <v>3304</v>
      </c>
      <c r="J1177" s="55" t="s">
        <v>700</v>
      </c>
      <c r="K1177" s="128" t="s">
        <v>699</v>
      </c>
      <c r="L1177" s="129">
        <v>44468</v>
      </c>
      <c r="M1177" s="55" t="s">
        <v>86</v>
      </c>
      <c r="N1177" s="131" t="s">
        <v>224</v>
      </c>
      <c r="O1177" s="57" t="s">
        <v>689</v>
      </c>
      <c r="P1177" s="57" t="s">
        <v>696</v>
      </c>
      <c r="Q1177" s="57" t="s">
        <v>695</v>
      </c>
      <c r="R1177" s="60" t="s">
        <v>86</v>
      </c>
      <c r="S1177" s="60" t="s">
        <v>223</v>
      </c>
    </row>
    <row r="1178" spans="1:19" ht="135" hidden="1" customHeight="1" x14ac:dyDescent="0.2">
      <c r="A1178" s="61" t="s">
        <v>3303</v>
      </c>
      <c r="B1178" s="55" t="s">
        <v>97</v>
      </c>
      <c r="C1178" s="56" t="s">
        <v>96</v>
      </c>
      <c r="D1178" s="57" t="s">
        <v>3302</v>
      </c>
      <c r="E1178" s="61" t="s">
        <v>130</v>
      </c>
      <c r="F1178" s="66" t="s">
        <v>228</v>
      </c>
      <c r="G1178" s="55" t="s">
        <v>218</v>
      </c>
      <c r="H1178" s="55" t="s">
        <v>3301</v>
      </c>
      <c r="I1178" s="55" t="s">
        <v>3300</v>
      </c>
      <c r="J1178" s="55" t="s">
        <v>3299</v>
      </c>
      <c r="K1178" s="128" t="s">
        <v>3298</v>
      </c>
      <c r="L1178" s="129">
        <v>44468</v>
      </c>
      <c r="M1178" s="55" t="s">
        <v>86</v>
      </c>
      <c r="N1178" s="131" t="s">
        <v>224</v>
      </c>
      <c r="O1178" s="57" t="s">
        <v>689</v>
      </c>
      <c r="P1178" s="57" t="s">
        <v>696</v>
      </c>
      <c r="Q1178" s="57" t="s">
        <v>3297</v>
      </c>
      <c r="R1178" s="60" t="s">
        <v>86</v>
      </c>
      <c r="S1178" s="60"/>
    </row>
    <row r="1179" spans="1:19" ht="135" hidden="1" customHeight="1" x14ac:dyDescent="0.2">
      <c r="A1179" s="61" t="s">
        <v>694</v>
      </c>
      <c r="B1179" s="55" t="s">
        <v>97</v>
      </c>
      <c r="C1179" s="56" t="s">
        <v>96</v>
      </c>
      <c r="D1179" s="57" t="s">
        <v>3296</v>
      </c>
      <c r="E1179" s="61" t="s">
        <v>130</v>
      </c>
      <c r="F1179" s="66" t="s">
        <v>511</v>
      </c>
      <c r="G1179" s="55" t="s">
        <v>218</v>
      </c>
      <c r="H1179" s="55" t="s">
        <v>3295</v>
      </c>
      <c r="I1179" s="55" t="s">
        <v>3294</v>
      </c>
      <c r="J1179" s="55" t="s">
        <v>692</v>
      </c>
      <c r="K1179" s="128" t="s">
        <v>353</v>
      </c>
      <c r="L1179" s="129">
        <v>44468</v>
      </c>
      <c r="M1179" s="55" t="s">
        <v>86</v>
      </c>
      <c r="N1179" s="131" t="s">
        <v>224</v>
      </c>
      <c r="O1179" s="57" t="s">
        <v>689</v>
      </c>
      <c r="P1179" s="57" t="s">
        <v>688</v>
      </c>
      <c r="Q1179" s="57" t="s">
        <v>3293</v>
      </c>
      <c r="R1179" s="60" t="s">
        <v>86</v>
      </c>
      <c r="S1179" s="60" t="s">
        <v>223</v>
      </c>
    </row>
    <row r="1180" spans="1:19" ht="135" hidden="1" customHeight="1" x14ac:dyDescent="0.2">
      <c r="A1180" s="61" t="s">
        <v>711</v>
      </c>
      <c r="B1180" s="55" t="s">
        <v>97</v>
      </c>
      <c r="C1180" s="56" t="s">
        <v>96</v>
      </c>
      <c r="D1180" s="57" t="s">
        <v>710</v>
      </c>
      <c r="E1180" s="61" t="s">
        <v>220</v>
      </c>
      <c r="F1180" s="66" t="s">
        <v>228</v>
      </c>
      <c r="G1180" s="55" t="s">
        <v>218</v>
      </c>
      <c r="H1180" s="55" t="s">
        <v>3292</v>
      </c>
      <c r="I1180" s="55" t="s">
        <v>3291</v>
      </c>
      <c r="J1180" s="55" t="s">
        <v>3290</v>
      </c>
      <c r="K1180" s="128" t="s">
        <v>708</v>
      </c>
      <c r="L1180" s="129">
        <v>44495</v>
      </c>
      <c r="M1180" s="55" t="s">
        <v>86</v>
      </c>
      <c r="N1180" s="131" t="s">
        <v>224</v>
      </c>
      <c r="O1180" s="57" t="s">
        <v>705</v>
      </c>
      <c r="P1180" s="57" t="s">
        <v>704</v>
      </c>
      <c r="Q1180" s="57" t="s">
        <v>703</v>
      </c>
      <c r="R1180" s="60" t="s">
        <v>86</v>
      </c>
      <c r="S1180" s="60" t="s">
        <v>223</v>
      </c>
    </row>
    <row r="1181" spans="1:19" ht="135" hidden="1" customHeight="1" x14ac:dyDescent="0.2">
      <c r="A1181" s="61" t="s">
        <v>1986</v>
      </c>
      <c r="B1181" s="55" t="s">
        <v>97</v>
      </c>
      <c r="C1181" s="56" t="s">
        <v>96</v>
      </c>
      <c r="D1181" s="57" t="s">
        <v>1985</v>
      </c>
      <c r="E1181" s="61" t="s">
        <v>220</v>
      </c>
      <c r="F1181" s="66" t="s">
        <v>219</v>
      </c>
      <c r="G1181" s="55" t="s">
        <v>218</v>
      </c>
      <c r="H1181" s="55" t="s">
        <v>86</v>
      </c>
      <c r="I1181" s="55" t="s">
        <v>86</v>
      </c>
      <c r="J1181" s="55" t="s">
        <v>1984</v>
      </c>
      <c r="K1181" s="128" t="s">
        <v>1983</v>
      </c>
      <c r="L1181" s="129">
        <v>44495</v>
      </c>
      <c r="M1181" s="55" t="s">
        <v>86</v>
      </c>
      <c r="N1181" s="131" t="s">
        <v>224</v>
      </c>
      <c r="O1181" s="57" t="s">
        <v>705</v>
      </c>
      <c r="P1181" s="57" t="s">
        <v>704</v>
      </c>
      <c r="Q1181" s="57" t="s">
        <v>1980</v>
      </c>
      <c r="R1181" s="60" t="s">
        <v>86</v>
      </c>
      <c r="S1181" s="60" t="s">
        <v>223</v>
      </c>
    </row>
    <row r="1182" spans="1:19" ht="135" hidden="1" customHeight="1" x14ac:dyDescent="0.2">
      <c r="A1182" s="61" t="s">
        <v>3289</v>
      </c>
      <c r="B1182" s="55" t="s">
        <v>97</v>
      </c>
      <c r="C1182" s="56" t="s">
        <v>3288</v>
      </c>
      <c r="D1182" s="57" t="s">
        <v>3287</v>
      </c>
      <c r="E1182" s="61" t="s">
        <v>859</v>
      </c>
      <c r="F1182" s="66" t="s">
        <v>3286</v>
      </c>
      <c r="G1182" s="55" t="s">
        <v>158</v>
      </c>
      <c r="H1182" s="55" t="s">
        <v>86</v>
      </c>
      <c r="I1182" s="55" t="s">
        <v>86</v>
      </c>
      <c r="J1182" s="55" t="s">
        <v>3285</v>
      </c>
      <c r="K1182" s="128" t="s">
        <v>3284</v>
      </c>
      <c r="L1182" s="129">
        <v>43192</v>
      </c>
      <c r="M1182" s="55" t="s">
        <v>86</v>
      </c>
      <c r="N1182" s="131" t="s">
        <v>158</v>
      </c>
      <c r="O1182" s="57" t="s">
        <v>3283</v>
      </c>
      <c r="P1182" s="57" t="s">
        <v>3282</v>
      </c>
      <c r="Q1182" s="57" t="s">
        <v>3281</v>
      </c>
      <c r="R1182" s="60" t="s">
        <v>86</v>
      </c>
      <c r="S1182" s="60" t="s">
        <v>223</v>
      </c>
    </row>
    <row r="1183" spans="1:19" ht="135" hidden="1" customHeight="1" x14ac:dyDescent="0.2">
      <c r="A1183" s="61" t="s">
        <v>977</v>
      </c>
      <c r="B1183" s="55" t="s">
        <v>97</v>
      </c>
      <c r="C1183" s="56" t="s">
        <v>96</v>
      </c>
      <c r="D1183" s="57" t="s">
        <v>976</v>
      </c>
      <c r="E1183" s="61" t="s">
        <v>130</v>
      </c>
      <c r="F1183" s="66" t="s">
        <v>129</v>
      </c>
      <c r="G1183" s="55" t="s">
        <v>92</v>
      </c>
      <c r="H1183" s="55" t="s">
        <v>86</v>
      </c>
      <c r="I1183" s="55" t="s">
        <v>86</v>
      </c>
      <c r="J1183" s="55" t="s">
        <v>975</v>
      </c>
      <c r="K1183" s="128" t="s">
        <v>974</v>
      </c>
      <c r="L1183" s="129">
        <v>44504</v>
      </c>
      <c r="M1183" s="55" t="s">
        <v>86</v>
      </c>
      <c r="N1183" s="131" t="s">
        <v>90</v>
      </c>
      <c r="O1183" s="57" t="s">
        <v>471</v>
      </c>
      <c r="P1183" s="57" t="s">
        <v>971</v>
      </c>
      <c r="Q1183" s="57" t="s">
        <v>970</v>
      </c>
      <c r="R1183" s="60" t="s">
        <v>86</v>
      </c>
      <c r="S1183" s="60" t="s">
        <v>223</v>
      </c>
    </row>
    <row r="1184" spans="1:19" ht="135" hidden="1" customHeight="1" x14ac:dyDescent="0.2">
      <c r="A1184" s="61" t="s">
        <v>3280</v>
      </c>
      <c r="B1184" s="55" t="s">
        <v>97</v>
      </c>
      <c r="C1184" s="56" t="s">
        <v>96</v>
      </c>
      <c r="D1184" s="57" t="s">
        <v>3279</v>
      </c>
      <c r="E1184" s="61" t="s">
        <v>719</v>
      </c>
      <c r="F1184" s="66" t="s">
        <v>129</v>
      </c>
      <c r="G1184" s="55" t="s">
        <v>92</v>
      </c>
      <c r="H1184" s="55" t="s">
        <v>86</v>
      </c>
      <c r="I1184" s="55" t="s">
        <v>86</v>
      </c>
      <c r="J1184" s="55" t="s">
        <v>3278</v>
      </c>
      <c r="K1184" s="128" t="s">
        <v>3277</v>
      </c>
      <c r="L1184" s="129">
        <v>44523</v>
      </c>
      <c r="M1184" s="55" t="s">
        <v>86</v>
      </c>
      <c r="N1184" s="131" t="s">
        <v>90</v>
      </c>
      <c r="O1184" s="57" t="s">
        <v>714</v>
      </c>
      <c r="P1184" s="57" t="s">
        <v>3276</v>
      </c>
      <c r="Q1184" s="57" t="s">
        <v>3275</v>
      </c>
      <c r="R1184" s="60" t="s">
        <v>86</v>
      </c>
      <c r="S1184" s="60"/>
    </row>
    <row r="1185" spans="1:19" ht="135" hidden="1" customHeight="1" x14ac:dyDescent="0.2">
      <c r="A1185" s="61" t="s">
        <v>721</v>
      </c>
      <c r="B1185" s="55" t="s">
        <v>97</v>
      </c>
      <c r="C1185" s="56" t="s">
        <v>96</v>
      </c>
      <c r="D1185" s="57" t="s">
        <v>3274</v>
      </c>
      <c r="E1185" s="61" t="s">
        <v>719</v>
      </c>
      <c r="F1185" s="66" t="s">
        <v>129</v>
      </c>
      <c r="G1185" s="55" t="s">
        <v>92</v>
      </c>
      <c r="H1185" s="55" t="s">
        <v>86</v>
      </c>
      <c r="I1185" s="55" t="s">
        <v>86</v>
      </c>
      <c r="J1185" s="55" t="s">
        <v>718</v>
      </c>
      <c r="K1185" s="128" t="s">
        <v>717</v>
      </c>
      <c r="L1185" s="129">
        <v>44523</v>
      </c>
      <c r="M1185" s="55" t="s">
        <v>86</v>
      </c>
      <c r="N1185" s="131" t="s">
        <v>90</v>
      </c>
      <c r="O1185" s="57" t="s">
        <v>714</v>
      </c>
      <c r="P1185" s="57" t="s">
        <v>713</v>
      </c>
      <c r="Q1185" s="57" t="s">
        <v>3273</v>
      </c>
      <c r="R1185" s="60" t="s">
        <v>86</v>
      </c>
      <c r="S1185" s="60" t="s">
        <v>223</v>
      </c>
    </row>
    <row r="1186" spans="1:19" ht="135" hidden="1" customHeight="1" x14ac:dyDescent="0.2">
      <c r="A1186" s="61" t="s">
        <v>3272</v>
      </c>
      <c r="B1186" s="55" t="s">
        <v>97</v>
      </c>
      <c r="C1186" s="56" t="s">
        <v>96</v>
      </c>
      <c r="D1186" s="57" t="s">
        <v>3271</v>
      </c>
      <c r="E1186" s="61" t="s">
        <v>2180</v>
      </c>
      <c r="F1186" s="66" t="s">
        <v>2179</v>
      </c>
      <c r="G1186" s="55" t="s">
        <v>218</v>
      </c>
      <c r="H1186" s="55" t="s">
        <v>3270</v>
      </c>
      <c r="I1186" s="55" t="s">
        <v>3269</v>
      </c>
      <c r="J1186" s="55" t="s">
        <v>3268</v>
      </c>
      <c r="K1186" s="128" t="s">
        <v>3267</v>
      </c>
      <c r="L1186" s="129">
        <v>44530</v>
      </c>
      <c r="M1186" s="55" t="s">
        <v>86</v>
      </c>
      <c r="N1186" s="131" t="s">
        <v>224</v>
      </c>
      <c r="O1186" s="57" t="s">
        <v>3266</v>
      </c>
      <c r="P1186" s="57" t="s">
        <v>3265</v>
      </c>
      <c r="Q1186" s="57" t="s">
        <v>3046</v>
      </c>
      <c r="R1186" s="60" t="s">
        <v>86</v>
      </c>
      <c r="S1186" s="60"/>
    </row>
    <row r="1187" spans="1:19" ht="135" hidden="1" customHeight="1" x14ac:dyDescent="0.2">
      <c r="A1187" s="61" t="s">
        <v>3264</v>
      </c>
      <c r="B1187" s="55" t="s">
        <v>378</v>
      </c>
      <c r="C1187" s="56" t="s">
        <v>96</v>
      </c>
      <c r="D1187" s="57" t="s">
        <v>3263</v>
      </c>
      <c r="E1187" s="61" t="s">
        <v>108</v>
      </c>
      <c r="F1187" s="66" t="s">
        <v>376</v>
      </c>
      <c r="G1187" s="55" t="s">
        <v>375</v>
      </c>
      <c r="H1187" s="55" t="s">
        <v>86</v>
      </c>
      <c r="I1187" s="55" t="s">
        <v>86</v>
      </c>
      <c r="J1187" s="55" t="s">
        <v>2147</v>
      </c>
      <c r="K1187" s="128" t="s">
        <v>2370</v>
      </c>
      <c r="L1187" s="129">
        <v>44538</v>
      </c>
      <c r="M1187" s="55" t="s">
        <v>86</v>
      </c>
      <c r="N1187" s="131" t="s">
        <v>373</v>
      </c>
      <c r="O1187" s="57" t="s">
        <v>3262</v>
      </c>
      <c r="P1187" s="57" t="s">
        <v>3261</v>
      </c>
      <c r="Q1187" s="57" t="s">
        <v>3256</v>
      </c>
      <c r="R1187" s="60" t="s">
        <v>86</v>
      </c>
      <c r="S1187" s="60"/>
    </row>
    <row r="1188" spans="1:19" ht="135" hidden="1" customHeight="1" x14ac:dyDescent="0.2">
      <c r="A1188" s="61" t="s">
        <v>3260</v>
      </c>
      <c r="B1188" s="55" t="s">
        <v>378</v>
      </c>
      <c r="C1188" s="56" t="s">
        <v>96</v>
      </c>
      <c r="D1188" s="57" t="s">
        <v>3259</v>
      </c>
      <c r="E1188" s="61" t="s">
        <v>108</v>
      </c>
      <c r="F1188" s="66" t="s">
        <v>376</v>
      </c>
      <c r="G1188" s="55" t="s">
        <v>375</v>
      </c>
      <c r="H1188" s="55" t="s">
        <v>86</v>
      </c>
      <c r="I1188" s="55" t="s">
        <v>86</v>
      </c>
      <c r="J1188" s="55" t="s">
        <v>2147</v>
      </c>
      <c r="K1188" s="58" t="s">
        <v>2370</v>
      </c>
      <c r="L1188" s="59">
        <v>44533</v>
      </c>
      <c r="M1188" s="55" t="s">
        <v>86</v>
      </c>
      <c r="N1188" s="55" t="s">
        <v>373</v>
      </c>
      <c r="O1188" s="57" t="s">
        <v>3258</v>
      </c>
      <c r="P1188" s="57" t="s">
        <v>3257</v>
      </c>
      <c r="Q1188" s="57" t="s">
        <v>3256</v>
      </c>
      <c r="R1188" s="60" t="s">
        <v>86</v>
      </c>
      <c r="S1188" s="60"/>
    </row>
    <row r="1189" spans="1:19" ht="135" hidden="1" customHeight="1" x14ac:dyDescent="0.2">
      <c r="A1189" s="61" t="s">
        <v>3255</v>
      </c>
      <c r="B1189" s="61" t="s">
        <v>97</v>
      </c>
      <c r="C1189" s="68" t="s">
        <v>96</v>
      </c>
      <c r="D1189" s="57" t="s">
        <v>3254</v>
      </c>
      <c r="E1189" s="61" t="s">
        <v>539</v>
      </c>
      <c r="F1189" s="61" t="s">
        <v>555</v>
      </c>
      <c r="G1189" s="55" t="s">
        <v>163</v>
      </c>
      <c r="H1189" s="93" t="s">
        <v>3253</v>
      </c>
      <c r="I1189" s="93" t="s">
        <v>3252</v>
      </c>
      <c r="J1189" s="61" t="s">
        <v>3251</v>
      </c>
      <c r="K1189" s="62" t="s">
        <v>3250</v>
      </c>
      <c r="L1189" s="63">
        <v>44546</v>
      </c>
      <c r="M1189" s="55" t="s">
        <v>86</v>
      </c>
      <c r="N1189" s="61" t="s">
        <v>158</v>
      </c>
      <c r="O1189" s="57" t="s">
        <v>3249</v>
      </c>
      <c r="P1189" s="57" t="s">
        <v>3248</v>
      </c>
      <c r="Q1189" s="118" t="s">
        <v>3247</v>
      </c>
      <c r="R1189" s="60" t="s">
        <v>86</v>
      </c>
      <c r="S1189" s="60"/>
    </row>
    <row r="1190" spans="1:19" ht="135" hidden="1" customHeight="1" x14ac:dyDescent="0.2">
      <c r="A1190" s="61" t="s">
        <v>1844</v>
      </c>
      <c r="B1190" s="61" t="s">
        <v>97</v>
      </c>
      <c r="C1190" s="68" t="s">
        <v>96</v>
      </c>
      <c r="D1190" s="57" t="s">
        <v>3246</v>
      </c>
      <c r="E1190" s="61" t="s">
        <v>220</v>
      </c>
      <c r="F1190" s="61" t="s">
        <v>183</v>
      </c>
      <c r="G1190" s="55" t="s">
        <v>163</v>
      </c>
      <c r="H1190" s="93" t="s">
        <v>3245</v>
      </c>
      <c r="I1190" s="93" t="s">
        <v>3244</v>
      </c>
      <c r="J1190" s="61" t="s">
        <v>1842</v>
      </c>
      <c r="K1190" s="62" t="s">
        <v>1841</v>
      </c>
      <c r="L1190" s="63">
        <v>44552</v>
      </c>
      <c r="M1190" s="55" t="s">
        <v>86</v>
      </c>
      <c r="N1190" s="61" t="s">
        <v>158</v>
      </c>
      <c r="O1190" s="57" t="s">
        <v>1838</v>
      </c>
      <c r="P1190" s="57" t="s">
        <v>1837</v>
      </c>
      <c r="Q1190" s="118" t="s">
        <v>3243</v>
      </c>
      <c r="R1190" s="60" t="s">
        <v>86</v>
      </c>
      <c r="S1190" s="60" t="s">
        <v>223</v>
      </c>
    </row>
    <row r="1191" spans="1:19" ht="135" hidden="1" customHeight="1" x14ac:dyDescent="0.2">
      <c r="A1191" s="61" t="s">
        <v>1851</v>
      </c>
      <c r="B1191" s="61" t="s">
        <v>97</v>
      </c>
      <c r="C1191" s="68" t="s">
        <v>96</v>
      </c>
      <c r="D1191" s="57" t="s">
        <v>3242</v>
      </c>
      <c r="E1191" s="61" t="s">
        <v>220</v>
      </c>
      <c r="F1191" s="61" t="s">
        <v>458</v>
      </c>
      <c r="G1191" s="55" t="s">
        <v>163</v>
      </c>
      <c r="H1191" s="93" t="s">
        <v>3241</v>
      </c>
      <c r="I1191" s="93" t="s">
        <v>863</v>
      </c>
      <c r="J1191" s="61" t="s">
        <v>1849</v>
      </c>
      <c r="K1191" s="62" t="s">
        <v>1848</v>
      </c>
      <c r="L1191" s="63">
        <v>44552</v>
      </c>
      <c r="M1191" s="55" t="s">
        <v>86</v>
      </c>
      <c r="N1191" s="61" t="s">
        <v>158</v>
      </c>
      <c r="O1191" s="57" t="s">
        <v>1838</v>
      </c>
      <c r="P1191" s="57" t="s">
        <v>1837</v>
      </c>
      <c r="Q1191" s="118" t="s">
        <v>3240</v>
      </c>
      <c r="R1191" s="60" t="s">
        <v>86</v>
      </c>
      <c r="S1191" s="60" t="s">
        <v>223</v>
      </c>
    </row>
    <row r="1192" spans="1:19" ht="135" hidden="1" customHeight="1" x14ac:dyDescent="0.2">
      <c r="A1192" s="61" t="s">
        <v>3239</v>
      </c>
      <c r="B1192" s="61" t="s">
        <v>97</v>
      </c>
      <c r="C1192" s="68" t="s">
        <v>96</v>
      </c>
      <c r="D1192" s="57" t="s">
        <v>3238</v>
      </c>
      <c r="E1192" s="61" t="s">
        <v>220</v>
      </c>
      <c r="F1192" s="61" t="s">
        <v>228</v>
      </c>
      <c r="G1192" s="55" t="s">
        <v>218</v>
      </c>
      <c r="H1192" s="55" t="s">
        <v>86</v>
      </c>
      <c r="I1192" s="55" t="s">
        <v>86</v>
      </c>
      <c r="J1192" s="61" t="s">
        <v>3237</v>
      </c>
      <c r="K1192" s="62" t="s">
        <v>3236</v>
      </c>
      <c r="L1192" s="63">
        <v>44553</v>
      </c>
      <c r="M1192" s="55" t="s">
        <v>86</v>
      </c>
      <c r="N1192" s="61" t="s">
        <v>224</v>
      </c>
      <c r="O1192" s="57" t="s">
        <v>391</v>
      </c>
      <c r="P1192" s="57" t="s">
        <v>3225</v>
      </c>
      <c r="Q1192" s="118" t="s">
        <v>3235</v>
      </c>
      <c r="R1192" s="60" t="s">
        <v>86</v>
      </c>
      <c r="S1192" s="60"/>
    </row>
    <row r="1193" spans="1:19" ht="135" hidden="1" customHeight="1" x14ac:dyDescent="0.2">
      <c r="A1193" s="135" t="s">
        <v>3234</v>
      </c>
      <c r="B1193" s="135" t="s">
        <v>97</v>
      </c>
      <c r="C1193" s="136" t="s">
        <v>96</v>
      </c>
      <c r="D1193" s="137" t="s">
        <v>3233</v>
      </c>
      <c r="E1193" s="135" t="s">
        <v>220</v>
      </c>
      <c r="F1193" s="135" t="s">
        <v>228</v>
      </c>
      <c r="G1193" s="138" t="s">
        <v>218</v>
      </c>
      <c r="H1193" s="55" t="s">
        <v>86</v>
      </c>
      <c r="I1193" s="55" t="s">
        <v>86</v>
      </c>
      <c r="J1193" s="135" t="s">
        <v>3232</v>
      </c>
      <c r="K1193" s="139" t="s">
        <v>3231</v>
      </c>
      <c r="L1193" s="140">
        <v>44553</v>
      </c>
      <c r="M1193" s="55" t="s">
        <v>86</v>
      </c>
      <c r="N1193" s="135" t="s">
        <v>224</v>
      </c>
      <c r="O1193" s="137" t="s">
        <v>391</v>
      </c>
      <c r="P1193" s="137" t="s">
        <v>3225</v>
      </c>
      <c r="Q1193" s="141" t="s">
        <v>3230</v>
      </c>
      <c r="R1193" s="60" t="s">
        <v>86</v>
      </c>
      <c r="S1193" s="60"/>
    </row>
    <row r="1194" spans="1:19" ht="135" hidden="1" customHeight="1" x14ac:dyDescent="0.2">
      <c r="A1194" s="61" t="s">
        <v>3229</v>
      </c>
      <c r="B1194" s="61" t="s">
        <v>97</v>
      </c>
      <c r="C1194" s="68" t="s">
        <v>96</v>
      </c>
      <c r="D1194" s="57" t="s">
        <v>3228</v>
      </c>
      <c r="E1194" s="61" t="s">
        <v>220</v>
      </c>
      <c r="F1194" s="61" t="s">
        <v>219</v>
      </c>
      <c r="G1194" s="55" t="s">
        <v>218</v>
      </c>
      <c r="H1194" s="55" t="s">
        <v>86</v>
      </c>
      <c r="I1194" s="55" t="s">
        <v>86</v>
      </c>
      <c r="J1194" s="61" t="s">
        <v>3227</v>
      </c>
      <c r="K1194" s="62" t="s">
        <v>3226</v>
      </c>
      <c r="L1194" s="63">
        <v>44553</v>
      </c>
      <c r="M1194" s="55" t="s">
        <v>86</v>
      </c>
      <c r="N1194" s="61" t="s">
        <v>224</v>
      </c>
      <c r="O1194" s="57" t="s">
        <v>391</v>
      </c>
      <c r="P1194" s="57" t="s">
        <v>3225</v>
      </c>
      <c r="Q1194" s="118" t="s">
        <v>3224</v>
      </c>
      <c r="R1194" s="60" t="s">
        <v>86</v>
      </c>
      <c r="S1194" s="60"/>
    </row>
    <row r="1195" spans="1:19" ht="135" hidden="1" customHeight="1" x14ac:dyDescent="0.2">
      <c r="A1195" s="61" t="s">
        <v>3223</v>
      </c>
      <c r="B1195" s="61" t="s">
        <v>97</v>
      </c>
      <c r="C1195" s="68" t="s">
        <v>96</v>
      </c>
      <c r="D1195" s="57" t="s">
        <v>3222</v>
      </c>
      <c r="E1195" s="61" t="s">
        <v>2180</v>
      </c>
      <c r="F1195" s="61" t="s">
        <v>2179</v>
      </c>
      <c r="G1195" s="55" t="s">
        <v>218</v>
      </c>
      <c r="H1195" s="93" t="s">
        <v>3221</v>
      </c>
      <c r="I1195" s="93" t="s">
        <v>3220</v>
      </c>
      <c r="J1195" s="61" t="s">
        <v>3219</v>
      </c>
      <c r="K1195" s="62" t="s">
        <v>3218</v>
      </c>
      <c r="L1195" s="63">
        <v>44553</v>
      </c>
      <c r="M1195" s="55" t="s">
        <v>86</v>
      </c>
      <c r="N1195" s="61" t="s">
        <v>224</v>
      </c>
      <c r="O1195" s="57" t="s">
        <v>3063</v>
      </c>
      <c r="P1195" s="57" t="s">
        <v>3217</v>
      </c>
      <c r="Q1195" s="118" t="s">
        <v>2589</v>
      </c>
      <c r="R1195" s="60" t="s">
        <v>86</v>
      </c>
      <c r="S1195" s="60"/>
    </row>
    <row r="1196" spans="1:19" ht="135" hidden="1" customHeight="1" x14ac:dyDescent="0.2">
      <c r="A1196" s="61" t="s">
        <v>3216</v>
      </c>
      <c r="B1196" s="61" t="s">
        <v>97</v>
      </c>
      <c r="C1196" s="68" t="s">
        <v>96</v>
      </c>
      <c r="D1196" s="57" t="s">
        <v>3215</v>
      </c>
      <c r="E1196" s="61" t="s">
        <v>2180</v>
      </c>
      <c r="F1196" s="61" t="s">
        <v>2179</v>
      </c>
      <c r="G1196" s="55" t="s">
        <v>218</v>
      </c>
      <c r="H1196" s="93" t="s">
        <v>3214</v>
      </c>
      <c r="I1196" s="93" t="s">
        <v>3213</v>
      </c>
      <c r="J1196" s="61" t="s">
        <v>3212</v>
      </c>
      <c r="K1196" s="62" t="s">
        <v>3211</v>
      </c>
      <c r="L1196" s="63">
        <v>44553</v>
      </c>
      <c r="M1196" s="55" t="s">
        <v>86</v>
      </c>
      <c r="N1196" s="61" t="s">
        <v>224</v>
      </c>
      <c r="O1196" s="57" t="s">
        <v>3063</v>
      </c>
      <c r="P1196" s="57" t="s">
        <v>3210</v>
      </c>
      <c r="Q1196" s="118" t="s">
        <v>2589</v>
      </c>
      <c r="R1196" s="60" t="s">
        <v>86</v>
      </c>
      <c r="S1196" s="60"/>
    </row>
    <row r="1197" spans="1:19" ht="135" hidden="1" customHeight="1" x14ac:dyDescent="0.2">
      <c r="A1197" s="61" t="s">
        <v>3209</v>
      </c>
      <c r="B1197" s="61" t="s">
        <v>97</v>
      </c>
      <c r="C1197" s="68" t="s">
        <v>96</v>
      </c>
      <c r="D1197" s="57" t="s">
        <v>3208</v>
      </c>
      <c r="E1197" s="61" t="s">
        <v>2180</v>
      </c>
      <c r="F1197" s="61" t="s">
        <v>2179</v>
      </c>
      <c r="G1197" s="55" t="s">
        <v>218</v>
      </c>
      <c r="H1197" s="93" t="s">
        <v>3207</v>
      </c>
      <c r="I1197" s="93" t="s">
        <v>3206</v>
      </c>
      <c r="J1197" s="61" t="s">
        <v>3205</v>
      </c>
      <c r="K1197" s="62" t="s">
        <v>3204</v>
      </c>
      <c r="L1197" s="63">
        <v>44553</v>
      </c>
      <c r="M1197" s="55" t="s">
        <v>86</v>
      </c>
      <c r="N1197" s="61" t="s">
        <v>224</v>
      </c>
      <c r="O1197" s="57" t="s">
        <v>3063</v>
      </c>
      <c r="P1197" s="57" t="s">
        <v>3203</v>
      </c>
      <c r="Q1197" s="118" t="s">
        <v>2589</v>
      </c>
      <c r="R1197" s="60" t="s">
        <v>86</v>
      </c>
      <c r="S1197" s="60"/>
    </row>
    <row r="1198" spans="1:19" ht="135" hidden="1" customHeight="1" x14ac:dyDescent="0.2">
      <c r="A1198" s="61" t="s">
        <v>3202</v>
      </c>
      <c r="B1198" s="61" t="s">
        <v>97</v>
      </c>
      <c r="C1198" s="68" t="s">
        <v>96</v>
      </c>
      <c r="D1198" s="57" t="s">
        <v>3201</v>
      </c>
      <c r="E1198" s="61" t="s">
        <v>2180</v>
      </c>
      <c r="F1198" s="61" t="s">
        <v>2179</v>
      </c>
      <c r="G1198" s="55" t="s">
        <v>218</v>
      </c>
      <c r="H1198" s="93" t="s">
        <v>3200</v>
      </c>
      <c r="I1198" s="93" t="s">
        <v>3199</v>
      </c>
      <c r="J1198" s="61" t="s">
        <v>3198</v>
      </c>
      <c r="K1198" s="62" t="s">
        <v>3197</v>
      </c>
      <c r="L1198" s="63">
        <v>44553</v>
      </c>
      <c r="M1198" s="55" t="s">
        <v>86</v>
      </c>
      <c r="N1198" s="61" t="s">
        <v>224</v>
      </c>
      <c r="O1198" s="57" t="s">
        <v>3063</v>
      </c>
      <c r="P1198" s="57" t="s">
        <v>3196</v>
      </c>
      <c r="Q1198" s="118" t="s">
        <v>2589</v>
      </c>
      <c r="R1198" s="60" t="s">
        <v>86</v>
      </c>
      <c r="S1198" s="60"/>
    </row>
    <row r="1199" spans="1:19" ht="135" hidden="1" customHeight="1" x14ac:dyDescent="0.2">
      <c r="A1199" s="61" t="s">
        <v>3195</v>
      </c>
      <c r="B1199" s="55" t="s">
        <v>97</v>
      </c>
      <c r="C1199" s="56">
        <v>3</v>
      </c>
      <c r="D1199" s="57" t="s">
        <v>3194</v>
      </c>
      <c r="E1199" s="61" t="s">
        <v>2180</v>
      </c>
      <c r="F1199" s="61" t="s">
        <v>2179</v>
      </c>
      <c r="G1199" s="55" t="s">
        <v>218</v>
      </c>
      <c r="H1199" s="55" t="s">
        <v>86</v>
      </c>
      <c r="I1199" s="55" t="s">
        <v>86</v>
      </c>
      <c r="J1199" s="61" t="s">
        <v>3193</v>
      </c>
      <c r="K1199" s="58">
        <v>53.17</v>
      </c>
      <c r="L1199" s="63">
        <v>44553</v>
      </c>
      <c r="M1199" s="55" t="s">
        <v>86</v>
      </c>
      <c r="N1199" s="61" t="s">
        <v>224</v>
      </c>
      <c r="O1199" s="57" t="s">
        <v>3063</v>
      </c>
      <c r="P1199" s="57" t="s">
        <v>3192</v>
      </c>
      <c r="Q1199" s="118" t="s">
        <v>2589</v>
      </c>
      <c r="R1199" s="60" t="s">
        <v>86</v>
      </c>
      <c r="S1199" s="60"/>
    </row>
    <row r="1200" spans="1:19" ht="135" hidden="1" customHeight="1" x14ac:dyDescent="0.2">
      <c r="A1200" s="61" t="s">
        <v>3191</v>
      </c>
      <c r="B1200" s="55" t="s">
        <v>97</v>
      </c>
      <c r="C1200" s="56">
        <v>3</v>
      </c>
      <c r="D1200" s="57" t="s">
        <v>3190</v>
      </c>
      <c r="E1200" s="61" t="s">
        <v>2180</v>
      </c>
      <c r="F1200" s="61" t="s">
        <v>2179</v>
      </c>
      <c r="G1200" s="55" t="s">
        <v>218</v>
      </c>
      <c r="H1200" s="93" t="s">
        <v>3189</v>
      </c>
      <c r="I1200" s="93">
        <v>46.91</v>
      </c>
      <c r="J1200" s="61" t="s">
        <v>3188</v>
      </c>
      <c r="K1200" s="62">
        <v>48.01</v>
      </c>
      <c r="L1200" s="63">
        <v>44553</v>
      </c>
      <c r="M1200" s="55" t="s">
        <v>86</v>
      </c>
      <c r="N1200" s="61" t="s">
        <v>224</v>
      </c>
      <c r="O1200" s="57" t="s">
        <v>3063</v>
      </c>
      <c r="P1200" s="57" t="s">
        <v>3187</v>
      </c>
      <c r="Q1200" s="118" t="s">
        <v>2589</v>
      </c>
      <c r="R1200" s="60" t="s">
        <v>86</v>
      </c>
      <c r="S1200" s="60"/>
    </row>
    <row r="1201" spans="1:19" ht="135" hidden="1" customHeight="1" x14ac:dyDescent="0.2">
      <c r="A1201" s="61" t="s">
        <v>3186</v>
      </c>
      <c r="B1201" s="55" t="s">
        <v>110</v>
      </c>
      <c r="C1201" s="56" t="s">
        <v>96</v>
      </c>
      <c r="D1201" s="57" t="s">
        <v>3185</v>
      </c>
      <c r="E1201" s="61" t="s">
        <v>2253</v>
      </c>
      <c r="F1201" s="61" t="s">
        <v>145</v>
      </c>
      <c r="G1201" s="55" t="s">
        <v>92</v>
      </c>
      <c r="H1201" s="93" t="s">
        <v>86</v>
      </c>
      <c r="I1201" s="93" t="s">
        <v>86</v>
      </c>
      <c r="J1201" s="61" t="s">
        <v>3184</v>
      </c>
      <c r="K1201" s="62" t="s">
        <v>3183</v>
      </c>
      <c r="L1201" s="63">
        <v>44575</v>
      </c>
      <c r="M1201" s="117" t="s">
        <v>103</v>
      </c>
      <c r="N1201" s="61" t="s">
        <v>373</v>
      </c>
      <c r="O1201" s="57" t="s">
        <v>3182</v>
      </c>
      <c r="P1201" s="57" t="s">
        <v>3181</v>
      </c>
      <c r="Q1201" s="118" t="s">
        <v>3180</v>
      </c>
      <c r="R1201" s="60" t="s">
        <v>86</v>
      </c>
      <c r="S1201" s="60"/>
    </row>
    <row r="1202" spans="1:19" ht="135" hidden="1" customHeight="1" x14ac:dyDescent="0.2">
      <c r="A1202" s="61" t="s">
        <v>792</v>
      </c>
      <c r="B1202" s="55" t="s">
        <v>110</v>
      </c>
      <c r="C1202" s="56" t="s">
        <v>96</v>
      </c>
      <c r="D1202" s="57" t="s">
        <v>791</v>
      </c>
      <c r="E1202" s="61" t="s">
        <v>118</v>
      </c>
      <c r="F1202" s="61" t="s">
        <v>117</v>
      </c>
      <c r="G1202" s="55" t="s">
        <v>92</v>
      </c>
      <c r="H1202" s="93" t="s">
        <v>86</v>
      </c>
      <c r="I1202" s="93" t="s">
        <v>86</v>
      </c>
      <c r="J1202" s="61" t="s">
        <v>790</v>
      </c>
      <c r="K1202" s="62" t="s">
        <v>789</v>
      </c>
      <c r="L1202" s="63">
        <v>44559</v>
      </c>
      <c r="M1202" s="134" t="s">
        <v>103</v>
      </c>
      <c r="N1202" s="61" t="s">
        <v>90</v>
      </c>
      <c r="O1202" s="57" t="s">
        <v>124</v>
      </c>
      <c r="P1202" s="57" t="s">
        <v>786</v>
      </c>
      <c r="Q1202" s="118" t="s">
        <v>785</v>
      </c>
      <c r="R1202" s="60" t="s">
        <v>86</v>
      </c>
      <c r="S1202" s="60" t="s">
        <v>223</v>
      </c>
    </row>
    <row r="1203" spans="1:19" ht="135" hidden="1" customHeight="1" x14ac:dyDescent="0.2">
      <c r="A1203" s="61" t="s">
        <v>799</v>
      </c>
      <c r="B1203" s="55" t="s">
        <v>110</v>
      </c>
      <c r="C1203" s="56" t="s">
        <v>96</v>
      </c>
      <c r="D1203" s="57" t="s">
        <v>798</v>
      </c>
      <c r="E1203" s="61" t="s">
        <v>118</v>
      </c>
      <c r="F1203" s="61" t="s">
        <v>117</v>
      </c>
      <c r="G1203" s="55" t="s">
        <v>92</v>
      </c>
      <c r="H1203" s="93" t="s">
        <v>86</v>
      </c>
      <c r="I1203" s="93" t="s">
        <v>86</v>
      </c>
      <c r="J1203" s="61" t="s">
        <v>797</v>
      </c>
      <c r="K1203" s="62" t="s">
        <v>796</v>
      </c>
      <c r="L1203" s="63">
        <v>44559</v>
      </c>
      <c r="M1203" s="134" t="s">
        <v>103</v>
      </c>
      <c r="N1203" s="61" t="s">
        <v>90</v>
      </c>
      <c r="O1203" s="57" t="s">
        <v>124</v>
      </c>
      <c r="P1203" s="57" t="s">
        <v>786</v>
      </c>
      <c r="Q1203" s="118" t="s">
        <v>793</v>
      </c>
      <c r="R1203" s="60" t="s">
        <v>86</v>
      </c>
      <c r="S1203" s="60" t="s">
        <v>223</v>
      </c>
    </row>
    <row r="1204" spans="1:19" ht="135" hidden="1" customHeight="1" x14ac:dyDescent="0.2">
      <c r="A1204" s="61" t="s">
        <v>729</v>
      </c>
      <c r="B1204" s="55" t="s">
        <v>110</v>
      </c>
      <c r="C1204" s="56" t="s">
        <v>96</v>
      </c>
      <c r="D1204" s="57" t="s">
        <v>3179</v>
      </c>
      <c r="E1204" s="61" t="s">
        <v>193</v>
      </c>
      <c r="F1204" s="61" t="s">
        <v>145</v>
      </c>
      <c r="G1204" s="55" t="s">
        <v>92</v>
      </c>
      <c r="H1204" s="93" t="s">
        <v>3178</v>
      </c>
      <c r="I1204" s="93" t="s">
        <v>3177</v>
      </c>
      <c r="J1204" s="61" t="s">
        <v>727</v>
      </c>
      <c r="K1204" s="62" t="s">
        <v>726</v>
      </c>
      <c r="L1204" s="63">
        <v>44561</v>
      </c>
      <c r="M1204" s="134" t="s">
        <v>103</v>
      </c>
      <c r="N1204" s="61" t="s">
        <v>90</v>
      </c>
      <c r="O1204" s="57" t="s">
        <v>2248</v>
      </c>
      <c r="P1204" s="57" t="s">
        <v>723</v>
      </c>
      <c r="Q1204" s="118" t="s">
        <v>722</v>
      </c>
      <c r="R1204" s="60" t="s">
        <v>86</v>
      </c>
      <c r="S1204" s="60" t="s">
        <v>223</v>
      </c>
    </row>
    <row r="1205" spans="1:19" ht="135" hidden="1" customHeight="1" x14ac:dyDescent="0.2">
      <c r="A1205" s="61" t="s">
        <v>3176</v>
      </c>
      <c r="B1205" s="55" t="s">
        <v>110</v>
      </c>
      <c r="C1205" s="56" t="s">
        <v>96</v>
      </c>
      <c r="D1205" s="57" t="s">
        <v>3165</v>
      </c>
      <c r="E1205" s="61" t="s">
        <v>1438</v>
      </c>
      <c r="F1205" s="61" t="s">
        <v>173</v>
      </c>
      <c r="G1205" s="55" t="s">
        <v>413</v>
      </c>
      <c r="H1205" s="93" t="s">
        <v>3175</v>
      </c>
      <c r="I1205" s="93" t="s">
        <v>86</v>
      </c>
      <c r="J1205" s="61" t="s">
        <v>3174</v>
      </c>
      <c r="K1205" s="62" t="s">
        <v>3161</v>
      </c>
      <c r="L1205" s="63">
        <v>44558</v>
      </c>
      <c r="M1205" s="134" t="s">
        <v>103</v>
      </c>
      <c r="N1205" s="61" t="s">
        <v>408</v>
      </c>
      <c r="O1205" s="57" t="s">
        <v>1968</v>
      </c>
      <c r="P1205" s="57" t="s">
        <v>1967</v>
      </c>
      <c r="Q1205" s="118" t="s">
        <v>3160</v>
      </c>
      <c r="R1205" s="60" t="s">
        <v>86</v>
      </c>
      <c r="S1205" s="60"/>
    </row>
    <row r="1206" spans="1:19" ht="135" hidden="1" customHeight="1" x14ac:dyDescent="0.2">
      <c r="A1206" s="61" t="s">
        <v>3173</v>
      </c>
      <c r="B1206" s="55" t="s">
        <v>110</v>
      </c>
      <c r="C1206" s="56" t="s">
        <v>96</v>
      </c>
      <c r="D1206" s="57" t="s">
        <v>3172</v>
      </c>
      <c r="E1206" s="61" t="s">
        <v>1438</v>
      </c>
      <c r="F1206" s="61" t="s">
        <v>458</v>
      </c>
      <c r="G1206" s="55" t="s">
        <v>413</v>
      </c>
      <c r="H1206" s="93" t="s">
        <v>3171</v>
      </c>
      <c r="I1206" s="93" t="s">
        <v>86</v>
      </c>
      <c r="J1206" s="61" t="s">
        <v>3170</v>
      </c>
      <c r="K1206" s="62" t="s">
        <v>3154</v>
      </c>
      <c r="L1206" s="63">
        <v>44558</v>
      </c>
      <c r="M1206" s="134" t="s">
        <v>103</v>
      </c>
      <c r="N1206" s="61" t="s">
        <v>408</v>
      </c>
      <c r="O1206" s="57" t="s">
        <v>1968</v>
      </c>
      <c r="P1206" s="57" t="s">
        <v>1967</v>
      </c>
      <c r="Q1206" s="118" t="s">
        <v>3169</v>
      </c>
      <c r="R1206" s="60" t="s">
        <v>86</v>
      </c>
      <c r="S1206" s="60"/>
    </row>
    <row r="1207" spans="1:19" ht="135" hidden="1" customHeight="1" x14ac:dyDescent="0.2">
      <c r="A1207" s="61" t="s">
        <v>1979</v>
      </c>
      <c r="B1207" s="55" t="s">
        <v>110</v>
      </c>
      <c r="C1207" s="56" t="s">
        <v>96</v>
      </c>
      <c r="D1207" s="57" t="s">
        <v>3168</v>
      </c>
      <c r="E1207" s="61" t="s">
        <v>1438</v>
      </c>
      <c r="F1207" s="61" t="s">
        <v>183</v>
      </c>
      <c r="G1207" s="55" t="s">
        <v>413</v>
      </c>
      <c r="H1207" s="93" t="s">
        <v>86</v>
      </c>
      <c r="I1207" s="93" t="s">
        <v>86</v>
      </c>
      <c r="J1207" s="61" t="s">
        <v>1977</v>
      </c>
      <c r="K1207" s="62" t="s">
        <v>1971</v>
      </c>
      <c r="L1207" s="63">
        <v>44558</v>
      </c>
      <c r="M1207" s="134" t="s">
        <v>103</v>
      </c>
      <c r="N1207" s="61" t="s">
        <v>408</v>
      </c>
      <c r="O1207" s="57" t="s">
        <v>1968</v>
      </c>
      <c r="P1207" s="57" t="s">
        <v>1967</v>
      </c>
      <c r="Q1207" s="118" t="s">
        <v>3167</v>
      </c>
      <c r="R1207" s="60" t="s">
        <v>86</v>
      </c>
      <c r="S1207" s="60" t="s">
        <v>223</v>
      </c>
    </row>
    <row r="1208" spans="1:19" ht="135" hidden="1" customHeight="1" x14ac:dyDescent="0.2">
      <c r="A1208" s="61" t="s">
        <v>3166</v>
      </c>
      <c r="B1208" s="55" t="s">
        <v>110</v>
      </c>
      <c r="C1208" s="56" t="s">
        <v>96</v>
      </c>
      <c r="D1208" s="57" t="s">
        <v>3165</v>
      </c>
      <c r="E1208" s="61" t="s">
        <v>1438</v>
      </c>
      <c r="F1208" s="61" t="s">
        <v>173</v>
      </c>
      <c r="G1208" s="55" t="s">
        <v>434</v>
      </c>
      <c r="H1208" s="93" t="s">
        <v>3164</v>
      </c>
      <c r="I1208" s="93" t="s">
        <v>3163</v>
      </c>
      <c r="J1208" s="61" t="s">
        <v>3162</v>
      </c>
      <c r="K1208" s="62" t="s">
        <v>3161</v>
      </c>
      <c r="L1208" s="63">
        <v>44558</v>
      </c>
      <c r="M1208" s="134" t="s">
        <v>103</v>
      </c>
      <c r="N1208" s="61" t="s">
        <v>431</v>
      </c>
      <c r="O1208" s="57" t="s">
        <v>1968</v>
      </c>
      <c r="P1208" s="57" t="s">
        <v>1967</v>
      </c>
      <c r="Q1208" s="118" t="s">
        <v>3160</v>
      </c>
      <c r="R1208" s="60" t="s">
        <v>86</v>
      </c>
      <c r="S1208" s="60"/>
    </row>
    <row r="1209" spans="1:19" ht="135" hidden="1" customHeight="1" x14ac:dyDescent="0.2">
      <c r="A1209" s="61" t="s">
        <v>3159</v>
      </c>
      <c r="B1209" s="55" t="s">
        <v>110</v>
      </c>
      <c r="C1209" s="56" t="s">
        <v>96</v>
      </c>
      <c r="D1209" s="57" t="s">
        <v>3158</v>
      </c>
      <c r="E1209" s="61" t="s">
        <v>1438</v>
      </c>
      <c r="F1209" s="61" t="s">
        <v>458</v>
      </c>
      <c r="G1209" s="55" t="s">
        <v>434</v>
      </c>
      <c r="H1209" s="93" t="s">
        <v>3157</v>
      </c>
      <c r="I1209" s="93" t="s">
        <v>3156</v>
      </c>
      <c r="J1209" s="61" t="s">
        <v>3155</v>
      </c>
      <c r="K1209" s="62" t="s">
        <v>3154</v>
      </c>
      <c r="L1209" s="63">
        <v>44558</v>
      </c>
      <c r="M1209" s="134" t="s">
        <v>103</v>
      </c>
      <c r="N1209" s="61" t="s">
        <v>431</v>
      </c>
      <c r="O1209" s="57" t="s">
        <v>1968</v>
      </c>
      <c r="P1209" s="57" t="s">
        <v>1967</v>
      </c>
      <c r="Q1209" s="118" t="s">
        <v>3153</v>
      </c>
      <c r="R1209" s="60" t="s">
        <v>86</v>
      </c>
      <c r="S1209" s="60"/>
    </row>
    <row r="1210" spans="1:19" ht="135" hidden="1" customHeight="1" x14ac:dyDescent="0.2">
      <c r="A1210" s="61" t="s">
        <v>3152</v>
      </c>
      <c r="B1210" s="55" t="s">
        <v>110</v>
      </c>
      <c r="C1210" s="56" t="s">
        <v>96</v>
      </c>
      <c r="D1210" s="57" t="s">
        <v>3147</v>
      </c>
      <c r="E1210" s="61" t="s">
        <v>1438</v>
      </c>
      <c r="F1210" s="61" t="s">
        <v>164</v>
      </c>
      <c r="G1210" s="55" t="s">
        <v>434</v>
      </c>
      <c r="H1210" s="93" t="s">
        <v>86</v>
      </c>
      <c r="I1210" s="93" t="s">
        <v>86</v>
      </c>
      <c r="J1210" s="61" t="s">
        <v>3151</v>
      </c>
      <c r="K1210" s="62" t="s">
        <v>3145</v>
      </c>
      <c r="L1210" s="63">
        <v>44558</v>
      </c>
      <c r="M1210" s="134" t="s">
        <v>103</v>
      </c>
      <c r="N1210" s="61" t="s">
        <v>431</v>
      </c>
      <c r="O1210" s="57" t="s">
        <v>1968</v>
      </c>
      <c r="P1210" s="57" t="s">
        <v>1967</v>
      </c>
      <c r="Q1210" s="118" t="s">
        <v>3144</v>
      </c>
      <c r="R1210" s="60" t="s">
        <v>86</v>
      </c>
      <c r="S1210" s="60"/>
    </row>
    <row r="1211" spans="1:19" ht="135" hidden="1" customHeight="1" x14ac:dyDescent="0.2">
      <c r="A1211" s="61" t="s">
        <v>1974</v>
      </c>
      <c r="B1211" s="55" t="s">
        <v>110</v>
      </c>
      <c r="C1211" s="56" t="s">
        <v>96</v>
      </c>
      <c r="D1211" s="57" t="s">
        <v>3150</v>
      </c>
      <c r="E1211" s="61" t="s">
        <v>1438</v>
      </c>
      <c r="F1211" s="61" t="s">
        <v>183</v>
      </c>
      <c r="G1211" s="55" t="s">
        <v>434</v>
      </c>
      <c r="H1211" s="93" t="s">
        <v>86</v>
      </c>
      <c r="I1211" s="93" t="s">
        <v>86</v>
      </c>
      <c r="J1211" s="61" t="s">
        <v>1972</v>
      </c>
      <c r="K1211" s="62" t="s">
        <v>1971</v>
      </c>
      <c r="L1211" s="63">
        <v>44558</v>
      </c>
      <c r="M1211" s="134" t="s">
        <v>103</v>
      </c>
      <c r="N1211" s="61" t="s">
        <v>431</v>
      </c>
      <c r="O1211" s="57" t="s">
        <v>1968</v>
      </c>
      <c r="P1211" s="57" t="s">
        <v>1967</v>
      </c>
      <c r="Q1211" s="118" t="s">
        <v>3149</v>
      </c>
      <c r="R1211" s="60" t="s">
        <v>86</v>
      </c>
      <c r="S1211" s="60" t="s">
        <v>223</v>
      </c>
    </row>
    <row r="1212" spans="1:19" ht="135" hidden="1" customHeight="1" x14ac:dyDescent="0.2">
      <c r="A1212" s="61" t="s">
        <v>3148</v>
      </c>
      <c r="B1212" s="55" t="s">
        <v>110</v>
      </c>
      <c r="C1212" s="56" t="s">
        <v>96</v>
      </c>
      <c r="D1212" s="57" t="s">
        <v>3147</v>
      </c>
      <c r="E1212" s="61" t="s">
        <v>1438</v>
      </c>
      <c r="F1212" s="61" t="s">
        <v>164</v>
      </c>
      <c r="G1212" s="55" t="s">
        <v>413</v>
      </c>
      <c r="H1212" s="93" t="s">
        <v>86</v>
      </c>
      <c r="I1212" s="93" t="s">
        <v>86</v>
      </c>
      <c r="J1212" s="61" t="s">
        <v>3146</v>
      </c>
      <c r="K1212" s="62" t="s">
        <v>3145</v>
      </c>
      <c r="L1212" s="63">
        <v>44558</v>
      </c>
      <c r="M1212" s="134" t="s">
        <v>103</v>
      </c>
      <c r="N1212" s="61" t="s">
        <v>408</v>
      </c>
      <c r="O1212" s="57" t="s">
        <v>1968</v>
      </c>
      <c r="P1212" s="57" t="s">
        <v>1967</v>
      </c>
      <c r="Q1212" s="118" t="s">
        <v>3144</v>
      </c>
      <c r="R1212" s="60" t="s">
        <v>86</v>
      </c>
      <c r="S1212" s="60"/>
    </row>
    <row r="1213" spans="1:19" ht="135" hidden="1" customHeight="1" x14ac:dyDescent="0.2">
      <c r="A1213" s="61" t="s">
        <v>1958</v>
      </c>
      <c r="B1213" s="55" t="s">
        <v>110</v>
      </c>
      <c r="C1213" s="56" t="s">
        <v>96</v>
      </c>
      <c r="D1213" s="57" t="s">
        <v>3143</v>
      </c>
      <c r="E1213" s="61" t="s">
        <v>108</v>
      </c>
      <c r="F1213" s="61" t="s">
        <v>458</v>
      </c>
      <c r="G1213" s="55" t="s">
        <v>413</v>
      </c>
      <c r="H1213" s="93" t="s">
        <v>86</v>
      </c>
      <c r="I1213" s="93" t="s">
        <v>86</v>
      </c>
      <c r="J1213" s="61" t="s">
        <v>1956</v>
      </c>
      <c r="K1213" s="62" t="s">
        <v>1955</v>
      </c>
      <c r="L1213" s="63">
        <v>44558</v>
      </c>
      <c r="M1213" s="134" t="s">
        <v>103</v>
      </c>
      <c r="N1213" s="61" t="s">
        <v>408</v>
      </c>
      <c r="O1213" s="57" t="s">
        <v>1952</v>
      </c>
      <c r="P1213" s="57" t="s">
        <v>1951</v>
      </c>
      <c r="Q1213" s="118" t="s">
        <v>3142</v>
      </c>
      <c r="R1213" s="60" t="s">
        <v>86</v>
      </c>
      <c r="S1213" s="60" t="s">
        <v>223</v>
      </c>
    </row>
    <row r="1214" spans="1:19" ht="135" hidden="1" customHeight="1" x14ac:dyDescent="0.2">
      <c r="A1214" s="61" t="s">
        <v>3141</v>
      </c>
      <c r="B1214" s="55" t="s">
        <v>110</v>
      </c>
      <c r="C1214" s="56" t="s">
        <v>96</v>
      </c>
      <c r="D1214" s="57" t="s">
        <v>3140</v>
      </c>
      <c r="E1214" s="61" t="s">
        <v>108</v>
      </c>
      <c r="F1214" s="61" t="s">
        <v>458</v>
      </c>
      <c r="G1214" s="55" t="s">
        <v>413</v>
      </c>
      <c r="H1214" s="93" t="s">
        <v>86</v>
      </c>
      <c r="I1214" s="93" t="s">
        <v>86</v>
      </c>
      <c r="J1214" s="61" t="s">
        <v>3139</v>
      </c>
      <c r="K1214" s="62" t="s">
        <v>3138</v>
      </c>
      <c r="L1214" s="63">
        <v>44558</v>
      </c>
      <c r="M1214" s="134" t="s">
        <v>103</v>
      </c>
      <c r="N1214" s="61" t="s">
        <v>408</v>
      </c>
      <c r="O1214" s="57" t="s">
        <v>1952</v>
      </c>
      <c r="P1214" s="57" t="s">
        <v>1951</v>
      </c>
      <c r="Q1214" s="118" t="s">
        <v>3137</v>
      </c>
      <c r="R1214" s="60" t="s">
        <v>86</v>
      </c>
      <c r="S1214" s="60"/>
    </row>
    <row r="1215" spans="1:19" ht="135" hidden="1" customHeight="1" x14ac:dyDescent="0.2">
      <c r="A1215" s="61" t="s">
        <v>1965</v>
      </c>
      <c r="B1215" s="55" t="s">
        <v>110</v>
      </c>
      <c r="C1215" s="56" t="s">
        <v>96</v>
      </c>
      <c r="D1215" s="57" t="s">
        <v>3136</v>
      </c>
      <c r="E1215" s="61" t="s">
        <v>108</v>
      </c>
      <c r="F1215" s="61" t="s">
        <v>555</v>
      </c>
      <c r="G1215" s="55" t="s">
        <v>413</v>
      </c>
      <c r="H1215" s="93" t="s">
        <v>86</v>
      </c>
      <c r="I1215" s="93" t="s">
        <v>86</v>
      </c>
      <c r="J1215" s="61" t="s">
        <v>1963</v>
      </c>
      <c r="K1215" s="62" t="s">
        <v>1962</v>
      </c>
      <c r="L1215" s="63">
        <v>44558</v>
      </c>
      <c r="M1215" s="134" t="s">
        <v>103</v>
      </c>
      <c r="N1215" s="61" t="s">
        <v>408</v>
      </c>
      <c r="O1215" s="57" t="s">
        <v>1952</v>
      </c>
      <c r="P1215" s="57" t="s">
        <v>1951</v>
      </c>
      <c r="Q1215" s="118" t="s">
        <v>3135</v>
      </c>
      <c r="R1215" s="60" t="s">
        <v>86</v>
      </c>
      <c r="S1215" s="60" t="s">
        <v>223</v>
      </c>
    </row>
    <row r="1216" spans="1:19" ht="135" hidden="1" customHeight="1" x14ac:dyDescent="0.2">
      <c r="A1216" s="61" t="s">
        <v>3134</v>
      </c>
      <c r="B1216" s="55" t="s">
        <v>110</v>
      </c>
      <c r="C1216" s="56" t="s">
        <v>96</v>
      </c>
      <c r="D1216" s="57" t="s">
        <v>3133</v>
      </c>
      <c r="E1216" s="61" t="s">
        <v>108</v>
      </c>
      <c r="F1216" s="61" t="s">
        <v>117</v>
      </c>
      <c r="G1216" s="55" t="s">
        <v>106</v>
      </c>
      <c r="H1216" s="93" t="s">
        <v>86</v>
      </c>
      <c r="I1216" s="93" t="s">
        <v>86</v>
      </c>
      <c r="J1216" s="61" t="s">
        <v>3132</v>
      </c>
      <c r="K1216" s="62" t="s">
        <v>3131</v>
      </c>
      <c r="L1216" s="63">
        <v>44558</v>
      </c>
      <c r="M1216" s="134" t="s">
        <v>103</v>
      </c>
      <c r="N1216" s="61" t="s">
        <v>102</v>
      </c>
      <c r="O1216" s="57" t="s">
        <v>2209</v>
      </c>
      <c r="P1216" s="57" t="s">
        <v>2202</v>
      </c>
      <c r="Q1216" s="118" t="s">
        <v>3130</v>
      </c>
      <c r="R1216" s="60" t="s">
        <v>86</v>
      </c>
      <c r="S1216" s="60"/>
    </row>
    <row r="1217" spans="1:19" ht="135" hidden="1" customHeight="1" x14ac:dyDescent="0.2">
      <c r="A1217" s="61" t="s">
        <v>3129</v>
      </c>
      <c r="B1217" s="55" t="s">
        <v>110</v>
      </c>
      <c r="C1217" s="56" t="s">
        <v>96</v>
      </c>
      <c r="D1217" s="57" t="s">
        <v>3128</v>
      </c>
      <c r="E1217" s="61" t="s">
        <v>108</v>
      </c>
      <c r="F1217" s="61" t="s">
        <v>117</v>
      </c>
      <c r="G1217" s="55" t="s">
        <v>106</v>
      </c>
      <c r="H1217" s="93" t="s">
        <v>86</v>
      </c>
      <c r="I1217" s="93" t="s">
        <v>86</v>
      </c>
      <c r="J1217" s="61" t="s">
        <v>3127</v>
      </c>
      <c r="K1217" s="62" t="s">
        <v>3126</v>
      </c>
      <c r="L1217" s="63">
        <v>44558</v>
      </c>
      <c r="M1217" s="134" t="s">
        <v>103</v>
      </c>
      <c r="N1217" s="61" t="s">
        <v>102</v>
      </c>
      <c r="O1217" s="57" t="s">
        <v>2209</v>
      </c>
      <c r="P1217" s="57" t="s">
        <v>2202</v>
      </c>
      <c r="Q1217" s="118" t="s">
        <v>3125</v>
      </c>
      <c r="R1217" s="60" t="s">
        <v>86</v>
      </c>
      <c r="S1217" s="60"/>
    </row>
    <row r="1218" spans="1:19" ht="135" hidden="1" customHeight="1" x14ac:dyDescent="0.2">
      <c r="A1218" s="61" t="s">
        <v>3124</v>
      </c>
      <c r="B1218" s="55" t="s">
        <v>110</v>
      </c>
      <c r="C1218" s="56" t="s">
        <v>96</v>
      </c>
      <c r="D1218" s="57" t="s">
        <v>3123</v>
      </c>
      <c r="E1218" s="61" t="s">
        <v>108</v>
      </c>
      <c r="F1218" s="61" t="s">
        <v>129</v>
      </c>
      <c r="G1218" s="55" t="s">
        <v>106</v>
      </c>
      <c r="H1218" s="93" t="s">
        <v>86</v>
      </c>
      <c r="I1218" s="93" t="s">
        <v>86</v>
      </c>
      <c r="J1218" s="61" t="s">
        <v>3122</v>
      </c>
      <c r="K1218" s="62" t="s">
        <v>3121</v>
      </c>
      <c r="L1218" s="63">
        <v>44558</v>
      </c>
      <c r="M1218" s="134" t="s">
        <v>103</v>
      </c>
      <c r="N1218" s="61" t="s">
        <v>102</v>
      </c>
      <c r="O1218" s="57" t="s">
        <v>2209</v>
      </c>
      <c r="P1218" s="57" t="s">
        <v>2202</v>
      </c>
      <c r="Q1218" s="118" t="s">
        <v>3120</v>
      </c>
      <c r="R1218" s="60" t="s">
        <v>86</v>
      </c>
      <c r="S1218" s="60"/>
    </row>
    <row r="1219" spans="1:19" ht="135" hidden="1" customHeight="1" x14ac:dyDescent="0.2">
      <c r="A1219" s="61" t="s">
        <v>3119</v>
      </c>
      <c r="B1219" s="55" t="s">
        <v>110</v>
      </c>
      <c r="C1219" s="56" t="s">
        <v>96</v>
      </c>
      <c r="D1219" s="57" t="s">
        <v>3118</v>
      </c>
      <c r="E1219" s="61" t="s">
        <v>108</v>
      </c>
      <c r="F1219" s="61" t="s">
        <v>107</v>
      </c>
      <c r="G1219" s="55" t="s">
        <v>106</v>
      </c>
      <c r="H1219" s="93" t="s">
        <v>86</v>
      </c>
      <c r="I1219" s="93" t="s">
        <v>86</v>
      </c>
      <c r="J1219" s="61" t="s">
        <v>3117</v>
      </c>
      <c r="K1219" s="62" t="s">
        <v>3116</v>
      </c>
      <c r="L1219" s="63">
        <v>44558</v>
      </c>
      <c r="M1219" s="134" t="s">
        <v>103</v>
      </c>
      <c r="N1219" s="61" t="s">
        <v>102</v>
      </c>
      <c r="O1219" s="57" t="s">
        <v>2209</v>
      </c>
      <c r="P1219" s="57" t="s">
        <v>2202</v>
      </c>
      <c r="Q1219" s="118" t="s">
        <v>3115</v>
      </c>
      <c r="R1219" s="60" t="s">
        <v>86</v>
      </c>
      <c r="S1219" s="60"/>
    </row>
    <row r="1220" spans="1:19" ht="135" hidden="1" customHeight="1" x14ac:dyDescent="0.2">
      <c r="A1220" s="61" t="s">
        <v>3114</v>
      </c>
      <c r="B1220" s="55" t="s">
        <v>110</v>
      </c>
      <c r="C1220" s="56" t="s">
        <v>96</v>
      </c>
      <c r="D1220" s="57" t="s">
        <v>3113</v>
      </c>
      <c r="E1220" s="61" t="s">
        <v>108</v>
      </c>
      <c r="F1220" s="61" t="s">
        <v>117</v>
      </c>
      <c r="G1220" s="55" t="s">
        <v>2155</v>
      </c>
      <c r="H1220" s="93" t="s">
        <v>86</v>
      </c>
      <c r="I1220" s="93" t="s">
        <v>86</v>
      </c>
      <c r="J1220" s="61" t="s">
        <v>3112</v>
      </c>
      <c r="K1220" s="62" t="s">
        <v>3111</v>
      </c>
      <c r="L1220" s="63">
        <v>44558</v>
      </c>
      <c r="M1220" s="134" t="s">
        <v>103</v>
      </c>
      <c r="N1220" s="61" t="s">
        <v>102</v>
      </c>
      <c r="O1220" s="57" t="s">
        <v>2209</v>
      </c>
      <c r="P1220" s="57" t="s">
        <v>2202</v>
      </c>
      <c r="Q1220" s="118" t="s">
        <v>3110</v>
      </c>
      <c r="R1220" s="60" t="s">
        <v>86</v>
      </c>
      <c r="S1220" s="60"/>
    </row>
    <row r="1221" spans="1:19" ht="135" hidden="1" customHeight="1" x14ac:dyDescent="0.2">
      <c r="A1221" s="61" t="s">
        <v>3109</v>
      </c>
      <c r="B1221" s="55" t="s">
        <v>110</v>
      </c>
      <c r="C1221" s="56" t="s">
        <v>96</v>
      </c>
      <c r="D1221" s="57" t="s">
        <v>3108</v>
      </c>
      <c r="E1221" s="61" t="s">
        <v>108</v>
      </c>
      <c r="F1221" s="61" t="s">
        <v>117</v>
      </c>
      <c r="G1221" s="55" t="s">
        <v>2155</v>
      </c>
      <c r="H1221" s="93" t="s">
        <v>86</v>
      </c>
      <c r="I1221" s="93" t="s">
        <v>86</v>
      </c>
      <c r="J1221" s="61" t="s">
        <v>3107</v>
      </c>
      <c r="K1221" s="62" t="s">
        <v>3106</v>
      </c>
      <c r="L1221" s="63">
        <v>44558</v>
      </c>
      <c r="M1221" s="134" t="s">
        <v>103</v>
      </c>
      <c r="N1221" s="61" t="s">
        <v>102</v>
      </c>
      <c r="O1221" s="57" t="s">
        <v>2209</v>
      </c>
      <c r="P1221" s="57" t="s">
        <v>2202</v>
      </c>
      <c r="Q1221" s="118" t="s">
        <v>3105</v>
      </c>
      <c r="R1221" s="60" t="s">
        <v>86</v>
      </c>
      <c r="S1221" s="60"/>
    </row>
    <row r="1222" spans="1:19" ht="135" hidden="1" customHeight="1" x14ac:dyDescent="0.2">
      <c r="A1222" s="61" t="s">
        <v>3104</v>
      </c>
      <c r="B1222" s="55" t="s">
        <v>110</v>
      </c>
      <c r="C1222" s="56" t="s">
        <v>96</v>
      </c>
      <c r="D1222" s="57" t="s">
        <v>3103</v>
      </c>
      <c r="E1222" s="61" t="s">
        <v>108</v>
      </c>
      <c r="F1222" s="61" t="s">
        <v>117</v>
      </c>
      <c r="G1222" s="55" t="s">
        <v>2155</v>
      </c>
      <c r="H1222" s="93" t="s">
        <v>86</v>
      </c>
      <c r="I1222" s="93" t="s">
        <v>86</v>
      </c>
      <c r="J1222" s="61" t="s">
        <v>3102</v>
      </c>
      <c r="K1222" s="62" t="s">
        <v>3101</v>
      </c>
      <c r="L1222" s="63">
        <v>44558</v>
      </c>
      <c r="M1222" s="134" t="s">
        <v>103</v>
      </c>
      <c r="N1222" s="61" t="s">
        <v>102</v>
      </c>
      <c r="O1222" s="57" t="s">
        <v>2209</v>
      </c>
      <c r="P1222" s="57" t="s">
        <v>2202</v>
      </c>
      <c r="Q1222" s="118" t="s">
        <v>3100</v>
      </c>
      <c r="R1222" s="60" t="s">
        <v>86</v>
      </c>
      <c r="S1222" s="60"/>
    </row>
    <row r="1223" spans="1:19" ht="135" hidden="1" customHeight="1" x14ac:dyDescent="0.2">
      <c r="A1223" s="61" t="s">
        <v>3099</v>
      </c>
      <c r="B1223" s="55" t="s">
        <v>110</v>
      </c>
      <c r="C1223" s="56" t="s">
        <v>96</v>
      </c>
      <c r="D1223" s="57" t="s">
        <v>3098</v>
      </c>
      <c r="E1223" s="61" t="s">
        <v>108</v>
      </c>
      <c r="F1223" s="61" t="s">
        <v>117</v>
      </c>
      <c r="G1223" s="55" t="s">
        <v>2155</v>
      </c>
      <c r="H1223" s="93" t="s">
        <v>86</v>
      </c>
      <c r="I1223" s="93" t="s">
        <v>86</v>
      </c>
      <c r="J1223" s="61" t="s">
        <v>3097</v>
      </c>
      <c r="K1223" s="62" t="s">
        <v>3096</v>
      </c>
      <c r="L1223" s="63">
        <v>44558</v>
      </c>
      <c r="M1223" s="134" t="s">
        <v>103</v>
      </c>
      <c r="N1223" s="61" t="s">
        <v>102</v>
      </c>
      <c r="O1223" s="57" t="s">
        <v>2209</v>
      </c>
      <c r="P1223" s="57" t="s">
        <v>2202</v>
      </c>
      <c r="Q1223" s="118" t="s">
        <v>3095</v>
      </c>
      <c r="R1223" s="60" t="s">
        <v>86</v>
      </c>
      <c r="S1223" s="60"/>
    </row>
    <row r="1224" spans="1:19" ht="135" hidden="1" customHeight="1" x14ac:dyDescent="0.2">
      <c r="A1224" s="61" t="s">
        <v>3094</v>
      </c>
      <c r="B1224" s="55" t="s">
        <v>110</v>
      </c>
      <c r="C1224" s="56" t="s">
        <v>96</v>
      </c>
      <c r="D1224" s="57" t="s">
        <v>3093</v>
      </c>
      <c r="E1224" s="61" t="s">
        <v>108</v>
      </c>
      <c r="F1224" s="61" t="s">
        <v>129</v>
      </c>
      <c r="G1224" s="55" t="s">
        <v>2155</v>
      </c>
      <c r="H1224" s="93" t="s">
        <v>86</v>
      </c>
      <c r="I1224" s="93" t="s">
        <v>86</v>
      </c>
      <c r="J1224" s="61" t="s">
        <v>3092</v>
      </c>
      <c r="K1224" s="62" t="s">
        <v>3091</v>
      </c>
      <c r="L1224" s="63">
        <v>44558</v>
      </c>
      <c r="M1224" s="134" t="s">
        <v>103</v>
      </c>
      <c r="N1224" s="61" t="s">
        <v>102</v>
      </c>
      <c r="O1224" s="57" t="s">
        <v>2209</v>
      </c>
      <c r="P1224" s="57" t="s">
        <v>2202</v>
      </c>
      <c r="Q1224" s="118" t="s">
        <v>3090</v>
      </c>
      <c r="R1224" s="60" t="s">
        <v>86</v>
      </c>
      <c r="S1224" s="60"/>
    </row>
    <row r="1225" spans="1:19" ht="135" hidden="1" customHeight="1" x14ac:dyDescent="0.2">
      <c r="A1225" s="61" t="s">
        <v>3089</v>
      </c>
      <c r="B1225" s="55" t="s">
        <v>110</v>
      </c>
      <c r="C1225" s="56" t="s">
        <v>96</v>
      </c>
      <c r="D1225" s="57" t="s">
        <v>3088</v>
      </c>
      <c r="E1225" s="61" t="s">
        <v>108</v>
      </c>
      <c r="F1225" s="61" t="s">
        <v>129</v>
      </c>
      <c r="G1225" s="55" t="s">
        <v>2155</v>
      </c>
      <c r="H1225" s="93" t="s">
        <v>86</v>
      </c>
      <c r="I1225" s="93" t="s">
        <v>86</v>
      </c>
      <c r="J1225" s="61" t="s">
        <v>3087</v>
      </c>
      <c r="K1225" s="62" t="s">
        <v>3086</v>
      </c>
      <c r="L1225" s="63">
        <v>44558</v>
      </c>
      <c r="M1225" s="134" t="s">
        <v>103</v>
      </c>
      <c r="N1225" s="61" t="s">
        <v>102</v>
      </c>
      <c r="O1225" s="57" t="s">
        <v>2209</v>
      </c>
      <c r="P1225" s="57" t="s">
        <v>2202</v>
      </c>
      <c r="Q1225" s="118" t="s">
        <v>3085</v>
      </c>
      <c r="R1225" s="60" t="s">
        <v>86</v>
      </c>
      <c r="S1225" s="60"/>
    </row>
    <row r="1226" spans="1:19" ht="135" hidden="1" customHeight="1" x14ac:dyDescent="0.2">
      <c r="A1226" s="61" t="s">
        <v>3084</v>
      </c>
      <c r="B1226" s="55" t="s">
        <v>110</v>
      </c>
      <c r="C1226" s="56" t="s">
        <v>96</v>
      </c>
      <c r="D1226" s="57" t="s">
        <v>3083</v>
      </c>
      <c r="E1226" s="61" t="s">
        <v>108</v>
      </c>
      <c r="F1226" s="61" t="s">
        <v>107</v>
      </c>
      <c r="G1226" s="55" t="s">
        <v>2155</v>
      </c>
      <c r="H1226" s="93" t="s">
        <v>86</v>
      </c>
      <c r="I1226" s="93" t="s">
        <v>86</v>
      </c>
      <c r="J1226" s="61" t="s">
        <v>3082</v>
      </c>
      <c r="K1226" s="62" t="s">
        <v>3081</v>
      </c>
      <c r="L1226" s="63">
        <v>44558</v>
      </c>
      <c r="M1226" s="134" t="s">
        <v>103</v>
      </c>
      <c r="N1226" s="61" t="s">
        <v>102</v>
      </c>
      <c r="O1226" s="57" t="s">
        <v>2209</v>
      </c>
      <c r="P1226" s="57" t="s">
        <v>2202</v>
      </c>
      <c r="Q1226" s="118" t="s">
        <v>3080</v>
      </c>
      <c r="R1226" s="60" t="s">
        <v>86</v>
      </c>
      <c r="S1226" s="60"/>
    </row>
    <row r="1227" spans="1:19" ht="135" hidden="1" customHeight="1" x14ac:dyDescent="0.2">
      <c r="A1227" s="61" t="s">
        <v>3079</v>
      </c>
      <c r="B1227" s="55" t="s">
        <v>110</v>
      </c>
      <c r="C1227" s="56" t="s">
        <v>96</v>
      </c>
      <c r="D1227" s="57" t="s">
        <v>3078</v>
      </c>
      <c r="E1227" s="61" t="s">
        <v>108</v>
      </c>
      <c r="F1227" s="61" t="s">
        <v>107</v>
      </c>
      <c r="G1227" s="55" t="s">
        <v>2155</v>
      </c>
      <c r="H1227" s="93" t="s">
        <v>86</v>
      </c>
      <c r="I1227" s="93" t="s">
        <v>86</v>
      </c>
      <c r="J1227" s="61" t="s">
        <v>3077</v>
      </c>
      <c r="K1227" s="62" t="s">
        <v>3076</v>
      </c>
      <c r="L1227" s="63">
        <v>44558</v>
      </c>
      <c r="M1227" s="134" t="s">
        <v>103</v>
      </c>
      <c r="N1227" s="61" t="s">
        <v>102</v>
      </c>
      <c r="O1227" s="57" t="s">
        <v>2209</v>
      </c>
      <c r="P1227" s="57" t="s">
        <v>2202</v>
      </c>
      <c r="Q1227" s="118" t="s">
        <v>3075</v>
      </c>
      <c r="R1227" s="60" t="s">
        <v>86</v>
      </c>
      <c r="S1227" s="60"/>
    </row>
    <row r="1228" spans="1:19" ht="135" hidden="1" customHeight="1" x14ac:dyDescent="0.2">
      <c r="A1228" s="61" t="s">
        <v>3074</v>
      </c>
      <c r="B1228" s="55" t="s">
        <v>97</v>
      </c>
      <c r="C1228" s="56" t="s">
        <v>96</v>
      </c>
      <c r="D1228" s="57" t="s">
        <v>3073</v>
      </c>
      <c r="E1228" s="61" t="s">
        <v>242</v>
      </c>
      <c r="F1228" s="61" t="s">
        <v>228</v>
      </c>
      <c r="G1228" s="55" t="s">
        <v>218</v>
      </c>
      <c r="H1228" s="93" t="s">
        <v>86</v>
      </c>
      <c r="I1228" s="93" t="s">
        <v>86</v>
      </c>
      <c r="J1228" s="61" t="s">
        <v>3072</v>
      </c>
      <c r="K1228" s="62" t="s">
        <v>3071</v>
      </c>
      <c r="L1228" s="63">
        <v>44593</v>
      </c>
      <c r="M1228" s="93" t="s">
        <v>86</v>
      </c>
      <c r="N1228" s="61" t="s">
        <v>224</v>
      </c>
      <c r="O1228" s="57" t="s">
        <v>1943</v>
      </c>
      <c r="P1228" s="57" t="s">
        <v>1942</v>
      </c>
      <c r="Q1228" s="118" t="s">
        <v>3070</v>
      </c>
      <c r="R1228" s="60" t="s">
        <v>86</v>
      </c>
      <c r="S1228" s="60"/>
    </row>
    <row r="1229" spans="1:19" ht="135" hidden="1" customHeight="1" x14ac:dyDescent="0.2">
      <c r="A1229" s="61" t="s">
        <v>1949</v>
      </c>
      <c r="B1229" s="55" t="s">
        <v>97</v>
      </c>
      <c r="C1229" s="56" t="s">
        <v>96</v>
      </c>
      <c r="D1229" s="57" t="s">
        <v>1948</v>
      </c>
      <c r="E1229" s="61" t="s">
        <v>242</v>
      </c>
      <c r="F1229" s="61" t="s">
        <v>219</v>
      </c>
      <c r="G1229" s="55" t="s">
        <v>218</v>
      </c>
      <c r="H1229" s="93" t="s">
        <v>86</v>
      </c>
      <c r="I1229" s="93" t="s">
        <v>86</v>
      </c>
      <c r="J1229" s="61" t="s">
        <v>1947</v>
      </c>
      <c r="K1229" s="62" t="s">
        <v>1946</v>
      </c>
      <c r="L1229" s="63">
        <v>44593</v>
      </c>
      <c r="M1229" s="93" t="s">
        <v>86</v>
      </c>
      <c r="N1229" s="61" t="s">
        <v>224</v>
      </c>
      <c r="O1229" s="57" t="s">
        <v>1943</v>
      </c>
      <c r="P1229" s="57" t="s">
        <v>1942</v>
      </c>
      <c r="Q1229" s="118" t="s">
        <v>1941</v>
      </c>
      <c r="R1229" s="60" t="s">
        <v>86</v>
      </c>
      <c r="S1229" s="60" t="s">
        <v>223</v>
      </c>
    </row>
    <row r="1230" spans="1:19" ht="135" hidden="1" customHeight="1" x14ac:dyDescent="0.2">
      <c r="A1230" s="61" t="s">
        <v>3069</v>
      </c>
      <c r="B1230" s="55" t="s">
        <v>97</v>
      </c>
      <c r="C1230" s="56" t="s">
        <v>96</v>
      </c>
      <c r="D1230" s="57" t="s">
        <v>3068</v>
      </c>
      <c r="E1230" s="61" t="s">
        <v>2180</v>
      </c>
      <c r="F1230" s="61" t="s">
        <v>2179</v>
      </c>
      <c r="G1230" s="55" t="s">
        <v>218</v>
      </c>
      <c r="H1230" s="93" t="s">
        <v>3067</v>
      </c>
      <c r="I1230" s="93" t="s">
        <v>3066</v>
      </c>
      <c r="J1230" s="61" t="s">
        <v>3065</v>
      </c>
      <c r="K1230" s="62" t="s">
        <v>3064</v>
      </c>
      <c r="L1230" s="63">
        <v>44566</v>
      </c>
      <c r="M1230" s="93" t="s">
        <v>86</v>
      </c>
      <c r="N1230" s="61" t="s">
        <v>224</v>
      </c>
      <c r="O1230" s="57" t="s">
        <v>3063</v>
      </c>
      <c r="P1230" s="57" t="s">
        <v>3062</v>
      </c>
      <c r="Q1230" s="118" t="s">
        <v>2589</v>
      </c>
      <c r="R1230" s="60" t="s">
        <v>86</v>
      </c>
      <c r="S1230" s="60"/>
    </row>
    <row r="1231" spans="1:19" ht="135" hidden="1" customHeight="1" x14ac:dyDescent="0.2">
      <c r="A1231" s="61" t="s">
        <v>3061</v>
      </c>
      <c r="B1231" s="55" t="s">
        <v>97</v>
      </c>
      <c r="C1231" s="56" t="s">
        <v>96</v>
      </c>
      <c r="D1231" s="57" t="s">
        <v>3060</v>
      </c>
      <c r="E1231" s="61" t="s">
        <v>1438</v>
      </c>
      <c r="F1231" s="61" t="s">
        <v>555</v>
      </c>
      <c r="G1231" s="55" t="s">
        <v>163</v>
      </c>
      <c r="H1231" s="93" t="s">
        <v>3059</v>
      </c>
      <c r="I1231" s="93" t="s">
        <v>3058</v>
      </c>
      <c r="J1231" s="61" t="s">
        <v>3057</v>
      </c>
      <c r="K1231" s="62" t="s">
        <v>3056</v>
      </c>
      <c r="L1231" s="63">
        <v>44550</v>
      </c>
      <c r="M1231" s="93" t="s">
        <v>86</v>
      </c>
      <c r="N1231" s="61" t="s">
        <v>158</v>
      </c>
      <c r="O1231" s="57" t="s">
        <v>3055</v>
      </c>
      <c r="P1231" s="57" t="s">
        <v>3054</v>
      </c>
      <c r="Q1231" s="118" t="s">
        <v>3053</v>
      </c>
      <c r="R1231" s="60" t="s">
        <v>86</v>
      </c>
      <c r="S1231" s="60"/>
    </row>
    <row r="1232" spans="1:19" ht="135" hidden="1" customHeight="1" x14ac:dyDescent="0.2">
      <c r="A1232" s="61" t="s">
        <v>3052</v>
      </c>
      <c r="B1232" s="55" t="s">
        <v>97</v>
      </c>
      <c r="C1232" s="56" t="s">
        <v>96</v>
      </c>
      <c r="D1232" s="57" t="s">
        <v>3051</v>
      </c>
      <c r="E1232" s="61" t="s">
        <v>2180</v>
      </c>
      <c r="F1232" s="61" t="s">
        <v>2179</v>
      </c>
      <c r="G1232" s="55" t="s">
        <v>218</v>
      </c>
      <c r="H1232" s="93" t="s">
        <v>86</v>
      </c>
      <c r="I1232" s="93" t="s">
        <v>86</v>
      </c>
      <c r="J1232" s="61" t="s">
        <v>3050</v>
      </c>
      <c r="K1232" s="62" t="s">
        <v>3049</v>
      </c>
      <c r="L1232" s="63">
        <v>44596</v>
      </c>
      <c r="M1232" s="93" t="s">
        <v>86</v>
      </c>
      <c r="N1232" s="61" t="s">
        <v>224</v>
      </c>
      <c r="O1232" s="57" t="s">
        <v>3048</v>
      </c>
      <c r="P1232" s="57" t="s">
        <v>3047</v>
      </c>
      <c r="Q1232" s="118" t="s">
        <v>3046</v>
      </c>
      <c r="R1232" s="60" t="s">
        <v>86</v>
      </c>
      <c r="S1232" s="60"/>
    </row>
    <row r="1233" spans="1:19" ht="135" hidden="1" customHeight="1" x14ac:dyDescent="0.2">
      <c r="A1233" s="61" t="s">
        <v>3045</v>
      </c>
      <c r="B1233" s="55" t="s">
        <v>97</v>
      </c>
      <c r="C1233" s="56" t="s">
        <v>96</v>
      </c>
      <c r="D1233" s="57" t="s">
        <v>3044</v>
      </c>
      <c r="E1233" s="61" t="s">
        <v>2180</v>
      </c>
      <c r="F1233" s="61" t="s">
        <v>2179</v>
      </c>
      <c r="G1233" s="55" t="s">
        <v>218</v>
      </c>
      <c r="H1233" s="93" t="s">
        <v>3043</v>
      </c>
      <c r="I1233" s="93" t="s">
        <v>3042</v>
      </c>
      <c r="J1233" s="61" t="s">
        <v>3041</v>
      </c>
      <c r="K1233" s="62" t="s">
        <v>3040</v>
      </c>
      <c r="L1233" s="63">
        <v>44596</v>
      </c>
      <c r="M1233" s="93" t="s">
        <v>86</v>
      </c>
      <c r="N1233" s="61" t="s">
        <v>224</v>
      </c>
      <c r="O1233" s="57" t="s">
        <v>3001</v>
      </c>
      <c r="P1233" s="57" t="s">
        <v>3039</v>
      </c>
      <c r="Q1233" s="118" t="s">
        <v>2589</v>
      </c>
      <c r="R1233" s="60" t="s">
        <v>86</v>
      </c>
      <c r="S1233" s="60"/>
    </row>
    <row r="1234" spans="1:19" ht="135" hidden="1" customHeight="1" x14ac:dyDescent="0.2">
      <c r="A1234" s="61" t="s">
        <v>3038</v>
      </c>
      <c r="B1234" s="55" t="s">
        <v>97</v>
      </c>
      <c r="C1234" s="56" t="s">
        <v>96</v>
      </c>
      <c r="D1234" s="57" t="s">
        <v>3037</v>
      </c>
      <c r="E1234" s="61" t="s">
        <v>2180</v>
      </c>
      <c r="F1234" s="61" t="s">
        <v>2179</v>
      </c>
      <c r="G1234" s="55" t="s">
        <v>218</v>
      </c>
      <c r="H1234" s="93" t="s">
        <v>86</v>
      </c>
      <c r="I1234" s="93" t="s">
        <v>86</v>
      </c>
      <c r="J1234" s="61" t="s">
        <v>3036</v>
      </c>
      <c r="K1234" s="62" t="s">
        <v>3035</v>
      </c>
      <c r="L1234" s="63">
        <v>44614</v>
      </c>
      <c r="M1234" s="93" t="s">
        <v>86</v>
      </c>
      <c r="N1234" s="61" t="s">
        <v>224</v>
      </c>
      <c r="O1234" s="57" t="s">
        <v>3001</v>
      </c>
      <c r="P1234" s="57" t="s">
        <v>3034</v>
      </c>
      <c r="Q1234" s="118" t="s">
        <v>2589</v>
      </c>
      <c r="R1234" s="60" t="s">
        <v>86</v>
      </c>
      <c r="S1234" s="60"/>
    </row>
    <row r="1235" spans="1:19" ht="135" hidden="1" customHeight="1" x14ac:dyDescent="0.2">
      <c r="A1235" s="61" t="s">
        <v>3033</v>
      </c>
      <c r="B1235" s="55" t="s">
        <v>97</v>
      </c>
      <c r="C1235" s="56" t="s">
        <v>96</v>
      </c>
      <c r="D1235" s="57" t="s">
        <v>3032</v>
      </c>
      <c r="E1235" s="61" t="s">
        <v>719</v>
      </c>
      <c r="F1235" s="61" t="s">
        <v>458</v>
      </c>
      <c r="G1235" s="55" t="s">
        <v>163</v>
      </c>
      <c r="H1235" s="93" t="s">
        <v>86</v>
      </c>
      <c r="I1235" s="93" t="s">
        <v>86</v>
      </c>
      <c r="J1235" s="61" t="s">
        <v>3031</v>
      </c>
      <c r="K1235" s="62" t="s">
        <v>3030</v>
      </c>
      <c r="L1235" s="63">
        <v>44614</v>
      </c>
      <c r="M1235" s="93" t="s">
        <v>86</v>
      </c>
      <c r="N1235" s="61" t="s">
        <v>158</v>
      </c>
      <c r="O1235" s="57" t="s">
        <v>3024</v>
      </c>
      <c r="P1235" s="57" t="s">
        <v>3023</v>
      </c>
      <c r="Q1235" s="118" t="s">
        <v>3029</v>
      </c>
      <c r="R1235" s="60" t="s">
        <v>86</v>
      </c>
      <c r="S1235" s="60"/>
    </row>
    <row r="1236" spans="1:19" ht="135" hidden="1" customHeight="1" x14ac:dyDescent="0.2">
      <c r="A1236" s="61" t="s">
        <v>3028</v>
      </c>
      <c r="B1236" s="55" t="s">
        <v>97</v>
      </c>
      <c r="C1236" s="56" t="s">
        <v>96</v>
      </c>
      <c r="D1236" s="57" t="s">
        <v>3027</v>
      </c>
      <c r="E1236" s="61" t="s">
        <v>719</v>
      </c>
      <c r="F1236" s="61" t="s">
        <v>164</v>
      </c>
      <c r="G1236" s="55" t="s">
        <v>163</v>
      </c>
      <c r="H1236" s="93" t="s">
        <v>86</v>
      </c>
      <c r="I1236" s="93" t="s">
        <v>86</v>
      </c>
      <c r="J1236" s="61" t="s">
        <v>3026</v>
      </c>
      <c r="K1236" s="62" t="s">
        <v>3025</v>
      </c>
      <c r="L1236" s="63">
        <v>44614</v>
      </c>
      <c r="M1236" s="93" t="s">
        <v>86</v>
      </c>
      <c r="N1236" s="61" t="s">
        <v>158</v>
      </c>
      <c r="O1236" s="57" t="s">
        <v>3024</v>
      </c>
      <c r="P1236" s="57" t="s">
        <v>3023</v>
      </c>
      <c r="Q1236" s="118" t="s">
        <v>3022</v>
      </c>
      <c r="R1236" s="60" t="s">
        <v>86</v>
      </c>
      <c r="S1236" s="60"/>
    </row>
    <row r="1237" spans="1:19" ht="135" hidden="1" customHeight="1" x14ac:dyDescent="0.2">
      <c r="A1237" s="61" t="s">
        <v>3021</v>
      </c>
      <c r="B1237" s="55" t="s">
        <v>97</v>
      </c>
      <c r="C1237" s="56" t="s">
        <v>96</v>
      </c>
      <c r="D1237" s="57" t="s">
        <v>3020</v>
      </c>
      <c r="E1237" s="61" t="s">
        <v>512</v>
      </c>
      <c r="F1237" s="61" t="s">
        <v>228</v>
      </c>
      <c r="G1237" s="55" t="s">
        <v>218</v>
      </c>
      <c r="H1237" s="93" t="s">
        <v>86</v>
      </c>
      <c r="I1237" s="93" t="s">
        <v>86</v>
      </c>
      <c r="J1237" s="61" t="s">
        <v>3019</v>
      </c>
      <c r="K1237" s="62" t="s">
        <v>230</v>
      </c>
      <c r="L1237" s="63">
        <v>44622</v>
      </c>
      <c r="M1237" s="93" t="s">
        <v>86</v>
      </c>
      <c r="N1237" s="61" t="s">
        <v>224</v>
      </c>
      <c r="O1237" s="57" t="s">
        <v>3013</v>
      </c>
      <c r="P1237" s="57" t="s">
        <v>3012</v>
      </c>
      <c r="Q1237" s="118" t="s">
        <v>3018</v>
      </c>
      <c r="R1237" s="60" t="s">
        <v>86</v>
      </c>
      <c r="S1237" s="60"/>
    </row>
    <row r="1238" spans="1:19" ht="135" hidden="1" customHeight="1" x14ac:dyDescent="0.2">
      <c r="A1238" s="61" t="s">
        <v>3017</v>
      </c>
      <c r="B1238" s="55" t="s">
        <v>97</v>
      </c>
      <c r="C1238" s="56" t="s">
        <v>96</v>
      </c>
      <c r="D1238" s="57" t="s">
        <v>3016</v>
      </c>
      <c r="E1238" s="61" t="s">
        <v>512</v>
      </c>
      <c r="F1238" s="61" t="s">
        <v>228</v>
      </c>
      <c r="G1238" s="55" t="s">
        <v>218</v>
      </c>
      <c r="H1238" s="93" t="s">
        <v>86</v>
      </c>
      <c r="I1238" s="93" t="s">
        <v>86</v>
      </c>
      <c r="J1238" s="61" t="s">
        <v>3015</v>
      </c>
      <c r="K1238" s="62" t="s">
        <v>3014</v>
      </c>
      <c r="L1238" s="63">
        <v>44622</v>
      </c>
      <c r="M1238" s="93" t="s">
        <v>86</v>
      </c>
      <c r="N1238" s="61" t="s">
        <v>224</v>
      </c>
      <c r="O1238" s="57" t="s">
        <v>3013</v>
      </c>
      <c r="P1238" s="57" t="s">
        <v>3012</v>
      </c>
      <c r="Q1238" s="118" t="s">
        <v>3011</v>
      </c>
      <c r="R1238" s="60" t="s">
        <v>86</v>
      </c>
      <c r="S1238" s="60"/>
    </row>
    <row r="1239" spans="1:19" ht="135" hidden="1" customHeight="1" x14ac:dyDescent="0.2">
      <c r="A1239" s="61" t="s">
        <v>3010</v>
      </c>
      <c r="B1239" s="55" t="s">
        <v>378</v>
      </c>
      <c r="C1239" s="56" t="s">
        <v>96</v>
      </c>
      <c r="D1239" s="57" t="s">
        <v>3009</v>
      </c>
      <c r="E1239" s="61" t="s">
        <v>108</v>
      </c>
      <c r="F1239" s="61" t="s">
        <v>107</v>
      </c>
      <c r="G1239" s="55" t="s">
        <v>106</v>
      </c>
      <c r="H1239" s="93" t="s">
        <v>86</v>
      </c>
      <c r="I1239" s="93" t="s">
        <v>86</v>
      </c>
      <c r="J1239" s="61" t="s">
        <v>3008</v>
      </c>
      <c r="K1239" s="62" t="s">
        <v>3007</v>
      </c>
      <c r="L1239" s="63">
        <v>44617</v>
      </c>
      <c r="M1239" s="93" t="s">
        <v>86</v>
      </c>
      <c r="N1239" s="61" t="s">
        <v>102</v>
      </c>
      <c r="O1239" s="57" t="s">
        <v>101</v>
      </c>
      <c r="P1239" s="57" t="s">
        <v>100</v>
      </c>
      <c r="Q1239" s="118" t="s">
        <v>3006</v>
      </c>
      <c r="R1239" s="60" t="s">
        <v>86</v>
      </c>
      <c r="S1239" s="60"/>
    </row>
    <row r="1240" spans="1:19" ht="135" hidden="1" customHeight="1" x14ac:dyDescent="0.2">
      <c r="A1240" s="61" t="s">
        <v>3005</v>
      </c>
      <c r="B1240" s="55" t="s">
        <v>97</v>
      </c>
      <c r="C1240" s="56" t="s">
        <v>96</v>
      </c>
      <c r="D1240" s="57" t="s">
        <v>3004</v>
      </c>
      <c r="E1240" s="61" t="s">
        <v>2180</v>
      </c>
      <c r="F1240" s="61" t="s">
        <v>2179</v>
      </c>
      <c r="G1240" s="55" t="s">
        <v>218</v>
      </c>
      <c r="H1240" s="93" t="s">
        <v>86</v>
      </c>
      <c r="I1240" s="93" t="s">
        <v>86</v>
      </c>
      <c r="J1240" s="61" t="s">
        <v>3003</v>
      </c>
      <c r="K1240" s="62" t="s">
        <v>3002</v>
      </c>
      <c r="L1240" s="63">
        <v>44641</v>
      </c>
      <c r="M1240" s="93" t="s">
        <v>86</v>
      </c>
      <c r="N1240" s="61" t="s">
        <v>224</v>
      </c>
      <c r="O1240" s="57" t="s">
        <v>3001</v>
      </c>
      <c r="P1240" s="57" t="s">
        <v>3000</v>
      </c>
      <c r="Q1240" s="118" t="s">
        <v>2589</v>
      </c>
      <c r="R1240" s="60" t="s">
        <v>86</v>
      </c>
      <c r="S1240" s="60"/>
    </row>
    <row r="1241" spans="1:19" ht="135" hidden="1" customHeight="1" x14ac:dyDescent="0.2">
      <c r="A1241" s="61" t="s">
        <v>465</v>
      </c>
      <c r="B1241" s="55" t="s">
        <v>110</v>
      </c>
      <c r="C1241" s="56" t="s">
        <v>96</v>
      </c>
      <c r="D1241" s="57" t="s">
        <v>464</v>
      </c>
      <c r="E1241" s="61" t="s">
        <v>414</v>
      </c>
      <c r="F1241" s="61" t="s">
        <v>458</v>
      </c>
      <c r="G1241" s="55" t="s">
        <v>413</v>
      </c>
      <c r="H1241" s="93" t="s">
        <v>86</v>
      </c>
      <c r="I1241" s="93" t="s">
        <v>86</v>
      </c>
      <c r="J1241" s="61" t="s">
        <v>463</v>
      </c>
      <c r="K1241" s="62" t="s">
        <v>456</v>
      </c>
      <c r="L1241" s="63">
        <v>44648</v>
      </c>
      <c r="M1241" s="117" t="s">
        <v>103</v>
      </c>
      <c r="N1241" s="61" t="s">
        <v>408</v>
      </c>
      <c r="O1241" s="57" t="s">
        <v>407</v>
      </c>
      <c r="P1241" s="57" t="s">
        <v>406</v>
      </c>
      <c r="Q1241" s="118" t="s">
        <v>461</v>
      </c>
      <c r="R1241" s="60" t="s">
        <v>86</v>
      </c>
      <c r="S1241" s="60" t="s">
        <v>223</v>
      </c>
    </row>
    <row r="1242" spans="1:19" ht="135" hidden="1" customHeight="1" x14ac:dyDescent="0.2">
      <c r="A1242" s="61" t="s">
        <v>430</v>
      </c>
      <c r="B1242" s="55" t="s">
        <v>110</v>
      </c>
      <c r="C1242" s="56" t="s">
        <v>96</v>
      </c>
      <c r="D1242" s="57" t="s">
        <v>446</v>
      </c>
      <c r="E1242" s="61" t="s">
        <v>414</v>
      </c>
      <c r="F1242" s="61" t="s">
        <v>173</v>
      </c>
      <c r="G1242" s="55" t="s">
        <v>413</v>
      </c>
      <c r="H1242" s="93" t="s">
        <v>2999</v>
      </c>
      <c r="I1242" s="93" t="s">
        <v>2998</v>
      </c>
      <c r="J1242" s="61" t="s">
        <v>428</v>
      </c>
      <c r="K1242" s="62" t="s">
        <v>427</v>
      </c>
      <c r="L1242" s="63">
        <v>44648</v>
      </c>
      <c r="M1242" s="117" t="s">
        <v>103</v>
      </c>
      <c r="N1242" s="61" t="s">
        <v>408</v>
      </c>
      <c r="O1242" s="57" t="s">
        <v>407</v>
      </c>
      <c r="P1242" s="57" t="s">
        <v>406</v>
      </c>
      <c r="Q1242" s="118" t="s">
        <v>443</v>
      </c>
      <c r="R1242" s="60" t="s">
        <v>86</v>
      </c>
      <c r="S1242" s="60" t="s">
        <v>223</v>
      </c>
    </row>
    <row r="1243" spans="1:19" ht="135" hidden="1" customHeight="1" x14ac:dyDescent="0.2">
      <c r="A1243" s="61" t="s">
        <v>423</v>
      </c>
      <c r="B1243" s="55" t="s">
        <v>110</v>
      </c>
      <c r="C1243" s="56" t="s">
        <v>96</v>
      </c>
      <c r="D1243" s="57" t="s">
        <v>451</v>
      </c>
      <c r="E1243" s="61" t="s">
        <v>414</v>
      </c>
      <c r="F1243" s="61" t="s">
        <v>164</v>
      </c>
      <c r="G1243" s="55" t="s">
        <v>413</v>
      </c>
      <c r="H1243" s="93" t="s">
        <v>2997</v>
      </c>
      <c r="I1243" s="93" t="s">
        <v>2996</v>
      </c>
      <c r="J1243" s="61" t="s">
        <v>421</v>
      </c>
      <c r="K1243" s="62" t="s">
        <v>420</v>
      </c>
      <c r="L1243" s="63">
        <v>44648</v>
      </c>
      <c r="M1243" s="117" t="s">
        <v>103</v>
      </c>
      <c r="N1243" s="61" t="s">
        <v>408</v>
      </c>
      <c r="O1243" s="57" t="s">
        <v>407</v>
      </c>
      <c r="P1243" s="57" t="s">
        <v>406</v>
      </c>
      <c r="Q1243" s="118" t="s">
        <v>448</v>
      </c>
      <c r="R1243" s="60" t="s">
        <v>86</v>
      </c>
      <c r="S1243" s="60" t="s">
        <v>223</v>
      </c>
    </row>
    <row r="1244" spans="1:19" ht="135" hidden="1" customHeight="1" x14ac:dyDescent="0.2">
      <c r="A1244" s="61" t="s">
        <v>468</v>
      </c>
      <c r="B1244" s="55" t="s">
        <v>110</v>
      </c>
      <c r="C1244" s="56" t="s">
        <v>96</v>
      </c>
      <c r="D1244" s="57" t="s">
        <v>2995</v>
      </c>
      <c r="E1244" s="61" t="s">
        <v>414</v>
      </c>
      <c r="F1244" s="61" t="s">
        <v>164</v>
      </c>
      <c r="G1244" s="55" t="s">
        <v>413</v>
      </c>
      <c r="H1244" s="93" t="s">
        <v>86</v>
      </c>
      <c r="I1244" s="93" t="s">
        <v>86</v>
      </c>
      <c r="J1244" s="61" t="s">
        <v>467</v>
      </c>
      <c r="K1244" s="62" t="s">
        <v>439</v>
      </c>
      <c r="L1244" s="63">
        <v>44648</v>
      </c>
      <c r="M1244" s="117" t="s">
        <v>103</v>
      </c>
      <c r="N1244" s="61" t="s">
        <v>408</v>
      </c>
      <c r="O1244" s="57" t="s">
        <v>407</v>
      </c>
      <c r="P1244" s="57" t="s">
        <v>406</v>
      </c>
      <c r="Q1244" s="118" t="s">
        <v>436</v>
      </c>
      <c r="R1244" s="60" t="s">
        <v>86</v>
      </c>
      <c r="S1244" s="60" t="s">
        <v>223</v>
      </c>
    </row>
    <row r="1245" spans="1:19" ht="135" hidden="1" customHeight="1" x14ac:dyDescent="0.2">
      <c r="A1245" s="61" t="s">
        <v>416</v>
      </c>
      <c r="B1245" s="55" t="s">
        <v>110</v>
      </c>
      <c r="C1245" s="56" t="s">
        <v>96</v>
      </c>
      <c r="D1245" s="57" t="s">
        <v>415</v>
      </c>
      <c r="E1245" s="61" t="s">
        <v>414</v>
      </c>
      <c r="F1245" s="61" t="s">
        <v>183</v>
      </c>
      <c r="G1245" s="55" t="s">
        <v>413</v>
      </c>
      <c r="H1245" s="93" t="s">
        <v>2994</v>
      </c>
      <c r="I1245" s="93" t="s">
        <v>2993</v>
      </c>
      <c r="J1245" s="61" t="s">
        <v>412</v>
      </c>
      <c r="K1245" s="62" t="s">
        <v>411</v>
      </c>
      <c r="L1245" s="63">
        <v>44648</v>
      </c>
      <c r="M1245" s="117" t="s">
        <v>103</v>
      </c>
      <c r="N1245" s="61" t="s">
        <v>408</v>
      </c>
      <c r="O1245" s="57" t="s">
        <v>407</v>
      </c>
      <c r="P1245" s="57" t="s">
        <v>406</v>
      </c>
      <c r="Q1245" s="118" t="s">
        <v>405</v>
      </c>
      <c r="R1245" s="60" t="s">
        <v>86</v>
      </c>
      <c r="S1245" s="60" t="s">
        <v>223</v>
      </c>
    </row>
    <row r="1246" spans="1:19" ht="135" hidden="1" customHeight="1" x14ac:dyDescent="0.2">
      <c r="A1246" s="61" t="s">
        <v>686</v>
      </c>
      <c r="B1246" s="55" t="s">
        <v>110</v>
      </c>
      <c r="C1246" s="56" t="s">
        <v>96</v>
      </c>
      <c r="D1246" s="57" t="s">
        <v>682</v>
      </c>
      <c r="E1246" s="61" t="s">
        <v>414</v>
      </c>
      <c r="F1246" s="61" t="s">
        <v>183</v>
      </c>
      <c r="G1246" s="55" t="s">
        <v>413</v>
      </c>
      <c r="H1246" s="93" t="s">
        <v>86</v>
      </c>
      <c r="I1246" s="93" t="s">
        <v>86</v>
      </c>
      <c r="J1246" s="61" t="s">
        <v>685</v>
      </c>
      <c r="K1246" s="62" t="s">
        <v>680</v>
      </c>
      <c r="L1246" s="63">
        <v>44648</v>
      </c>
      <c r="M1246" s="117" t="s">
        <v>103</v>
      </c>
      <c r="N1246" s="61" t="s">
        <v>408</v>
      </c>
      <c r="O1246" s="57" t="s">
        <v>407</v>
      </c>
      <c r="P1246" s="57" t="s">
        <v>406</v>
      </c>
      <c r="Q1246" s="118" t="s">
        <v>677</v>
      </c>
      <c r="R1246" s="60" t="s">
        <v>86</v>
      </c>
      <c r="S1246" s="60" t="s">
        <v>223</v>
      </c>
    </row>
    <row r="1247" spans="1:19" ht="135" hidden="1" customHeight="1" x14ac:dyDescent="0.2">
      <c r="A1247" s="61" t="s">
        <v>460</v>
      </c>
      <c r="B1247" s="55" t="s">
        <v>110</v>
      </c>
      <c r="C1247" s="56" t="s">
        <v>96</v>
      </c>
      <c r="D1247" s="57" t="s">
        <v>459</v>
      </c>
      <c r="E1247" s="61" t="s">
        <v>414</v>
      </c>
      <c r="F1247" s="61" t="s">
        <v>458</v>
      </c>
      <c r="G1247" s="55" t="s">
        <v>434</v>
      </c>
      <c r="H1247" s="93" t="s">
        <v>86</v>
      </c>
      <c r="I1247" s="93" t="s">
        <v>86</v>
      </c>
      <c r="J1247" s="61" t="s">
        <v>457</v>
      </c>
      <c r="K1247" s="62" t="s">
        <v>456</v>
      </c>
      <c r="L1247" s="63">
        <v>44648</v>
      </c>
      <c r="M1247" s="117" t="s">
        <v>103</v>
      </c>
      <c r="N1247" s="61" t="s">
        <v>431</v>
      </c>
      <c r="O1247" s="57" t="s">
        <v>407</v>
      </c>
      <c r="P1247" s="57" t="s">
        <v>406</v>
      </c>
      <c r="Q1247" s="118" t="s">
        <v>453</v>
      </c>
      <c r="R1247" s="60" t="s">
        <v>86</v>
      </c>
      <c r="S1247" s="60" t="s">
        <v>223</v>
      </c>
    </row>
    <row r="1248" spans="1:19" ht="135" hidden="1" customHeight="1" x14ac:dyDescent="0.2">
      <c r="A1248" s="61" t="s">
        <v>447</v>
      </c>
      <c r="B1248" s="55" t="s">
        <v>110</v>
      </c>
      <c r="C1248" s="56" t="s">
        <v>96</v>
      </c>
      <c r="D1248" s="57" t="s">
        <v>446</v>
      </c>
      <c r="E1248" s="61" t="s">
        <v>414</v>
      </c>
      <c r="F1248" s="61" t="s">
        <v>173</v>
      </c>
      <c r="G1248" s="55" t="s">
        <v>434</v>
      </c>
      <c r="H1248" s="93" t="s">
        <v>86</v>
      </c>
      <c r="I1248" s="93" t="s">
        <v>86</v>
      </c>
      <c r="J1248" s="61" t="s">
        <v>445</v>
      </c>
      <c r="K1248" s="62" t="s">
        <v>427</v>
      </c>
      <c r="L1248" s="63">
        <v>44648</v>
      </c>
      <c r="M1248" s="117" t="s">
        <v>103</v>
      </c>
      <c r="N1248" s="61" t="s">
        <v>431</v>
      </c>
      <c r="O1248" s="57" t="s">
        <v>407</v>
      </c>
      <c r="P1248" s="57" t="s">
        <v>406</v>
      </c>
      <c r="Q1248" s="118" t="s">
        <v>443</v>
      </c>
      <c r="R1248" s="60" t="s">
        <v>86</v>
      </c>
      <c r="S1248" s="60" t="s">
        <v>223</v>
      </c>
    </row>
    <row r="1249" spans="1:19" ht="135" hidden="1" customHeight="1" x14ac:dyDescent="0.2">
      <c r="A1249" s="61" t="s">
        <v>452</v>
      </c>
      <c r="B1249" s="55" t="s">
        <v>110</v>
      </c>
      <c r="C1249" s="56" t="s">
        <v>96</v>
      </c>
      <c r="D1249" s="57" t="s">
        <v>451</v>
      </c>
      <c r="E1249" s="61" t="s">
        <v>414</v>
      </c>
      <c r="F1249" s="61" t="s">
        <v>164</v>
      </c>
      <c r="G1249" s="55" t="s">
        <v>434</v>
      </c>
      <c r="H1249" s="93" t="s">
        <v>86</v>
      </c>
      <c r="I1249" s="93" t="s">
        <v>86</v>
      </c>
      <c r="J1249" s="61" t="s">
        <v>450</v>
      </c>
      <c r="K1249" s="62" t="s">
        <v>420</v>
      </c>
      <c r="L1249" s="63">
        <v>44648</v>
      </c>
      <c r="M1249" s="117" t="s">
        <v>103</v>
      </c>
      <c r="N1249" s="61" t="s">
        <v>431</v>
      </c>
      <c r="O1249" s="57" t="s">
        <v>407</v>
      </c>
      <c r="P1249" s="57" t="s">
        <v>406</v>
      </c>
      <c r="Q1249" s="118" t="s">
        <v>448</v>
      </c>
      <c r="R1249" s="60" t="s">
        <v>86</v>
      </c>
      <c r="S1249" s="60" t="s">
        <v>223</v>
      </c>
    </row>
    <row r="1250" spans="1:19" ht="135" hidden="1" customHeight="1" x14ac:dyDescent="0.2">
      <c r="A1250" s="61" t="s">
        <v>442</v>
      </c>
      <c r="B1250" s="55" t="s">
        <v>110</v>
      </c>
      <c r="C1250" s="56" t="s">
        <v>96</v>
      </c>
      <c r="D1250" s="57" t="s">
        <v>441</v>
      </c>
      <c r="E1250" s="61" t="s">
        <v>414</v>
      </c>
      <c r="F1250" s="61" t="s">
        <v>164</v>
      </c>
      <c r="G1250" s="55" t="s">
        <v>434</v>
      </c>
      <c r="H1250" s="93" t="s">
        <v>86</v>
      </c>
      <c r="I1250" s="93" t="s">
        <v>86</v>
      </c>
      <c r="J1250" s="61" t="s">
        <v>440</v>
      </c>
      <c r="K1250" s="62" t="s">
        <v>439</v>
      </c>
      <c r="L1250" s="63">
        <v>44648</v>
      </c>
      <c r="M1250" s="117" t="s">
        <v>103</v>
      </c>
      <c r="N1250" s="61" t="s">
        <v>431</v>
      </c>
      <c r="O1250" s="57" t="s">
        <v>407</v>
      </c>
      <c r="P1250" s="57" t="s">
        <v>406</v>
      </c>
      <c r="Q1250" s="118" t="s">
        <v>436</v>
      </c>
      <c r="R1250" s="60" t="s">
        <v>86</v>
      </c>
      <c r="S1250" s="60" t="s">
        <v>223</v>
      </c>
    </row>
    <row r="1251" spans="1:19" ht="135" hidden="1" customHeight="1" x14ac:dyDescent="0.2">
      <c r="A1251" s="61" t="s">
        <v>435</v>
      </c>
      <c r="B1251" s="55" t="s">
        <v>110</v>
      </c>
      <c r="C1251" s="56" t="s">
        <v>96</v>
      </c>
      <c r="D1251" s="57" t="s">
        <v>415</v>
      </c>
      <c r="E1251" s="61" t="s">
        <v>414</v>
      </c>
      <c r="F1251" s="61" t="s">
        <v>183</v>
      </c>
      <c r="G1251" s="55" t="s">
        <v>434</v>
      </c>
      <c r="H1251" s="93" t="s">
        <v>86</v>
      </c>
      <c r="I1251" s="93" t="s">
        <v>86</v>
      </c>
      <c r="J1251" s="61" t="s">
        <v>433</v>
      </c>
      <c r="K1251" s="62" t="s">
        <v>411</v>
      </c>
      <c r="L1251" s="63">
        <v>44648</v>
      </c>
      <c r="M1251" s="117" t="s">
        <v>103</v>
      </c>
      <c r="N1251" s="61" t="s">
        <v>431</v>
      </c>
      <c r="O1251" s="57" t="s">
        <v>407</v>
      </c>
      <c r="P1251" s="57" t="s">
        <v>406</v>
      </c>
      <c r="Q1251" s="118" t="s">
        <v>405</v>
      </c>
      <c r="R1251" s="60" t="s">
        <v>86</v>
      </c>
      <c r="S1251" s="60" t="s">
        <v>223</v>
      </c>
    </row>
    <row r="1252" spans="1:19" ht="135" hidden="1" customHeight="1" x14ac:dyDescent="0.2">
      <c r="A1252" s="61" t="s">
        <v>683</v>
      </c>
      <c r="B1252" s="55" t="s">
        <v>110</v>
      </c>
      <c r="C1252" s="56" t="s">
        <v>96</v>
      </c>
      <c r="D1252" s="57" t="s">
        <v>682</v>
      </c>
      <c r="E1252" s="61" t="s">
        <v>414</v>
      </c>
      <c r="F1252" s="61" t="s">
        <v>183</v>
      </c>
      <c r="G1252" s="55" t="s">
        <v>434</v>
      </c>
      <c r="H1252" s="93" t="s">
        <v>86</v>
      </c>
      <c r="I1252" s="93" t="s">
        <v>86</v>
      </c>
      <c r="J1252" s="61" t="s">
        <v>681</v>
      </c>
      <c r="K1252" s="62" t="s">
        <v>680</v>
      </c>
      <c r="L1252" s="63">
        <v>44648</v>
      </c>
      <c r="M1252" s="117" t="s">
        <v>103</v>
      </c>
      <c r="N1252" s="61" t="s">
        <v>431</v>
      </c>
      <c r="O1252" s="57" t="s">
        <v>407</v>
      </c>
      <c r="P1252" s="57" t="s">
        <v>406</v>
      </c>
      <c r="Q1252" s="118" t="s">
        <v>677</v>
      </c>
      <c r="R1252" s="60" t="s">
        <v>86</v>
      </c>
      <c r="S1252" s="60" t="s">
        <v>223</v>
      </c>
    </row>
    <row r="1253" spans="1:19" ht="135" hidden="1" customHeight="1" x14ac:dyDescent="0.2">
      <c r="A1253" s="61" t="s">
        <v>649</v>
      </c>
      <c r="B1253" s="55" t="s">
        <v>110</v>
      </c>
      <c r="C1253" s="56" t="s">
        <v>96</v>
      </c>
      <c r="D1253" s="57" t="s">
        <v>648</v>
      </c>
      <c r="E1253" s="61" t="s">
        <v>108</v>
      </c>
      <c r="F1253" s="61" t="s">
        <v>183</v>
      </c>
      <c r="G1253" s="55" t="s">
        <v>647</v>
      </c>
      <c r="H1253" s="93" t="s">
        <v>2992</v>
      </c>
      <c r="I1253" s="93" t="s">
        <v>2989</v>
      </c>
      <c r="J1253" s="61" t="s">
        <v>646</v>
      </c>
      <c r="K1253" s="62" t="s">
        <v>645</v>
      </c>
      <c r="L1253" s="63">
        <v>44648</v>
      </c>
      <c r="M1253" s="117" t="s">
        <v>103</v>
      </c>
      <c r="N1253" s="61" t="s">
        <v>642</v>
      </c>
      <c r="O1253" s="57" t="s">
        <v>641</v>
      </c>
      <c r="P1253" s="57" t="s">
        <v>640</v>
      </c>
      <c r="Q1253" s="118" t="s">
        <v>639</v>
      </c>
      <c r="R1253" s="60" t="s">
        <v>86</v>
      </c>
      <c r="S1253" s="60" t="s">
        <v>223</v>
      </c>
    </row>
    <row r="1254" spans="1:19" ht="135" hidden="1" customHeight="1" x14ac:dyDescent="0.2">
      <c r="A1254" s="61" t="s">
        <v>676</v>
      </c>
      <c r="B1254" s="55" t="s">
        <v>110</v>
      </c>
      <c r="C1254" s="56" t="s">
        <v>96</v>
      </c>
      <c r="D1254" s="57" t="s">
        <v>675</v>
      </c>
      <c r="E1254" s="61" t="s">
        <v>108</v>
      </c>
      <c r="F1254" s="61" t="s">
        <v>183</v>
      </c>
      <c r="G1254" s="55" t="s">
        <v>413</v>
      </c>
      <c r="H1254" s="93" t="s">
        <v>2991</v>
      </c>
      <c r="I1254" s="93" t="s">
        <v>2989</v>
      </c>
      <c r="J1254" s="61" t="s">
        <v>674</v>
      </c>
      <c r="K1254" s="62" t="s">
        <v>645</v>
      </c>
      <c r="L1254" s="63">
        <v>44648</v>
      </c>
      <c r="M1254" s="117" t="s">
        <v>103</v>
      </c>
      <c r="N1254" s="61" t="s">
        <v>408</v>
      </c>
      <c r="O1254" s="57" t="s">
        <v>641</v>
      </c>
      <c r="P1254" s="57" t="s">
        <v>640</v>
      </c>
      <c r="Q1254" s="118" t="s">
        <v>672</v>
      </c>
      <c r="R1254" s="60" t="s">
        <v>86</v>
      </c>
      <c r="S1254" s="60" t="s">
        <v>223</v>
      </c>
    </row>
    <row r="1255" spans="1:19" ht="135" hidden="1" customHeight="1" x14ac:dyDescent="0.2">
      <c r="A1255" s="61" t="s">
        <v>654</v>
      </c>
      <c r="B1255" s="55" t="s">
        <v>110</v>
      </c>
      <c r="C1255" s="56" t="s">
        <v>96</v>
      </c>
      <c r="D1255" s="57" t="s">
        <v>653</v>
      </c>
      <c r="E1255" s="61" t="s">
        <v>108</v>
      </c>
      <c r="F1255" s="61" t="s">
        <v>183</v>
      </c>
      <c r="G1255" s="55" t="s">
        <v>434</v>
      </c>
      <c r="H1255" s="93" t="s">
        <v>2990</v>
      </c>
      <c r="I1255" s="93" t="s">
        <v>2989</v>
      </c>
      <c r="J1255" s="61" t="s">
        <v>652</v>
      </c>
      <c r="K1255" s="62" t="s">
        <v>645</v>
      </c>
      <c r="L1255" s="63">
        <v>44648</v>
      </c>
      <c r="M1255" s="117" t="s">
        <v>103</v>
      </c>
      <c r="N1255" s="61" t="s">
        <v>431</v>
      </c>
      <c r="O1255" s="57" t="s">
        <v>641</v>
      </c>
      <c r="P1255" s="57" t="s">
        <v>640</v>
      </c>
      <c r="Q1255" s="118" t="s">
        <v>650</v>
      </c>
      <c r="R1255" s="60" t="s">
        <v>86</v>
      </c>
      <c r="S1255" s="60" t="s">
        <v>223</v>
      </c>
    </row>
    <row r="1256" spans="1:19" ht="135" hidden="1" customHeight="1" x14ac:dyDescent="0.2">
      <c r="A1256" s="61" t="s">
        <v>2988</v>
      </c>
      <c r="B1256" s="55" t="s">
        <v>110</v>
      </c>
      <c r="C1256" s="56" t="s">
        <v>96</v>
      </c>
      <c r="D1256" s="57" t="s">
        <v>2987</v>
      </c>
      <c r="E1256" s="61" t="s">
        <v>108</v>
      </c>
      <c r="F1256" s="61" t="s">
        <v>183</v>
      </c>
      <c r="G1256" s="55" t="s">
        <v>647</v>
      </c>
      <c r="H1256" s="93" t="s">
        <v>2986</v>
      </c>
      <c r="I1256" s="93" t="s">
        <v>2975</v>
      </c>
      <c r="J1256" s="61" t="s">
        <v>2985</v>
      </c>
      <c r="K1256" s="62" t="s">
        <v>2973</v>
      </c>
      <c r="L1256" s="63">
        <v>44648</v>
      </c>
      <c r="M1256" s="117" t="s">
        <v>103</v>
      </c>
      <c r="N1256" s="61" t="s">
        <v>642</v>
      </c>
      <c r="O1256" s="57" t="s">
        <v>641</v>
      </c>
      <c r="P1256" s="57" t="s">
        <v>640</v>
      </c>
      <c r="Q1256" s="118" t="s">
        <v>2984</v>
      </c>
      <c r="R1256" s="60" t="s">
        <v>86</v>
      </c>
      <c r="S1256" s="60"/>
    </row>
    <row r="1257" spans="1:19" ht="135" hidden="1" customHeight="1" x14ac:dyDescent="0.2">
      <c r="A1257" s="61" t="s">
        <v>2983</v>
      </c>
      <c r="B1257" s="55" t="s">
        <v>110</v>
      </c>
      <c r="C1257" s="56" t="s">
        <v>96</v>
      </c>
      <c r="D1257" s="57" t="s">
        <v>2982</v>
      </c>
      <c r="E1257" s="61" t="s">
        <v>108</v>
      </c>
      <c r="F1257" s="61" t="s">
        <v>183</v>
      </c>
      <c r="G1257" s="55" t="s">
        <v>413</v>
      </c>
      <c r="H1257" s="93" t="s">
        <v>2981</v>
      </c>
      <c r="I1257" s="93" t="s">
        <v>2975</v>
      </c>
      <c r="J1257" s="61" t="s">
        <v>2980</v>
      </c>
      <c r="K1257" s="62" t="s">
        <v>2973</v>
      </c>
      <c r="L1257" s="63">
        <v>44648</v>
      </c>
      <c r="M1257" s="117" t="s">
        <v>103</v>
      </c>
      <c r="N1257" s="61" t="s">
        <v>408</v>
      </c>
      <c r="O1257" s="57" t="s">
        <v>641</v>
      </c>
      <c r="P1257" s="57" t="s">
        <v>640</v>
      </c>
      <c r="Q1257" s="118" t="s">
        <v>2979</v>
      </c>
      <c r="R1257" s="60" t="s">
        <v>86</v>
      </c>
      <c r="S1257" s="60"/>
    </row>
    <row r="1258" spans="1:19" ht="135" hidden="1" customHeight="1" x14ac:dyDescent="0.2">
      <c r="A1258" s="61" t="s">
        <v>2978</v>
      </c>
      <c r="B1258" s="55" t="s">
        <v>110</v>
      </c>
      <c r="C1258" s="56" t="s">
        <v>96</v>
      </c>
      <c r="D1258" s="57" t="s">
        <v>2977</v>
      </c>
      <c r="E1258" s="61" t="s">
        <v>108</v>
      </c>
      <c r="F1258" s="61" t="s">
        <v>183</v>
      </c>
      <c r="G1258" s="55" t="s">
        <v>434</v>
      </c>
      <c r="H1258" s="93" t="s">
        <v>2976</v>
      </c>
      <c r="I1258" s="93" t="s">
        <v>2975</v>
      </c>
      <c r="J1258" s="61" t="s">
        <v>2974</v>
      </c>
      <c r="K1258" s="62" t="s">
        <v>2973</v>
      </c>
      <c r="L1258" s="63">
        <v>44648</v>
      </c>
      <c r="M1258" s="117" t="s">
        <v>103</v>
      </c>
      <c r="N1258" s="61" t="s">
        <v>431</v>
      </c>
      <c r="O1258" s="57" t="s">
        <v>641</v>
      </c>
      <c r="P1258" s="57" t="s">
        <v>640</v>
      </c>
      <c r="Q1258" s="118" t="s">
        <v>2972</v>
      </c>
      <c r="R1258" s="60" t="s">
        <v>86</v>
      </c>
      <c r="S1258" s="60"/>
    </row>
    <row r="1259" spans="1:19" ht="135" hidden="1" customHeight="1" x14ac:dyDescent="0.2">
      <c r="A1259" s="61" t="s">
        <v>2971</v>
      </c>
      <c r="B1259" s="55" t="s">
        <v>110</v>
      </c>
      <c r="C1259" s="56" t="s">
        <v>96</v>
      </c>
      <c r="D1259" s="57" t="s">
        <v>2970</v>
      </c>
      <c r="E1259" s="61" t="s">
        <v>108</v>
      </c>
      <c r="F1259" s="61" t="s">
        <v>183</v>
      </c>
      <c r="G1259" s="55" t="s">
        <v>647</v>
      </c>
      <c r="H1259" s="93" t="s">
        <v>2969</v>
      </c>
      <c r="I1259" s="93" t="s">
        <v>2958</v>
      </c>
      <c r="J1259" s="61" t="s">
        <v>2968</v>
      </c>
      <c r="K1259" s="62" t="s">
        <v>2956</v>
      </c>
      <c r="L1259" s="63">
        <v>44648</v>
      </c>
      <c r="M1259" s="117" t="s">
        <v>103</v>
      </c>
      <c r="N1259" s="61" t="s">
        <v>642</v>
      </c>
      <c r="O1259" s="57" t="s">
        <v>641</v>
      </c>
      <c r="P1259" s="57" t="s">
        <v>640</v>
      </c>
      <c r="Q1259" s="118" t="s">
        <v>2967</v>
      </c>
      <c r="R1259" s="60" t="s">
        <v>86</v>
      </c>
      <c r="S1259" s="60"/>
    </row>
    <row r="1260" spans="1:19" ht="135" hidden="1" customHeight="1" x14ac:dyDescent="0.2">
      <c r="A1260" s="61" t="s">
        <v>2966</v>
      </c>
      <c r="B1260" s="55" t="s">
        <v>110</v>
      </c>
      <c r="C1260" s="56" t="s">
        <v>96</v>
      </c>
      <c r="D1260" s="57" t="s">
        <v>2965</v>
      </c>
      <c r="E1260" s="61" t="s">
        <v>108</v>
      </c>
      <c r="F1260" s="61" t="s">
        <v>183</v>
      </c>
      <c r="G1260" s="55" t="s">
        <v>413</v>
      </c>
      <c r="H1260" s="93" t="s">
        <v>2964</v>
      </c>
      <c r="I1260" s="93" t="s">
        <v>2958</v>
      </c>
      <c r="J1260" s="61" t="s">
        <v>2963</v>
      </c>
      <c r="K1260" s="62" t="s">
        <v>2956</v>
      </c>
      <c r="L1260" s="63">
        <v>44648</v>
      </c>
      <c r="M1260" s="117" t="s">
        <v>103</v>
      </c>
      <c r="N1260" s="61" t="s">
        <v>408</v>
      </c>
      <c r="O1260" s="57" t="s">
        <v>641</v>
      </c>
      <c r="P1260" s="57" t="s">
        <v>640</v>
      </c>
      <c r="Q1260" s="118" t="s">
        <v>2962</v>
      </c>
      <c r="R1260" s="60" t="s">
        <v>86</v>
      </c>
      <c r="S1260" s="60"/>
    </row>
    <row r="1261" spans="1:19" ht="135" hidden="1" customHeight="1" x14ac:dyDescent="0.2">
      <c r="A1261" s="61" t="s">
        <v>2961</v>
      </c>
      <c r="B1261" s="55" t="s">
        <v>110</v>
      </c>
      <c r="C1261" s="56" t="s">
        <v>96</v>
      </c>
      <c r="D1261" s="57" t="s">
        <v>2960</v>
      </c>
      <c r="E1261" s="61" t="s">
        <v>108</v>
      </c>
      <c r="F1261" s="61" t="s">
        <v>183</v>
      </c>
      <c r="G1261" s="55" t="s">
        <v>434</v>
      </c>
      <c r="H1261" s="93" t="s">
        <v>2959</v>
      </c>
      <c r="I1261" s="93" t="s">
        <v>2958</v>
      </c>
      <c r="J1261" s="61" t="s">
        <v>2957</v>
      </c>
      <c r="K1261" s="62" t="s">
        <v>2956</v>
      </c>
      <c r="L1261" s="63">
        <v>44648</v>
      </c>
      <c r="M1261" s="117" t="s">
        <v>103</v>
      </c>
      <c r="N1261" s="61" t="s">
        <v>431</v>
      </c>
      <c r="O1261" s="57" t="s">
        <v>641</v>
      </c>
      <c r="P1261" s="57" t="s">
        <v>640</v>
      </c>
      <c r="Q1261" s="118" t="s">
        <v>2955</v>
      </c>
      <c r="R1261" s="60" t="s">
        <v>86</v>
      </c>
      <c r="S1261" s="60"/>
    </row>
    <row r="1262" spans="1:19" ht="135" hidden="1" customHeight="1" x14ac:dyDescent="0.2">
      <c r="A1262" s="61" t="s">
        <v>671</v>
      </c>
      <c r="B1262" s="55" t="s">
        <v>110</v>
      </c>
      <c r="C1262" s="56" t="s">
        <v>96</v>
      </c>
      <c r="D1262" s="57" t="s">
        <v>670</v>
      </c>
      <c r="E1262" s="61" t="s">
        <v>108</v>
      </c>
      <c r="F1262" s="61" t="s">
        <v>183</v>
      </c>
      <c r="G1262" s="55" t="s">
        <v>647</v>
      </c>
      <c r="H1262" s="93" t="s">
        <v>840</v>
      </c>
      <c r="I1262" s="93" t="s">
        <v>839</v>
      </c>
      <c r="J1262" s="61" t="s">
        <v>669</v>
      </c>
      <c r="K1262" s="62" t="s">
        <v>658</v>
      </c>
      <c r="L1262" s="63">
        <v>44648</v>
      </c>
      <c r="M1262" s="117" t="s">
        <v>103</v>
      </c>
      <c r="N1262" s="61" t="s">
        <v>642</v>
      </c>
      <c r="O1262" s="57" t="s">
        <v>641</v>
      </c>
      <c r="P1262" s="57" t="s">
        <v>640</v>
      </c>
      <c r="Q1262" s="118" t="s">
        <v>667</v>
      </c>
      <c r="R1262" s="60" t="s">
        <v>86</v>
      </c>
      <c r="S1262" s="60" t="s">
        <v>223</v>
      </c>
    </row>
    <row r="1263" spans="1:19" ht="135" hidden="1" customHeight="1" x14ac:dyDescent="0.2">
      <c r="A1263" s="61" t="s">
        <v>661</v>
      </c>
      <c r="B1263" s="55" t="s">
        <v>110</v>
      </c>
      <c r="C1263" s="56" t="s">
        <v>96</v>
      </c>
      <c r="D1263" s="57" t="s">
        <v>660</v>
      </c>
      <c r="E1263" s="61" t="s">
        <v>108</v>
      </c>
      <c r="F1263" s="61" t="s">
        <v>183</v>
      </c>
      <c r="G1263" s="55" t="s">
        <v>413</v>
      </c>
      <c r="H1263" s="93" t="s">
        <v>2954</v>
      </c>
      <c r="I1263" s="93" t="s">
        <v>839</v>
      </c>
      <c r="J1263" s="61" t="s">
        <v>659</v>
      </c>
      <c r="K1263" s="62" t="s">
        <v>658</v>
      </c>
      <c r="L1263" s="63">
        <v>44648</v>
      </c>
      <c r="M1263" s="117" t="s">
        <v>103</v>
      </c>
      <c r="N1263" s="61" t="s">
        <v>408</v>
      </c>
      <c r="O1263" s="57" t="s">
        <v>641</v>
      </c>
      <c r="P1263" s="57" t="s">
        <v>640</v>
      </c>
      <c r="Q1263" s="118" t="s">
        <v>655</v>
      </c>
      <c r="R1263" s="60" t="s">
        <v>86</v>
      </c>
      <c r="S1263" s="60" t="s">
        <v>223</v>
      </c>
    </row>
    <row r="1264" spans="1:19" ht="135" hidden="1" customHeight="1" x14ac:dyDescent="0.2">
      <c r="A1264" s="61" t="s">
        <v>666</v>
      </c>
      <c r="B1264" s="55" t="s">
        <v>110</v>
      </c>
      <c r="C1264" s="56" t="s">
        <v>96</v>
      </c>
      <c r="D1264" s="57" t="s">
        <v>665</v>
      </c>
      <c r="E1264" s="61" t="s">
        <v>108</v>
      </c>
      <c r="F1264" s="61" t="s">
        <v>183</v>
      </c>
      <c r="G1264" s="55" t="s">
        <v>434</v>
      </c>
      <c r="H1264" s="93" t="s">
        <v>2953</v>
      </c>
      <c r="I1264" s="93" t="s">
        <v>839</v>
      </c>
      <c r="J1264" s="61" t="s">
        <v>664</v>
      </c>
      <c r="K1264" s="62" t="s">
        <v>658</v>
      </c>
      <c r="L1264" s="63">
        <v>44648</v>
      </c>
      <c r="M1264" s="117" t="s">
        <v>103</v>
      </c>
      <c r="N1264" s="61" t="s">
        <v>431</v>
      </c>
      <c r="O1264" s="57" t="s">
        <v>641</v>
      </c>
      <c r="P1264" s="57" t="s">
        <v>640</v>
      </c>
      <c r="Q1264" s="118" t="s">
        <v>662</v>
      </c>
      <c r="R1264" s="60" t="s">
        <v>86</v>
      </c>
      <c r="S1264" s="60" t="s">
        <v>223</v>
      </c>
    </row>
    <row r="1265" spans="1:19" ht="135" hidden="1" customHeight="1" x14ac:dyDescent="0.2">
      <c r="A1265" s="61" t="s">
        <v>2952</v>
      </c>
      <c r="B1265" s="55" t="s">
        <v>110</v>
      </c>
      <c r="C1265" s="56" t="s">
        <v>96</v>
      </c>
      <c r="D1265" s="57" t="s">
        <v>2951</v>
      </c>
      <c r="E1265" s="61" t="s">
        <v>108</v>
      </c>
      <c r="F1265" s="61" t="s">
        <v>183</v>
      </c>
      <c r="G1265" s="55" t="s">
        <v>647</v>
      </c>
      <c r="H1265" s="93" t="s">
        <v>949</v>
      </c>
      <c r="I1265" s="93" t="s">
        <v>948</v>
      </c>
      <c r="J1265" s="61" t="s">
        <v>2950</v>
      </c>
      <c r="K1265" s="62" t="s">
        <v>2940</v>
      </c>
      <c r="L1265" s="63">
        <v>44648</v>
      </c>
      <c r="M1265" s="117" t="s">
        <v>103</v>
      </c>
      <c r="N1265" s="61" t="s">
        <v>642</v>
      </c>
      <c r="O1265" s="57" t="s">
        <v>641</v>
      </c>
      <c r="P1265" s="57" t="s">
        <v>640</v>
      </c>
      <c r="Q1265" s="118" t="s">
        <v>2949</v>
      </c>
      <c r="R1265" s="60" t="s">
        <v>86</v>
      </c>
      <c r="S1265" s="60"/>
    </row>
    <row r="1266" spans="1:19" ht="135" hidden="1" customHeight="1" x14ac:dyDescent="0.2">
      <c r="A1266" s="61" t="s">
        <v>2948</v>
      </c>
      <c r="B1266" s="55" t="s">
        <v>110</v>
      </c>
      <c r="C1266" s="56" t="s">
        <v>96</v>
      </c>
      <c r="D1266" s="57" t="s">
        <v>2947</v>
      </c>
      <c r="E1266" s="61" t="s">
        <v>108</v>
      </c>
      <c r="F1266" s="61" t="s">
        <v>183</v>
      </c>
      <c r="G1266" s="55" t="s">
        <v>413</v>
      </c>
      <c r="H1266" s="93" t="s">
        <v>2946</v>
      </c>
      <c r="I1266" s="93" t="s">
        <v>948</v>
      </c>
      <c r="J1266" s="61" t="s">
        <v>2945</v>
      </c>
      <c r="K1266" s="62" t="s">
        <v>2940</v>
      </c>
      <c r="L1266" s="63">
        <v>44648</v>
      </c>
      <c r="M1266" s="117" t="s">
        <v>103</v>
      </c>
      <c r="N1266" s="61" t="s">
        <v>408</v>
      </c>
      <c r="O1266" s="57" t="s">
        <v>641</v>
      </c>
      <c r="P1266" s="57" t="s">
        <v>640</v>
      </c>
      <c r="Q1266" s="118" t="s">
        <v>2944</v>
      </c>
      <c r="R1266" s="60" t="s">
        <v>86</v>
      </c>
      <c r="S1266" s="60"/>
    </row>
    <row r="1267" spans="1:19" ht="135" hidden="1" customHeight="1" x14ac:dyDescent="0.2">
      <c r="A1267" s="61" t="s">
        <v>2943</v>
      </c>
      <c r="B1267" s="55" t="s">
        <v>110</v>
      </c>
      <c r="C1267" s="56" t="s">
        <v>96</v>
      </c>
      <c r="D1267" s="57" t="s">
        <v>2942</v>
      </c>
      <c r="E1267" s="61" t="s">
        <v>108</v>
      </c>
      <c r="F1267" s="61" t="s">
        <v>183</v>
      </c>
      <c r="G1267" s="55" t="s">
        <v>434</v>
      </c>
      <c r="H1267" s="93" t="s">
        <v>2078</v>
      </c>
      <c r="I1267" s="93" t="s">
        <v>948</v>
      </c>
      <c r="J1267" s="61" t="s">
        <v>2941</v>
      </c>
      <c r="K1267" s="62" t="s">
        <v>2940</v>
      </c>
      <c r="L1267" s="63">
        <v>44648</v>
      </c>
      <c r="M1267" s="117" t="s">
        <v>103</v>
      </c>
      <c r="N1267" s="61" t="s">
        <v>431</v>
      </c>
      <c r="O1267" s="57" t="s">
        <v>641</v>
      </c>
      <c r="P1267" s="57" t="s">
        <v>640</v>
      </c>
      <c r="Q1267" s="118" t="s">
        <v>2939</v>
      </c>
      <c r="R1267" s="60" t="s">
        <v>86</v>
      </c>
      <c r="S1267" s="60"/>
    </row>
    <row r="1268" spans="1:19" ht="135" hidden="1" customHeight="1" x14ac:dyDescent="0.2">
      <c r="A1268" s="61" t="s">
        <v>2938</v>
      </c>
      <c r="B1268" s="55" t="s">
        <v>110</v>
      </c>
      <c r="C1268" s="56" t="s">
        <v>96</v>
      </c>
      <c r="D1268" s="57" t="s">
        <v>2937</v>
      </c>
      <c r="E1268" s="61" t="s">
        <v>108</v>
      </c>
      <c r="F1268" s="61" t="s">
        <v>183</v>
      </c>
      <c r="G1268" s="55" t="s">
        <v>647</v>
      </c>
      <c r="H1268" s="93" t="s">
        <v>2936</v>
      </c>
      <c r="I1268" s="93" t="s">
        <v>941</v>
      </c>
      <c r="J1268" s="61" t="s">
        <v>2935</v>
      </c>
      <c r="K1268" s="62" t="s">
        <v>2925</v>
      </c>
      <c r="L1268" s="63">
        <v>44648</v>
      </c>
      <c r="M1268" s="117" t="s">
        <v>103</v>
      </c>
      <c r="N1268" s="61" t="s">
        <v>642</v>
      </c>
      <c r="O1268" s="57" t="s">
        <v>641</v>
      </c>
      <c r="P1268" s="57" t="s">
        <v>640</v>
      </c>
      <c r="Q1268" s="118" t="s">
        <v>2934</v>
      </c>
      <c r="R1268" s="60" t="s">
        <v>86</v>
      </c>
      <c r="S1268" s="60"/>
    </row>
    <row r="1269" spans="1:19" ht="135" hidden="1" customHeight="1" x14ac:dyDescent="0.2">
      <c r="A1269" s="61" t="s">
        <v>2933</v>
      </c>
      <c r="B1269" s="55" t="s">
        <v>110</v>
      </c>
      <c r="C1269" s="56" t="s">
        <v>96</v>
      </c>
      <c r="D1269" s="57" t="s">
        <v>2932</v>
      </c>
      <c r="E1269" s="61" t="s">
        <v>108</v>
      </c>
      <c r="F1269" s="61" t="s">
        <v>183</v>
      </c>
      <c r="G1269" s="55" t="s">
        <v>413</v>
      </c>
      <c r="H1269" s="93" t="s">
        <v>2931</v>
      </c>
      <c r="I1269" s="93" t="s">
        <v>941</v>
      </c>
      <c r="J1269" s="61" t="s">
        <v>2930</v>
      </c>
      <c r="K1269" s="62" t="s">
        <v>2925</v>
      </c>
      <c r="L1269" s="63">
        <v>44648</v>
      </c>
      <c r="M1269" s="117" t="s">
        <v>103</v>
      </c>
      <c r="N1269" s="61" t="s">
        <v>408</v>
      </c>
      <c r="O1269" s="57" t="s">
        <v>641</v>
      </c>
      <c r="P1269" s="57" t="s">
        <v>640</v>
      </c>
      <c r="Q1269" s="118" t="s">
        <v>2929</v>
      </c>
      <c r="R1269" s="60" t="s">
        <v>86</v>
      </c>
      <c r="S1269" s="60"/>
    </row>
    <row r="1270" spans="1:19" ht="135" hidden="1" customHeight="1" x14ac:dyDescent="0.2">
      <c r="A1270" s="61" t="s">
        <v>2928</v>
      </c>
      <c r="B1270" s="55" t="s">
        <v>110</v>
      </c>
      <c r="C1270" s="56" t="s">
        <v>96</v>
      </c>
      <c r="D1270" s="57" t="s">
        <v>2927</v>
      </c>
      <c r="E1270" s="61" t="s">
        <v>108</v>
      </c>
      <c r="F1270" s="61" t="s">
        <v>183</v>
      </c>
      <c r="G1270" s="55" t="s">
        <v>434</v>
      </c>
      <c r="H1270" s="93" t="s">
        <v>942</v>
      </c>
      <c r="I1270" s="93" t="s">
        <v>941</v>
      </c>
      <c r="J1270" s="61" t="s">
        <v>2926</v>
      </c>
      <c r="K1270" s="62" t="s">
        <v>2925</v>
      </c>
      <c r="L1270" s="63">
        <v>44648</v>
      </c>
      <c r="M1270" s="117" t="s">
        <v>103</v>
      </c>
      <c r="N1270" s="61" t="s">
        <v>431</v>
      </c>
      <c r="O1270" s="57" t="s">
        <v>641</v>
      </c>
      <c r="P1270" s="57" t="s">
        <v>640</v>
      </c>
      <c r="Q1270" s="118" t="s">
        <v>2924</v>
      </c>
      <c r="R1270" s="60" t="s">
        <v>86</v>
      </c>
      <c r="S1270" s="60"/>
    </row>
    <row r="1271" spans="1:19" ht="135" hidden="1" customHeight="1" x14ac:dyDescent="0.2">
      <c r="A1271" s="61" t="s">
        <v>774</v>
      </c>
      <c r="B1271" s="55" t="s">
        <v>110</v>
      </c>
      <c r="C1271" s="56" t="s">
        <v>96</v>
      </c>
      <c r="D1271" s="57" t="s">
        <v>773</v>
      </c>
      <c r="E1271" s="61" t="s">
        <v>118</v>
      </c>
      <c r="F1271" s="61" t="s">
        <v>117</v>
      </c>
      <c r="G1271" s="55" t="s">
        <v>92</v>
      </c>
      <c r="H1271" s="93" t="s">
        <v>86</v>
      </c>
      <c r="I1271" s="93" t="s">
        <v>86</v>
      </c>
      <c r="J1271" s="61" t="s">
        <v>772</v>
      </c>
      <c r="K1271" s="62" t="s">
        <v>771</v>
      </c>
      <c r="L1271" s="63">
        <v>44650</v>
      </c>
      <c r="M1271" s="117" t="s">
        <v>103</v>
      </c>
      <c r="N1271" s="61" t="s">
        <v>90</v>
      </c>
      <c r="O1271" s="57" t="s">
        <v>732</v>
      </c>
      <c r="P1271" s="57" t="s">
        <v>754</v>
      </c>
      <c r="Q1271" s="118" t="s">
        <v>768</v>
      </c>
      <c r="R1271" s="60" t="s">
        <v>86</v>
      </c>
      <c r="S1271" s="60" t="s">
        <v>223</v>
      </c>
    </row>
    <row r="1272" spans="1:19" ht="135" hidden="1" customHeight="1" x14ac:dyDescent="0.2">
      <c r="A1272" s="61" t="s">
        <v>760</v>
      </c>
      <c r="B1272" s="55" t="s">
        <v>110</v>
      </c>
      <c r="C1272" s="56" t="s">
        <v>96</v>
      </c>
      <c r="D1272" s="57" t="s">
        <v>759</v>
      </c>
      <c r="E1272" s="61" t="s">
        <v>118</v>
      </c>
      <c r="F1272" s="61" t="s">
        <v>117</v>
      </c>
      <c r="G1272" s="55" t="s">
        <v>362</v>
      </c>
      <c r="H1272" s="93" t="s">
        <v>86</v>
      </c>
      <c r="I1272" s="93" t="s">
        <v>86</v>
      </c>
      <c r="J1272" s="61" t="s">
        <v>758</v>
      </c>
      <c r="K1272" s="62" t="s">
        <v>757</v>
      </c>
      <c r="L1272" s="63">
        <v>44650</v>
      </c>
      <c r="M1272" s="117" t="s">
        <v>103</v>
      </c>
      <c r="N1272" s="61" t="s">
        <v>360</v>
      </c>
      <c r="O1272" s="57" t="s">
        <v>732</v>
      </c>
      <c r="P1272" s="57" t="s">
        <v>754</v>
      </c>
      <c r="Q1272" s="118" t="s">
        <v>753</v>
      </c>
      <c r="R1272" s="60" t="s">
        <v>86</v>
      </c>
      <c r="S1272" s="60" t="s">
        <v>223</v>
      </c>
    </row>
    <row r="1273" spans="1:19" ht="135" hidden="1" customHeight="1" x14ac:dyDescent="0.2">
      <c r="A1273" s="61" t="s">
        <v>767</v>
      </c>
      <c r="B1273" s="55" t="s">
        <v>110</v>
      </c>
      <c r="C1273" s="56" t="s">
        <v>96</v>
      </c>
      <c r="D1273" s="57" t="s">
        <v>766</v>
      </c>
      <c r="E1273" s="61" t="s">
        <v>118</v>
      </c>
      <c r="F1273" s="61" t="s">
        <v>117</v>
      </c>
      <c r="G1273" s="55" t="s">
        <v>367</v>
      </c>
      <c r="H1273" s="93" t="s">
        <v>86</v>
      </c>
      <c r="I1273" s="93" t="s">
        <v>86</v>
      </c>
      <c r="J1273" s="61" t="s">
        <v>765</v>
      </c>
      <c r="K1273" s="62" t="s">
        <v>764</v>
      </c>
      <c r="L1273" s="63">
        <v>44650</v>
      </c>
      <c r="M1273" s="117" t="s">
        <v>103</v>
      </c>
      <c r="N1273" s="61" t="s">
        <v>90</v>
      </c>
      <c r="O1273" s="57" t="s">
        <v>732</v>
      </c>
      <c r="P1273" s="57" t="s">
        <v>754</v>
      </c>
      <c r="Q1273" s="118" t="s">
        <v>761</v>
      </c>
      <c r="R1273" s="60" t="s">
        <v>86</v>
      </c>
      <c r="S1273" s="60" t="s">
        <v>223</v>
      </c>
    </row>
    <row r="1274" spans="1:19" ht="135" hidden="1" customHeight="1" x14ac:dyDescent="0.2">
      <c r="A1274" s="61" t="s">
        <v>2923</v>
      </c>
      <c r="B1274" s="55" t="s">
        <v>110</v>
      </c>
      <c r="C1274" s="56" t="s">
        <v>96</v>
      </c>
      <c r="D1274" s="57" t="s">
        <v>2922</v>
      </c>
      <c r="E1274" s="61" t="s">
        <v>118</v>
      </c>
      <c r="F1274" s="61" t="s">
        <v>117</v>
      </c>
      <c r="G1274" s="55" t="s">
        <v>92</v>
      </c>
      <c r="H1274" s="93" t="s">
        <v>86</v>
      </c>
      <c r="I1274" s="93" t="s">
        <v>86</v>
      </c>
      <c r="J1274" s="61" t="s">
        <v>2921</v>
      </c>
      <c r="K1274" s="62" t="s">
        <v>2920</v>
      </c>
      <c r="L1274" s="63">
        <v>44650</v>
      </c>
      <c r="M1274" s="117" t="s">
        <v>103</v>
      </c>
      <c r="N1274" s="61" t="s">
        <v>90</v>
      </c>
      <c r="O1274" s="57" t="s">
        <v>732</v>
      </c>
      <c r="P1274" s="57" t="s">
        <v>2909</v>
      </c>
      <c r="Q1274" s="118" t="s">
        <v>2919</v>
      </c>
      <c r="R1274" s="60" t="s">
        <v>86</v>
      </c>
      <c r="S1274" s="60"/>
    </row>
    <row r="1275" spans="1:19" ht="135" hidden="1" customHeight="1" x14ac:dyDescent="0.2">
      <c r="A1275" s="61" t="s">
        <v>2918</v>
      </c>
      <c r="B1275" s="55" t="s">
        <v>110</v>
      </c>
      <c r="C1275" s="56" t="s">
        <v>96</v>
      </c>
      <c r="D1275" s="57" t="s">
        <v>2917</v>
      </c>
      <c r="E1275" s="61" t="s">
        <v>118</v>
      </c>
      <c r="F1275" s="61" t="s">
        <v>117</v>
      </c>
      <c r="G1275" s="55" t="s">
        <v>362</v>
      </c>
      <c r="H1275" s="93" t="s">
        <v>86</v>
      </c>
      <c r="I1275" s="93" t="s">
        <v>86</v>
      </c>
      <c r="J1275" s="61" t="s">
        <v>2916</v>
      </c>
      <c r="K1275" s="62" t="s">
        <v>2915</v>
      </c>
      <c r="L1275" s="63">
        <v>44650</v>
      </c>
      <c r="M1275" s="117" t="s">
        <v>103</v>
      </c>
      <c r="N1275" s="61" t="s">
        <v>360</v>
      </c>
      <c r="O1275" s="57" t="s">
        <v>732</v>
      </c>
      <c r="P1275" s="57" t="s">
        <v>2909</v>
      </c>
      <c r="Q1275" s="118" t="s">
        <v>2914</v>
      </c>
      <c r="R1275" s="60" t="s">
        <v>86</v>
      </c>
      <c r="S1275" s="60"/>
    </row>
    <row r="1276" spans="1:19" ht="135" hidden="1" customHeight="1" x14ac:dyDescent="0.2">
      <c r="A1276" s="61" t="s">
        <v>2913</v>
      </c>
      <c r="B1276" s="55" t="s">
        <v>110</v>
      </c>
      <c r="C1276" s="56" t="s">
        <v>96</v>
      </c>
      <c r="D1276" s="57" t="s">
        <v>2912</v>
      </c>
      <c r="E1276" s="61" t="s">
        <v>118</v>
      </c>
      <c r="F1276" s="61" t="s">
        <v>117</v>
      </c>
      <c r="G1276" s="55" t="s">
        <v>367</v>
      </c>
      <c r="H1276" s="93" t="s">
        <v>86</v>
      </c>
      <c r="I1276" s="93" t="s">
        <v>86</v>
      </c>
      <c r="J1276" s="61" t="s">
        <v>2911</v>
      </c>
      <c r="K1276" s="62" t="s">
        <v>2910</v>
      </c>
      <c r="L1276" s="63">
        <v>44650</v>
      </c>
      <c r="M1276" s="117" t="s">
        <v>103</v>
      </c>
      <c r="N1276" s="61" t="s">
        <v>90</v>
      </c>
      <c r="O1276" s="57" t="s">
        <v>732</v>
      </c>
      <c r="P1276" s="57" t="s">
        <v>2909</v>
      </c>
      <c r="Q1276" s="118" t="s">
        <v>2908</v>
      </c>
      <c r="R1276" s="60" t="s">
        <v>86</v>
      </c>
      <c r="S1276" s="60"/>
    </row>
    <row r="1277" spans="1:19" ht="135" hidden="1" customHeight="1" x14ac:dyDescent="0.2">
      <c r="A1277" s="61" t="s">
        <v>738</v>
      </c>
      <c r="B1277" s="55" t="s">
        <v>110</v>
      </c>
      <c r="C1277" s="56" t="s">
        <v>96</v>
      </c>
      <c r="D1277" s="57" t="s">
        <v>737</v>
      </c>
      <c r="E1277" s="61" t="s">
        <v>118</v>
      </c>
      <c r="F1277" s="61" t="s">
        <v>117</v>
      </c>
      <c r="G1277" s="55" t="s">
        <v>92</v>
      </c>
      <c r="H1277" s="93" t="s">
        <v>86</v>
      </c>
      <c r="I1277" s="93" t="s">
        <v>86</v>
      </c>
      <c r="J1277" s="61" t="s">
        <v>736</v>
      </c>
      <c r="K1277" s="62" t="s">
        <v>735</v>
      </c>
      <c r="L1277" s="63">
        <v>44650</v>
      </c>
      <c r="M1277" s="117" t="s">
        <v>103</v>
      </c>
      <c r="N1277" s="61" t="s">
        <v>90</v>
      </c>
      <c r="O1277" s="57" t="s">
        <v>732</v>
      </c>
      <c r="P1277" s="57" t="s">
        <v>731</v>
      </c>
      <c r="Q1277" s="118" t="s">
        <v>730</v>
      </c>
      <c r="R1277" s="60" t="s">
        <v>86</v>
      </c>
      <c r="S1277" s="60" t="s">
        <v>223</v>
      </c>
    </row>
    <row r="1278" spans="1:19" ht="135" hidden="1" customHeight="1" x14ac:dyDescent="0.2">
      <c r="A1278" s="61" t="s">
        <v>752</v>
      </c>
      <c r="B1278" s="55" t="s">
        <v>110</v>
      </c>
      <c r="C1278" s="56" t="s">
        <v>96</v>
      </c>
      <c r="D1278" s="57" t="s">
        <v>751</v>
      </c>
      <c r="E1278" s="61" t="s">
        <v>118</v>
      </c>
      <c r="F1278" s="61" t="s">
        <v>117</v>
      </c>
      <c r="G1278" s="55" t="s">
        <v>362</v>
      </c>
      <c r="H1278" s="93" t="s">
        <v>86</v>
      </c>
      <c r="I1278" s="93" t="s">
        <v>86</v>
      </c>
      <c r="J1278" s="61" t="s">
        <v>2907</v>
      </c>
      <c r="K1278" s="62" t="s">
        <v>749</v>
      </c>
      <c r="L1278" s="63">
        <v>44650</v>
      </c>
      <c r="M1278" s="117" t="s">
        <v>103</v>
      </c>
      <c r="N1278" s="61" t="s">
        <v>360</v>
      </c>
      <c r="O1278" s="57" t="s">
        <v>732</v>
      </c>
      <c r="P1278" s="57" t="s">
        <v>731</v>
      </c>
      <c r="Q1278" s="118" t="s">
        <v>746</v>
      </c>
      <c r="R1278" s="60" t="s">
        <v>86</v>
      </c>
      <c r="S1278" s="60" t="s">
        <v>223</v>
      </c>
    </row>
    <row r="1279" spans="1:19" ht="135" hidden="1" customHeight="1" x14ac:dyDescent="0.2">
      <c r="A1279" s="61" t="s">
        <v>745</v>
      </c>
      <c r="B1279" s="55" t="s">
        <v>110</v>
      </c>
      <c r="C1279" s="56" t="s">
        <v>96</v>
      </c>
      <c r="D1279" s="57" t="s">
        <v>744</v>
      </c>
      <c r="E1279" s="61" t="s">
        <v>118</v>
      </c>
      <c r="F1279" s="61" t="s">
        <v>117</v>
      </c>
      <c r="G1279" s="55" t="s">
        <v>367</v>
      </c>
      <c r="H1279" s="93" t="s">
        <v>86</v>
      </c>
      <c r="I1279" s="93" t="s">
        <v>86</v>
      </c>
      <c r="J1279" s="61" t="s">
        <v>743</v>
      </c>
      <c r="K1279" s="62" t="s">
        <v>742</v>
      </c>
      <c r="L1279" s="63">
        <v>44650</v>
      </c>
      <c r="M1279" s="117" t="s">
        <v>103</v>
      </c>
      <c r="N1279" s="61" t="s">
        <v>90</v>
      </c>
      <c r="O1279" s="57" t="s">
        <v>732</v>
      </c>
      <c r="P1279" s="57" t="s">
        <v>731</v>
      </c>
      <c r="Q1279" s="118" t="s">
        <v>739</v>
      </c>
      <c r="R1279" s="60" t="s">
        <v>86</v>
      </c>
      <c r="S1279" s="60" t="s">
        <v>223</v>
      </c>
    </row>
    <row r="1280" spans="1:19" ht="135" hidden="1" customHeight="1" x14ac:dyDescent="0.2">
      <c r="A1280" s="61" t="s">
        <v>2906</v>
      </c>
      <c r="B1280" s="55" t="s">
        <v>97</v>
      </c>
      <c r="C1280" s="56" t="s">
        <v>96</v>
      </c>
      <c r="D1280" s="57" t="s">
        <v>2905</v>
      </c>
      <c r="E1280" s="61" t="s">
        <v>220</v>
      </c>
      <c r="F1280" s="61" t="s">
        <v>228</v>
      </c>
      <c r="G1280" s="55" t="s">
        <v>218</v>
      </c>
      <c r="H1280" s="93" t="s">
        <v>86</v>
      </c>
      <c r="I1280" s="93" t="s">
        <v>86</v>
      </c>
      <c r="J1280" s="61" t="s">
        <v>2904</v>
      </c>
      <c r="K1280" s="62" t="s">
        <v>2903</v>
      </c>
      <c r="L1280" s="63">
        <v>44649</v>
      </c>
      <c r="M1280" s="93" t="s">
        <v>86</v>
      </c>
      <c r="N1280" s="61" t="s">
        <v>224</v>
      </c>
      <c r="O1280" s="57" t="s">
        <v>2897</v>
      </c>
      <c r="P1280" s="57" t="s">
        <v>2896</v>
      </c>
      <c r="Q1280" s="118" t="s">
        <v>2902</v>
      </c>
      <c r="R1280" s="60" t="s">
        <v>86</v>
      </c>
      <c r="S1280" s="60"/>
    </row>
    <row r="1281" spans="1:19" ht="135" hidden="1" customHeight="1" x14ac:dyDescent="0.2">
      <c r="A1281" s="61" t="s">
        <v>2901</v>
      </c>
      <c r="B1281" s="55" t="s">
        <v>97</v>
      </c>
      <c r="C1281" s="56" t="s">
        <v>96</v>
      </c>
      <c r="D1281" s="57" t="s">
        <v>2900</v>
      </c>
      <c r="E1281" s="61" t="s">
        <v>220</v>
      </c>
      <c r="F1281" s="61" t="s">
        <v>219</v>
      </c>
      <c r="G1281" s="55" t="s">
        <v>218</v>
      </c>
      <c r="H1281" s="93" t="s">
        <v>86</v>
      </c>
      <c r="I1281" s="93" t="s">
        <v>86</v>
      </c>
      <c r="J1281" s="61" t="s">
        <v>2899</v>
      </c>
      <c r="K1281" s="62" t="s">
        <v>2898</v>
      </c>
      <c r="L1281" s="63">
        <v>44649</v>
      </c>
      <c r="M1281" s="93" t="s">
        <v>86</v>
      </c>
      <c r="N1281" s="61" t="s">
        <v>214</v>
      </c>
      <c r="O1281" s="57" t="s">
        <v>2897</v>
      </c>
      <c r="P1281" s="57" t="s">
        <v>2896</v>
      </c>
      <c r="Q1281" s="118" t="s">
        <v>2895</v>
      </c>
      <c r="R1281" s="60" t="s">
        <v>86</v>
      </c>
      <c r="S1281" s="60"/>
    </row>
    <row r="1282" spans="1:19" ht="135" hidden="1" customHeight="1" x14ac:dyDescent="0.2">
      <c r="A1282" s="61" t="s">
        <v>1820</v>
      </c>
      <c r="B1282" s="55" t="s">
        <v>110</v>
      </c>
      <c r="C1282" s="56" t="s">
        <v>96</v>
      </c>
      <c r="D1282" s="57" t="s">
        <v>1819</v>
      </c>
      <c r="E1282" s="61" t="s">
        <v>108</v>
      </c>
      <c r="F1282" s="61" t="s">
        <v>173</v>
      </c>
      <c r="G1282" s="55" t="s">
        <v>163</v>
      </c>
      <c r="H1282" s="93" t="s">
        <v>2894</v>
      </c>
      <c r="I1282" s="93" t="s">
        <v>2893</v>
      </c>
      <c r="J1282" s="61" t="s">
        <v>1818</v>
      </c>
      <c r="K1282" s="62" t="s">
        <v>1817</v>
      </c>
      <c r="L1282" s="63">
        <v>44649</v>
      </c>
      <c r="M1282" s="117" t="s">
        <v>103</v>
      </c>
      <c r="N1282" s="61" t="s">
        <v>158</v>
      </c>
      <c r="O1282" s="57" t="s">
        <v>1808</v>
      </c>
      <c r="P1282" s="57" t="s">
        <v>1807</v>
      </c>
      <c r="Q1282" s="118" t="s">
        <v>1815</v>
      </c>
      <c r="R1282" s="60" t="s">
        <v>86</v>
      </c>
      <c r="S1282" s="60" t="s">
        <v>223</v>
      </c>
    </row>
    <row r="1283" spans="1:19" ht="135" hidden="1" customHeight="1" x14ac:dyDescent="0.2">
      <c r="A1283" s="61" t="s">
        <v>1814</v>
      </c>
      <c r="B1283" s="55" t="s">
        <v>110</v>
      </c>
      <c r="C1283" s="56" t="s">
        <v>96</v>
      </c>
      <c r="D1283" s="57" t="s">
        <v>1813</v>
      </c>
      <c r="E1283" s="61" t="s">
        <v>108</v>
      </c>
      <c r="F1283" s="61" t="s">
        <v>183</v>
      </c>
      <c r="G1283" s="55" t="s">
        <v>163</v>
      </c>
      <c r="H1283" s="93" t="s">
        <v>2892</v>
      </c>
      <c r="I1283" s="93" t="s">
        <v>2891</v>
      </c>
      <c r="J1283" s="61" t="s">
        <v>1812</v>
      </c>
      <c r="K1283" s="62" t="s">
        <v>1811</v>
      </c>
      <c r="L1283" s="63">
        <v>44649</v>
      </c>
      <c r="M1283" s="117" t="s">
        <v>103</v>
      </c>
      <c r="N1283" s="61" t="s">
        <v>158</v>
      </c>
      <c r="O1283" s="57" t="s">
        <v>1808</v>
      </c>
      <c r="P1283" s="57" t="s">
        <v>1807</v>
      </c>
      <c r="Q1283" s="118" t="s">
        <v>1806</v>
      </c>
      <c r="R1283" s="60" t="s">
        <v>86</v>
      </c>
      <c r="S1283" s="60" t="s">
        <v>223</v>
      </c>
    </row>
    <row r="1284" spans="1:19" ht="135" hidden="1" customHeight="1" x14ac:dyDescent="0.2">
      <c r="A1284" s="61" t="s">
        <v>2890</v>
      </c>
      <c r="B1284" s="55" t="s">
        <v>110</v>
      </c>
      <c r="C1284" s="56" t="s">
        <v>96</v>
      </c>
      <c r="D1284" s="57" t="s">
        <v>2889</v>
      </c>
      <c r="E1284" s="61" t="s">
        <v>108</v>
      </c>
      <c r="F1284" s="61" t="s">
        <v>164</v>
      </c>
      <c r="G1284" s="55" t="s">
        <v>163</v>
      </c>
      <c r="H1284" s="93" t="s">
        <v>2888</v>
      </c>
      <c r="I1284" s="93" t="s">
        <v>2887</v>
      </c>
      <c r="J1284" s="61" t="s">
        <v>2886</v>
      </c>
      <c r="K1284" s="62" t="s">
        <v>2885</v>
      </c>
      <c r="L1284" s="63">
        <v>44649</v>
      </c>
      <c r="M1284" s="117" t="s">
        <v>103</v>
      </c>
      <c r="N1284" s="61" t="s">
        <v>158</v>
      </c>
      <c r="O1284" s="57" t="s">
        <v>1808</v>
      </c>
      <c r="P1284" s="57" t="s">
        <v>1807</v>
      </c>
      <c r="Q1284" s="118" t="s">
        <v>2884</v>
      </c>
      <c r="R1284" s="60" t="s">
        <v>86</v>
      </c>
      <c r="S1284" s="60"/>
    </row>
    <row r="1285" spans="1:19" ht="135" hidden="1" customHeight="1" x14ac:dyDescent="0.2">
      <c r="A1285" s="61" t="s">
        <v>2883</v>
      </c>
      <c r="B1285" s="55" t="s">
        <v>110</v>
      </c>
      <c r="C1285" s="56" t="s">
        <v>96</v>
      </c>
      <c r="D1285" s="57" t="s">
        <v>2882</v>
      </c>
      <c r="E1285" s="61" t="s">
        <v>108</v>
      </c>
      <c r="F1285" s="61" t="s">
        <v>164</v>
      </c>
      <c r="G1285" s="55" t="s">
        <v>163</v>
      </c>
      <c r="H1285" s="93" t="s">
        <v>2881</v>
      </c>
      <c r="I1285" s="93" t="s">
        <v>2880</v>
      </c>
      <c r="J1285" s="61" t="s">
        <v>2879</v>
      </c>
      <c r="K1285" s="62" t="s">
        <v>2878</v>
      </c>
      <c r="L1285" s="63">
        <v>44649</v>
      </c>
      <c r="M1285" s="117" t="s">
        <v>103</v>
      </c>
      <c r="N1285" s="61" t="s">
        <v>158</v>
      </c>
      <c r="O1285" s="57" t="s">
        <v>1808</v>
      </c>
      <c r="P1285" s="57" t="s">
        <v>1807</v>
      </c>
      <c r="Q1285" s="118" t="s">
        <v>2877</v>
      </c>
      <c r="R1285" s="60" t="s">
        <v>86</v>
      </c>
      <c r="S1285" s="60"/>
    </row>
    <row r="1286" spans="1:19" ht="135" hidden="1" customHeight="1" x14ac:dyDescent="0.2">
      <c r="A1286" s="61" t="s">
        <v>2876</v>
      </c>
      <c r="B1286" s="55" t="s">
        <v>110</v>
      </c>
      <c r="C1286" s="56" t="s">
        <v>96</v>
      </c>
      <c r="D1286" s="57" t="s">
        <v>2875</v>
      </c>
      <c r="E1286" s="61" t="s">
        <v>108</v>
      </c>
      <c r="F1286" s="61" t="s">
        <v>164</v>
      </c>
      <c r="G1286" s="55" t="s">
        <v>163</v>
      </c>
      <c r="H1286" s="93" t="s">
        <v>2874</v>
      </c>
      <c r="I1286" s="93" t="s">
        <v>2873</v>
      </c>
      <c r="J1286" s="61" t="s">
        <v>2872</v>
      </c>
      <c r="K1286" s="62" t="s">
        <v>2871</v>
      </c>
      <c r="L1286" s="63">
        <v>44649</v>
      </c>
      <c r="M1286" s="117" t="s">
        <v>103</v>
      </c>
      <c r="N1286" s="61" t="s">
        <v>158</v>
      </c>
      <c r="O1286" s="57" t="s">
        <v>1808</v>
      </c>
      <c r="P1286" s="57" t="s">
        <v>1807</v>
      </c>
      <c r="Q1286" s="118" t="s">
        <v>2870</v>
      </c>
      <c r="R1286" s="60" t="s">
        <v>86</v>
      </c>
      <c r="S1286" s="60"/>
    </row>
    <row r="1287" spans="1:19" ht="135" hidden="1" customHeight="1" x14ac:dyDescent="0.2">
      <c r="A1287" s="61" t="s">
        <v>154</v>
      </c>
      <c r="B1287" s="55" t="s">
        <v>110</v>
      </c>
      <c r="C1287" s="56" t="s">
        <v>96</v>
      </c>
      <c r="D1287" s="57" t="s">
        <v>153</v>
      </c>
      <c r="E1287" s="61" t="s">
        <v>108</v>
      </c>
      <c r="F1287" s="61" t="s">
        <v>145</v>
      </c>
      <c r="G1287" s="55" t="s">
        <v>106</v>
      </c>
      <c r="H1287" s="93" t="s">
        <v>86</v>
      </c>
      <c r="I1287" s="93" t="s">
        <v>86</v>
      </c>
      <c r="J1287" s="61" t="s">
        <v>152</v>
      </c>
      <c r="K1287" s="62" t="s">
        <v>151</v>
      </c>
      <c r="L1287" s="63">
        <v>44649</v>
      </c>
      <c r="M1287" s="117" t="s">
        <v>103</v>
      </c>
      <c r="N1287" s="61" t="s">
        <v>102</v>
      </c>
      <c r="O1287" s="57" t="s">
        <v>101</v>
      </c>
      <c r="P1287" s="57" t="s">
        <v>100</v>
      </c>
      <c r="Q1287" s="118" t="s">
        <v>148</v>
      </c>
      <c r="R1287" s="60" t="s">
        <v>86</v>
      </c>
      <c r="S1287" s="60" t="s">
        <v>223</v>
      </c>
    </row>
    <row r="1288" spans="1:19" ht="135" hidden="1" customHeight="1" x14ac:dyDescent="0.2">
      <c r="A1288" s="61" t="s">
        <v>147</v>
      </c>
      <c r="B1288" s="55" t="s">
        <v>110</v>
      </c>
      <c r="C1288" s="56" t="s">
        <v>96</v>
      </c>
      <c r="D1288" s="57" t="s">
        <v>146</v>
      </c>
      <c r="E1288" s="61" t="s">
        <v>108</v>
      </c>
      <c r="F1288" s="61" t="s">
        <v>145</v>
      </c>
      <c r="G1288" s="55" t="s">
        <v>106</v>
      </c>
      <c r="H1288" s="93" t="s">
        <v>86</v>
      </c>
      <c r="I1288" s="93" t="s">
        <v>86</v>
      </c>
      <c r="J1288" s="61" t="s">
        <v>144</v>
      </c>
      <c r="K1288" s="62" t="s">
        <v>143</v>
      </c>
      <c r="L1288" s="63">
        <v>44649</v>
      </c>
      <c r="M1288" s="117" t="s">
        <v>103</v>
      </c>
      <c r="N1288" s="61" t="s">
        <v>102</v>
      </c>
      <c r="O1288" s="57" t="s">
        <v>101</v>
      </c>
      <c r="P1288" s="57" t="s">
        <v>100</v>
      </c>
      <c r="Q1288" s="118" t="s">
        <v>140</v>
      </c>
      <c r="R1288" s="60" t="s">
        <v>86</v>
      </c>
      <c r="S1288" s="60" t="s">
        <v>223</v>
      </c>
    </row>
    <row r="1289" spans="1:19" ht="135" hidden="1" customHeight="1" x14ac:dyDescent="0.2">
      <c r="A1289" s="61" t="s">
        <v>2869</v>
      </c>
      <c r="B1289" s="55" t="s">
        <v>110</v>
      </c>
      <c r="C1289" s="56" t="s">
        <v>96</v>
      </c>
      <c r="D1289" s="57" t="s">
        <v>2868</v>
      </c>
      <c r="E1289" s="61" t="s">
        <v>108</v>
      </c>
      <c r="F1289" s="61" t="s">
        <v>93</v>
      </c>
      <c r="G1289" s="55" t="s">
        <v>2155</v>
      </c>
      <c r="H1289" s="93" t="s">
        <v>86</v>
      </c>
      <c r="I1289" s="93" t="s">
        <v>86</v>
      </c>
      <c r="J1289" s="61" t="s">
        <v>2867</v>
      </c>
      <c r="K1289" s="62" t="s">
        <v>2866</v>
      </c>
      <c r="L1289" s="63">
        <v>44649</v>
      </c>
      <c r="M1289" s="117" t="s">
        <v>103</v>
      </c>
      <c r="N1289" s="61" t="s">
        <v>102</v>
      </c>
      <c r="O1289" s="57" t="s">
        <v>101</v>
      </c>
      <c r="P1289" s="57" t="s">
        <v>100</v>
      </c>
      <c r="Q1289" s="118" t="s">
        <v>2865</v>
      </c>
      <c r="R1289" s="60" t="s">
        <v>86</v>
      </c>
      <c r="S1289" s="60"/>
    </row>
    <row r="1290" spans="1:19" ht="135" hidden="1" customHeight="1" x14ac:dyDescent="0.2">
      <c r="A1290" s="61" t="s">
        <v>2864</v>
      </c>
      <c r="B1290" s="55" t="s">
        <v>110</v>
      </c>
      <c r="C1290" s="56" t="s">
        <v>96</v>
      </c>
      <c r="D1290" s="57" t="s">
        <v>2863</v>
      </c>
      <c r="E1290" s="61" t="s">
        <v>108</v>
      </c>
      <c r="F1290" s="61" t="s">
        <v>93</v>
      </c>
      <c r="G1290" s="55" t="s">
        <v>106</v>
      </c>
      <c r="H1290" s="93" t="s">
        <v>86</v>
      </c>
      <c r="I1290" s="93" t="s">
        <v>86</v>
      </c>
      <c r="J1290" s="61" t="s">
        <v>2862</v>
      </c>
      <c r="K1290" s="62" t="s">
        <v>2861</v>
      </c>
      <c r="L1290" s="63">
        <v>44649</v>
      </c>
      <c r="M1290" s="117" t="s">
        <v>103</v>
      </c>
      <c r="N1290" s="61" t="s">
        <v>102</v>
      </c>
      <c r="O1290" s="57" t="s">
        <v>101</v>
      </c>
      <c r="P1290" s="57" t="s">
        <v>100</v>
      </c>
      <c r="Q1290" s="118" t="s">
        <v>2860</v>
      </c>
      <c r="R1290" s="60" t="s">
        <v>86</v>
      </c>
      <c r="S1290" s="60"/>
    </row>
    <row r="1291" spans="1:19" ht="135" hidden="1" customHeight="1" x14ac:dyDescent="0.2">
      <c r="A1291" s="61" t="s">
        <v>2859</v>
      </c>
      <c r="B1291" s="55" t="s">
        <v>110</v>
      </c>
      <c r="C1291" s="56" t="s">
        <v>96</v>
      </c>
      <c r="D1291" s="57" t="s">
        <v>2858</v>
      </c>
      <c r="E1291" s="61" t="s">
        <v>108</v>
      </c>
      <c r="F1291" s="61" t="s">
        <v>145</v>
      </c>
      <c r="G1291" s="55" t="s">
        <v>2155</v>
      </c>
      <c r="H1291" s="93" t="s">
        <v>86</v>
      </c>
      <c r="I1291" s="93" t="s">
        <v>86</v>
      </c>
      <c r="J1291" s="61" t="s">
        <v>2857</v>
      </c>
      <c r="K1291" s="62" t="s">
        <v>2856</v>
      </c>
      <c r="L1291" s="63">
        <v>44649</v>
      </c>
      <c r="M1291" s="117" t="s">
        <v>103</v>
      </c>
      <c r="N1291" s="61" t="s">
        <v>102</v>
      </c>
      <c r="O1291" s="57" t="s">
        <v>101</v>
      </c>
      <c r="P1291" s="57" t="s">
        <v>100</v>
      </c>
      <c r="Q1291" s="118" t="s">
        <v>2855</v>
      </c>
      <c r="R1291" s="60" t="s">
        <v>86</v>
      </c>
      <c r="S1291" s="60"/>
    </row>
    <row r="1292" spans="1:19" ht="135" hidden="1" customHeight="1" x14ac:dyDescent="0.2">
      <c r="A1292" s="61" t="s">
        <v>2854</v>
      </c>
      <c r="B1292" s="55" t="s">
        <v>110</v>
      </c>
      <c r="C1292" s="56" t="s">
        <v>96</v>
      </c>
      <c r="D1292" s="57" t="s">
        <v>2853</v>
      </c>
      <c r="E1292" s="61" t="s">
        <v>108</v>
      </c>
      <c r="F1292" s="61" t="s">
        <v>145</v>
      </c>
      <c r="G1292" s="55" t="s">
        <v>2155</v>
      </c>
      <c r="H1292" s="93" t="s">
        <v>86</v>
      </c>
      <c r="I1292" s="93" t="s">
        <v>86</v>
      </c>
      <c r="J1292" s="61" t="s">
        <v>2852</v>
      </c>
      <c r="K1292" s="62" t="s">
        <v>2851</v>
      </c>
      <c r="L1292" s="63">
        <v>44649</v>
      </c>
      <c r="M1292" s="117" t="s">
        <v>103</v>
      </c>
      <c r="N1292" s="61" t="s">
        <v>102</v>
      </c>
      <c r="O1292" s="57" t="s">
        <v>101</v>
      </c>
      <c r="P1292" s="57" t="s">
        <v>100</v>
      </c>
      <c r="Q1292" s="118" t="s">
        <v>2850</v>
      </c>
      <c r="R1292" s="60" t="s">
        <v>86</v>
      </c>
      <c r="S1292" s="60"/>
    </row>
    <row r="1293" spans="1:19" ht="135" hidden="1" customHeight="1" x14ac:dyDescent="0.2">
      <c r="A1293" s="61" t="s">
        <v>2849</v>
      </c>
      <c r="B1293" s="55" t="s">
        <v>97</v>
      </c>
      <c r="C1293" s="56" t="s">
        <v>96</v>
      </c>
      <c r="D1293" s="57" t="s">
        <v>2848</v>
      </c>
      <c r="E1293" s="61" t="s">
        <v>184</v>
      </c>
      <c r="F1293" s="61" t="s">
        <v>129</v>
      </c>
      <c r="G1293" s="55" t="s">
        <v>92</v>
      </c>
      <c r="H1293" s="93" t="s">
        <v>86</v>
      </c>
      <c r="I1293" s="93" t="s">
        <v>86</v>
      </c>
      <c r="J1293" s="61" t="s">
        <v>2847</v>
      </c>
      <c r="K1293" s="62" t="s">
        <v>2846</v>
      </c>
      <c r="L1293" s="63">
        <v>44662</v>
      </c>
      <c r="M1293" s="93" t="s">
        <v>86</v>
      </c>
      <c r="N1293" s="61" t="s">
        <v>90</v>
      </c>
      <c r="O1293" s="57" t="s">
        <v>2834</v>
      </c>
      <c r="P1293" s="57" t="s">
        <v>2833</v>
      </c>
      <c r="Q1293" s="118" t="s">
        <v>2845</v>
      </c>
      <c r="R1293" s="60" t="s">
        <v>86</v>
      </c>
      <c r="S1293" s="60"/>
    </row>
    <row r="1294" spans="1:19" ht="135" hidden="1" customHeight="1" x14ac:dyDescent="0.2">
      <c r="A1294" s="61" t="s">
        <v>2844</v>
      </c>
      <c r="B1294" s="55" t="s">
        <v>97</v>
      </c>
      <c r="C1294" s="56" t="s">
        <v>96</v>
      </c>
      <c r="D1294" s="57" t="s">
        <v>2843</v>
      </c>
      <c r="E1294" s="61" t="s">
        <v>184</v>
      </c>
      <c r="F1294" s="61" t="s">
        <v>129</v>
      </c>
      <c r="G1294" s="55" t="s">
        <v>362</v>
      </c>
      <c r="H1294" s="93" t="s">
        <v>86</v>
      </c>
      <c r="I1294" s="93" t="s">
        <v>86</v>
      </c>
      <c r="J1294" s="61" t="s">
        <v>2842</v>
      </c>
      <c r="K1294" s="62" t="s">
        <v>2841</v>
      </c>
      <c r="L1294" s="63">
        <v>44662</v>
      </c>
      <c r="M1294" s="93" t="s">
        <v>86</v>
      </c>
      <c r="N1294" s="61" t="s">
        <v>360</v>
      </c>
      <c r="O1294" s="57" t="s">
        <v>2834</v>
      </c>
      <c r="P1294" s="57" t="s">
        <v>2833</v>
      </c>
      <c r="Q1294" s="118" t="s">
        <v>2840</v>
      </c>
      <c r="R1294" s="60" t="s">
        <v>86</v>
      </c>
      <c r="S1294" s="60"/>
    </row>
    <row r="1295" spans="1:19" ht="135" hidden="1" customHeight="1" x14ac:dyDescent="0.2">
      <c r="A1295" s="61" t="s">
        <v>2839</v>
      </c>
      <c r="B1295" s="55" t="s">
        <v>97</v>
      </c>
      <c r="C1295" s="56" t="s">
        <v>96</v>
      </c>
      <c r="D1295" s="57" t="s">
        <v>2838</v>
      </c>
      <c r="E1295" s="61" t="s">
        <v>2837</v>
      </c>
      <c r="F1295" s="61" t="s">
        <v>129</v>
      </c>
      <c r="G1295" s="55" t="s">
        <v>367</v>
      </c>
      <c r="H1295" s="93" t="s">
        <v>86</v>
      </c>
      <c r="I1295" s="93" t="s">
        <v>86</v>
      </c>
      <c r="J1295" s="61" t="s">
        <v>2836</v>
      </c>
      <c r="K1295" s="62" t="s">
        <v>2835</v>
      </c>
      <c r="L1295" s="63">
        <v>44662</v>
      </c>
      <c r="M1295" s="93" t="s">
        <v>86</v>
      </c>
      <c r="N1295" s="61" t="s">
        <v>90</v>
      </c>
      <c r="O1295" s="57" t="s">
        <v>2834</v>
      </c>
      <c r="P1295" s="57" t="s">
        <v>2833</v>
      </c>
      <c r="Q1295" s="118" t="s">
        <v>2832</v>
      </c>
      <c r="R1295" s="60" t="s">
        <v>86</v>
      </c>
      <c r="S1295" s="60"/>
    </row>
    <row r="1296" spans="1:19" ht="135" hidden="1" customHeight="1" x14ac:dyDescent="0.2">
      <c r="A1296" s="61" t="s">
        <v>2831</v>
      </c>
      <c r="B1296" s="55" t="s">
        <v>97</v>
      </c>
      <c r="C1296" s="56" t="s">
        <v>96</v>
      </c>
      <c r="D1296" s="57" t="s">
        <v>2830</v>
      </c>
      <c r="E1296" s="61" t="s">
        <v>2180</v>
      </c>
      <c r="F1296" s="61" t="s">
        <v>2179</v>
      </c>
      <c r="G1296" s="55" t="s">
        <v>218</v>
      </c>
      <c r="H1296" s="93" t="s">
        <v>86</v>
      </c>
      <c r="I1296" s="93" t="s">
        <v>86</v>
      </c>
      <c r="J1296" s="61" t="s">
        <v>2829</v>
      </c>
      <c r="K1296" s="62" t="s">
        <v>2828</v>
      </c>
      <c r="L1296" s="63">
        <v>44662</v>
      </c>
      <c r="M1296" s="93" t="s">
        <v>86</v>
      </c>
      <c r="N1296" s="61" t="s">
        <v>224</v>
      </c>
      <c r="O1296" s="57" t="s">
        <v>2827</v>
      </c>
      <c r="P1296" s="57" t="s">
        <v>2826</v>
      </c>
      <c r="Q1296" s="118" t="s">
        <v>2589</v>
      </c>
      <c r="R1296" s="60" t="s">
        <v>86</v>
      </c>
      <c r="S1296" s="60"/>
    </row>
    <row r="1297" spans="1:19" ht="135" hidden="1" customHeight="1" x14ac:dyDescent="0.2">
      <c r="A1297" s="61" t="s">
        <v>2825</v>
      </c>
      <c r="B1297" s="55" t="s">
        <v>97</v>
      </c>
      <c r="C1297" s="56" t="s">
        <v>96</v>
      </c>
      <c r="D1297" s="57" t="s">
        <v>2824</v>
      </c>
      <c r="E1297" s="61" t="s">
        <v>108</v>
      </c>
      <c r="F1297" s="61" t="s">
        <v>173</v>
      </c>
      <c r="G1297" s="55" t="s">
        <v>158</v>
      </c>
      <c r="H1297" s="93" t="s">
        <v>2823</v>
      </c>
      <c r="I1297" s="93" t="s">
        <v>2822</v>
      </c>
      <c r="J1297" s="61" t="s">
        <v>2821</v>
      </c>
      <c r="K1297" s="62" t="s">
        <v>2820</v>
      </c>
      <c r="L1297" s="63">
        <v>44658</v>
      </c>
      <c r="M1297" s="93" t="s">
        <v>86</v>
      </c>
      <c r="N1297" s="61" t="s">
        <v>158</v>
      </c>
      <c r="O1297" s="57" t="s">
        <v>2808</v>
      </c>
      <c r="P1297" s="57" t="s">
        <v>2814</v>
      </c>
      <c r="Q1297" s="118" t="s">
        <v>2819</v>
      </c>
      <c r="R1297" s="60" t="s">
        <v>86</v>
      </c>
      <c r="S1297" s="60"/>
    </row>
    <row r="1298" spans="1:19" ht="135" hidden="1" customHeight="1" x14ac:dyDescent="0.2">
      <c r="A1298" s="61" t="s">
        <v>2818</v>
      </c>
      <c r="B1298" s="55" t="s">
        <v>97</v>
      </c>
      <c r="C1298" s="56" t="s">
        <v>96</v>
      </c>
      <c r="D1298" s="57" t="s">
        <v>2817</v>
      </c>
      <c r="E1298" s="61" t="s">
        <v>108</v>
      </c>
      <c r="F1298" s="61" t="s">
        <v>164</v>
      </c>
      <c r="G1298" s="55" t="s">
        <v>158</v>
      </c>
      <c r="H1298" s="93" t="s">
        <v>86</v>
      </c>
      <c r="I1298" s="93" t="s">
        <v>86</v>
      </c>
      <c r="J1298" s="61" t="s">
        <v>2816</v>
      </c>
      <c r="K1298" s="62" t="s">
        <v>2815</v>
      </c>
      <c r="L1298" s="63">
        <v>44658</v>
      </c>
      <c r="M1298" s="93" t="s">
        <v>86</v>
      </c>
      <c r="N1298" s="61" t="s">
        <v>158</v>
      </c>
      <c r="O1298" s="57" t="s">
        <v>2808</v>
      </c>
      <c r="P1298" s="57" t="s">
        <v>2814</v>
      </c>
      <c r="Q1298" s="118" t="s">
        <v>2813</v>
      </c>
      <c r="R1298" s="60" t="s">
        <v>86</v>
      </c>
      <c r="S1298" s="60"/>
    </row>
    <row r="1299" spans="1:19" ht="135" hidden="1" customHeight="1" x14ac:dyDescent="0.2">
      <c r="A1299" s="61" t="s">
        <v>2812</v>
      </c>
      <c r="B1299" s="55" t="s">
        <v>97</v>
      </c>
      <c r="C1299" s="56" t="s">
        <v>96</v>
      </c>
      <c r="D1299" s="57" t="s">
        <v>2811</v>
      </c>
      <c r="E1299" s="61" t="s">
        <v>108</v>
      </c>
      <c r="F1299" s="61" t="s">
        <v>183</v>
      </c>
      <c r="G1299" s="55" t="s">
        <v>163</v>
      </c>
      <c r="H1299" s="93" t="s">
        <v>86</v>
      </c>
      <c r="I1299" s="93" t="s">
        <v>86</v>
      </c>
      <c r="J1299" s="61" t="s">
        <v>2810</v>
      </c>
      <c r="K1299" s="62" t="s">
        <v>2809</v>
      </c>
      <c r="L1299" s="63">
        <v>44658</v>
      </c>
      <c r="M1299" s="93" t="s">
        <v>86</v>
      </c>
      <c r="N1299" s="61" t="s">
        <v>158</v>
      </c>
      <c r="O1299" s="57" t="s">
        <v>2808</v>
      </c>
      <c r="P1299" s="57" t="s">
        <v>2807</v>
      </c>
      <c r="Q1299" s="118" t="s">
        <v>2806</v>
      </c>
      <c r="R1299" s="60" t="s">
        <v>86</v>
      </c>
      <c r="S1299" s="60"/>
    </row>
    <row r="1300" spans="1:19" ht="135" hidden="1" customHeight="1" x14ac:dyDescent="0.2">
      <c r="A1300" s="61" t="s">
        <v>2805</v>
      </c>
      <c r="B1300" s="55" t="s">
        <v>97</v>
      </c>
      <c r="C1300" s="56" t="s">
        <v>96</v>
      </c>
      <c r="D1300" s="57" t="s">
        <v>2804</v>
      </c>
      <c r="E1300" s="61" t="s">
        <v>108</v>
      </c>
      <c r="F1300" s="61" t="s">
        <v>164</v>
      </c>
      <c r="G1300" s="55" t="s">
        <v>163</v>
      </c>
      <c r="H1300" s="93" t="s">
        <v>86</v>
      </c>
      <c r="I1300" s="93" t="s">
        <v>86</v>
      </c>
      <c r="J1300" s="61" t="s">
        <v>2803</v>
      </c>
      <c r="K1300" s="62" t="s">
        <v>2802</v>
      </c>
      <c r="L1300" s="63">
        <v>44691</v>
      </c>
      <c r="M1300" s="93" t="s">
        <v>86</v>
      </c>
      <c r="N1300" s="61" t="s">
        <v>158</v>
      </c>
      <c r="O1300" s="57" t="s">
        <v>2796</v>
      </c>
      <c r="P1300" s="57" t="s">
        <v>2795</v>
      </c>
      <c r="Q1300" s="118" t="s">
        <v>2801</v>
      </c>
      <c r="R1300" s="60" t="s">
        <v>86</v>
      </c>
      <c r="S1300" s="60"/>
    </row>
    <row r="1301" spans="1:19" ht="135" hidden="1" customHeight="1" x14ac:dyDescent="0.2">
      <c r="A1301" s="61" t="s">
        <v>2800</v>
      </c>
      <c r="B1301" s="55" t="s">
        <v>97</v>
      </c>
      <c r="C1301" s="56" t="s">
        <v>96</v>
      </c>
      <c r="D1301" s="57" t="s">
        <v>2799</v>
      </c>
      <c r="E1301" s="61" t="s">
        <v>108</v>
      </c>
      <c r="F1301" s="61" t="s">
        <v>164</v>
      </c>
      <c r="G1301" s="55" t="s">
        <v>163</v>
      </c>
      <c r="H1301" s="93" t="s">
        <v>86</v>
      </c>
      <c r="I1301" s="93" t="s">
        <v>86</v>
      </c>
      <c r="J1301" s="61" t="s">
        <v>2798</v>
      </c>
      <c r="K1301" s="62" t="s">
        <v>2797</v>
      </c>
      <c r="L1301" s="63">
        <v>44691</v>
      </c>
      <c r="M1301" s="93" t="s">
        <v>86</v>
      </c>
      <c r="N1301" s="61" t="s">
        <v>158</v>
      </c>
      <c r="O1301" s="57" t="s">
        <v>2796</v>
      </c>
      <c r="P1301" s="57" t="s">
        <v>2795</v>
      </c>
      <c r="Q1301" s="118" t="s">
        <v>2794</v>
      </c>
      <c r="R1301" s="60" t="s">
        <v>86</v>
      </c>
      <c r="S1301" s="60"/>
    </row>
    <row r="1302" spans="1:19" ht="135" hidden="1" customHeight="1" x14ac:dyDescent="0.2">
      <c r="A1302" s="61" t="s">
        <v>2793</v>
      </c>
      <c r="B1302" s="55" t="s">
        <v>110</v>
      </c>
      <c r="C1302" s="56" t="s">
        <v>96</v>
      </c>
      <c r="D1302" s="57" t="s">
        <v>2792</v>
      </c>
      <c r="E1302" s="61" t="s">
        <v>242</v>
      </c>
      <c r="F1302" s="61" t="s">
        <v>173</v>
      </c>
      <c r="G1302" s="55" t="s">
        <v>163</v>
      </c>
      <c r="H1302" s="93" t="s">
        <v>2791</v>
      </c>
      <c r="I1302" s="93" t="s">
        <v>2790</v>
      </c>
      <c r="J1302" s="61" t="s">
        <v>2789</v>
      </c>
      <c r="K1302" s="62" t="s">
        <v>617</v>
      </c>
      <c r="L1302" s="63">
        <v>44715</v>
      </c>
      <c r="M1302" s="117" t="s">
        <v>103</v>
      </c>
      <c r="N1302" s="61" t="s">
        <v>158</v>
      </c>
      <c r="O1302" s="57" t="s">
        <v>2767</v>
      </c>
      <c r="P1302" s="57" t="s">
        <v>2766</v>
      </c>
      <c r="Q1302" s="118" t="s">
        <v>2788</v>
      </c>
      <c r="R1302" s="60" t="s">
        <v>86</v>
      </c>
      <c r="S1302" s="60"/>
    </row>
    <row r="1303" spans="1:19" ht="135" hidden="1" customHeight="1" x14ac:dyDescent="0.2">
      <c r="A1303" s="61" t="s">
        <v>2787</v>
      </c>
      <c r="B1303" s="55" t="s">
        <v>110</v>
      </c>
      <c r="C1303" s="56" t="s">
        <v>96</v>
      </c>
      <c r="D1303" s="57" t="s">
        <v>2786</v>
      </c>
      <c r="E1303" s="61" t="s">
        <v>242</v>
      </c>
      <c r="F1303" s="61" t="s">
        <v>164</v>
      </c>
      <c r="G1303" s="55" t="s">
        <v>163</v>
      </c>
      <c r="H1303" s="93" t="s">
        <v>2785</v>
      </c>
      <c r="I1303" s="93" t="s">
        <v>2784</v>
      </c>
      <c r="J1303" s="61" t="s">
        <v>2783</v>
      </c>
      <c r="K1303" s="62" t="s">
        <v>2782</v>
      </c>
      <c r="L1303" s="63">
        <v>44715</v>
      </c>
      <c r="M1303" s="117" t="s">
        <v>103</v>
      </c>
      <c r="N1303" s="61" t="s">
        <v>158</v>
      </c>
      <c r="O1303" s="57" t="s">
        <v>2767</v>
      </c>
      <c r="P1303" s="57" t="s">
        <v>2766</v>
      </c>
      <c r="Q1303" s="118" t="s">
        <v>2781</v>
      </c>
      <c r="R1303" s="60" t="s">
        <v>86</v>
      </c>
      <c r="S1303" s="60"/>
    </row>
    <row r="1304" spans="1:19" ht="135" hidden="1" customHeight="1" x14ac:dyDescent="0.2">
      <c r="A1304" s="61" t="s">
        <v>2780</v>
      </c>
      <c r="B1304" s="55" t="s">
        <v>110</v>
      </c>
      <c r="C1304" s="56" t="s">
        <v>96</v>
      </c>
      <c r="D1304" s="57" t="s">
        <v>2779</v>
      </c>
      <c r="E1304" s="61" t="s">
        <v>242</v>
      </c>
      <c r="F1304" s="61" t="s">
        <v>164</v>
      </c>
      <c r="G1304" s="55" t="s">
        <v>163</v>
      </c>
      <c r="H1304" s="93" t="s">
        <v>2778</v>
      </c>
      <c r="I1304" s="93" t="s">
        <v>2777</v>
      </c>
      <c r="J1304" s="61" t="s">
        <v>2776</v>
      </c>
      <c r="K1304" s="62" t="s">
        <v>2775</v>
      </c>
      <c r="L1304" s="63">
        <v>44715</v>
      </c>
      <c r="M1304" s="117" t="s">
        <v>103</v>
      </c>
      <c r="N1304" s="61" t="s">
        <v>158</v>
      </c>
      <c r="O1304" s="57" t="s">
        <v>2767</v>
      </c>
      <c r="P1304" s="57" t="s">
        <v>2766</v>
      </c>
      <c r="Q1304" s="118" t="s">
        <v>2774</v>
      </c>
      <c r="R1304" s="60" t="s">
        <v>86</v>
      </c>
      <c r="S1304" s="60"/>
    </row>
    <row r="1305" spans="1:19" ht="135" hidden="1" customHeight="1" x14ac:dyDescent="0.2">
      <c r="A1305" s="61" t="s">
        <v>2773</v>
      </c>
      <c r="B1305" s="55" t="s">
        <v>110</v>
      </c>
      <c r="C1305" s="56" t="s">
        <v>96</v>
      </c>
      <c r="D1305" s="57" t="s">
        <v>2772</v>
      </c>
      <c r="E1305" s="61" t="s">
        <v>242</v>
      </c>
      <c r="F1305" s="61" t="s">
        <v>183</v>
      </c>
      <c r="G1305" s="55" t="s">
        <v>163</v>
      </c>
      <c r="H1305" s="93" t="s">
        <v>2771</v>
      </c>
      <c r="I1305" s="93" t="s">
        <v>2770</v>
      </c>
      <c r="J1305" s="61" t="s">
        <v>2769</v>
      </c>
      <c r="K1305" s="62" t="s">
        <v>2768</v>
      </c>
      <c r="L1305" s="63">
        <v>44715</v>
      </c>
      <c r="M1305" s="117" t="s">
        <v>103</v>
      </c>
      <c r="N1305" s="61" t="s">
        <v>158</v>
      </c>
      <c r="O1305" s="57" t="s">
        <v>2767</v>
      </c>
      <c r="P1305" s="57" t="s">
        <v>2766</v>
      </c>
      <c r="Q1305" s="118" t="s">
        <v>2765</v>
      </c>
      <c r="R1305" s="60" t="s">
        <v>86</v>
      </c>
      <c r="S1305" s="60"/>
    </row>
    <row r="1306" spans="1:19" ht="135" hidden="1" customHeight="1" x14ac:dyDescent="0.2">
      <c r="A1306" s="61" t="s">
        <v>2764</v>
      </c>
      <c r="B1306" s="55" t="s">
        <v>97</v>
      </c>
      <c r="C1306" s="56" t="s">
        <v>96</v>
      </c>
      <c r="D1306" s="57" t="s">
        <v>2763</v>
      </c>
      <c r="E1306" s="61" t="s">
        <v>130</v>
      </c>
      <c r="F1306" s="61" t="s">
        <v>129</v>
      </c>
      <c r="G1306" s="55" t="s">
        <v>92</v>
      </c>
      <c r="H1306" s="93" t="s">
        <v>86</v>
      </c>
      <c r="I1306" s="93" t="s">
        <v>86</v>
      </c>
      <c r="J1306" s="61" t="s">
        <v>2762</v>
      </c>
      <c r="K1306" s="62" t="s">
        <v>2761</v>
      </c>
      <c r="L1306" s="63">
        <v>44694</v>
      </c>
      <c r="M1306" s="93" t="s">
        <v>86</v>
      </c>
      <c r="N1306" s="61" t="s">
        <v>90</v>
      </c>
      <c r="O1306" s="57" t="s">
        <v>2760</v>
      </c>
      <c r="P1306" s="57" t="s">
        <v>2759</v>
      </c>
      <c r="Q1306" s="118" t="s">
        <v>2758</v>
      </c>
      <c r="R1306" s="60" t="s">
        <v>86</v>
      </c>
      <c r="S1306" s="60"/>
    </row>
    <row r="1307" spans="1:19" ht="135" hidden="1" customHeight="1" x14ac:dyDescent="0.2">
      <c r="A1307" s="61" t="s">
        <v>2757</v>
      </c>
      <c r="B1307" s="55" t="s">
        <v>97</v>
      </c>
      <c r="C1307" s="56" t="s">
        <v>96</v>
      </c>
      <c r="D1307" s="57" t="s">
        <v>2756</v>
      </c>
      <c r="E1307" s="61" t="s">
        <v>539</v>
      </c>
      <c r="F1307" s="61" t="s">
        <v>183</v>
      </c>
      <c r="G1307" s="55" t="s">
        <v>163</v>
      </c>
      <c r="H1307" s="93" t="s">
        <v>86</v>
      </c>
      <c r="I1307" s="93" t="s">
        <v>86</v>
      </c>
      <c r="J1307" s="61" t="s">
        <v>2755</v>
      </c>
      <c r="K1307" s="62" t="s">
        <v>2754</v>
      </c>
      <c r="L1307" s="63">
        <v>44725</v>
      </c>
      <c r="M1307" s="93" t="s">
        <v>86</v>
      </c>
      <c r="N1307" s="61" t="s">
        <v>158</v>
      </c>
      <c r="O1307" s="57" t="s">
        <v>2753</v>
      </c>
      <c r="P1307" s="57" t="s">
        <v>2752</v>
      </c>
      <c r="Q1307" s="118" t="s">
        <v>2751</v>
      </c>
      <c r="R1307" s="60" t="s">
        <v>86</v>
      </c>
      <c r="S1307" s="60"/>
    </row>
    <row r="1308" spans="1:19" ht="135" hidden="1" customHeight="1" x14ac:dyDescent="0.2">
      <c r="A1308" s="61" t="s">
        <v>2750</v>
      </c>
      <c r="B1308" s="55" t="s">
        <v>97</v>
      </c>
      <c r="C1308" s="56" t="s">
        <v>96</v>
      </c>
      <c r="D1308" s="57" t="s">
        <v>2749</v>
      </c>
      <c r="E1308" s="61" t="s">
        <v>130</v>
      </c>
      <c r="F1308" s="61" t="s">
        <v>129</v>
      </c>
      <c r="G1308" s="55" t="s">
        <v>92</v>
      </c>
      <c r="H1308" s="93" t="s">
        <v>86</v>
      </c>
      <c r="I1308" s="93" t="s">
        <v>86</v>
      </c>
      <c r="J1308" s="61" t="s">
        <v>2748</v>
      </c>
      <c r="K1308" s="62" t="s">
        <v>2747</v>
      </c>
      <c r="L1308" s="63">
        <v>44561</v>
      </c>
      <c r="M1308" s="93" t="s">
        <v>86</v>
      </c>
      <c r="N1308" s="61" t="s">
        <v>90</v>
      </c>
      <c r="O1308" s="57" t="s">
        <v>2746</v>
      </c>
      <c r="P1308" s="57" t="s">
        <v>2745</v>
      </c>
      <c r="Q1308" s="118" t="s">
        <v>2744</v>
      </c>
      <c r="R1308" s="60" t="s">
        <v>86</v>
      </c>
      <c r="S1308" s="60"/>
    </row>
    <row r="1309" spans="1:19" ht="135" hidden="1" customHeight="1" x14ac:dyDescent="0.2">
      <c r="A1309" s="61" t="s">
        <v>2743</v>
      </c>
      <c r="B1309" s="55" t="s">
        <v>110</v>
      </c>
      <c r="C1309" s="56" t="s">
        <v>96</v>
      </c>
      <c r="D1309" s="57" t="s">
        <v>2742</v>
      </c>
      <c r="E1309" s="61" t="s">
        <v>242</v>
      </c>
      <c r="F1309" s="61" t="s">
        <v>117</v>
      </c>
      <c r="G1309" s="55" t="s">
        <v>92</v>
      </c>
      <c r="H1309" s="93" t="s">
        <v>86</v>
      </c>
      <c r="I1309" s="93" t="s">
        <v>86</v>
      </c>
      <c r="J1309" s="61" t="s">
        <v>2741</v>
      </c>
      <c r="K1309" s="62" t="s">
        <v>2740</v>
      </c>
      <c r="L1309" s="63">
        <v>44740</v>
      </c>
      <c r="M1309" s="117" t="s">
        <v>103</v>
      </c>
      <c r="N1309" s="61" t="s">
        <v>90</v>
      </c>
      <c r="O1309" s="57" t="s">
        <v>2729</v>
      </c>
      <c r="P1309" s="57" t="s">
        <v>2728</v>
      </c>
      <c r="Q1309" s="118" t="s">
        <v>2739</v>
      </c>
      <c r="R1309" s="60" t="s">
        <v>86</v>
      </c>
      <c r="S1309" s="60"/>
    </row>
    <row r="1310" spans="1:19" ht="135" hidden="1" customHeight="1" x14ac:dyDescent="0.2">
      <c r="A1310" s="61" t="s">
        <v>2738</v>
      </c>
      <c r="B1310" s="55" t="s">
        <v>110</v>
      </c>
      <c r="C1310" s="56" t="s">
        <v>96</v>
      </c>
      <c r="D1310" s="57" t="s">
        <v>2737</v>
      </c>
      <c r="E1310" s="61" t="s">
        <v>242</v>
      </c>
      <c r="F1310" s="61" t="s">
        <v>117</v>
      </c>
      <c r="G1310" s="55" t="s">
        <v>92</v>
      </c>
      <c r="H1310" s="93" t="s">
        <v>86</v>
      </c>
      <c r="I1310" s="93" t="s">
        <v>86</v>
      </c>
      <c r="J1310" s="61" t="s">
        <v>2736</v>
      </c>
      <c r="K1310" s="62" t="s">
        <v>2735</v>
      </c>
      <c r="L1310" s="63">
        <v>44740</v>
      </c>
      <c r="M1310" s="117" t="s">
        <v>103</v>
      </c>
      <c r="N1310" s="61" t="s">
        <v>90</v>
      </c>
      <c r="O1310" s="57" t="s">
        <v>2729</v>
      </c>
      <c r="P1310" s="57" t="s">
        <v>2728</v>
      </c>
      <c r="Q1310" s="118" t="s">
        <v>2734</v>
      </c>
      <c r="R1310" s="60" t="s">
        <v>86</v>
      </c>
      <c r="S1310" s="60"/>
    </row>
    <row r="1311" spans="1:19" ht="135" hidden="1" customHeight="1" x14ac:dyDescent="0.2">
      <c r="A1311" s="61" t="s">
        <v>2733</v>
      </c>
      <c r="B1311" s="55" t="s">
        <v>110</v>
      </c>
      <c r="C1311" s="56" t="s">
        <v>96</v>
      </c>
      <c r="D1311" s="57" t="s">
        <v>2732</v>
      </c>
      <c r="E1311" s="61" t="s">
        <v>242</v>
      </c>
      <c r="F1311" s="61" t="s">
        <v>117</v>
      </c>
      <c r="G1311" s="55" t="s">
        <v>92</v>
      </c>
      <c r="H1311" s="93" t="s">
        <v>86</v>
      </c>
      <c r="I1311" s="93" t="s">
        <v>86</v>
      </c>
      <c r="J1311" s="61" t="s">
        <v>2731</v>
      </c>
      <c r="K1311" s="62" t="s">
        <v>2730</v>
      </c>
      <c r="L1311" s="63">
        <v>44740</v>
      </c>
      <c r="M1311" s="117" t="s">
        <v>103</v>
      </c>
      <c r="N1311" s="61" t="s">
        <v>90</v>
      </c>
      <c r="O1311" s="57" t="s">
        <v>2729</v>
      </c>
      <c r="P1311" s="57" t="s">
        <v>2728</v>
      </c>
      <c r="Q1311" s="118" t="s">
        <v>2727</v>
      </c>
      <c r="R1311" s="60" t="s">
        <v>86</v>
      </c>
      <c r="S1311" s="60"/>
    </row>
    <row r="1312" spans="1:19" ht="135" hidden="1" customHeight="1" x14ac:dyDescent="0.2">
      <c r="A1312" s="61" t="s">
        <v>2726</v>
      </c>
      <c r="B1312" s="55" t="s">
        <v>110</v>
      </c>
      <c r="C1312" s="56" t="s">
        <v>96</v>
      </c>
      <c r="D1312" s="57" t="s">
        <v>2725</v>
      </c>
      <c r="E1312" s="61" t="s">
        <v>108</v>
      </c>
      <c r="F1312" s="61" t="s">
        <v>117</v>
      </c>
      <c r="G1312" s="55" t="s">
        <v>92</v>
      </c>
      <c r="H1312" s="93" t="s">
        <v>86</v>
      </c>
      <c r="I1312" s="93" t="s">
        <v>86</v>
      </c>
      <c r="J1312" s="61" t="s">
        <v>2724</v>
      </c>
      <c r="K1312" s="62" t="s">
        <v>2723</v>
      </c>
      <c r="L1312" s="63">
        <v>44740</v>
      </c>
      <c r="M1312" s="117" t="s">
        <v>103</v>
      </c>
      <c r="N1312" s="61" t="s">
        <v>90</v>
      </c>
      <c r="O1312" s="57" t="s">
        <v>829</v>
      </c>
      <c r="P1312" s="57" t="s">
        <v>2702</v>
      </c>
      <c r="Q1312" s="118" t="s">
        <v>2722</v>
      </c>
      <c r="R1312" s="60" t="s">
        <v>86</v>
      </c>
      <c r="S1312" s="60"/>
    </row>
    <row r="1313" spans="1:19" ht="135" hidden="1" customHeight="1" x14ac:dyDescent="0.2">
      <c r="A1313" s="61" t="s">
        <v>2721</v>
      </c>
      <c r="B1313" s="55" t="s">
        <v>110</v>
      </c>
      <c r="C1313" s="56" t="s">
        <v>96</v>
      </c>
      <c r="D1313" s="57" t="s">
        <v>2720</v>
      </c>
      <c r="E1313" s="61" t="s">
        <v>108</v>
      </c>
      <c r="F1313" s="61" t="s">
        <v>117</v>
      </c>
      <c r="G1313" s="55" t="s">
        <v>92</v>
      </c>
      <c r="H1313" s="93" t="s">
        <v>86</v>
      </c>
      <c r="I1313" s="93" t="s">
        <v>86</v>
      </c>
      <c r="J1313" s="61" t="s">
        <v>2719</v>
      </c>
      <c r="K1313" s="62" t="s">
        <v>2718</v>
      </c>
      <c r="L1313" s="63">
        <v>44740</v>
      </c>
      <c r="M1313" s="117" t="s">
        <v>103</v>
      </c>
      <c r="N1313" s="61" t="s">
        <v>90</v>
      </c>
      <c r="O1313" s="57" t="s">
        <v>829</v>
      </c>
      <c r="P1313" s="57" t="s">
        <v>2702</v>
      </c>
      <c r="Q1313" s="118" t="s">
        <v>2717</v>
      </c>
      <c r="R1313" s="60" t="s">
        <v>86</v>
      </c>
      <c r="S1313" s="60"/>
    </row>
    <row r="1314" spans="1:19" ht="135" hidden="1" customHeight="1" x14ac:dyDescent="0.2">
      <c r="A1314" s="61" t="s">
        <v>2716</v>
      </c>
      <c r="B1314" s="55" t="s">
        <v>110</v>
      </c>
      <c r="C1314" s="56" t="s">
        <v>96</v>
      </c>
      <c r="D1314" s="57" t="s">
        <v>2715</v>
      </c>
      <c r="E1314" s="61" t="s">
        <v>108</v>
      </c>
      <c r="F1314" s="61" t="s">
        <v>117</v>
      </c>
      <c r="G1314" s="55" t="s">
        <v>92</v>
      </c>
      <c r="H1314" s="93" t="s">
        <v>86</v>
      </c>
      <c r="I1314" s="93" t="s">
        <v>86</v>
      </c>
      <c r="J1314" s="61" t="s">
        <v>2714</v>
      </c>
      <c r="K1314" s="62" t="s">
        <v>2713</v>
      </c>
      <c r="L1314" s="63">
        <v>44740</v>
      </c>
      <c r="M1314" s="117" t="s">
        <v>103</v>
      </c>
      <c r="N1314" s="61" t="s">
        <v>90</v>
      </c>
      <c r="O1314" s="57" t="s">
        <v>829</v>
      </c>
      <c r="P1314" s="57" t="s">
        <v>2702</v>
      </c>
      <c r="Q1314" s="118" t="s">
        <v>2712</v>
      </c>
      <c r="R1314" s="60" t="s">
        <v>86</v>
      </c>
      <c r="S1314" s="60"/>
    </row>
    <row r="1315" spans="1:19" ht="135" hidden="1" customHeight="1" x14ac:dyDescent="0.2">
      <c r="A1315" s="61" t="s">
        <v>2711</v>
      </c>
      <c r="B1315" s="55" t="s">
        <v>110</v>
      </c>
      <c r="C1315" s="56" t="s">
        <v>96</v>
      </c>
      <c r="D1315" s="57" t="s">
        <v>2710</v>
      </c>
      <c r="E1315" s="61" t="s">
        <v>108</v>
      </c>
      <c r="F1315" s="61" t="s">
        <v>117</v>
      </c>
      <c r="G1315" s="55" t="s">
        <v>92</v>
      </c>
      <c r="H1315" s="93" t="s">
        <v>86</v>
      </c>
      <c r="I1315" s="93" t="s">
        <v>86</v>
      </c>
      <c r="J1315" s="61" t="s">
        <v>2709</v>
      </c>
      <c r="K1315" s="62" t="s">
        <v>2708</v>
      </c>
      <c r="L1315" s="63">
        <v>44740</v>
      </c>
      <c r="M1315" s="117" t="s">
        <v>103</v>
      </c>
      <c r="N1315" s="61" t="s">
        <v>90</v>
      </c>
      <c r="O1315" s="57" t="s">
        <v>829</v>
      </c>
      <c r="P1315" s="57" t="s">
        <v>2702</v>
      </c>
      <c r="Q1315" s="118" t="s">
        <v>2707</v>
      </c>
      <c r="R1315" s="60" t="s">
        <v>86</v>
      </c>
      <c r="S1315" s="60"/>
    </row>
    <row r="1316" spans="1:19" ht="135" hidden="1" customHeight="1" x14ac:dyDescent="0.2">
      <c r="A1316" s="61" t="s">
        <v>2706</v>
      </c>
      <c r="B1316" s="55" t="s">
        <v>110</v>
      </c>
      <c r="C1316" s="56" t="s">
        <v>96</v>
      </c>
      <c r="D1316" s="57" t="s">
        <v>2705</v>
      </c>
      <c r="E1316" s="61" t="s">
        <v>108</v>
      </c>
      <c r="F1316" s="61" t="s">
        <v>117</v>
      </c>
      <c r="G1316" s="55" t="s">
        <v>92</v>
      </c>
      <c r="H1316" s="93" t="s">
        <v>86</v>
      </c>
      <c r="I1316" s="93" t="s">
        <v>86</v>
      </c>
      <c r="J1316" s="61" t="s">
        <v>2704</v>
      </c>
      <c r="K1316" s="62" t="s">
        <v>2703</v>
      </c>
      <c r="L1316" s="63">
        <v>44740</v>
      </c>
      <c r="M1316" s="117" t="s">
        <v>103</v>
      </c>
      <c r="N1316" s="61" t="s">
        <v>90</v>
      </c>
      <c r="O1316" s="57" t="s">
        <v>829</v>
      </c>
      <c r="P1316" s="57" t="s">
        <v>2702</v>
      </c>
      <c r="Q1316" s="118" t="s">
        <v>2701</v>
      </c>
      <c r="R1316" s="60" t="s">
        <v>86</v>
      </c>
      <c r="S1316" s="60"/>
    </row>
    <row r="1317" spans="1:19" ht="135" hidden="1" customHeight="1" x14ac:dyDescent="0.2">
      <c r="A1317" s="61" t="s">
        <v>2700</v>
      </c>
      <c r="B1317" s="55" t="s">
        <v>110</v>
      </c>
      <c r="C1317" s="56" t="s">
        <v>96</v>
      </c>
      <c r="D1317" s="57" t="s">
        <v>2699</v>
      </c>
      <c r="E1317" s="61" t="s">
        <v>108</v>
      </c>
      <c r="F1317" s="61" t="s">
        <v>107</v>
      </c>
      <c r="G1317" s="55" t="s">
        <v>2155</v>
      </c>
      <c r="H1317" s="93" t="s">
        <v>86</v>
      </c>
      <c r="I1317" s="93" t="s">
        <v>86</v>
      </c>
      <c r="J1317" s="61" t="s">
        <v>2698</v>
      </c>
      <c r="K1317" s="62" t="s">
        <v>2697</v>
      </c>
      <c r="L1317" s="63">
        <v>44735</v>
      </c>
      <c r="M1317" s="117" t="s">
        <v>103</v>
      </c>
      <c r="N1317" s="61" t="s">
        <v>102</v>
      </c>
      <c r="O1317" s="57" t="s">
        <v>2696</v>
      </c>
      <c r="P1317" s="57" t="s">
        <v>2151</v>
      </c>
      <c r="Q1317" s="118" t="s">
        <v>2695</v>
      </c>
      <c r="R1317" s="60" t="s">
        <v>86</v>
      </c>
      <c r="S1317" s="60"/>
    </row>
    <row r="1318" spans="1:19" ht="135" hidden="1" customHeight="1" x14ac:dyDescent="0.2">
      <c r="A1318" s="61" t="s">
        <v>2694</v>
      </c>
      <c r="B1318" s="55" t="s">
        <v>97</v>
      </c>
      <c r="C1318" s="56" t="s">
        <v>96</v>
      </c>
      <c r="D1318" s="57" t="s">
        <v>2693</v>
      </c>
      <c r="E1318" s="61" t="s">
        <v>782</v>
      </c>
      <c r="F1318" s="61" t="s">
        <v>228</v>
      </c>
      <c r="G1318" s="55" t="s">
        <v>218</v>
      </c>
      <c r="H1318" s="93" t="s">
        <v>86</v>
      </c>
      <c r="I1318" s="93" t="s">
        <v>86</v>
      </c>
      <c r="J1318" s="61" t="s">
        <v>2692</v>
      </c>
      <c r="K1318" s="62" t="s">
        <v>2691</v>
      </c>
      <c r="L1318" s="63">
        <v>44741</v>
      </c>
      <c r="M1318" s="93" t="s">
        <v>86</v>
      </c>
      <c r="N1318" s="61" t="s">
        <v>224</v>
      </c>
      <c r="O1318" s="57" t="s">
        <v>2690</v>
      </c>
      <c r="P1318" s="57" t="s">
        <v>2689</v>
      </c>
      <c r="Q1318" s="118" t="s">
        <v>2688</v>
      </c>
      <c r="R1318" s="60" t="s">
        <v>86</v>
      </c>
      <c r="S1318" s="60"/>
    </row>
    <row r="1319" spans="1:19" ht="135" hidden="1" customHeight="1" x14ac:dyDescent="0.2">
      <c r="A1319" s="61" t="s">
        <v>2687</v>
      </c>
      <c r="B1319" s="55" t="s">
        <v>110</v>
      </c>
      <c r="C1319" s="56" t="s">
        <v>96</v>
      </c>
      <c r="D1319" s="57" t="s">
        <v>2686</v>
      </c>
      <c r="E1319" s="61" t="s">
        <v>118</v>
      </c>
      <c r="F1319" s="61" t="s">
        <v>117</v>
      </c>
      <c r="G1319" s="55" t="s">
        <v>92</v>
      </c>
      <c r="H1319" s="93" t="s">
        <v>86</v>
      </c>
      <c r="I1319" s="93" t="s">
        <v>86</v>
      </c>
      <c r="J1319" s="61" t="s">
        <v>2685</v>
      </c>
      <c r="K1319" s="62" t="s">
        <v>2684</v>
      </c>
      <c r="L1319" s="63">
        <v>44741</v>
      </c>
      <c r="M1319" s="117" t="s">
        <v>103</v>
      </c>
      <c r="N1319" s="61" t="s">
        <v>90</v>
      </c>
      <c r="O1319" s="57" t="s">
        <v>124</v>
      </c>
      <c r="P1319" s="57" t="s">
        <v>2683</v>
      </c>
      <c r="Q1319" s="118" t="s">
        <v>2682</v>
      </c>
      <c r="R1319" s="60" t="s">
        <v>86</v>
      </c>
      <c r="S1319" s="60"/>
    </row>
    <row r="1320" spans="1:19" ht="135" hidden="1" customHeight="1" x14ac:dyDescent="0.2">
      <c r="A1320" s="61" t="s">
        <v>2681</v>
      </c>
      <c r="B1320" s="55" t="s">
        <v>110</v>
      </c>
      <c r="C1320" s="56" t="s">
        <v>96</v>
      </c>
      <c r="D1320" s="57" t="s">
        <v>2680</v>
      </c>
      <c r="E1320" s="61" t="s">
        <v>2319</v>
      </c>
      <c r="F1320" s="61" t="s">
        <v>117</v>
      </c>
      <c r="G1320" s="55" t="s">
        <v>92</v>
      </c>
      <c r="H1320" s="93" t="s">
        <v>86</v>
      </c>
      <c r="I1320" s="93" t="s">
        <v>86</v>
      </c>
      <c r="J1320" s="61" t="s">
        <v>2679</v>
      </c>
      <c r="K1320" s="62" t="s">
        <v>2678</v>
      </c>
      <c r="L1320" s="63">
        <v>44742</v>
      </c>
      <c r="M1320" s="117" t="s">
        <v>103</v>
      </c>
      <c r="N1320" s="61" t="s">
        <v>90</v>
      </c>
      <c r="O1320" s="57" t="s">
        <v>2677</v>
      </c>
      <c r="P1320" s="57" t="s">
        <v>2676</v>
      </c>
      <c r="Q1320" s="118" t="s">
        <v>2675</v>
      </c>
      <c r="R1320" s="60" t="s">
        <v>86</v>
      </c>
      <c r="S1320" s="60"/>
    </row>
    <row r="1321" spans="1:19" ht="135" hidden="1" customHeight="1" x14ac:dyDescent="0.2">
      <c r="A1321" s="61" t="s">
        <v>2674</v>
      </c>
      <c r="B1321" s="55" t="s">
        <v>110</v>
      </c>
      <c r="C1321" s="56" t="s">
        <v>96</v>
      </c>
      <c r="D1321" s="57" t="s">
        <v>2673</v>
      </c>
      <c r="E1321" s="61" t="s">
        <v>108</v>
      </c>
      <c r="F1321" s="61" t="s">
        <v>117</v>
      </c>
      <c r="G1321" s="55" t="s">
        <v>92</v>
      </c>
      <c r="H1321" s="93" t="s">
        <v>86</v>
      </c>
      <c r="I1321" s="93" t="s">
        <v>86</v>
      </c>
      <c r="J1321" s="61" t="s">
        <v>2672</v>
      </c>
      <c r="K1321" s="62" t="s">
        <v>2671</v>
      </c>
      <c r="L1321" s="63">
        <v>44740</v>
      </c>
      <c r="M1321" s="117" t="s">
        <v>103</v>
      </c>
      <c r="N1321" s="61" t="s">
        <v>90</v>
      </c>
      <c r="O1321" s="57" t="s">
        <v>829</v>
      </c>
      <c r="P1321" s="57" t="s">
        <v>2645</v>
      </c>
      <c r="Q1321" s="118" t="s">
        <v>2670</v>
      </c>
      <c r="R1321" s="60" t="s">
        <v>86</v>
      </c>
      <c r="S1321" s="60"/>
    </row>
    <row r="1322" spans="1:19" ht="135" hidden="1" customHeight="1" x14ac:dyDescent="0.2">
      <c r="A1322" s="61" t="s">
        <v>2669</v>
      </c>
      <c r="B1322" s="55" t="s">
        <v>110</v>
      </c>
      <c r="C1322" s="56" t="s">
        <v>96</v>
      </c>
      <c r="D1322" s="57" t="s">
        <v>2668</v>
      </c>
      <c r="E1322" s="61" t="s">
        <v>108</v>
      </c>
      <c r="F1322" s="61" t="s">
        <v>117</v>
      </c>
      <c r="G1322" s="55" t="s">
        <v>92</v>
      </c>
      <c r="H1322" s="93" t="s">
        <v>86</v>
      </c>
      <c r="I1322" s="93" t="s">
        <v>86</v>
      </c>
      <c r="J1322" s="61" t="s">
        <v>2667</v>
      </c>
      <c r="K1322" s="62" t="s">
        <v>2666</v>
      </c>
      <c r="L1322" s="63">
        <v>44740</v>
      </c>
      <c r="M1322" s="117" t="s">
        <v>103</v>
      </c>
      <c r="N1322" s="61" t="s">
        <v>90</v>
      </c>
      <c r="O1322" s="57" t="s">
        <v>829</v>
      </c>
      <c r="P1322" s="57" t="s">
        <v>2645</v>
      </c>
      <c r="Q1322" s="118" t="s">
        <v>2665</v>
      </c>
      <c r="R1322" s="60" t="s">
        <v>86</v>
      </c>
      <c r="S1322" s="60"/>
    </row>
    <row r="1323" spans="1:19" ht="135" hidden="1" customHeight="1" x14ac:dyDescent="0.2">
      <c r="A1323" s="61" t="s">
        <v>2664</v>
      </c>
      <c r="B1323" s="55" t="s">
        <v>110</v>
      </c>
      <c r="C1323" s="56" t="s">
        <v>96</v>
      </c>
      <c r="D1323" s="57" t="s">
        <v>2663</v>
      </c>
      <c r="E1323" s="61" t="s">
        <v>108</v>
      </c>
      <c r="F1323" s="61" t="s">
        <v>117</v>
      </c>
      <c r="G1323" s="55" t="s">
        <v>92</v>
      </c>
      <c r="H1323" s="93" t="s">
        <v>86</v>
      </c>
      <c r="I1323" s="93" t="s">
        <v>86</v>
      </c>
      <c r="J1323" s="61" t="s">
        <v>2662</v>
      </c>
      <c r="K1323" s="62" t="s">
        <v>2661</v>
      </c>
      <c r="L1323" s="63">
        <v>44740</v>
      </c>
      <c r="M1323" s="117" t="s">
        <v>103</v>
      </c>
      <c r="N1323" s="61" t="s">
        <v>90</v>
      </c>
      <c r="O1323" s="57" t="s">
        <v>829</v>
      </c>
      <c r="P1323" s="57" t="s">
        <v>2645</v>
      </c>
      <c r="Q1323" s="118" t="s">
        <v>2660</v>
      </c>
      <c r="R1323" s="60" t="s">
        <v>86</v>
      </c>
      <c r="S1323" s="60"/>
    </row>
    <row r="1324" spans="1:19" ht="135" hidden="1" customHeight="1" x14ac:dyDescent="0.2">
      <c r="A1324" s="61" t="s">
        <v>2659</v>
      </c>
      <c r="B1324" s="55" t="s">
        <v>110</v>
      </c>
      <c r="C1324" s="56" t="s">
        <v>96</v>
      </c>
      <c r="D1324" s="57" t="s">
        <v>2658</v>
      </c>
      <c r="E1324" s="61" t="s">
        <v>108</v>
      </c>
      <c r="F1324" s="61" t="s">
        <v>117</v>
      </c>
      <c r="G1324" s="55" t="s">
        <v>92</v>
      </c>
      <c r="H1324" s="93" t="s">
        <v>86</v>
      </c>
      <c r="I1324" s="93" t="s">
        <v>86</v>
      </c>
      <c r="J1324" s="61" t="s">
        <v>2657</v>
      </c>
      <c r="K1324" s="62" t="s">
        <v>2656</v>
      </c>
      <c r="L1324" s="63">
        <v>44740</v>
      </c>
      <c r="M1324" s="117" t="s">
        <v>103</v>
      </c>
      <c r="N1324" s="61" t="s">
        <v>90</v>
      </c>
      <c r="O1324" s="57" t="s">
        <v>829</v>
      </c>
      <c r="P1324" s="57" t="s">
        <v>2645</v>
      </c>
      <c r="Q1324" s="118" t="s">
        <v>2655</v>
      </c>
      <c r="R1324" s="60" t="s">
        <v>86</v>
      </c>
      <c r="S1324" s="60"/>
    </row>
    <row r="1325" spans="1:19" ht="135" hidden="1" customHeight="1" x14ac:dyDescent="0.2">
      <c r="A1325" s="61" t="s">
        <v>2654</v>
      </c>
      <c r="B1325" s="55" t="s">
        <v>110</v>
      </c>
      <c r="C1325" s="56" t="s">
        <v>96</v>
      </c>
      <c r="D1325" s="57" t="s">
        <v>2653</v>
      </c>
      <c r="E1325" s="61" t="s">
        <v>108</v>
      </c>
      <c r="F1325" s="61" t="s">
        <v>117</v>
      </c>
      <c r="G1325" s="55" t="s">
        <v>92</v>
      </c>
      <c r="H1325" s="93" t="s">
        <v>86</v>
      </c>
      <c r="I1325" s="93" t="s">
        <v>86</v>
      </c>
      <c r="J1325" s="61" t="s">
        <v>2652</v>
      </c>
      <c r="K1325" s="62" t="s">
        <v>2651</v>
      </c>
      <c r="L1325" s="63">
        <v>44740</v>
      </c>
      <c r="M1325" s="117" t="s">
        <v>103</v>
      </c>
      <c r="N1325" s="61" t="s">
        <v>90</v>
      </c>
      <c r="O1325" s="57" t="s">
        <v>829</v>
      </c>
      <c r="P1325" s="57" t="s">
        <v>2645</v>
      </c>
      <c r="Q1325" s="118" t="s">
        <v>2650</v>
      </c>
      <c r="R1325" s="60" t="s">
        <v>86</v>
      </c>
      <c r="S1325" s="60"/>
    </row>
    <row r="1326" spans="1:19" ht="135" hidden="1" customHeight="1" x14ac:dyDescent="0.2">
      <c r="A1326" s="61" t="s">
        <v>2649</v>
      </c>
      <c r="B1326" s="55" t="s">
        <v>110</v>
      </c>
      <c r="C1326" s="56" t="s">
        <v>96</v>
      </c>
      <c r="D1326" s="57" t="s">
        <v>2648</v>
      </c>
      <c r="E1326" s="61" t="s">
        <v>108</v>
      </c>
      <c r="F1326" s="61" t="s">
        <v>117</v>
      </c>
      <c r="G1326" s="55" t="s">
        <v>92</v>
      </c>
      <c r="H1326" s="93" t="s">
        <v>86</v>
      </c>
      <c r="I1326" s="93" t="s">
        <v>86</v>
      </c>
      <c r="J1326" s="61" t="s">
        <v>2647</v>
      </c>
      <c r="K1326" s="62" t="s">
        <v>2646</v>
      </c>
      <c r="L1326" s="63">
        <v>44740</v>
      </c>
      <c r="M1326" s="117" t="s">
        <v>103</v>
      </c>
      <c r="N1326" s="61" t="s">
        <v>90</v>
      </c>
      <c r="O1326" s="57" t="s">
        <v>829</v>
      </c>
      <c r="P1326" s="57" t="s">
        <v>2645</v>
      </c>
      <c r="Q1326" s="118" t="s">
        <v>2644</v>
      </c>
      <c r="R1326" s="60" t="s">
        <v>86</v>
      </c>
      <c r="S1326" s="60"/>
    </row>
    <row r="1327" spans="1:19" ht="135" hidden="1" customHeight="1" x14ac:dyDescent="0.2">
      <c r="A1327" s="61" t="s">
        <v>2643</v>
      </c>
      <c r="B1327" s="55" t="s">
        <v>97</v>
      </c>
      <c r="C1327" s="56" t="s">
        <v>96</v>
      </c>
      <c r="D1327" s="57" t="s">
        <v>2642</v>
      </c>
      <c r="E1327" s="61" t="s">
        <v>220</v>
      </c>
      <c r="F1327" s="61" t="s">
        <v>219</v>
      </c>
      <c r="G1327" s="55" t="s">
        <v>218</v>
      </c>
      <c r="H1327" s="93" t="s">
        <v>86</v>
      </c>
      <c r="I1327" s="93" t="s">
        <v>86</v>
      </c>
      <c r="J1327" s="61" t="s">
        <v>2641</v>
      </c>
      <c r="K1327" s="62" t="s">
        <v>409</v>
      </c>
      <c r="L1327" s="63">
        <v>44735</v>
      </c>
      <c r="M1327" s="93" t="s">
        <v>86</v>
      </c>
      <c r="N1327" s="61" t="s">
        <v>224</v>
      </c>
      <c r="O1327" s="57" t="s">
        <v>2633</v>
      </c>
      <c r="P1327" s="57" t="s">
        <v>2632</v>
      </c>
      <c r="Q1327" s="118" t="s">
        <v>2640</v>
      </c>
      <c r="R1327" s="60" t="s">
        <v>86</v>
      </c>
      <c r="S1327" s="60"/>
    </row>
    <row r="1328" spans="1:19" ht="135" hidden="1" customHeight="1" x14ac:dyDescent="0.2">
      <c r="A1328" s="61" t="s">
        <v>2639</v>
      </c>
      <c r="B1328" s="55" t="s">
        <v>97</v>
      </c>
      <c r="C1328" s="56" t="s">
        <v>96</v>
      </c>
      <c r="D1328" s="57" t="s">
        <v>2638</v>
      </c>
      <c r="E1328" s="61" t="s">
        <v>220</v>
      </c>
      <c r="F1328" s="61" t="s">
        <v>228</v>
      </c>
      <c r="G1328" s="55" t="s">
        <v>218</v>
      </c>
      <c r="H1328" s="93" t="s">
        <v>2637</v>
      </c>
      <c r="I1328" s="93" t="s">
        <v>2636</v>
      </c>
      <c r="J1328" s="61" t="s">
        <v>2635</v>
      </c>
      <c r="K1328" s="62" t="s">
        <v>2634</v>
      </c>
      <c r="L1328" s="63">
        <v>44735</v>
      </c>
      <c r="M1328" s="93" t="s">
        <v>86</v>
      </c>
      <c r="N1328" s="61" t="s">
        <v>224</v>
      </c>
      <c r="O1328" s="57" t="s">
        <v>2633</v>
      </c>
      <c r="P1328" s="57" t="s">
        <v>2632</v>
      </c>
      <c r="Q1328" s="118" t="s">
        <v>2631</v>
      </c>
      <c r="R1328" s="60" t="s">
        <v>86</v>
      </c>
      <c r="S1328" s="60"/>
    </row>
    <row r="1329" spans="1:19" ht="135" hidden="1" customHeight="1" x14ac:dyDescent="0.2">
      <c r="A1329" s="61" t="s">
        <v>2630</v>
      </c>
      <c r="B1329" s="55" t="s">
        <v>378</v>
      </c>
      <c r="C1329" s="56" t="s">
        <v>96</v>
      </c>
      <c r="D1329" s="57" t="s">
        <v>2629</v>
      </c>
      <c r="E1329" s="61" t="s">
        <v>108</v>
      </c>
      <c r="F1329" s="61" t="s">
        <v>376</v>
      </c>
      <c r="G1329" s="55" t="s">
        <v>375</v>
      </c>
      <c r="H1329" s="93" t="s">
        <v>86</v>
      </c>
      <c r="I1329" s="93" t="s">
        <v>86</v>
      </c>
      <c r="J1329" s="61" t="s">
        <v>2147</v>
      </c>
      <c r="K1329" s="62" t="s">
        <v>2370</v>
      </c>
      <c r="L1329" s="63">
        <v>44634</v>
      </c>
      <c r="M1329" s="93" t="s">
        <v>86</v>
      </c>
      <c r="N1329" s="61" t="s">
        <v>373</v>
      </c>
      <c r="O1329" s="57" t="s">
        <v>2628</v>
      </c>
      <c r="P1329" s="57" t="s">
        <v>2627</v>
      </c>
      <c r="Q1329" s="118" t="s">
        <v>2143</v>
      </c>
      <c r="R1329" s="60" t="s">
        <v>86</v>
      </c>
      <c r="S1329" s="60"/>
    </row>
    <row r="1330" spans="1:19" ht="135" hidden="1" customHeight="1" x14ac:dyDescent="0.2">
      <c r="A1330" s="61" t="s">
        <v>2626</v>
      </c>
      <c r="B1330" s="55" t="s">
        <v>378</v>
      </c>
      <c r="C1330" s="56" t="s">
        <v>96</v>
      </c>
      <c r="D1330" s="57" t="s">
        <v>2625</v>
      </c>
      <c r="E1330" s="61" t="s">
        <v>108</v>
      </c>
      <c r="F1330" s="61" t="s">
        <v>376</v>
      </c>
      <c r="G1330" s="55" t="s">
        <v>375</v>
      </c>
      <c r="H1330" s="93" t="s">
        <v>86</v>
      </c>
      <c r="I1330" s="93" t="s">
        <v>86</v>
      </c>
      <c r="J1330" s="61" t="s">
        <v>2147</v>
      </c>
      <c r="K1330" s="62" t="s">
        <v>2370</v>
      </c>
      <c r="L1330" s="63">
        <v>44648</v>
      </c>
      <c r="M1330" s="93" t="s">
        <v>86</v>
      </c>
      <c r="N1330" s="61" t="s">
        <v>373</v>
      </c>
      <c r="O1330" s="57" t="s">
        <v>2624</v>
      </c>
      <c r="P1330" s="57" t="s">
        <v>2623</v>
      </c>
      <c r="Q1330" s="118" t="s">
        <v>2143</v>
      </c>
      <c r="R1330" s="60" t="s">
        <v>86</v>
      </c>
      <c r="S1330" s="60"/>
    </row>
    <row r="1331" spans="1:19" ht="135" hidden="1" customHeight="1" x14ac:dyDescent="0.2">
      <c r="A1331" s="61" t="s">
        <v>2622</v>
      </c>
      <c r="B1331" s="55" t="s">
        <v>378</v>
      </c>
      <c r="C1331" s="56" t="s">
        <v>96</v>
      </c>
      <c r="D1331" s="57" t="s">
        <v>2621</v>
      </c>
      <c r="E1331" s="61" t="s">
        <v>108</v>
      </c>
      <c r="F1331" s="61" t="s">
        <v>376</v>
      </c>
      <c r="G1331" s="55" t="s">
        <v>375</v>
      </c>
      <c r="H1331" s="93" t="s">
        <v>86</v>
      </c>
      <c r="I1331" s="93" t="s">
        <v>86</v>
      </c>
      <c r="J1331" s="61" t="s">
        <v>2147</v>
      </c>
      <c r="K1331" s="62" t="s">
        <v>2370</v>
      </c>
      <c r="L1331" s="63">
        <v>44648</v>
      </c>
      <c r="M1331" s="93" t="s">
        <v>86</v>
      </c>
      <c r="N1331" s="61" t="s">
        <v>373</v>
      </c>
      <c r="O1331" s="57" t="s">
        <v>2620</v>
      </c>
      <c r="P1331" s="57" t="s">
        <v>2619</v>
      </c>
      <c r="Q1331" s="118" t="s">
        <v>2143</v>
      </c>
      <c r="R1331" s="60" t="s">
        <v>86</v>
      </c>
      <c r="S1331" s="60"/>
    </row>
    <row r="1332" spans="1:19" ht="135" hidden="1" customHeight="1" x14ac:dyDescent="0.2">
      <c r="A1332" s="61" t="s">
        <v>2618</v>
      </c>
      <c r="B1332" s="55" t="s">
        <v>378</v>
      </c>
      <c r="C1332" s="56" t="s">
        <v>96</v>
      </c>
      <c r="D1332" s="57" t="s">
        <v>2617</v>
      </c>
      <c r="E1332" s="61" t="s">
        <v>108</v>
      </c>
      <c r="F1332" s="61" t="s">
        <v>2616</v>
      </c>
      <c r="G1332" s="55" t="s">
        <v>375</v>
      </c>
      <c r="H1332" s="93" t="s">
        <v>86</v>
      </c>
      <c r="I1332" s="93" t="s">
        <v>86</v>
      </c>
      <c r="J1332" s="61" t="s">
        <v>374</v>
      </c>
      <c r="K1332" s="62" t="s">
        <v>2370</v>
      </c>
      <c r="L1332" s="63">
        <v>44659</v>
      </c>
      <c r="M1332" s="93" t="s">
        <v>86</v>
      </c>
      <c r="N1332" s="61" t="s">
        <v>373</v>
      </c>
      <c r="O1332" s="57" t="s">
        <v>2615</v>
      </c>
      <c r="P1332" s="57" t="s">
        <v>2614</v>
      </c>
      <c r="Q1332" s="118" t="s">
        <v>2143</v>
      </c>
      <c r="R1332" s="60" t="s">
        <v>86</v>
      </c>
      <c r="S1332" s="60"/>
    </row>
    <row r="1333" spans="1:19" ht="135" hidden="1" customHeight="1" x14ac:dyDescent="0.2">
      <c r="A1333" s="61" t="s">
        <v>2613</v>
      </c>
      <c r="B1333" s="55" t="s">
        <v>378</v>
      </c>
      <c r="C1333" s="56" t="s">
        <v>96</v>
      </c>
      <c r="D1333" s="57" t="s">
        <v>2612</v>
      </c>
      <c r="E1333" s="61" t="s">
        <v>108</v>
      </c>
      <c r="F1333" s="61" t="s">
        <v>376</v>
      </c>
      <c r="G1333" s="55" t="s">
        <v>375</v>
      </c>
      <c r="H1333" s="93" t="s">
        <v>86</v>
      </c>
      <c r="I1333" s="93" t="s">
        <v>86</v>
      </c>
      <c r="J1333" s="61" t="s">
        <v>2147</v>
      </c>
      <c r="K1333" s="62" t="s">
        <v>2370</v>
      </c>
      <c r="L1333" s="63">
        <v>44734</v>
      </c>
      <c r="M1333" s="93" t="s">
        <v>86</v>
      </c>
      <c r="N1333" s="61" t="s">
        <v>373</v>
      </c>
      <c r="O1333" s="57" t="s">
        <v>2611</v>
      </c>
      <c r="P1333" s="57" t="s">
        <v>2610</v>
      </c>
      <c r="Q1333" s="118" t="s">
        <v>2143</v>
      </c>
      <c r="R1333" s="60" t="s">
        <v>86</v>
      </c>
      <c r="S1333" s="60"/>
    </row>
    <row r="1334" spans="1:19" ht="135" hidden="1" customHeight="1" x14ac:dyDescent="0.2">
      <c r="A1334" s="61" t="s">
        <v>2609</v>
      </c>
      <c r="B1334" s="55" t="s">
        <v>378</v>
      </c>
      <c r="C1334" s="56" t="s">
        <v>96</v>
      </c>
      <c r="D1334" s="57" t="s">
        <v>2608</v>
      </c>
      <c r="E1334" s="61" t="s">
        <v>108</v>
      </c>
      <c r="F1334" s="61" t="s">
        <v>376</v>
      </c>
      <c r="G1334" s="55" t="s">
        <v>375</v>
      </c>
      <c r="H1334" s="93" t="s">
        <v>86</v>
      </c>
      <c r="I1334" s="93" t="s">
        <v>86</v>
      </c>
      <c r="J1334" s="61" t="s">
        <v>2147</v>
      </c>
      <c r="K1334" s="62" t="s">
        <v>2370</v>
      </c>
      <c r="L1334" s="63">
        <v>44736</v>
      </c>
      <c r="M1334" s="93" t="s">
        <v>86</v>
      </c>
      <c r="N1334" s="61" t="s">
        <v>373</v>
      </c>
      <c r="O1334" s="57" t="s">
        <v>2607</v>
      </c>
      <c r="P1334" s="57" t="s">
        <v>2606</v>
      </c>
      <c r="Q1334" s="118" t="s">
        <v>2143</v>
      </c>
      <c r="R1334" s="60" t="s">
        <v>86</v>
      </c>
      <c r="S1334" s="60"/>
    </row>
    <row r="1335" spans="1:19" ht="135" hidden="1" customHeight="1" x14ac:dyDescent="0.2">
      <c r="A1335" s="61" t="s">
        <v>2605</v>
      </c>
      <c r="B1335" s="55" t="s">
        <v>378</v>
      </c>
      <c r="C1335" s="56" t="s">
        <v>96</v>
      </c>
      <c r="D1335" s="57" t="s">
        <v>2604</v>
      </c>
      <c r="E1335" s="61" t="s">
        <v>108</v>
      </c>
      <c r="F1335" s="61" t="s">
        <v>376</v>
      </c>
      <c r="G1335" s="55" t="s">
        <v>375</v>
      </c>
      <c r="H1335" s="93" t="s">
        <v>86</v>
      </c>
      <c r="I1335" s="93" t="s">
        <v>86</v>
      </c>
      <c r="J1335" s="61" t="s">
        <v>2147</v>
      </c>
      <c r="K1335" s="62" t="s">
        <v>2370</v>
      </c>
      <c r="L1335" s="63">
        <v>44736</v>
      </c>
      <c r="M1335" s="93" t="s">
        <v>86</v>
      </c>
      <c r="N1335" s="61" t="s">
        <v>373</v>
      </c>
      <c r="O1335" s="57" t="s">
        <v>2603</v>
      </c>
      <c r="P1335" s="57" t="s">
        <v>2602</v>
      </c>
      <c r="Q1335" s="118" t="s">
        <v>2143</v>
      </c>
      <c r="R1335" s="60" t="s">
        <v>86</v>
      </c>
      <c r="S1335" s="60"/>
    </row>
    <row r="1336" spans="1:19" ht="135" hidden="1" customHeight="1" x14ac:dyDescent="0.2">
      <c r="A1336" s="61" t="s">
        <v>2601</v>
      </c>
      <c r="B1336" s="55" t="s">
        <v>97</v>
      </c>
      <c r="C1336" s="56" t="s">
        <v>96</v>
      </c>
      <c r="D1336" s="57" t="s">
        <v>2600</v>
      </c>
      <c r="E1336" s="61" t="s">
        <v>2180</v>
      </c>
      <c r="F1336" s="61" t="s">
        <v>2179</v>
      </c>
      <c r="G1336" s="55" t="s">
        <v>218</v>
      </c>
      <c r="H1336" s="93" t="s">
        <v>86</v>
      </c>
      <c r="I1336" s="93" t="s">
        <v>86</v>
      </c>
      <c r="J1336" s="61" t="s">
        <v>2599</v>
      </c>
      <c r="K1336" s="62" t="s">
        <v>2598</v>
      </c>
      <c r="L1336" s="63">
        <v>44760</v>
      </c>
      <c r="M1336" s="93" t="s">
        <v>86</v>
      </c>
      <c r="N1336" s="61" t="s">
        <v>224</v>
      </c>
      <c r="O1336" s="57" t="s">
        <v>2597</v>
      </c>
      <c r="P1336" s="57" t="s">
        <v>2596</v>
      </c>
      <c r="Q1336" s="118" t="s">
        <v>2589</v>
      </c>
      <c r="R1336" s="60" t="s">
        <v>86</v>
      </c>
      <c r="S1336" s="60"/>
    </row>
    <row r="1337" spans="1:19" ht="135" hidden="1" customHeight="1" x14ac:dyDescent="0.2">
      <c r="A1337" s="61" t="s">
        <v>2595</v>
      </c>
      <c r="B1337" s="55" t="s">
        <v>97</v>
      </c>
      <c r="C1337" s="56" t="s">
        <v>96</v>
      </c>
      <c r="D1337" s="57" t="s">
        <v>2594</v>
      </c>
      <c r="E1337" s="61" t="s">
        <v>2180</v>
      </c>
      <c r="F1337" s="61" t="s">
        <v>2179</v>
      </c>
      <c r="G1337" s="55" t="s">
        <v>218</v>
      </c>
      <c r="H1337" s="93" t="s">
        <v>86</v>
      </c>
      <c r="I1337" s="93" t="s">
        <v>86</v>
      </c>
      <c r="J1337" s="61" t="s">
        <v>2593</v>
      </c>
      <c r="K1337" s="62" t="s">
        <v>2592</v>
      </c>
      <c r="L1337" s="63">
        <v>44760</v>
      </c>
      <c r="M1337" s="93" t="s">
        <v>86</v>
      </c>
      <c r="N1337" s="61" t="s">
        <v>224</v>
      </c>
      <c r="O1337" s="57" t="s">
        <v>2591</v>
      </c>
      <c r="P1337" s="57" t="s">
        <v>2590</v>
      </c>
      <c r="Q1337" s="118" t="s">
        <v>2589</v>
      </c>
      <c r="R1337" s="60" t="s">
        <v>86</v>
      </c>
      <c r="S1337" s="60"/>
    </row>
    <row r="1338" spans="1:19" ht="135" hidden="1" customHeight="1" x14ac:dyDescent="0.2">
      <c r="A1338" s="61" t="s">
        <v>2588</v>
      </c>
      <c r="B1338" s="55" t="s">
        <v>378</v>
      </c>
      <c r="C1338" s="56" t="s">
        <v>96</v>
      </c>
      <c r="D1338" s="57" t="s">
        <v>2587</v>
      </c>
      <c r="E1338" s="61" t="s">
        <v>108</v>
      </c>
      <c r="F1338" s="61" t="s">
        <v>376</v>
      </c>
      <c r="G1338" s="55" t="s">
        <v>375</v>
      </c>
      <c r="H1338" s="93" t="s">
        <v>86</v>
      </c>
      <c r="I1338" s="93" t="s">
        <v>86</v>
      </c>
      <c r="J1338" s="61" t="s">
        <v>2147</v>
      </c>
      <c r="K1338" s="62" t="s">
        <v>2586</v>
      </c>
      <c r="L1338" s="63">
        <v>44637</v>
      </c>
      <c r="M1338" s="93" t="s">
        <v>86</v>
      </c>
      <c r="N1338" s="61" t="s">
        <v>373</v>
      </c>
      <c r="O1338" s="57" t="s">
        <v>2585</v>
      </c>
      <c r="P1338" s="57" t="s">
        <v>2584</v>
      </c>
      <c r="Q1338" s="118" t="s">
        <v>2143</v>
      </c>
      <c r="R1338" s="60" t="s">
        <v>86</v>
      </c>
      <c r="S1338" s="60"/>
    </row>
    <row r="1339" spans="1:19" ht="135" hidden="1" customHeight="1" x14ac:dyDescent="0.2">
      <c r="A1339" s="61" t="s">
        <v>2583</v>
      </c>
      <c r="B1339" s="55" t="s">
        <v>97</v>
      </c>
      <c r="C1339" s="56" t="s">
        <v>96</v>
      </c>
      <c r="D1339" s="57" t="s">
        <v>2582</v>
      </c>
      <c r="E1339" s="61" t="s">
        <v>1500</v>
      </c>
      <c r="F1339" s="61" t="s">
        <v>228</v>
      </c>
      <c r="G1339" s="55" t="s">
        <v>218</v>
      </c>
      <c r="H1339" s="93" t="s">
        <v>86</v>
      </c>
      <c r="I1339" s="93" t="s">
        <v>86</v>
      </c>
      <c r="J1339" s="61" t="s">
        <v>2581</v>
      </c>
      <c r="K1339" s="62" t="s">
        <v>2580</v>
      </c>
      <c r="L1339" s="63">
        <v>44760</v>
      </c>
      <c r="M1339" s="93" t="s">
        <v>86</v>
      </c>
      <c r="N1339" s="61" t="s">
        <v>224</v>
      </c>
      <c r="O1339" s="57" t="s">
        <v>391</v>
      </c>
      <c r="P1339" s="57" t="s">
        <v>2569</v>
      </c>
      <c r="Q1339" s="118" t="s">
        <v>2579</v>
      </c>
      <c r="R1339" s="60" t="s">
        <v>86</v>
      </c>
      <c r="S1339" s="60"/>
    </row>
    <row r="1340" spans="1:19" ht="135" hidden="1" customHeight="1" x14ac:dyDescent="0.2">
      <c r="A1340" s="61" t="s">
        <v>2578</v>
      </c>
      <c r="B1340" s="55" t="s">
        <v>97</v>
      </c>
      <c r="C1340" s="56" t="s">
        <v>96</v>
      </c>
      <c r="D1340" s="57" t="s">
        <v>2577</v>
      </c>
      <c r="E1340" s="61" t="s">
        <v>1500</v>
      </c>
      <c r="F1340" s="61" t="s">
        <v>219</v>
      </c>
      <c r="G1340" s="55" t="s">
        <v>218</v>
      </c>
      <c r="H1340" s="93" t="s">
        <v>86</v>
      </c>
      <c r="I1340" s="93" t="s">
        <v>86</v>
      </c>
      <c r="J1340" s="61" t="s">
        <v>2576</v>
      </c>
      <c r="K1340" s="62" t="s">
        <v>2575</v>
      </c>
      <c r="L1340" s="63">
        <v>44760</v>
      </c>
      <c r="M1340" s="93" t="s">
        <v>86</v>
      </c>
      <c r="N1340" s="61" t="s">
        <v>224</v>
      </c>
      <c r="O1340" s="57" t="s">
        <v>391</v>
      </c>
      <c r="P1340" s="57" t="s">
        <v>2569</v>
      </c>
      <c r="Q1340" s="118" t="s">
        <v>2574</v>
      </c>
      <c r="R1340" s="60" t="s">
        <v>86</v>
      </c>
      <c r="S1340" s="60"/>
    </row>
    <row r="1341" spans="1:19" ht="135" hidden="1" customHeight="1" x14ac:dyDescent="0.2">
      <c r="A1341" s="61" t="s">
        <v>2573</v>
      </c>
      <c r="B1341" s="55" t="s">
        <v>97</v>
      </c>
      <c r="C1341" s="56" t="s">
        <v>96</v>
      </c>
      <c r="D1341" s="57" t="s">
        <v>2572</v>
      </c>
      <c r="E1341" s="61" t="s">
        <v>1500</v>
      </c>
      <c r="F1341" s="61" t="s">
        <v>228</v>
      </c>
      <c r="G1341" s="55" t="s">
        <v>218</v>
      </c>
      <c r="H1341" s="93" t="s">
        <v>86</v>
      </c>
      <c r="I1341" s="93" t="s">
        <v>86</v>
      </c>
      <c r="J1341" s="61" t="s">
        <v>2571</v>
      </c>
      <c r="K1341" s="62" t="s">
        <v>2570</v>
      </c>
      <c r="L1341" s="63">
        <v>44760</v>
      </c>
      <c r="M1341" s="93" t="s">
        <v>86</v>
      </c>
      <c r="N1341" s="61" t="s">
        <v>224</v>
      </c>
      <c r="O1341" s="57" t="s">
        <v>391</v>
      </c>
      <c r="P1341" s="57" t="s">
        <v>2569</v>
      </c>
      <c r="Q1341" s="118" t="s">
        <v>2568</v>
      </c>
      <c r="R1341" s="60" t="s">
        <v>86</v>
      </c>
      <c r="S1341" s="60"/>
    </row>
    <row r="1342" spans="1:19" ht="135" hidden="1" customHeight="1" x14ac:dyDescent="0.2">
      <c r="A1342" s="61" t="s">
        <v>2567</v>
      </c>
      <c r="B1342" s="55" t="s">
        <v>378</v>
      </c>
      <c r="C1342" s="56" t="s">
        <v>96</v>
      </c>
      <c r="D1342" s="57" t="s">
        <v>2566</v>
      </c>
      <c r="E1342" s="61" t="s">
        <v>108</v>
      </c>
      <c r="F1342" s="61" t="s">
        <v>376</v>
      </c>
      <c r="G1342" s="55" t="s">
        <v>375</v>
      </c>
      <c r="H1342" s="93" t="s">
        <v>86</v>
      </c>
      <c r="I1342" s="93" t="s">
        <v>86</v>
      </c>
      <c r="J1342" s="61" t="s">
        <v>2147</v>
      </c>
      <c r="K1342" s="62" t="s">
        <v>2370</v>
      </c>
      <c r="L1342" s="63">
        <v>44753</v>
      </c>
      <c r="M1342" s="93" t="s">
        <v>86</v>
      </c>
      <c r="N1342" s="61" t="s">
        <v>373</v>
      </c>
      <c r="O1342" s="57" t="s">
        <v>2565</v>
      </c>
      <c r="P1342" s="57" t="s">
        <v>2564</v>
      </c>
      <c r="Q1342" s="118" t="s">
        <v>2563</v>
      </c>
      <c r="R1342" s="60" t="s">
        <v>86</v>
      </c>
      <c r="S1342" s="60"/>
    </row>
    <row r="1343" spans="1:19" ht="135" hidden="1" customHeight="1" x14ac:dyDescent="0.2">
      <c r="A1343" s="61" t="s">
        <v>2562</v>
      </c>
      <c r="B1343" s="55" t="s">
        <v>378</v>
      </c>
      <c r="C1343" s="56" t="s">
        <v>96</v>
      </c>
      <c r="D1343" s="57" t="s">
        <v>2561</v>
      </c>
      <c r="E1343" s="61" t="s">
        <v>108</v>
      </c>
      <c r="F1343" s="61" t="s">
        <v>376</v>
      </c>
      <c r="G1343" s="55" t="s">
        <v>375</v>
      </c>
      <c r="H1343" s="93" t="s">
        <v>86</v>
      </c>
      <c r="I1343" s="93" t="s">
        <v>86</v>
      </c>
      <c r="J1343" s="61" t="s">
        <v>2147</v>
      </c>
      <c r="K1343" s="62" t="s">
        <v>2370</v>
      </c>
      <c r="L1343" s="63">
        <v>44755</v>
      </c>
      <c r="M1343" s="93" t="s">
        <v>86</v>
      </c>
      <c r="N1343" s="61" t="s">
        <v>373</v>
      </c>
      <c r="O1343" s="57" t="s">
        <v>2560</v>
      </c>
      <c r="P1343" s="57" t="s">
        <v>2559</v>
      </c>
      <c r="Q1343" s="118" t="s">
        <v>2143</v>
      </c>
      <c r="R1343" s="60" t="s">
        <v>86</v>
      </c>
      <c r="S1343" s="60"/>
    </row>
    <row r="1344" spans="1:19" ht="135" hidden="1" customHeight="1" x14ac:dyDescent="0.2">
      <c r="A1344" s="61" t="s">
        <v>2558</v>
      </c>
      <c r="B1344" s="55" t="s">
        <v>97</v>
      </c>
      <c r="C1344" s="56" t="s">
        <v>96</v>
      </c>
      <c r="D1344" s="57" t="s">
        <v>2557</v>
      </c>
      <c r="E1344" s="61" t="s">
        <v>782</v>
      </c>
      <c r="F1344" s="61" t="s">
        <v>93</v>
      </c>
      <c r="G1344" s="55" t="s">
        <v>92</v>
      </c>
      <c r="H1344" s="93" t="s">
        <v>86</v>
      </c>
      <c r="I1344" s="93" t="s">
        <v>86</v>
      </c>
      <c r="J1344" s="61" t="s">
        <v>2556</v>
      </c>
      <c r="K1344" s="62" t="s">
        <v>2555</v>
      </c>
      <c r="L1344" s="63">
        <v>44665</v>
      </c>
      <c r="M1344" s="93" t="s">
        <v>86</v>
      </c>
      <c r="N1344" s="61" t="s">
        <v>90</v>
      </c>
      <c r="O1344" s="57" t="s">
        <v>2554</v>
      </c>
      <c r="P1344" s="57" t="s">
        <v>2553</v>
      </c>
      <c r="Q1344" s="118" t="s">
        <v>2552</v>
      </c>
      <c r="R1344" s="60" t="s">
        <v>86</v>
      </c>
      <c r="S1344" s="60" t="s">
        <v>223</v>
      </c>
    </row>
    <row r="1345" spans="1:19" ht="135" hidden="1" customHeight="1" x14ac:dyDescent="0.2">
      <c r="A1345" s="61" t="s">
        <v>2551</v>
      </c>
      <c r="B1345" s="55" t="s">
        <v>97</v>
      </c>
      <c r="C1345" s="56" t="s">
        <v>96</v>
      </c>
      <c r="D1345" s="57" t="s">
        <v>2550</v>
      </c>
      <c r="E1345" s="61" t="s">
        <v>242</v>
      </c>
      <c r="F1345" s="61" t="s">
        <v>219</v>
      </c>
      <c r="G1345" s="55" t="s">
        <v>218</v>
      </c>
      <c r="H1345" s="93" t="s">
        <v>86</v>
      </c>
      <c r="I1345" s="93" t="s">
        <v>86</v>
      </c>
      <c r="J1345" s="61" t="s">
        <v>2549</v>
      </c>
      <c r="K1345" s="62" t="s">
        <v>2548</v>
      </c>
      <c r="L1345" s="63">
        <v>44762</v>
      </c>
      <c r="M1345" s="93" t="s">
        <v>86</v>
      </c>
      <c r="N1345" s="61" t="s">
        <v>224</v>
      </c>
      <c r="O1345" s="57" t="s">
        <v>391</v>
      </c>
      <c r="P1345" s="57" t="s">
        <v>2537</v>
      </c>
      <c r="Q1345" s="118" t="s">
        <v>2547</v>
      </c>
      <c r="R1345" s="60" t="s">
        <v>86</v>
      </c>
      <c r="S1345" s="60"/>
    </row>
    <row r="1346" spans="1:19" ht="135" hidden="1" customHeight="1" x14ac:dyDescent="0.2">
      <c r="A1346" s="61" t="s">
        <v>2546</v>
      </c>
      <c r="B1346" s="55" t="s">
        <v>97</v>
      </c>
      <c r="C1346" s="56" t="s">
        <v>96</v>
      </c>
      <c r="D1346" s="57" t="s">
        <v>2545</v>
      </c>
      <c r="E1346" s="61" t="s">
        <v>242</v>
      </c>
      <c r="F1346" s="61" t="s">
        <v>228</v>
      </c>
      <c r="G1346" s="55" t="s">
        <v>218</v>
      </c>
      <c r="H1346" s="93" t="s">
        <v>86</v>
      </c>
      <c r="I1346" s="93" t="s">
        <v>86</v>
      </c>
      <c r="J1346" s="61" t="s">
        <v>2544</v>
      </c>
      <c r="K1346" s="62" t="s">
        <v>2543</v>
      </c>
      <c r="L1346" s="63">
        <v>44762</v>
      </c>
      <c r="M1346" s="93" t="s">
        <v>86</v>
      </c>
      <c r="N1346" s="61" t="s">
        <v>224</v>
      </c>
      <c r="O1346" s="57" t="s">
        <v>391</v>
      </c>
      <c r="P1346" s="57" t="s">
        <v>2537</v>
      </c>
      <c r="Q1346" s="118" t="s">
        <v>2542</v>
      </c>
      <c r="R1346" s="60" t="s">
        <v>86</v>
      </c>
      <c r="S1346" s="60"/>
    </row>
    <row r="1347" spans="1:19" ht="135" hidden="1" customHeight="1" x14ac:dyDescent="0.2">
      <c r="A1347" s="61" t="s">
        <v>2541</v>
      </c>
      <c r="B1347" s="55" t="s">
        <v>97</v>
      </c>
      <c r="C1347" s="56" t="s">
        <v>96</v>
      </c>
      <c r="D1347" s="57" t="s">
        <v>2540</v>
      </c>
      <c r="E1347" s="61" t="s">
        <v>242</v>
      </c>
      <c r="F1347" s="61" t="s">
        <v>228</v>
      </c>
      <c r="G1347" s="55" t="s">
        <v>218</v>
      </c>
      <c r="H1347" s="93" t="s">
        <v>86</v>
      </c>
      <c r="I1347" s="93" t="s">
        <v>86</v>
      </c>
      <c r="J1347" s="61" t="s">
        <v>2539</v>
      </c>
      <c r="K1347" s="62" t="s">
        <v>2538</v>
      </c>
      <c r="L1347" s="63">
        <v>44762</v>
      </c>
      <c r="M1347" s="93" t="s">
        <v>86</v>
      </c>
      <c r="N1347" s="61" t="s">
        <v>224</v>
      </c>
      <c r="O1347" s="57" t="s">
        <v>391</v>
      </c>
      <c r="P1347" s="57" t="s">
        <v>2537</v>
      </c>
      <c r="Q1347" s="118" t="s">
        <v>2536</v>
      </c>
      <c r="R1347" s="60" t="s">
        <v>86</v>
      </c>
      <c r="S1347" s="60"/>
    </row>
    <row r="1348" spans="1:19" ht="135" hidden="1" customHeight="1" x14ac:dyDescent="0.2">
      <c r="A1348" s="61" t="s">
        <v>2535</v>
      </c>
      <c r="B1348" s="55" t="s">
        <v>97</v>
      </c>
      <c r="C1348" s="56" t="s">
        <v>96</v>
      </c>
      <c r="D1348" s="57" t="s">
        <v>2534</v>
      </c>
      <c r="E1348" s="61" t="s">
        <v>118</v>
      </c>
      <c r="F1348" s="61" t="s">
        <v>228</v>
      </c>
      <c r="G1348" s="55" t="s">
        <v>218</v>
      </c>
      <c r="H1348" s="93" t="s">
        <v>86</v>
      </c>
      <c r="I1348" s="93" t="s">
        <v>86</v>
      </c>
      <c r="J1348" s="61" t="s">
        <v>2533</v>
      </c>
      <c r="K1348" s="62" t="s">
        <v>2532</v>
      </c>
      <c r="L1348" s="63">
        <v>44823</v>
      </c>
      <c r="M1348" s="93" t="s">
        <v>86</v>
      </c>
      <c r="N1348" s="61" t="s">
        <v>224</v>
      </c>
      <c r="O1348" s="57" t="s">
        <v>2522</v>
      </c>
      <c r="P1348" s="57" t="s">
        <v>2521</v>
      </c>
      <c r="Q1348" s="118" t="s">
        <v>2531</v>
      </c>
      <c r="R1348" s="60" t="s">
        <v>86</v>
      </c>
      <c r="S1348" s="60"/>
    </row>
    <row r="1349" spans="1:19" ht="135" hidden="1" customHeight="1" x14ac:dyDescent="0.2">
      <c r="A1349" s="61" t="s">
        <v>2530</v>
      </c>
      <c r="B1349" s="55" t="s">
        <v>97</v>
      </c>
      <c r="C1349" s="56" t="s">
        <v>96</v>
      </c>
      <c r="D1349" s="57" t="s">
        <v>2529</v>
      </c>
      <c r="E1349" s="61" t="s">
        <v>118</v>
      </c>
      <c r="F1349" s="61" t="s">
        <v>219</v>
      </c>
      <c r="G1349" s="55" t="s">
        <v>218</v>
      </c>
      <c r="H1349" s="93" t="s">
        <v>86</v>
      </c>
      <c r="I1349" s="93" t="s">
        <v>86</v>
      </c>
      <c r="J1349" s="61" t="s">
        <v>2528</v>
      </c>
      <c r="K1349" s="62" t="s">
        <v>2317</v>
      </c>
      <c r="L1349" s="63">
        <v>44823</v>
      </c>
      <c r="M1349" s="93" t="s">
        <v>86</v>
      </c>
      <c r="N1349" s="61" t="s">
        <v>224</v>
      </c>
      <c r="O1349" s="57" t="s">
        <v>2522</v>
      </c>
      <c r="P1349" s="57" t="s">
        <v>2521</v>
      </c>
      <c r="Q1349" s="118" t="s">
        <v>2527</v>
      </c>
      <c r="R1349" s="60" t="s">
        <v>86</v>
      </c>
      <c r="S1349" s="60"/>
    </row>
    <row r="1350" spans="1:19" ht="135" hidden="1" customHeight="1" x14ac:dyDescent="0.2">
      <c r="A1350" s="61" t="s">
        <v>2526</v>
      </c>
      <c r="B1350" s="55" t="s">
        <v>97</v>
      </c>
      <c r="C1350" s="56" t="s">
        <v>96</v>
      </c>
      <c r="D1350" s="57" t="s">
        <v>2525</v>
      </c>
      <c r="E1350" s="61" t="s">
        <v>118</v>
      </c>
      <c r="F1350" s="61" t="s">
        <v>228</v>
      </c>
      <c r="G1350" s="55" t="s">
        <v>218</v>
      </c>
      <c r="H1350" s="93" t="s">
        <v>86</v>
      </c>
      <c r="I1350" s="93" t="s">
        <v>86</v>
      </c>
      <c r="J1350" s="61" t="s">
        <v>2524</v>
      </c>
      <c r="K1350" s="62" t="s">
        <v>2523</v>
      </c>
      <c r="L1350" s="63">
        <v>44823</v>
      </c>
      <c r="M1350" s="93" t="s">
        <v>86</v>
      </c>
      <c r="N1350" s="61" t="s">
        <v>224</v>
      </c>
      <c r="O1350" s="57" t="s">
        <v>2522</v>
      </c>
      <c r="P1350" s="57" t="s">
        <v>2521</v>
      </c>
      <c r="Q1350" s="118" t="s">
        <v>2520</v>
      </c>
      <c r="R1350" s="60" t="s">
        <v>86</v>
      </c>
      <c r="S1350" s="60"/>
    </row>
    <row r="1351" spans="1:19" ht="135" hidden="1" customHeight="1" x14ac:dyDescent="0.2">
      <c r="A1351" s="61" t="s">
        <v>2519</v>
      </c>
      <c r="B1351" s="55" t="s">
        <v>378</v>
      </c>
      <c r="C1351" s="56" t="s">
        <v>96</v>
      </c>
      <c r="D1351" s="57" t="s">
        <v>2518</v>
      </c>
      <c r="E1351" s="61" t="s">
        <v>108</v>
      </c>
      <c r="F1351" s="61" t="s">
        <v>376</v>
      </c>
      <c r="G1351" s="55" t="s">
        <v>373</v>
      </c>
      <c r="H1351" s="93" t="s">
        <v>86</v>
      </c>
      <c r="I1351" s="93" t="s">
        <v>86</v>
      </c>
      <c r="J1351" s="61" t="s">
        <v>2147</v>
      </c>
      <c r="K1351" s="62" t="s">
        <v>2370</v>
      </c>
      <c r="L1351" s="63">
        <v>44818</v>
      </c>
      <c r="M1351" s="93" t="s">
        <v>86</v>
      </c>
      <c r="N1351" s="61" t="s">
        <v>373</v>
      </c>
      <c r="O1351" s="57" t="s">
        <v>2517</v>
      </c>
      <c r="P1351" s="57" t="s">
        <v>2516</v>
      </c>
      <c r="Q1351" s="118" t="s">
        <v>2143</v>
      </c>
      <c r="R1351" s="60" t="s">
        <v>86</v>
      </c>
      <c r="S1351" s="60"/>
    </row>
    <row r="1352" spans="1:19" ht="135" hidden="1" customHeight="1" x14ac:dyDescent="0.2">
      <c r="A1352" s="61" t="s">
        <v>2515</v>
      </c>
      <c r="B1352" s="55" t="s">
        <v>110</v>
      </c>
      <c r="C1352" s="56" t="s">
        <v>96</v>
      </c>
      <c r="D1352" s="57" t="s">
        <v>2514</v>
      </c>
      <c r="E1352" s="61" t="s">
        <v>118</v>
      </c>
      <c r="F1352" s="61" t="s">
        <v>117</v>
      </c>
      <c r="G1352" s="55" t="s">
        <v>92</v>
      </c>
      <c r="H1352" s="93" t="s">
        <v>86</v>
      </c>
      <c r="I1352" s="93" t="s">
        <v>86</v>
      </c>
      <c r="J1352" s="61" t="s">
        <v>2513</v>
      </c>
      <c r="K1352" s="62" t="s">
        <v>2512</v>
      </c>
      <c r="L1352" s="63">
        <v>44827</v>
      </c>
      <c r="M1352" s="117" t="s">
        <v>103</v>
      </c>
      <c r="N1352" s="61" t="s">
        <v>90</v>
      </c>
      <c r="O1352" s="57" t="s">
        <v>124</v>
      </c>
      <c r="P1352" s="57" t="s">
        <v>2511</v>
      </c>
      <c r="Q1352" s="118" t="s">
        <v>2510</v>
      </c>
      <c r="R1352" s="60" t="s">
        <v>86</v>
      </c>
      <c r="S1352" s="60"/>
    </row>
    <row r="1353" spans="1:19" ht="135" hidden="1" customHeight="1" x14ac:dyDescent="0.2">
      <c r="A1353" s="61" t="s">
        <v>2509</v>
      </c>
      <c r="B1353" s="55" t="s">
        <v>110</v>
      </c>
      <c r="C1353" s="56" t="s">
        <v>96</v>
      </c>
      <c r="D1353" s="57" t="s">
        <v>2508</v>
      </c>
      <c r="E1353" s="61" t="s">
        <v>108</v>
      </c>
      <c r="F1353" s="61" t="s">
        <v>173</v>
      </c>
      <c r="G1353" s="55" t="s">
        <v>413</v>
      </c>
      <c r="H1353" s="93" t="s">
        <v>86</v>
      </c>
      <c r="I1353" s="93" t="s">
        <v>86</v>
      </c>
      <c r="J1353" s="61" t="s">
        <v>2507</v>
      </c>
      <c r="K1353" s="62" t="s">
        <v>2506</v>
      </c>
      <c r="L1353" s="63">
        <v>44824</v>
      </c>
      <c r="M1353" s="117" t="s">
        <v>103</v>
      </c>
      <c r="N1353" s="61" t="s">
        <v>408</v>
      </c>
      <c r="O1353" s="57" t="s">
        <v>1952</v>
      </c>
      <c r="P1353" s="57" t="s">
        <v>1951</v>
      </c>
      <c r="Q1353" s="118" t="s">
        <v>2505</v>
      </c>
      <c r="R1353" s="60" t="s">
        <v>86</v>
      </c>
      <c r="S1353" s="60"/>
    </row>
    <row r="1354" spans="1:19" ht="135" hidden="1" customHeight="1" x14ac:dyDescent="0.2">
      <c r="A1354" s="61" t="s">
        <v>2504</v>
      </c>
      <c r="B1354" s="55" t="s">
        <v>110</v>
      </c>
      <c r="C1354" s="56" t="s">
        <v>96</v>
      </c>
      <c r="D1354" s="57" t="s">
        <v>2503</v>
      </c>
      <c r="E1354" s="61" t="s">
        <v>130</v>
      </c>
      <c r="F1354" s="61" t="s">
        <v>145</v>
      </c>
      <c r="G1354" s="55" t="s">
        <v>92</v>
      </c>
      <c r="H1354" s="93" t="s">
        <v>86</v>
      </c>
      <c r="I1354" s="93" t="s">
        <v>86</v>
      </c>
      <c r="J1354" s="61" t="s">
        <v>2502</v>
      </c>
      <c r="K1354" s="62" t="s">
        <v>2501</v>
      </c>
      <c r="L1354" s="63">
        <v>44827</v>
      </c>
      <c r="M1354" s="117" t="s">
        <v>103</v>
      </c>
      <c r="N1354" s="61" t="s">
        <v>90</v>
      </c>
      <c r="O1354" s="57" t="s">
        <v>2248</v>
      </c>
      <c r="P1354" s="57" t="s">
        <v>2500</v>
      </c>
      <c r="Q1354" s="118" t="s">
        <v>2499</v>
      </c>
      <c r="R1354" s="60" t="s">
        <v>86</v>
      </c>
      <c r="S1354" s="60"/>
    </row>
    <row r="1355" spans="1:19" ht="135" hidden="1" customHeight="1" x14ac:dyDescent="0.2">
      <c r="A1355" s="61" t="s">
        <v>2498</v>
      </c>
      <c r="B1355" s="55" t="s">
        <v>110</v>
      </c>
      <c r="C1355" s="56" t="s">
        <v>96</v>
      </c>
      <c r="D1355" s="57" t="s">
        <v>2497</v>
      </c>
      <c r="E1355" s="61" t="s">
        <v>108</v>
      </c>
      <c r="F1355" s="61" t="s">
        <v>117</v>
      </c>
      <c r="G1355" s="55" t="s">
        <v>92</v>
      </c>
      <c r="H1355" s="93" t="s">
        <v>86</v>
      </c>
      <c r="I1355" s="93" t="s">
        <v>86</v>
      </c>
      <c r="J1355" s="61" t="s">
        <v>2496</v>
      </c>
      <c r="K1355" s="62" t="s">
        <v>2495</v>
      </c>
      <c r="L1355" s="63">
        <v>44833</v>
      </c>
      <c r="M1355" s="117" t="s">
        <v>103</v>
      </c>
      <c r="N1355" s="61" t="s">
        <v>90</v>
      </c>
      <c r="O1355" s="57" t="s">
        <v>829</v>
      </c>
      <c r="P1355" s="57" t="s">
        <v>2459</v>
      </c>
      <c r="Q1355" s="118" t="s">
        <v>2494</v>
      </c>
      <c r="R1355" s="60" t="s">
        <v>86</v>
      </c>
      <c r="S1355" s="60"/>
    </row>
    <row r="1356" spans="1:19" ht="135" hidden="1" customHeight="1" x14ac:dyDescent="0.2">
      <c r="A1356" s="61" t="s">
        <v>2493</v>
      </c>
      <c r="B1356" s="55" t="s">
        <v>110</v>
      </c>
      <c r="C1356" s="56" t="s">
        <v>96</v>
      </c>
      <c r="D1356" s="57" t="s">
        <v>2492</v>
      </c>
      <c r="E1356" s="61" t="s">
        <v>108</v>
      </c>
      <c r="F1356" s="61" t="s">
        <v>117</v>
      </c>
      <c r="G1356" s="55" t="s">
        <v>92</v>
      </c>
      <c r="H1356" s="93" t="s">
        <v>86</v>
      </c>
      <c r="I1356" s="93" t="s">
        <v>86</v>
      </c>
      <c r="J1356" s="61" t="s">
        <v>2491</v>
      </c>
      <c r="K1356" s="62" t="s">
        <v>2490</v>
      </c>
      <c r="L1356" s="63">
        <v>44833</v>
      </c>
      <c r="M1356" s="117" t="s">
        <v>103</v>
      </c>
      <c r="N1356" s="61" t="s">
        <v>90</v>
      </c>
      <c r="O1356" s="57" t="s">
        <v>829</v>
      </c>
      <c r="P1356" s="57" t="s">
        <v>2459</v>
      </c>
      <c r="Q1356" s="118" t="s">
        <v>2489</v>
      </c>
      <c r="R1356" s="60" t="s">
        <v>86</v>
      </c>
      <c r="S1356" s="60"/>
    </row>
    <row r="1357" spans="1:19" ht="135" hidden="1" customHeight="1" x14ac:dyDescent="0.2">
      <c r="A1357" s="61" t="s">
        <v>2488</v>
      </c>
      <c r="B1357" s="55" t="s">
        <v>110</v>
      </c>
      <c r="C1357" s="56" t="s">
        <v>96</v>
      </c>
      <c r="D1357" s="57" t="s">
        <v>2487</v>
      </c>
      <c r="E1357" s="61" t="s">
        <v>108</v>
      </c>
      <c r="F1357" s="61" t="s">
        <v>117</v>
      </c>
      <c r="G1357" s="55" t="s">
        <v>92</v>
      </c>
      <c r="H1357" s="93" t="s">
        <v>86</v>
      </c>
      <c r="I1357" s="93" t="s">
        <v>86</v>
      </c>
      <c r="J1357" s="61" t="s">
        <v>2486</v>
      </c>
      <c r="K1357" s="62" t="s">
        <v>2485</v>
      </c>
      <c r="L1357" s="63">
        <v>44833</v>
      </c>
      <c r="M1357" s="117" t="s">
        <v>103</v>
      </c>
      <c r="N1357" s="61" t="s">
        <v>90</v>
      </c>
      <c r="O1357" s="57" t="s">
        <v>829</v>
      </c>
      <c r="P1357" s="57" t="s">
        <v>2459</v>
      </c>
      <c r="Q1357" s="118" t="s">
        <v>2484</v>
      </c>
      <c r="R1357" s="60" t="s">
        <v>86</v>
      </c>
      <c r="S1357" s="60"/>
    </row>
    <row r="1358" spans="1:19" ht="135" hidden="1" customHeight="1" x14ac:dyDescent="0.2">
      <c r="A1358" s="61" t="s">
        <v>2483</v>
      </c>
      <c r="B1358" s="55" t="s">
        <v>110</v>
      </c>
      <c r="C1358" s="56" t="s">
        <v>96</v>
      </c>
      <c r="D1358" s="57" t="s">
        <v>2482</v>
      </c>
      <c r="E1358" s="61" t="s">
        <v>108</v>
      </c>
      <c r="F1358" s="61" t="s">
        <v>117</v>
      </c>
      <c r="G1358" s="55" t="s">
        <v>92</v>
      </c>
      <c r="H1358" s="93" t="s">
        <v>86</v>
      </c>
      <c r="I1358" s="93" t="s">
        <v>86</v>
      </c>
      <c r="J1358" s="61" t="s">
        <v>2481</v>
      </c>
      <c r="K1358" s="62" t="s">
        <v>2480</v>
      </c>
      <c r="L1358" s="63">
        <v>44833</v>
      </c>
      <c r="M1358" s="117" t="s">
        <v>103</v>
      </c>
      <c r="N1358" s="61" t="s">
        <v>90</v>
      </c>
      <c r="O1358" s="57" t="s">
        <v>829</v>
      </c>
      <c r="P1358" s="57" t="s">
        <v>2459</v>
      </c>
      <c r="Q1358" s="118" t="s">
        <v>2479</v>
      </c>
      <c r="R1358" s="60" t="s">
        <v>86</v>
      </c>
      <c r="S1358" s="60"/>
    </row>
    <row r="1359" spans="1:19" ht="135" hidden="1" customHeight="1" x14ac:dyDescent="0.2">
      <c r="A1359" s="61" t="s">
        <v>2478</v>
      </c>
      <c r="B1359" s="55" t="s">
        <v>110</v>
      </c>
      <c r="C1359" s="56" t="s">
        <v>96</v>
      </c>
      <c r="D1359" s="57" t="s">
        <v>2477</v>
      </c>
      <c r="E1359" s="61" t="s">
        <v>108</v>
      </c>
      <c r="F1359" s="61" t="s">
        <v>117</v>
      </c>
      <c r="G1359" s="55" t="s">
        <v>92</v>
      </c>
      <c r="H1359" s="93" t="s">
        <v>86</v>
      </c>
      <c r="I1359" s="93" t="s">
        <v>86</v>
      </c>
      <c r="J1359" s="61" t="s">
        <v>2476</v>
      </c>
      <c r="K1359" s="62" t="s">
        <v>2475</v>
      </c>
      <c r="L1359" s="63">
        <v>44833</v>
      </c>
      <c r="M1359" s="117" t="s">
        <v>103</v>
      </c>
      <c r="N1359" s="61" t="s">
        <v>90</v>
      </c>
      <c r="O1359" s="57" t="s">
        <v>829</v>
      </c>
      <c r="P1359" s="57" t="s">
        <v>2459</v>
      </c>
      <c r="Q1359" s="118" t="s">
        <v>2474</v>
      </c>
      <c r="R1359" s="60" t="s">
        <v>86</v>
      </c>
      <c r="S1359" s="60"/>
    </row>
    <row r="1360" spans="1:19" ht="135" hidden="1" customHeight="1" x14ac:dyDescent="0.2">
      <c r="A1360" s="61" t="s">
        <v>2473</v>
      </c>
      <c r="B1360" s="55" t="s">
        <v>110</v>
      </c>
      <c r="C1360" s="56" t="s">
        <v>96</v>
      </c>
      <c r="D1360" s="57" t="s">
        <v>2472</v>
      </c>
      <c r="E1360" s="61" t="s">
        <v>108</v>
      </c>
      <c r="F1360" s="61" t="s">
        <v>117</v>
      </c>
      <c r="G1360" s="55" t="s">
        <v>92</v>
      </c>
      <c r="H1360" s="93" t="s">
        <v>86</v>
      </c>
      <c r="I1360" s="93" t="s">
        <v>86</v>
      </c>
      <c r="J1360" s="61" t="s">
        <v>2471</v>
      </c>
      <c r="K1360" s="62" t="s">
        <v>2470</v>
      </c>
      <c r="L1360" s="63">
        <v>44833</v>
      </c>
      <c r="M1360" s="117" t="s">
        <v>103</v>
      </c>
      <c r="N1360" s="61" t="s">
        <v>90</v>
      </c>
      <c r="O1360" s="57" t="s">
        <v>829</v>
      </c>
      <c r="P1360" s="57" t="s">
        <v>2459</v>
      </c>
      <c r="Q1360" s="118" t="s">
        <v>2469</v>
      </c>
      <c r="R1360" s="60" t="s">
        <v>86</v>
      </c>
      <c r="S1360" s="60"/>
    </row>
    <row r="1361" spans="1:19" ht="135" hidden="1" customHeight="1" x14ac:dyDescent="0.2">
      <c r="A1361" s="61" t="s">
        <v>2468</v>
      </c>
      <c r="B1361" s="55" t="s">
        <v>110</v>
      </c>
      <c r="C1361" s="56" t="s">
        <v>96</v>
      </c>
      <c r="D1361" s="57" t="s">
        <v>2467</v>
      </c>
      <c r="E1361" s="61" t="s">
        <v>108</v>
      </c>
      <c r="F1361" s="61" t="s">
        <v>117</v>
      </c>
      <c r="G1361" s="55" t="s">
        <v>92</v>
      </c>
      <c r="H1361" s="93" t="s">
        <v>86</v>
      </c>
      <c r="I1361" s="93" t="s">
        <v>86</v>
      </c>
      <c r="J1361" s="61" t="s">
        <v>2466</v>
      </c>
      <c r="K1361" s="62" t="s">
        <v>2465</v>
      </c>
      <c r="L1361" s="63">
        <v>44833</v>
      </c>
      <c r="M1361" s="117" t="s">
        <v>103</v>
      </c>
      <c r="N1361" s="61" t="s">
        <v>90</v>
      </c>
      <c r="O1361" s="57" t="s">
        <v>829</v>
      </c>
      <c r="P1361" s="57" t="s">
        <v>2459</v>
      </c>
      <c r="Q1361" s="118" t="s">
        <v>2464</v>
      </c>
      <c r="R1361" s="60" t="s">
        <v>86</v>
      </c>
      <c r="S1361" s="60"/>
    </row>
    <row r="1362" spans="1:19" ht="135" hidden="1" customHeight="1" x14ac:dyDescent="0.2">
      <c r="A1362" s="61" t="s">
        <v>2463</v>
      </c>
      <c r="B1362" s="55" t="s">
        <v>110</v>
      </c>
      <c r="C1362" s="56" t="s">
        <v>96</v>
      </c>
      <c r="D1362" s="57" t="s">
        <v>2462</v>
      </c>
      <c r="E1362" s="61" t="s">
        <v>108</v>
      </c>
      <c r="F1362" s="61" t="s">
        <v>117</v>
      </c>
      <c r="G1362" s="55" t="s">
        <v>92</v>
      </c>
      <c r="H1362" s="93" t="s">
        <v>86</v>
      </c>
      <c r="I1362" s="93" t="s">
        <v>86</v>
      </c>
      <c r="J1362" s="61" t="s">
        <v>2461</v>
      </c>
      <c r="K1362" s="62" t="s">
        <v>2460</v>
      </c>
      <c r="L1362" s="63">
        <v>44833</v>
      </c>
      <c r="M1362" s="117" t="s">
        <v>103</v>
      </c>
      <c r="N1362" s="61" t="s">
        <v>90</v>
      </c>
      <c r="O1362" s="57" t="s">
        <v>829</v>
      </c>
      <c r="P1362" s="57" t="s">
        <v>2459</v>
      </c>
      <c r="Q1362" s="118" t="s">
        <v>2458</v>
      </c>
      <c r="R1362" s="60" t="s">
        <v>86</v>
      </c>
      <c r="S1362" s="60"/>
    </row>
    <row r="1363" spans="1:19" ht="135" hidden="1" customHeight="1" x14ac:dyDescent="0.2">
      <c r="A1363" s="61" t="s">
        <v>2457</v>
      </c>
      <c r="B1363" s="55" t="s">
        <v>110</v>
      </c>
      <c r="C1363" s="56" t="s">
        <v>96</v>
      </c>
      <c r="D1363" s="57" t="s">
        <v>2456</v>
      </c>
      <c r="E1363" s="61" t="s">
        <v>108</v>
      </c>
      <c r="F1363" s="61" t="s">
        <v>117</v>
      </c>
      <c r="G1363" s="55" t="s">
        <v>92</v>
      </c>
      <c r="H1363" s="93" t="s">
        <v>86</v>
      </c>
      <c r="I1363" s="93" t="s">
        <v>86</v>
      </c>
      <c r="J1363" s="61" t="s">
        <v>2455</v>
      </c>
      <c r="K1363" s="62" t="s">
        <v>2454</v>
      </c>
      <c r="L1363" s="63">
        <v>44833</v>
      </c>
      <c r="M1363" s="117" t="s">
        <v>103</v>
      </c>
      <c r="N1363" s="61" t="s">
        <v>90</v>
      </c>
      <c r="O1363" s="57" t="s">
        <v>829</v>
      </c>
      <c r="P1363" s="57" t="s">
        <v>828</v>
      </c>
      <c r="Q1363" s="118" t="s">
        <v>2453</v>
      </c>
      <c r="R1363" s="60" t="s">
        <v>86</v>
      </c>
      <c r="S1363" s="60"/>
    </row>
    <row r="1364" spans="1:19" ht="135" hidden="1" customHeight="1" x14ac:dyDescent="0.2">
      <c r="A1364" s="61" t="s">
        <v>2452</v>
      </c>
      <c r="B1364" s="55" t="s">
        <v>110</v>
      </c>
      <c r="C1364" s="56" t="s">
        <v>96</v>
      </c>
      <c r="D1364" s="57" t="s">
        <v>2451</v>
      </c>
      <c r="E1364" s="61" t="s">
        <v>597</v>
      </c>
      <c r="F1364" s="61" t="s">
        <v>117</v>
      </c>
      <c r="G1364" s="55" t="s">
        <v>92</v>
      </c>
      <c r="H1364" s="93" t="s">
        <v>86</v>
      </c>
      <c r="I1364" s="93" t="s">
        <v>86</v>
      </c>
      <c r="J1364" s="61" t="s">
        <v>2450</v>
      </c>
      <c r="K1364" s="62" t="s">
        <v>2449</v>
      </c>
      <c r="L1364" s="63">
        <v>44832</v>
      </c>
      <c r="M1364" s="117" t="s">
        <v>103</v>
      </c>
      <c r="N1364" s="61" t="s">
        <v>90</v>
      </c>
      <c r="O1364" s="57" t="s">
        <v>124</v>
      </c>
      <c r="P1364" s="57" t="s">
        <v>2448</v>
      </c>
      <c r="Q1364" s="118" t="s">
        <v>2447</v>
      </c>
      <c r="R1364" s="60" t="s">
        <v>86</v>
      </c>
      <c r="S1364" s="60"/>
    </row>
    <row r="1365" spans="1:19" ht="135" hidden="1" customHeight="1" x14ac:dyDescent="0.2">
      <c r="A1365" s="61" t="s">
        <v>2446</v>
      </c>
      <c r="B1365" s="55" t="s">
        <v>110</v>
      </c>
      <c r="C1365" s="56" t="s">
        <v>96</v>
      </c>
      <c r="D1365" s="57" t="s">
        <v>2445</v>
      </c>
      <c r="E1365" s="61" t="s">
        <v>108</v>
      </c>
      <c r="F1365" s="61" t="s">
        <v>117</v>
      </c>
      <c r="G1365" s="55" t="s">
        <v>106</v>
      </c>
      <c r="H1365" s="93" t="s">
        <v>86</v>
      </c>
      <c r="I1365" s="93" t="s">
        <v>86</v>
      </c>
      <c r="J1365" s="61" t="s">
        <v>2444</v>
      </c>
      <c r="K1365" s="62" t="s">
        <v>2443</v>
      </c>
      <c r="L1365" s="63">
        <v>44833</v>
      </c>
      <c r="M1365" s="117" t="s">
        <v>103</v>
      </c>
      <c r="N1365" s="61" t="s">
        <v>102</v>
      </c>
      <c r="O1365" s="57" t="s">
        <v>2430</v>
      </c>
      <c r="P1365" s="57" t="s">
        <v>2442</v>
      </c>
      <c r="Q1365" s="118" t="s">
        <v>2441</v>
      </c>
      <c r="R1365" s="60" t="s">
        <v>86</v>
      </c>
      <c r="S1365" s="60"/>
    </row>
    <row r="1366" spans="1:19" ht="135" hidden="1" customHeight="1" x14ac:dyDescent="0.2">
      <c r="A1366" s="61" t="s">
        <v>2440</v>
      </c>
      <c r="B1366" s="55" t="s">
        <v>110</v>
      </c>
      <c r="C1366" s="56" t="s">
        <v>96</v>
      </c>
      <c r="D1366" s="57" t="s">
        <v>2439</v>
      </c>
      <c r="E1366" s="61" t="s">
        <v>108</v>
      </c>
      <c r="F1366" s="61" t="s">
        <v>117</v>
      </c>
      <c r="G1366" s="55" t="s">
        <v>106</v>
      </c>
      <c r="H1366" s="93" t="s">
        <v>86</v>
      </c>
      <c r="I1366" s="93" t="s">
        <v>86</v>
      </c>
      <c r="J1366" s="61" t="s">
        <v>2438</v>
      </c>
      <c r="K1366" s="62" t="s">
        <v>2437</v>
      </c>
      <c r="L1366" s="63">
        <v>44833</v>
      </c>
      <c r="M1366" s="117" t="s">
        <v>103</v>
      </c>
      <c r="N1366" s="61" t="s">
        <v>102</v>
      </c>
      <c r="O1366" s="57" t="s">
        <v>2430</v>
      </c>
      <c r="P1366" s="57" t="s">
        <v>2436</v>
      </c>
      <c r="Q1366" s="118" t="s">
        <v>2435</v>
      </c>
      <c r="R1366" s="60" t="s">
        <v>86</v>
      </c>
      <c r="S1366" s="60"/>
    </row>
    <row r="1367" spans="1:19" ht="135" hidden="1" customHeight="1" x14ac:dyDescent="0.2">
      <c r="A1367" s="61" t="s">
        <v>2434</v>
      </c>
      <c r="B1367" s="55" t="s">
        <v>110</v>
      </c>
      <c r="C1367" s="56" t="s">
        <v>96</v>
      </c>
      <c r="D1367" s="57" t="s">
        <v>2433</v>
      </c>
      <c r="E1367" s="61" t="s">
        <v>108</v>
      </c>
      <c r="F1367" s="61" t="s">
        <v>117</v>
      </c>
      <c r="G1367" s="55" t="s">
        <v>106</v>
      </c>
      <c r="H1367" s="93" t="s">
        <v>86</v>
      </c>
      <c r="I1367" s="93" t="s">
        <v>86</v>
      </c>
      <c r="J1367" s="61" t="s">
        <v>2432</v>
      </c>
      <c r="K1367" s="62" t="s">
        <v>2431</v>
      </c>
      <c r="L1367" s="63">
        <v>44833</v>
      </c>
      <c r="M1367" s="117" t="s">
        <v>103</v>
      </c>
      <c r="N1367" s="61" t="s">
        <v>102</v>
      </c>
      <c r="O1367" s="57" t="s">
        <v>2430</v>
      </c>
      <c r="P1367" s="57" t="s">
        <v>2429</v>
      </c>
      <c r="Q1367" s="118" t="s">
        <v>2428</v>
      </c>
      <c r="R1367" s="60" t="s">
        <v>86</v>
      </c>
      <c r="S1367" s="60"/>
    </row>
    <row r="1368" spans="1:19" ht="135" hidden="1" customHeight="1" x14ac:dyDescent="0.2">
      <c r="A1368" s="61" t="s">
        <v>2427</v>
      </c>
      <c r="B1368" s="55" t="s">
        <v>110</v>
      </c>
      <c r="C1368" s="56" t="s">
        <v>96</v>
      </c>
      <c r="D1368" s="57" t="s">
        <v>2426</v>
      </c>
      <c r="E1368" s="61" t="s">
        <v>118</v>
      </c>
      <c r="F1368" s="61" t="s">
        <v>117</v>
      </c>
      <c r="G1368" s="55" t="s">
        <v>92</v>
      </c>
      <c r="H1368" s="93" t="s">
        <v>86</v>
      </c>
      <c r="I1368" s="93" t="s">
        <v>86</v>
      </c>
      <c r="J1368" s="61" t="s">
        <v>2425</v>
      </c>
      <c r="K1368" s="62" t="s">
        <v>2424</v>
      </c>
      <c r="L1368" s="63">
        <v>44833</v>
      </c>
      <c r="M1368" s="117" t="s">
        <v>103</v>
      </c>
      <c r="N1368" s="61" t="s">
        <v>90</v>
      </c>
      <c r="O1368" s="57" t="s">
        <v>124</v>
      </c>
      <c r="P1368" s="57" t="s">
        <v>2423</v>
      </c>
      <c r="Q1368" s="118" t="s">
        <v>2422</v>
      </c>
      <c r="R1368" s="60" t="s">
        <v>86</v>
      </c>
      <c r="S1368" s="60"/>
    </row>
    <row r="1369" spans="1:19" ht="135" hidden="1" customHeight="1" x14ac:dyDescent="0.2">
      <c r="A1369" s="61" t="s">
        <v>2421</v>
      </c>
      <c r="B1369" s="55" t="s">
        <v>110</v>
      </c>
      <c r="C1369" s="56" t="s">
        <v>96</v>
      </c>
      <c r="D1369" s="57" t="s">
        <v>2420</v>
      </c>
      <c r="E1369" s="61" t="s">
        <v>108</v>
      </c>
      <c r="F1369" s="61" t="s">
        <v>117</v>
      </c>
      <c r="G1369" s="55" t="s">
        <v>106</v>
      </c>
      <c r="H1369" s="93" t="s">
        <v>86</v>
      </c>
      <c r="I1369" s="93" t="s">
        <v>86</v>
      </c>
      <c r="J1369" s="61" t="s">
        <v>2419</v>
      </c>
      <c r="K1369" s="62" t="s">
        <v>2418</v>
      </c>
      <c r="L1369" s="63">
        <v>44831</v>
      </c>
      <c r="M1369" s="117" t="s">
        <v>103</v>
      </c>
      <c r="N1369" s="61" t="s">
        <v>102</v>
      </c>
      <c r="O1369" s="57" t="s">
        <v>2209</v>
      </c>
      <c r="P1369" s="57" t="s">
        <v>2202</v>
      </c>
      <c r="Q1369" s="118" t="s">
        <v>2417</v>
      </c>
      <c r="R1369" s="60" t="s">
        <v>86</v>
      </c>
      <c r="S1369" s="60"/>
    </row>
    <row r="1370" spans="1:19" ht="135" hidden="1" customHeight="1" x14ac:dyDescent="0.2">
      <c r="A1370" s="61" t="s">
        <v>2416</v>
      </c>
      <c r="B1370" s="55" t="s">
        <v>110</v>
      </c>
      <c r="C1370" s="56" t="s">
        <v>96</v>
      </c>
      <c r="D1370" s="57" t="s">
        <v>2415</v>
      </c>
      <c r="E1370" s="61" t="s">
        <v>108</v>
      </c>
      <c r="F1370" s="61" t="s">
        <v>117</v>
      </c>
      <c r="G1370" s="55" t="s">
        <v>2155</v>
      </c>
      <c r="H1370" s="93" t="s">
        <v>86</v>
      </c>
      <c r="I1370" s="93" t="s">
        <v>86</v>
      </c>
      <c r="J1370" s="61" t="s">
        <v>2414</v>
      </c>
      <c r="K1370" s="62" t="s">
        <v>2413</v>
      </c>
      <c r="L1370" s="63">
        <v>44831</v>
      </c>
      <c r="M1370" s="117" t="s">
        <v>103</v>
      </c>
      <c r="N1370" s="61" t="s">
        <v>102</v>
      </c>
      <c r="O1370" s="57" t="s">
        <v>2209</v>
      </c>
      <c r="P1370" s="57" t="s">
        <v>2202</v>
      </c>
      <c r="Q1370" s="118" t="s">
        <v>2412</v>
      </c>
      <c r="R1370" s="60" t="s">
        <v>86</v>
      </c>
      <c r="S1370" s="60"/>
    </row>
    <row r="1371" spans="1:19" ht="135" hidden="1" customHeight="1" x14ac:dyDescent="0.2">
      <c r="A1371" s="61" t="s">
        <v>2411</v>
      </c>
      <c r="B1371" s="55" t="s">
        <v>110</v>
      </c>
      <c r="C1371" s="56" t="s">
        <v>96</v>
      </c>
      <c r="D1371" s="57" t="s">
        <v>2410</v>
      </c>
      <c r="E1371" s="61" t="s">
        <v>108</v>
      </c>
      <c r="F1371" s="61" t="s">
        <v>117</v>
      </c>
      <c r="G1371" s="55" t="s">
        <v>2155</v>
      </c>
      <c r="H1371" s="93" t="s">
        <v>86</v>
      </c>
      <c r="I1371" s="93" t="s">
        <v>86</v>
      </c>
      <c r="J1371" s="61" t="s">
        <v>2409</v>
      </c>
      <c r="K1371" s="62" t="s">
        <v>2408</v>
      </c>
      <c r="L1371" s="63">
        <v>44831</v>
      </c>
      <c r="M1371" s="117" t="s">
        <v>103</v>
      </c>
      <c r="N1371" s="61" t="s">
        <v>102</v>
      </c>
      <c r="O1371" s="57" t="s">
        <v>2209</v>
      </c>
      <c r="P1371" s="57" t="s">
        <v>2202</v>
      </c>
      <c r="Q1371" s="118" t="s">
        <v>2407</v>
      </c>
      <c r="R1371" s="60" t="s">
        <v>86</v>
      </c>
      <c r="S1371" s="60"/>
    </row>
    <row r="1372" spans="1:19" ht="135" hidden="1" customHeight="1" x14ac:dyDescent="0.2">
      <c r="A1372" s="61" t="s">
        <v>2406</v>
      </c>
      <c r="B1372" s="55" t="s">
        <v>110</v>
      </c>
      <c r="C1372" s="56" t="s">
        <v>96</v>
      </c>
      <c r="D1372" s="57" t="s">
        <v>2405</v>
      </c>
      <c r="E1372" s="61" t="s">
        <v>108</v>
      </c>
      <c r="F1372" s="61" t="s">
        <v>117</v>
      </c>
      <c r="G1372" s="55" t="s">
        <v>2155</v>
      </c>
      <c r="H1372" s="93" t="s">
        <v>86</v>
      </c>
      <c r="I1372" s="93" t="s">
        <v>86</v>
      </c>
      <c r="J1372" s="61" t="s">
        <v>2404</v>
      </c>
      <c r="K1372" s="62" t="s">
        <v>2403</v>
      </c>
      <c r="L1372" s="63">
        <v>44833</v>
      </c>
      <c r="M1372" s="117" t="s">
        <v>103</v>
      </c>
      <c r="N1372" s="61" t="s">
        <v>102</v>
      </c>
      <c r="O1372" s="57" t="s">
        <v>2209</v>
      </c>
      <c r="P1372" s="57" t="s">
        <v>2202</v>
      </c>
      <c r="Q1372" s="118" t="s">
        <v>2402</v>
      </c>
      <c r="R1372" s="60" t="s">
        <v>86</v>
      </c>
      <c r="S1372" s="60"/>
    </row>
    <row r="1373" spans="1:19" ht="135" hidden="1" customHeight="1" x14ac:dyDescent="0.2">
      <c r="A1373" s="61" t="s">
        <v>2401</v>
      </c>
      <c r="B1373" s="55" t="s">
        <v>110</v>
      </c>
      <c r="C1373" s="56" t="s">
        <v>96</v>
      </c>
      <c r="D1373" s="57" t="s">
        <v>2400</v>
      </c>
      <c r="E1373" s="61" t="s">
        <v>108</v>
      </c>
      <c r="F1373" s="61" t="s">
        <v>117</v>
      </c>
      <c r="G1373" s="55" t="s">
        <v>2155</v>
      </c>
      <c r="H1373" s="93" t="s">
        <v>86</v>
      </c>
      <c r="I1373" s="93" t="s">
        <v>86</v>
      </c>
      <c r="J1373" s="61" t="s">
        <v>2399</v>
      </c>
      <c r="K1373" s="62" t="s">
        <v>2398</v>
      </c>
      <c r="L1373" s="63">
        <v>44833</v>
      </c>
      <c r="M1373" s="117" t="s">
        <v>103</v>
      </c>
      <c r="N1373" s="61" t="s">
        <v>102</v>
      </c>
      <c r="O1373" s="57" t="s">
        <v>2209</v>
      </c>
      <c r="P1373" s="57" t="s">
        <v>2202</v>
      </c>
      <c r="Q1373" s="118" t="s">
        <v>2397</v>
      </c>
      <c r="R1373" s="60" t="s">
        <v>86</v>
      </c>
      <c r="S1373" s="60"/>
    </row>
    <row r="1374" spans="1:19" ht="135" hidden="1" customHeight="1" x14ac:dyDescent="0.2">
      <c r="A1374" s="61" t="s">
        <v>2396</v>
      </c>
      <c r="B1374" s="55" t="s">
        <v>110</v>
      </c>
      <c r="C1374" s="56" t="s">
        <v>96</v>
      </c>
      <c r="D1374" s="57" t="s">
        <v>2395</v>
      </c>
      <c r="E1374" s="61" t="s">
        <v>108</v>
      </c>
      <c r="F1374" s="61" t="s">
        <v>117</v>
      </c>
      <c r="G1374" s="55" t="s">
        <v>106</v>
      </c>
      <c r="H1374" s="93" t="s">
        <v>86</v>
      </c>
      <c r="I1374" s="93" t="s">
        <v>86</v>
      </c>
      <c r="J1374" s="61" t="s">
        <v>2394</v>
      </c>
      <c r="K1374" s="62" t="s">
        <v>2393</v>
      </c>
      <c r="L1374" s="63">
        <v>44833</v>
      </c>
      <c r="M1374" s="117" t="s">
        <v>103</v>
      </c>
      <c r="N1374" s="61" t="s">
        <v>102</v>
      </c>
      <c r="O1374" s="57" t="s">
        <v>2209</v>
      </c>
      <c r="P1374" s="57" t="s">
        <v>2202</v>
      </c>
      <c r="Q1374" s="118" t="s">
        <v>2392</v>
      </c>
      <c r="R1374" s="60" t="s">
        <v>86</v>
      </c>
      <c r="S1374" s="60"/>
    </row>
    <row r="1375" spans="1:19" ht="135" hidden="1" customHeight="1" x14ac:dyDescent="0.2">
      <c r="A1375" s="61" t="s">
        <v>2391</v>
      </c>
      <c r="B1375" s="55" t="s">
        <v>110</v>
      </c>
      <c r="C1375" s="56" t="s">
        <v>96</v>
      </c>
      <c r="D1375" s="57" t="s">
        <v>2390</v>
      </c>
      <c r="E1375" s="61" t="s">
        <v>108</v>
      </c>
      <c r="F1375" s="61" t="s">
        <v>117</v>
      </c>
      <c r="G1375" s="55" t="s">
        <v>106</v>
      </c>
      <c r="H1375" s="93" t="s">
        <v>86</v>
      </c>
      <c r="I1375" s="93" t="s">
        <v>86</v>
      </c>
      <c r="J1375" s="61" t="s">
        <v>2389</v>
      </c>
      <c r="K1375" s="62" t="s">
        <v>2388</v>
      </c>
      <c r="L1375" s="63">
        <v>44833</v>
      </c>
      <c r="M1375" s="117" t="s">
        <v>103</v>
      </c>
      <c r="N1375" s="61" t="s">
        <v>102</v>
      </c>
      <c r="O1375" s="57" t="s">
        <v>2209</v>
      </c>
      <c r="P1375" s="57" t="s">
        <v>2202</v>
      </c>
      <c r="Q1375" s="118" t="s">
        <v>2387</v>
      </c>
      <c r="R1375" s="60" t="s">
        <v>86</v>
      </c>
      <c r="S1375" s="60"/>
    </row>
    <row r="1376" spans="1:19" ht="135" hidden="1" customHeight="1" x14ac:dyDescent="0.2">
      <c r="A1376" s="61" t="s">
        <v>2386</v>
      </c>
      <c r="B1376" s="55" t="s">
        <v>110</v>
      </c>
      <c r="C1376" s="56" t="s">
        <v>96</v>
      </c>
      <c r="D1376" s="57" t="s">
        <v>2385</v>
      </c>
      <c r="E1376" s="61" t="s">
        <v>108</v>
      </c>
      <c r="F1376" s="61" t="s">
        <v>117</v>
      </c>
      <c r="G1376" s="55" t="s">
        <v>2155</v>
      </c>
      <c r="H1376" s="93" t="s">
        <v>86</v>
      </c>
      <c r="I1376" s="93" t="s">
        <v>86</v>
      </c>
      <c r="J1376" s="61" t="s">
        <v>2384</v>
      </c>
      <c r="K1376" s="62" t="s">
        <v>2383</v>
      </c>
      <c r="L1376" s="63">
        <v>44833</v>
      </c>
      <c r="M1376" s="117" t="s">
        <v>103</v>
      </c>
      <c r="N1376" s="61" t="s">
        <v>102</v>
      </c>
      <c r="O1376" s="57" t="s">
        <v>2209</v>
      </c>
      <c r="P1376" s="57" t="s">
        <v>2202</v>
      </c>
      <c r="Q1376" s="118" t="s">
        <v>2382</v>
      </c>
      <c r="R1376" s="60" t="s">
        <v>86</v>
      </c>
      <c r="S1376" s="60"/>
    </row>
    <row r="1377" spans="1:19" ht="135" hidden="1" customHeight="1" x14ac:dyDescent="0.2">
      <c r="A1377" s="61" t="s">
        <v>2381</v>
      </c>
      <c r="B1377" s="55" t="s">
        <v>110</v>
      </c>
      <c r="C1377" s="56" t="s">
        <v>96</v>
      </c>
      <c r="D1377" s="57" t="s">
        <v>2380</v>
      </c>
      <c r="E1377" s="61" t="s">
        <v>108</v>
      </c>
      <c r="F1377" s="61" t="s">
        <v>117</v>
      </c>
      <c r="G1377" s="55" t="s">
        <v>2155</v>
      </c>
      <c r="H1377" s="93" t="s">
        <v>86</v>
      </c>
      <c r="I1377" s="93" t="s">
        <v>86</v>
      </c>
      <c r="J1377" s="61" t="s">
        <v>2379</v>
      </c>
      <c r="K1377" s="62" t="s">
        <v>2378</v>
      </c>
      <c r="L1377" s="63">
        <v>44833</v>
      </c>
      <c r="M1377" s="117" t="s">
        <v>103</v>
      </c>
      <c r="N1377" s="61" t="s">
        <v>102</v>
      </c>
      <c r="O1377" s="57" t="s">
        <v>2209</v>
      </c>
      <c r="P1377" s="57" t="s">
        <v>2202</v>
      </c>
      <c r="Q1377" s="118" t="s">
        <v>2377</v>
      </c>
      <c r="R1377" s="60" t="s">
        <v>86</v>
      </c>
      <c r="S1377" s="60"/>
    </row>
    <row r="1378" spans="1:19" ht="135" hidden="1" customHeight="1" x14ac:dyDescent="0.2">
      <c r="A1378" s="61" t="s">
        <v>2376</v>
      </c>
      <c r="B1378" s="55" t="s">
        <v>378</v>
      </c>
      <c r="C1378" s="56" t="s">
        <v>96</v>
      </c>
      <c r="D1378" s="57" t="s">
        <v>2375</v>
      </c>
      <c r="E1378" s="61" t="s">
        <v>108</v>
      </c>
      <c r="F1378" s="61" t="s">
        <v>376</v>
      </c>
      <c r="G1378" s="55" t="s">
        <v>375</v>
      </c>
      <c r="H1378" s="93" t="s">
        <v>86</v>
      </c>
      <c r="I1378" s="93" t="s">
        <v>86</v>
      </c>
      <c r="J1378" s="61" t="s">
        <v>2147</v>
      </c>
      <c r="K1378" s="62" t="s">
        <v>2370</v>
      </c>
      <c r="L1378" s="63">
        <v>44832</v>
      </c>
      <c r="M1378" s="93" t="s">
        <v>86</v>
      </c>
      <c r="N1378" s="61" t="s">
        <v>373</v>
      </c>
      <c r="O1378" s="57" t="s">
        <v>2374</v>
      </c>
      <c r="P1378" s="57" t="s">
        <v>2373</v>
      </c>
      <c r="Q1378" s="118" t="s">
        <v>2143</v>
      </c>
      <c r="R1378" s="60" t="s">
        <v>86</v>
      </c>
      <c r="S1378" s="60"/>
    </row>
    <row r="1379" spans="1:19" ht="135" hidden="1" customHeight="1" x14ac:dyDescent="0.2">
      <c r="A1379" s="61" t="s">
        <v>2372</v>
      </c>
      <c r="B1379" s="55" t="s">
        <v>378</v>
      </c>
      <c r="C1379" s="56" t="s">
        <v>96</v>
      </c>
      <c r="D1379" s="57" t="s">
        <v>2371</v>
      </c>
      <c r="E1379" s="61" t="s">
        <v>108</v>
      </c>
      <c r="F1379" s="61" t="s">
        <v>376</v>
      </c>
      <c r="G1379" s="55" t="s">
        <v>375</v>
      </c>
      <c r="H1379" s="93" t="s">
        <v>86</v>
      </c>
      <c r="I1379" s="93" t="s">
        <v>86</v>
      </c>
      <c r="J1379" s="61" t="s">
        <v>2147</v>
      </c>
      <c r="K1379" s="62" t="s">
        <v>2370</v>
      </c>
      <c r="L1379" s="63">
        <v>44832</v>
      </c>
      <c r="M1379" s="93" t="s">
        <v>86</v>
      </c>
      <c r="N1379" s="61" t="s">
        <v>373</v>
      </c>
      <c r="O1379" s="57" t="s">
        <v>2369</v>
      </c>
      <c r="P1379" s="57" t="s">
        <v>2368</v>
      </c>
      <c r="Q1379" s="118" t="s">
        <v>2367</v>
      </c>
      <c r="R1379" s="60" t="s">
        <v>86</v>
      </c>
      <c r="S1379" s="60"/>
    </row>
    <row r="1380" spans="1:19" ht="135" hidden="1" customHeight="1" x14ac:dyDescent="0.2">
      <c r="A1380" s="61" t="s">
        <v>2366</v>
      </c>
      <c r="B1380" s="55" t="s">
        <v>97</v>
      </c>
      <c r="C1380" s="56" t="s">
        <v>96</v>
      </c>
      <c r="D1380" s="57" t="s">
        <v>2365</v>
      </c>
      <c r="E1380" s="61" t="s">
        <v>242</v>
      </c>
      <c r="F1380" s="61" t="s">
        <v>228</v>
      </c>
      <c r="G1380" s="55" t="s">
        <v>218</v>
      </c>
      <c r="H1380" s="93" t="s">
        <v>86</v>
      </c>
      <c r="I1380" s="93" t="s">
        <v>86</v>
      </c>
      <c r="J1380" s="61" t="s">
        <v>2364</v>
      </c>
      <c r="K1380" s="62" t="s">
        <v>2363</v>
      </c>
      <c r="L1380" s="63">
        <v>44846</v>
      </c>
      <c r="M1380" s="93" t="s">
        <v>86</v>
      </c>
      <c r="N1380" s="61" t="s">
        <v>224</v>
      </c>
      <c r="O1380" s="57" t="s">
        <v>2357</v>
      </c>
      <c r="P1380" s="57" t="s">
        <v>2356</v>
      </c>
      <c r="Q1380" s="118" t="s">
        <v>2362</v>
      </c>
      <c r="R1380" s="60" t="s">
        <v>86</v>
      </c>
      <c r="S1380" s="60"/>
    </row>
    <row r="1381" spans="1:19" ht="135" hidden="1" customHeight="1" x14ac:dyDescent="0.2">
      <c r="A1381" s="61" t="s">
        <v>2361</v>
      </c>
      <c r="B1381" s="55" t="s">
        <v>97</v>
      </c>
      <c r="C1381" s="56" t="s">
        <v>96</v>
      </c>
      <c r="D1381" s="57" t="s">
        <v>2360</v>
      </c>
      <c r="E1381" s="61" t="s">
        <v>242</v>
      </c>
      <c r="F1381" s="61" t="s">
        <v>219</v>
      </c>
      <c r="G1381" s="55" t="s">
        <v>218</v>
      </c>
      <c r="H1381" s="93" t="s">
        <v>86</v>
      </c>
      <c r="I1381" s="93" t="s">
        <v>86</v>
      </c>
      <c r="J1381" s="61" t="s">
        <v>2359</v>
      </c>
      <c r="K1381" s="62" t="s">
        <v>2358</v>
      </c>
      <c r="L1381" s="63">
        <v>44846</v>
      </c>
      <c r="M1381" s="93" t="s">
        <v>86</v>
      </c>
      <c r="N1381" s="61" t="s">
        <v>214</v>
      </c>
      <c r="O1381" s="57" t="s">
        <v>2357</v>
      </c>
      <c r="P1381" s="57" t="s">
        <v>2356</v>
      </c>
      <c r="Q1381" s="118" t="s">
        <v>2355</v>
      </c>
      <c r="R1381" s="60" t="s">
        <v>86</v>
      </c>
      <c r="S1381" s="60"/>
    </row>
    <row r="1382" spans="1:19" ht="135" hidden="1" customHeight="1" x14ac:dyDescent="0.2">
      <c r="A1382" s="61" t="s">
        <v>2354</v>
      </c>
      <c r="B1382" s="55" t="s">
        <v>97</v>
      </c>
      <c r="C1382" s="56" t="s">
        <v>96</v>
      </c>
      <c r="D1382" s="57" t="s">
        <v>2353</v>
      </c>
      <c r="E1382" s="61" t="s">
        <v>782</v>
      </c>
      <c r="F1382" s="61" t="s">
        <v>228</v>
      </c>
      <c r="G1382" s="55" t="s">
        <v>218</v>
      </c>
      <c r="H1382" s="93" t="s">
        <v>86</v>
      </c>
      <c r="I1382" s="93" t="s">
        <v>86</v>
      </c>
      <c r="J1382" s="61" t="s">
        <v>2352</v>
      </c>
      <c r="K1382" s="62" t="s">
        <v>2351</v>
      </c>
      <c r="L1382" s="63">
        <v>44846</v>
      </c>
      <c r="M1382" s="93" t="s">
        <v>86</v>
      </c>
      <c r="N1382" s="61" t="s">
        <v>224</v>
      </c>
      <c r="O1382" s="57" t="s">
        <v>391</v>
      </c>
      <c r="P1382" s="57" t="s">
        <v>2340</v>
      </c>
      <c r="Q1382" s="118" t="s">
        <v>2350</v>
      </c>
      <c r="R1382" s="60" t="s">
        <v>86</v>
      </c>
      <c r="S1382" s="60"/>
    </row>
    <row r="1383" spans="1:19" ht="135" hidden="1" customHeight="1" x14ac:dyDescent="0.2">
      <c r="A1383" s="61" t="s">
        <v>2349</v>
      </c>
      <c r="B1383" s="55" t="s">
        <v>97</v>
      </c>
      <c r="C1383" s="56" t="s">
        <v>96</v>
      </c>
      <c r="D1383" s="57" t="s">
        <v>2348</v>
      </c>
      <c r="E1383" s="61" t="s">
        <v>782</v>
      </c>
      <c r="F1383" s="61" t="s">
        <v>228</v>
      </c>
      <c r="G1383" s="55" t="s">
        <v>218</v>
      </c>
      <c r="H1383" s="93" t="s">
        <v>86</v>
      </c>
      <c r="I1383" s="93" t="s">
        <v>86</v>
      </c>
      <c r="J1383" s="61" t="s">
        <v>2347</v>
      </c>
      <c r="K1383" s="62" t="s">
        <v>2346</v>
      </c>
      <c r="L1383" s="63">
        <v>44846</v>
      </c>
      <c r="M1383" s="93" t="s">
        <v>86</v>
      </c>
      <c r="N1383" s="61" t="s">
        <v>224</v>
      </c>
      <c r="O1383" s="57" t="s">
        <v>391</v>
      </c>
      <c r="P1383" s="57" t="s">
        <v>2340</v>
      </c>
      <c r="Q1383" s="118" t="s">
        <v>2345</v>
      </c>
      <c r="R1383" s="60" t="s">
        <v>86</v>
      </c>
      <c r="S1383" s="60"/>
    </row>
    <row r="1384" spans="1:19" ht="135" hidden="1" customHeight="1" x14ac:dyDescent="0.2">
      <c r="A1384" s="61" t="s">
        <v>2344</v>
      </c>
      <c r="B1384" s="55" t="s">
        <v>97</v>
      </c>
      <c r="C1384" s="56" t="s">
        <v>96</v>
      </c>
      <c r="D1384" s="57" t="s">
        <v>2343</v>
      </c>
      <c r="E1384" s="61" t="s">
        <v>782</v>
      </c>
      <c r="F1384" s="61" t="s">
        <v>219</v>
      </c>
      <c r="G1384" s="55" t="s">
        <v>218</v>
      </c>
      <c r="H1384" s="93" t="s">
        <v>86</v>
      </c>
      <c r="I1384" s="93" t="s">
        <v>86</v>
      </c>
      <c r="J1384" s="61" t="s">
        <v>2342</v>
      </c>
      <c r="K1384" s="62" t="s">
        <v>2341</v>
      </c>
      <c r="L1384" s="63">
        <v>44846</v>
      </c>
      <c r="M1384" s="93" t="s">
        <v>86</v>
      </c>
      <c r="N1384" s="61" t="s">
        <v>214</v>
      </c>
      <c r="O1384" s="57" t="s">
        <v>391</v>
      </c>
      <c r="P1384" s="57" t="s">
        <v>2340</v>
      </c>
      <c r="Q1384" s="118" t="s">
        <v>2339</v>
      </c>
      <c r="R1384" s="60" t="s">
        <v>86</v>
      </c>
      <c r="S1384" s="60"/>
    </row>
    <row r="1385" spans="1:19" ht="135" hidden="1" customHeight="1" x14ac:dyDescent="0.2">
      <c r="A1385" s="61" t="s">
        <v>2338</v>
      </c>
      <c r="B1385" s="55" t="s">
        <v>97</v>
      </c>
      <c r="C1385" s="56" t="s">
        <v>96</v>
      </c>
      <c r="D1385" s="57" t="s">
        <v>2337</v>
      </c>
      <c r="E1385" s="61" t="s">
        <v>220</v>
      </c>
      <c r="F1385" s="61" t="s">
        <v>228</v>
      </c>
      <c r="G1385" s="55" t="s">
        <v>218</v>
      </c>
      <c r="H1385" s="93" t="s">
        <v>86</v>
      </c>
      <c r="I1385" s="93" t="s">
        <v>86</v>
      </c>
      <c r="J1385" s="61" t="s">
        <v>2336</v>
      </c>
      <c r="K1385" s="62" t="s">
        <v>2335</v>
      </c>
      <c r="L1385" s="63">
        <v>44846</v>
      </c>
      <c r="M1385" s="93" t="s">
        <v>86</v>
      </c>
      <c r="N1385" s="61" t="s">
        <v>224</v>
      </c>
      <c r="O1385" s="57" t="s">
        <v>2324</v>
      </c>
      <c r="P1385" s="57" t="s">
        <v>2323</v>
      </c>
      <c r="Q1385" s="118" t="s">
        <v>2334</v>
      </c>
      <c r="R1385" s="60" t="s">
        <v>86</v>
      </c>
      <c r="S1385" s="60"/>
    </row>
    <row r="1386" spans="1:19" ht="135" hidden="1" customHeight="1" x14ac:dyDescent="0.2">
      <c r="A1386" s="61" t="s">
        <v>2333</v>
      </c>
      <c r="B1386" s="55" t="s">
        <v>97</v>
      </c>
      <c r="C1386" s="56" t="s">
        <v>96</v>
      </c>
      <c r="D1386" s="57" t="s">
        <v>2332</v>
      </c>
      <c r="E1386" s="61" t="s">
        <v>220</v>
      </c>
      <c r="F1386" s="61" t="s">
        <v>228</v>
      </c>
      <c r="G1386" s="55" t="s">
        <v>218</v>
      </c>
      <c r="H1386" s="93" t="s">
        <v>86</v>
      </c>
      <c r="I1386" s="93" t="s">
        <v>86</v>
      </c>
      <c r="J1386" s="61" t="s">
        <v>2331</v>
      </c>
      <c r="K1386" s="62" t="s">
        <v>2330</v>
      </c>
      <c r="L1386" s="63">
        <v>44846</v>
      </c>
      <c r="M1386" s="93" t="s">
        <v>86</v>
      </c>
      <c r="N1386" s="61" t="s">
        <v>224</v>
      </c>
      <c r="O1386" s="57" t="s">
        <v>2324</v>
      </c>
      <c r="P1386" s="57" t="s">
        <v>2323</v>
      </c>
      <c r="Q1386" s="118" t="s">
        <v>2329</v>
      </c>
      <c r="R1386" s="60" t="s">
        <v>86</v>
      </c>
      <c r="S1386" s="60"/>
    </row>
    <row r="1387" spans="1:19" ht="135" hidden="1" customHeight="1" x14ac:dyDescent="0.2">
      <c r="A1387" s="61" t="s">
        <v>2328</v>
      </c>
      <c r="B1387" s="55" t="s">
        <v>97</v>
      </c>
      <c r="C1387" s="56" t="s">
        <v>96</v>
      </c>
      <c r="D1387" s="57" t="s">
        <v>2327</v>
      </c>
      <c r="E1387" s="61" t="s">
        <v>220</v>
      </c>
      <c r="F1387" s="61" t="s">
        <v>219</v>
      </c>
      <c r="G1387" s="55" t="s">
        <v>218</v>
      </c>
      <c r="H1387" s="93" t="s">
        <v>86</v>
      </c>
      <c r="I1387" s="93" t="s">
        <v>86</v>
      </c>
      <c r="J1387" s="61" t="s">
        <v>2326</v>
      </c>
      <c r="K1387" s="62" t="s">
        <v>2325</v>
      </c>
      <c r="L1387" s="63">
        <v>44846</v>
      </c>
      <c r="M1387" s="93" t="s">
        <v>86</v>
      </c>
      <c r="N1387" s="61" t="s">
        <v>214</v>
      </c>
      <c r="O1387" s="57" t="s">
        <v>2324</v>
      </c>
      <c r="P1387" s="57" t="s">
        <v>2323</v>
      </c>
      <c r="Q1387" s="118" t="s">
        <v>2322</v>
      </c>
      <c r="R1387" s="60" t="s">
        <v>86</v>
      </c>
      <c r="S1387" s="60"/>
    </row>
    <row r="1388" spans="1:19" ht="135" hidden="1" customHeight="1" x14ac:dyDescent="0.2">
      <c r="A1388" s="61" t="s">
        <v>2321</v>
      </c>
      <c r="B1388" s="55" t="s">
        <v>97</v>
      </c>
      <c r="C1388" s="56" t="s">
        <v>96</v>
      </c>
      <c r="D1388" s="57" t="s">
        <v>2320</v>
      </c>
      <c r="E1388" s="61" t="s">
        <v>2319</v>
      </c>
      <c r="F1388" s="61" t="s">
        <v>93</v>
      </c>
      <c r="G1388" s="55" t="s">
        <v>92</v>
      </c>
      <c r="H1388" s="93" t="s">
        <v>86</v>
      </c>
      <c r="I1388" s="93" t="s">
        <v>86</v>
      </c>
      <c r="J1388" s="61" t="s">
        <v>2318</v>
      </c>
      <c r="K1388" s="62" t="s">
        <v>2317</v>
      </c>
      <c r="L1388" s="63">
        <v>44844</v>
      </c>
      <c r="M1388" s="93" t="s">
        <v>86</v>
      </c>
      <c r="N1388" s="61" t="s">
        <v>90</v>
      </c>
      <c r="O1388" s="57" t="s">
        <v>989</v>
      </c>
      <c r="P1388" s="57" t="s">
        <v>2316</v>
      </c>
      <c r="Q1388" s="118" t="s">
        <v>2315</v>
      </c>
      <c r="R1388" s="60" t="s">
        <v>86</v>
      </c>
      <c r="S1388" s="60"/>
    </row>
    <row r="1389" spans="1:19" ht="135" hidden="1" customHeight="1" x14ac:dyDescent="0.2">
      <c r="A1389" s="94" t="s">
        <v>2314</v>
      </c>
      <c r="B1389" s="85" t="s">
        <v>97</v>
      </c>
      <c r="C1389" s="142" t="s">
        <v>96</v>
      </c>
      <c r="D1389" s="95" t="s">
        <v>2313</v>
      </c>
      <c r="E1389" s="94" t="s">
        <v>782</v>
      </c>
      <c r="F1389" s="94" t="s">
        <v>228</v>
      </c>
      <c r="G1389" s="85" t="s">
        <v>218</v>
      </c>
      <c r="H1389" s="143" t="s">
        <v>86</v>
      </c>
      <c r="I1389" s="143" t="s">
        <v>86</v>
      </c>
      <c r="J1389" s="94" t="s">
        <v>2312</v>
      </c>
      <c r="K1389" s="96" t="s">
        <v>2311</v>
      </c>
      <c r="L1389" s="98">
        <v>44873</v>
      </c>
      <c r="M1389" s="143" t="s">
        <v>86</v>
      </c>
      <c r="N1389" s="94" t="s">
        <v>224</v>
      </c>
      <c r="O1389" s="95" t="s">
        <v>2300</v>
      </c>
      <c r="P1389" s="95" t="s">
        <v>2299</v>
      </c>
      <c r="Q1389" s="119" t="s">
        <v>2310</v>
      </c>
      <c r="R1389" s="60" t="s">
        <v>86</v>
      </c>
      <c r="S1389" s="60"/>
    </row>
    <row r="1390" spans="1:19" ht="135" hidden="1" customHeight="1" x14ac:dyDescent="0.2">
      <c r="A1390" s="61" t="s">
        <v>2309</v>
      </c>
      <c r="B1390" s="55" t="s">
        <v>97</v>
      </c>
      <c r="C1390" s="56" t="s">
        <v>96</v>
      </c>
      <c r="D1390" s="57" t="s">
        <v>2308</v>
      </c>
      <c r="E1390" s="61" t="s">
        <v>782</v>
      </c>
      <c r="F1390" s="61" t="s">
        <v>228</v>
      </c>
      <c r="G1390" s="55" t="s">
        <v>218</v>
      </c>
      <c r="H1390" s="93" t="s">
        <v>86</v>
      </c>
      <c r="I1390" s="93" t="s">
        <v>86</v>
      </c>
      <c r="J1390" s="61" t="s">
        <v>2307</v>
      </c>
      <c r="K1390" s="62" t="s">
        <v>2306</v>
      </c>
      <c r="L1390" s="63">
        <v>44873</v>
      </c>
      <c r="M1390" s="93" t="s">
        <v>86</v>
      </c>
      <c r="N1390" s="61" t="s">
        <v>224</v>
      </c>
      <c r="O1390" s="57" t="s">
        <v>2300</v>
      </c>
      <c r="P1390" s="57" t="s">
        <v>2299</v>
      </c>
      <c r="Q1390" s="118" t="s">
        <v>2305</v>
      </c>
      <c r="R1390" s="60" t="s">
        <v>86</v>
      </c>
      <c r="S1390" s="60"/>
    </row>
    <row r="1391" spans="1:19" ht="135" hidden="1" customHeight="1" x14ac:dyDescent="0.2">
      <c r="A1391" s="61" t="s">
        <v>2304</v>
      </c>
      <c r="B1391" s="55" t="s">
        <v>97</v>
      </c>
      <c r="C1391" s="56" t="s">
        <v>96</v>
      </c>
      <c r="D1391" s="57" t="s">
        <v>2303</v>
      </c>
      <c r="E1391" s="61" t="s">
        <v>782</v>
      </c>
      <c r="F1391" s="61" t="s">
        <v>219</v>
      </c>
      <c r="G1391" s="55" t="s">
        <v>218</v>
      </c>
      <c r="H1391" s="93" t="s">
        <v>86</v>
      </c>
      <c r="I1391" s="93" t="s">
        <v>86</v>
      </c>
      <c r="J1391" s="61" t="s">
        <v>2302</v>
      </c>
      <c r="K1391" s="62" t="s">
        <v>2301</v>
      </c>
      <c r="L1391" s="63">
        <v>44873</v>
      </c>
      <c r="M1391" s="93" t="s">
        <v>86</v>
      </c>
      <c r="N1391" s="61" t="s">
        <v>224</v>
      </c>
      <c r="O1391" s="57" t="s">
        <v>2300</v>
      </c>
      <c r="P1391" s="57" t="s">
        <v>2299</v>
      </c>
      <c r="Q1391" s="118" t="s">
        <v>2298</v>
      </c>
      <c r="R1391" s="60" t="s">
        <v>86</v>
      </c>
      <c r="S1391" s="60"/>
    </row>
    <row r="1392" spans="1:19" ht="135" hidden="1" customHeight="1" x14ac:dyDescent="0.2">
      <c r="A1392" s="135" t="s">
        <v>2297</v>
      </c>
      <c r="B1392" s="138" t="s">
        <v>110</v>
      </c>
      <c r="C1392" s="144" t="s">
        <v>96</v>
      </c>
      <c r="D1392" s="137" t="s">
        <v>2296</v>
      </c>
      <c r="E1392" s="135" t="s">
        <v>108</v>
      </c>
      <c r="F1392" s="135" t="s">
        <v>458</v>
      </c>
      <c r="G1392" s="138" t="s">
        <v>2280</v>
      </c>
      <c r="H1392" s="145" t="s">
        <v>86</v>
      </c>
      <c r="I1392" s="145" t="s">
        <v>86</v>
      </c>
      <c r="J1392" s="135" t="s">
        <v>2295</v>
      </c>
      <c r="K1392" s="139" t="s">
        <v>2294</v>
      </c>
      <c r="L1392" s="140">
        <v>44915</v>
      </c>
      <c r="M1392" s="146" t="s">
        <v>103</v>
      </c>
      <c r="N1392" s="135" t="s">
        <v>2277</v>
      </c>
      <c r="O1392" s="137" t="s">
        <v>1952</v>
      </c>
      <c r="P1392" s="137" t="s">
        <v>1951</v>
      </c>
      <c r="Q1392" s="141" t="s">
        <v>2293</v>
      </c>
      <c r="R1392" s="60" t="s">
        <v>86</v>
      </c>
      <c r="S1392" s="60"/>
    </row>
    <row r="1393" spans="1:19" ht="135" hidden="1" customHeight="1" x14ac:dyDescent="0.2">
      <c r="A1393" s="61" t="s">
        <v>2292</v>
      </c>
      <c r="B1393" s="55" t="s">
        <v>110</v>
      </c>
      <c r="C1393" s="56" t="s">
        <v>96</v>
      </c>
      <c r="D1393" s="57" t="s">
        <v>2291</v>
      </c>
      <c r="E1393" s="61" t="s">
        <v>108</v>
      </c>
      <c r="F1393" s="61" t="s">
        <v>458</v>
      </c>
      <c r="G1393" s="55" t="s">
        <v>2280</v>
      </c>
      <c r="H1393" s="93" t="s">
        <v>86</v>
      </c>
      <c r="I1393" s="93" t="s">
        <v>86</v>
      </c>
      <c r="J1393" s="61" t="s">
        <v>2290</v>
      </c>
      <c r="K1393" s="62" t="s">
        <v>2289</v>
      </c>
      <c r="L1393" s="63">
        <v>44915</v>
      </c>
      <c r="M1393" s="117" t="s">
        <v>103</v>
      </c>
      <c r="N1393" s="61" t="s">
        <v>2277</v>
      </c>
      <c r="O1393" s="57" t="s">
        <v>1952</v>
      </c>
      <c r="P1393" s="57" t="s">
        <v>1951</v>
      </c>
      <c r="Q1393" s="118" t="s">
        <v>2288</v>
      </c>
      <c r="R1393" s="60" t="s">
        <v>86</v>
      </c>
      <c r="S1393" s="60"/>
    </row>
    <row r="1394" spans="1:19" ht="135" hidden="1" customHeight="1" x14ac:dyDescent="0.2">
      <c r="A1394" s="61" t="s">
        <v>2287</v>
      </c>
      <c r="B1394" s="55" t="s">
        <v>110</v>
      </c>
      <c r="C1394" s="56" t="s">
        <v>96</v>
      </c>
      <c r="D1394" s="57" t="s">
        <v>2286</v>
      </c>
      <c r="E1394" s="61" t="s">
        <v>108</v>
      </c>
      <c r="F1394" s="61" t="s">
        <v>555</v>
      </c>
      <c r="G1394" s="55" t="s">
        <v>2280</v>
      </c>
      <c r="H1394" s="93" t="s">
        <v>86</v>
      </c>
      <c r="I1394" s="93" t="s">
        <v>86</v>
      </c>
      <c r="J1394" s="61" t="s">
        <v>2285</v>
      </c>
      <c r="K1394" s="62" t="s">
        <v>2284</v>
      </c>
      <c r="L1394" s="63">
        <v>44915</v>
      </c>
      <c r="M1394" s="117" t="s">
        <v>103</v>
      </c>
      <c r="N1394" s="61" t="s">
        <v>2277</v>
      </c>
      <c r="O1394" s="57" t="s">
        <v>1952</v>
      </c>
      <c r="P1394" s="57" t="s">
        <v>1951</v>
      </c>
      <c r="Q1394" s="118" t="s">
        <v>2283</v>
      </c>
      <c r="R1394" s="60" t="s">
        <v>86</v>
      </c>
      <c r="S1394" s="60"/>
    </row>
    <row r="1395" spans="1:19" ht="135" hidden="1" customHeight="1" x14ac:dyDescent="0.2">
      <c r="A1395" s="61" t="s">
        <v>2282</v>
      </c>
      <c r="B1395" s="55" t="s">
        <v>110</v>
      </c>
      <c r="C1395" s="56" t="s">
        <v>96</v>
      </c>
      <c r="D1395" s="57" t="s">
        <v>2281</v>
      </c>
      <c r="E1395" s="61" t="s">
        <v>108</v>
      </c>
      <c r="F1395" s="61" t="s">
        <v>173</v>
      </c>
      <c r="G1395" s="55" t="s">
        <v>2280</v>
      </c>
      <c r="H1395" s="93" t="s">
        <v>86</v>
      </c>
      <c r="I1395" s="93" t="s">
        <v>86</v>
      </c>
      <c r="J1395" s="61" t="s">
        <v>2279</v>
      </c>
      <c r="K1395" s="62" t="s">
        <v>2278</v>
      </c>
      <c r="L1395" s="63">
        <v>44915</v>
      </c>
      <c r="M1395" s="117" t="s">
        <v>103</v>
      </c>
      <c r="N1395" s="61" t="s">
        <v>2277</v>
      </c>
      <c r="O1395" s="57" t="s">
        <v>1952</v>
      </c>
      <c r="P1395" s="57" t="s">
        <v>1951</v>
      </c>
      <c r="Q1395" s="118" t="s">
        <v>2276</v>
      </c>
      <c r="R1395" s="60" t="s">
        <v>86</v>
      </c>
      <c r="S1395" s="60"/>
    </row>
    <row r="1396" spans="1:19" ht="135" hidden="1" customHeight="1" x14ac:dyDescent="0.2">
      <c r="A1396" s="61" t="s">
        <v>2275</v>
      </c>
      <c r="B1396" s="55" t="s">
        <v>110</v>
      </c>
      <c r="C1396" s="56" t="s">
        <v>96</v>
      </c>
      <c r="D1396" s="57" t="s">
        <v>2274</v>
      </c>
      <c r="E1396" s="61" t="s">
        <v>108</v>
      </c>
      <c r="F1396" s="61" t="s">
        <v>117</v>
      </c>
      <c r="G1396" s="55" t="s">
        <v>92</v>
      </c>
      <c r="H1396" s="93" t="s">
        <v>86</v>
      </c>
      <c r="I1396" s="93" t="s">
        <v>86</v>
      </c>
      <c r="J1396" s="61" t="s">
        <v>2273</v>
      </c>
      <c r="K1396" s="62" t="s">
        <v>2272</v>
      </c>
      <c r="L1396" s="63">
        <v>44900</v>
      </c>
      <c r="M1396" s="117" t="s">
        <v>103</v>
      </c>
      <c r="N1396" s="61" t="s">
        <v>90</v>
      </c>
      <c r="O1396" s="57" t="s">
        <v>829</v>
      </c>
      <c r="P1396" s="57" t="s">
        <v>810</v>
      </c>
      <c r="Q1396" s="118" t="s">
        <v>2271</v>
      </c>
      <c r="R1396" s="60" t="s">
        <v>86</v>
      </c>
      <c r="S1396" s="60"/>
    </row>
    <row r="1397" spans="1:19" ht="135" hidden="1" customHeight="1" x14ac:dyDescent="0.2">
      <c r="A1397" s="61" t="s">
        <v>2270</v>
      </c>
      <c r="B1397" s="55" t="s">
        <v>110</v>
      </c>
      <c r="C1397" s="56" t="s">
        <v>96</v>
      </c>
      <c r="D1397" s="57" t="s">
        <v>2269</v>
      </c>
      <c r="E1397" s="61" t="s">
        <v>108</v>
      </c>
      <c r="F1397" s="61" t="s">
        <v>117</v>
      </c>
      <c r="G1397" s="55" t="s">
        <v>92</v>
      </c>
      <c r="H1397" s="93" t="s">
        <v>86</v>
      </c>
      <c r="I1397" s="93" t="s">
        <v>86</v>
      </c>
      <c r="J1397" s="61" t="s">
        <v>2268</v>
      </c>
      <c r="K1397" s="62" t="s">
        <v>2267</v>
      </c>
      <c r="L1397" s="63">
        <v>44900</v>
      </c>
      <c r="M1397" s="117" t="s">
        <v>103</v>
      </c>
      <c r="N1397" s="61" t="s">
        <v>90</v>
      </c>
      <c r="O1397" s="57" t="s">
        <v>829</v>
      </c>
      <c r="P1397" s="57" t="s">
        <v>810</v>
      </c>
      <c r="Q1397" s="118" t="s">
        <v>2266</v>
      </c>
      <c r="R1397" s="60" t="s">
        <v>86</v>
      </c>
      <c r="S1397" s="60"/>
    </row>
    <row r="1398" spans="1:19" ht="135" hidden="1" customHeight="1" x14ac:dyDescent="0.2">
      <c r="A1398" s="61" t="s">
        <v>2265</v>
      </c>
      <c r="B1398" s="55" t="s">
        <v>97</v>
      </c>
      <c r="C1398" s="56" t="s">
        <v>96</v>
      </c>
      <c r="D1398" s="57" t="s">
        <v>2264</v>
      </c>
      <c r="E1398" s="61" t="s">
        <v>2140</v>
      </c>
      <c r="F1398" s="61" t="s">
        <v>164</v>
      </c>
      <c r="G1398" s="55" t="s">
        <v>163</v>
      </c>
      <c r="H1398" s="93" t="s">
        <v>2139</v>
      </c>
      <c r="I1398" s="93" t="s">
        <v>2138</v>
      </c>
      <c r="J1398" s="61" t="s">
        <v>2263</v>
      </c>
      <c r="K1398" s="62" t="s">
        <v>339</v>
      </c>
      <c r="L1398" s="63">
        <v>44914</v>
      </c>
      <c r="M1398" s="93" t="s">
        <v>86</v>
      </c>
      <c r="N1398" s="61" t="s">
        <v>158</v>
      </c>
      <c r="O1398" s="57" t="s">
        <v>2135</v>
      </c>
      <c r="P1398" s="57" t="s">
        <v>2257</v>
      </c>
      <c r="Q1398" s="118" t="s">
        <v>2262</v>
      </c>
      <c r="R1398" s="60" t="s">
        <v>86</v>
      </c>
      <c r="S1398" s="60"/>
    </row>
    <row r="1399" spans="1:19" ht="135" hidden="1" customHeight="1" x14ac:dyDescent="0.2">
      <c r="A1399" s="61" t="s">
        <v>2261</v>
      </c>
      <c r="B1399" s="55" t="s">
        <v>97</v>
      </c>
      <c r="C1399" s="56" t="s">
        <v>96</v>
      </c>
      <c r="D1399" s="57" t="s">
        <v>2260</v>
      </c>
      <c r="E1399" s="61" t="s">
        <v>2140</v>
      </c>
      <c r="F1399" s="61" t="s">
        <v>183</v>
      </c>
      <c r="G1399" s="55" t="s">
        <v>163</v>
      </c>
      <c r="H1399" s="93" t="s">
        <v>86</v>
      </c>
      <c r="I1399" s="93" t="s">
        <v>86</v>
      </c>
      <c r="J1399" s="61" t="s">
        <v>2259</v>
      </c>
      <c r="K1399" s="62" t="s">
        <v>2258</v>
      </c>
      <c r="L1399" s="63">
        <v>44914</v>
      </c>
      <c r="M1399" s="93" t="s">
        <v>86</v>
      </c>
      <c r="N1399" s="61" t="s">
        <v>158</v>
      </c>
      <c r="O1399" s="57" t="s">
        <v>2135</v>
      </c>
      <c r="P1399" s="57" t="s">
        <v>2257</v>
      </c>
      <c r="Q1399" s="118" t="s">
        <v>2256</v>
      </c>
      <c r="R1399" s="60" t="s">
        <v>86</v>
      </c>
      <c r="S1399" s="60"/>
    </row>
    <row r="1400" spans="1:19" ht="135" hidden="1" customHeight="1" x14ac:dyDescent="0.2">
      <c r="A1400" s="61" t="s">
        <v>2255</v>
      </c>
      <c r="B1400" s="55" t="s">
        <v>110</v>
      </c>
      <c r="C1400" s="56" t="s">
        <v>96</v>
      </c>
      <c r="D1400" s="57" t="s">
        <v>2254</v>
      </c>
      <c r="E1400" s="61" t="s">
        <v>2253</v>
      </c>
      <c r="F1400" s="61" t="s">
        <v>145</v>
      </c>
      <c r="G1400" s="55" t="s">
        <v>92</v>
      </c>
      <c r="H1400" s="93" t="s">
        <v>2252</v>
      </c>
      <c r="I1400" s="93" t="s">
        <v>2251</v>
      </c>
      <c r="J1400" s="61" t="s">
        <v>2250</v>
      </c>
      <c r="K1400" s="62" t="s">
        <v>2249</v>
      </c>
      <c r="L1400" s="63">
        <v>44902</v>
      </c>
      <c r="M1400" s="117" t="s">
        <v>103</v>
      </c>
      <c r="N1400" s="61" t="s">
        <v>90</v>
      </c>
      <c r="O1400" s="57" t="s">
        <v>2248</v>
      </c>
      <c r="P1400" s="57" t="s">
        <v>2247</v>
      </c>
      <c r="Q1400" s="118" t="s">
        <v>2246</v>
      </c>
      <c r="R1400" s="60" t="s">
        <v>86</v>
      </c>
      <c r="S1400" s="60"/>
    </row>
    <row r="1401" spans="1:19" ht="135" hidden="1" customHeight="1" x14ac:dyDescent="0.2">
      <c r="A1401" s="61" t="s">
        <v>2245</v>
      </c>
      <c r="B1401" s="55" t="s">
        <v>110</v>
      </c>
      <c r="C1401" s="56" t="s">
        <v>96</v>
      </c>
      <c r="D1401" s="57" t="s">
        <v>2244</v>
      </c>
      <c r="E1401" s="61" t="s">
        <v>108</v>
      </c>
      <c r="F1401" s="61" t="s">
        <v>129</v>
      </c>
      <c r="G1401" s="55" t="s">
        <v>2155</v>
      </c>
      <c r="H1401" s="93" t="s">
        <v>86</v>
      </c>
      <c r="I1401" s="93" t="s">
        <v>86</v>
      </c>
      <c r="J1401" s="61" t="s">
        <v>2243</v>
      </c>
      <c r="K1401" s="62" t="s">
        <v>2242</v>
      </c>
      <c r="L1401" s="63">
        <v>44914</v>
      </c>
      <c r="M1401" s="117" t="s">
        <v>103</v>
      </c>
      <c r="N1401" s="61" t="s">
        <v>102</v>
      </c>
      <c r="O1401" s="57" t="s">
        <v>101</v>
      </c>
      <c r="P1401" s="57" t="s">
        <v>100</v>
      </c>
      <c r="Q1401" s="118" t="s">
        <v>2241</v>
      </c>
      <c r="R1401" s="60" t="s">
        <v>86</v>
      </c>
      <c r="S1401" s="60"/>
    </row>
    <row r="1402" spans="1:19" ht="135" hidden="1" customHeight="1" x14ac:dyDescent="0.2">
      <c r="A1402" s="61" t="s">
        <v>139</v>
      </c>
      <c r="B1402" s="55" t="s">
        <v>110</v>
      </c>
      <c r="C1402" s="56" t="s">
        <v>96</v>
      </c>
      <c r="D1402" s="57" t="s">
        <v>138</v>
      </c>
      <c r="E1402" s="61" t="s">
        <v>108</v>
      </c>
      <c r="F1402" s="61" t="s">
        <v>129</v>
      </c>
      <c r="G1402" s="55" t="s">
        <v>106</v>
      </c>
      <c r="H1402" s="93" t="s">
        <v>86</v>
      </c>
      <c r="I1402" s="93" t="s">
        <v>86</v>
      </c>
      <c r="J1402" s="61" t="s">
        <v>137</v>
      </c>
      <c r="K1402" s="62" t="s">
        <v>136</v>
      </c>
      <c r="L1402" s="63">
        <v>44914</v>
      </c>
      <c r="M1402" s="117" t="s">
        <v>103</v>
      </c>
      <c r="N1402" s="61" t="s">
        <v>102</v>
      </c>
      <c r="O1402" s="57" t="s">
        <v>101</v>
      </c>
      <c r="P1402" s="57" t="s">
        <v>100</v>
      </c>
      <c r="Q1402" s="118" t="s">
        <v>133</v>
      </c>
      <c r="R1402" s="60" t="s">
        <v>86</v>
      </c>
      <c r="S1402" s="60" t="s">
        <v>223</v>
      </c>
    </row>
    <row r="1403" spans="1:19" ht="135" hidden="1" customHeight="1" x14ac:dyDescent="0.2">
      <c r="A1403" s="61" t="s">
        <v>2240</v>
      </c>
      <c r="B1403" s="55" t="s">
        <v>110</v>
      </c>
      <c r="C1403" s="56" t="s">
        <v>96</v>
      </c>
      <c r="D1403" s="57" t="s">
        <v>2239</v>
      </c>
      <c r="E1403" s="61" t="s">
        <v>118</v>
      </c>
      <c r="F1403" s="61" t="s">
        <v>117</v>
      </c>
      <c r="G1403" s="55" t="s">
        <v>92</v>
      </c>
      <c r="H1403" s="93" t="s">
        <v>86</v>
      </c>
      <c r="I1403" s="93" t="s">
        <v>86</v>
      </c>
      <c r="J1403" s="61" t="s">
        <v>2238</v>
      </c>
      <c r="K1403" s="62" t="s">
        <v>2237</v>
      </c>
      <c r="L1403" s="63">
        <v>44916</v>
      </c>
      <c r="M1403" s="117" t="s">
        <v>103</v>
      </c>
      <c r="N1403" s="61" t="s">
        <v>90</v>
      </c>
      <c r="O1403" s="57" t="s">
        <v>989</v>
      </c>
      <c r="P1403" s="57" t="s">
        <v>2236</v>
      </c>
      <c r="Q1403" s="118" t="s">
        <v>2235</v>
      </c>
      <c r="R1403" s="60" t="s">
        <v>86</v>
      </c>
      <c r="S1403" s="60"/>
    </row>
    <row r="1404" spans="1:19" ht="135" hidden="1" customHeight="1" x14ac:dyDescent="0.2">
      <c r="A1404" s="61" t="s">
        <v>2234</v>
      </c>
      <c r="B1404" s="55" t="s">
        <v>110</v>
      </c>
      <c r="C1404" s="56" t="s">
        <v>96</v>
      </c>
      <c r="D1404" s="57" t="s">
        <v>2233</v>
      </c>
      <c r="E1404" s="61" t="s">
        <v>108</v>
      </c>
      <c r="F1404" s="61" t="s">
        <v>117</v>
      </c>
      <c r="G1404" s="55" t="s">
        <v>2155</v>
      </c>
      <c r="H1404" s="93" t="s">
        <v>86</v>
      </c>
      <c r="I1404" s="93" t="s">
        <v>86</v>
      </c>
      <c r="J1404" s="61" t="s">
        <v>2232</v>
      </c>
      <c r="K1404" s="62" t="s">
        <v>2231</v>
      </c>
      <c r="L1404" s="63">
        <v>44917</v>
      </c>
      <c r="M1404" s="117" t="s">
        <v>103</v>
      </c>
      <c r="N1404" s="61" t="s">
        <v>102</v>
      </c>
      <c r="O1404" s="57" t="s">
        <v>2203</v>
      </c>
      <c r="P1404" s="57" t="s">
        <v>2202</v>
      </c>
      <c r="Q1404" s="118" t="s">
        <v>2230</v>
      </c>
      <c r="R1404" s="60" t="s">
        <v>86</v>
      </c>
      <c r="S1404" s="60"/>
    </row>
    <row r="1405" spans="1:19" ht="135" hidden="1" customHeight="1" x14ac:dyDescent="0.2">
      <c r="A1405" s="61" t="s">
        <v>2229</v>
      </c>
      <c r="B1405" s="55" t="s">
        <v>110</v>
      </c>
      <c r="C1405" s="56" t="s">
        <v>96</v>
      </c>
      <c r="D1405" s="57" t="s">
        <v>2228</v>
      </c>
      <c r="E1405" s="61" t="s">
        <v>108</v>
      </c>
      <c r="F1405" s="61" t="s">
        <v>117</v>
      </c>
      <c r="G1405" s="55" t="s">
        <v>106</v>
      </c>
      <c r="H1405" s="93" t="s">
        <v>86</v>
      </c>
      <c r="I1405" s="93" t="s">
        <v>86</v>
      </c>
      <c r="J1405" s="61" t="s">
        <v>2227</v>
      </c>
      <c r="K1405" s="62" t="s">
        <v>2226</v>
      </c>
      <c r="L1405" s="63">
        <v>44917</v>
      </c>
      <c r="M1405" s="117" t="s">
        <v>103</v>
      </c>
      <c r="N1405" s="61" t="s">
        <v>102</v>
      </c>
      <c r="O1405" s="57" t="s">
        <v>2203</v>
      </c>
      <c r="P1405" s="57" t="s">
        <v>2202</v>
      </c>
      <c r="Q1405" s="118" t="s">
        <v>2225</v>
      </c>
      <c r="R1405" s="60" t="s">
        <v>86</v>
      </c>
      <c r="S1405" s="60"/>
    </row>
    <row r="1406" spans="1:19" ht="135" hidden="1" customHeight="1" x14ac:dyDescent="0.2">
      <c r="A1406" s="61" t="s">
        <v>2224</v>
      </c>
      <c r="B1406" s="55" t="s">
        <v>110</v>
      </c>
      <c r="C1406" s="56" t="s">
        <v>96</v>
      </c>
      <c r="D1406" s="57" t="s">
        <v>2223</v>
      </c>
      <c r="E1406" s="61" t="s">
        <v>108</v>
      </c>
      <c r="F1406" s="61" t="s">
        <v>117</v>
      </c>
      <c r="G1406" s="55" t="s">
        <v>2155</v>
      </c>
      <c r="H1406" s="93" t="s">
        <v>86</v>
      </c>
      <c r="I1406" s="93" t="s">
        <v>86</v>
      </c>
      <c r="J1406" s="61" t="s">
        <v>2222</v>
      </c>
      <c r="K1406" s="62" t="s">
        <v>2221</v>
      </c>
      <c r="L1406" s="63">
        <v>44917</v>
      </c>
      <c r="M1406" s="117" t="s">
        <v>103</v>
      </c>
      <c r="N1406" s="61" t="s">
        <v>102</v>
      </c>
      <c r="O1406" s="57" t="s">
        <v>2209</v>
      </c>
      <c r="P1406" s="57" t="s">
        <v>2220</v>
      </c>
      <c r="Q1406" s="118" t="s">
        <v>2219</v>
      </c>
      <c r="R1406" s="60" t="s">
        <v>86</v>
      </c>
      <c r="S1406" s="60"/>
    </row>
    <row r="1407" spans="1:19" ht="135" hidden="1" customHeight="1" x14ac:dyDescent="0.2">
      <c r="A1407" s="61" t="s">
        <v>2218</v>
      </c>
      <c r="B1407" s="55" t="s">
        <v>110</v>
      </c>
      <c r="C1407" s="56" t="s">
        <v>96</v>
      </c>
      <c r="D1407" s="57" t="s">
        <v>2217</v>
      </c>
      <c r="E1407" s="61" t="s">
        <v>108</v>
      </c>
      <c r="F1407" s="61" t="s">
        <v>117</v>
      </c>
      <c r="G1407" s="55" t="s">
        <v>2155</v>
      </c>
      <c r="H1407" s="93" t="s">
        <v>86</v>
      </c>
      <c r="I1407" s="93" t="s">
        <v>86</v>
      </c>
      <c r="J1407" s="61" t="s">
        <v>2216</v>
      </c>
      <c r="K1407" s="62" t="s">
        <v>2215</v>
      </c>
      <c r="L1407" s="63">
        <v>44917</v>
      </c>
      <c r="M1407" s="117" t="s">
        <v>103</v>
      </c>
      <c r="N1407" s="61" t="s">
        <v>102</v>
      </c>
      <c r="O1407" s="57" t="s">
        <v>2203</v>
      </c>
      <c r="P1407" s="57" t="s">
        <v>2202</v>
      </c>
      <c r="Q1407" s="118" t="s">
        <v>2214</v>
      </c>
      <c r="R1407" s="60" t="s">
        <v>86</v>
      </c>
      <c r="S1407" s="60"/>
    </row>
    <row r="1408" spans="1:19" ht="135" hidden="1" customHeight="1" x14ac:dyDescent="0.2">
      <c r="A1408" s="61" t="s">
        <v>2213</v>
      </c>
      <c r="B1408" s="55" t="s">
        <v>110</v>
      </c>
      <c r="C1408" s="56" t="s">
        <v>96</v>
      </c>
      <c r="D1408" s="57" t="s">
        <v>2212</v>
      </c>
      <c r="E1408" s="61" t="s">
        <v>108</v>
      </c>
      <c r="F1408" s="61" t="s">
        <v>117</v>
      </c>
      <c r="G1408" s="55" t="s">
        <v>106</v>
      </c>
      <c r="H1408" s="93" t="s">
        <v>86</v>
      </c>
      <c r="I1408" s="93" t="s">
        <v>86</v>
      </c>
      <c r="J1408" s="61" t="s">
        <v>2211</v>
      </c>
      <c r="K1408" s="62" t="s">
        <v>2210</v>
      </c>
      <c r="L1408" s="63">
        <v>44917</v>
      </c>
      <c r="M1408" s="117" t="s">
        <v>103</v>
      </c>
      <c r="N1408" s="61" t="s">
        <v>102</v>
      </c>
      <c r="O1408" s="57" t="s">
        <v>2209</v>
      </c>
      <c r="P1408" s="57" t="s">
        <v>2202</v>
      </c>
      <c r="Q1408" s="118" t="s">
        <v>2208</v>
      </c>
      <c r="R1408" s="60" t="s">
        <v>86</v>
      </c>
      <c r="S1408" s="60"/>
    </row>
    <row r="1409" spans="1:19" ht="135" hidden="1" customHeight="1" x14ac:dyDescent="0.2">
      <c r="A1409" s="61" t="s">
        <v>2207</v>
      </c>
      <c r="B1409" s="55" t="s">
        <v>110</v>
      </c>
      <c r="C1409" s="56" t="s">
        <v>96</v>
      </c>
      <c r="D1409" s="57" t="s">
        <v>2206</v>
      </c>
      <c r="E1409" s="61" t="s">
        <v>108</v>
      </c>
      <c r="F1409" s="61" t="s">
        <v>117</v>
      </c>
      <c r="G1409" s="55" t="s">
        <v>2155</v>
      </c>
      <c r="H1409" s="93" t="s">
        <v>86</v>
      </c>
      <c r="I1409" s="93" t="s">
        <v>86</v>
      </c>
      <c r="J1409" s="61" t="s">
        <v>2205</v>
      </c>
      <c r="K1409" s="62" t="s">
        <v>2204</v>
      </c>
      <c r="L1409" s="63">
        <v>44917</v>
      </c>
      <c r="M1409" s="117" t="s">
        <v>103</v>
      </c>
      <c r="N1409" s="61" t="s">
        <v>102</v>
      </c>
      <c r="O1409" s="57" t="s">
        <v>2203</v>
      </c>
      <c r="P1409" s="57" t="s">
        <v>2202</v>
      </c>
      <c r="Q1409" s="118" t="s">
        <v>2201</v>
      </c>
      <c r="R1409" s="60" t="s">
        <v>86</v>
      </c>
      <c r="S1409" s="60"/>
    </row>
    <row r="1410" spans="1:19" ht="135" hidden="1" customHeight="1" x14ac:dyDescent="0.2">
      <c r="A1410" s="61" t="s">
        <v>2200</v>
      </c>
      <c r="B1410" s="55" t="s">
        <v>110</v>
      </c>
      <c r="C1410" s="56" t="s">
        <v>96</v>
      </c>
      <c r="D1410" s="57" t="s">
        <v>2199</v>
      </c>
      <c r="E1410" s="61" t="s">
        <v>597</v>
      </c>
      <c r="F1410" s="61" t="s">
        <v>117</v>
      </c>
      <c r="G1410" s="55" t="s">
        <v>92</v>
      </c>
      <c r="H1410" s="93" t="s">
        <v>86</v>
      </c>
      <c r="I1410" s="93" t="s">
        <v>86</v>
      </c>
      <c r="J1410" s="61" t="s">
        <v>2198</v>
      </c>
      <c r="K1410" s="62" t="s">
        <v>2197</v>
      </c>
      <c r="L1410" s="63">
        <v>44922</v>
      </c>
      <c r="M1410" s="117" t="s">
        <v>103</v>
      </c>
      <c r="N1410" s="61" t="s">
        <v>90</v>
      </c>
      <c r="O1410" s="57" t="s">
        <v>124</v>
      </c>
      <c r="P1410" s="57" t="s">
        <v>2196</v>
      </c>
      <c r="Q1410" s="118" t="s">
        <v>2195</v>
      </c>
      <c r="R1410" s="60" t="s">
        <v>86</v>
      </c>
      <c r="S1410" s="60"/>
    </row>
    <row r="1411" spans="1:19" ht="135" hidden="1" customHeight="1" x14ac:dyDescent="0.2">
      <c r="A1411" s="61" t="s">
        <v>2194</v>
      </c>
      <c r="B1411" s="55" t="s">
        <v>110</v>
      </c>
      <c r="C1411" s="56" t="s">
        <v>96</v>
      </c>
      <c r="D1411" s="57" t="s">
        <v>2193</v>
      </c>
      <c r="E1411" s="61" t="s">
        <v>597</v>
      </c>
      <c r="F1411" s="61" t="s">
        <v>117</v>
      </c>
      <c r="G1411" s="55" t="s">
        <v>92</v>
      </c>
      <c r="H1411" s="93" t="s">
        <v>86</v>
      </c>
      <c r="I1411" s="93" t="s">
        <v>86</v>
      </c>
      <c r="J1411" s="61" t="s">
        <v>2192</v>
      </c>
      <c r="K1411" s="62" t="s">
        <v>2191</v>
      </c>
      <c r="L1411" s="63">
        <v>44922</v>
      </c>
      <c r="M1411" s="117" t="s">
        <v>103</v>
      </c>
      <c r="N1411" s="61" t="s">
        <v>90</v>
      </c>
      <c r="O1411" s="57" t="s">
        <v>124</v>
      </c>
      <c r="P1411" s="57" t="s">
        <v>2190</v>
      </c>
      <c r="Q1411" s="118" t="s">
        <v>2189</v>
      </c>
      <c r="R1411" s="60" t="s">
        <v>86</v>
      </c>
      <c r="S1411" s="60"/>
    </row>
    <row r="1412" spans="1:19" ht="135" hidden="1" customHeight="1" x14ac:dyDescent="0.2">
      <c r="A1412" s="61" t="s">
        <v>2188</v>
      </c>
      <c r="B1412" s="55" t="s">
        <v>97</v>
      </c>
      <c r="C1412" s="56" t="s">
        <v>96</v>
      </c>
      <c r="D1412" s="57" t="s">
        <v>2187</v>
      </c>
      <c r="E1412" s="61" t="s">
        <v>2180</v>
      </c>
      <c r="F1412" s="61" t="s">
        <v>2179</v>
      </c>
      <c r="G1412" s="55" t="s">
        <v>218</v>
      </c>
      <c r="H1412" s="93" t="s">
        <v>86</v>
      </c>
      <c r="I1412" s="93" t="s">
        <v>86</v>
      </c>
      <c r="J1412" s="61" t="s">
        <v>2186</v>
      </c>
      <c r="K1412" s="62" t="s">
        <v>2185</v>
      </c>
      <c r="L1412" s="63">
        <v>44922</v>
      </c>
      <c r="M1412" s="93" t="s">
        <v>86</v>
      </c>
      <c r="N1412" s="61" t="s">
        <v>224</v>
      </c>
      <c r="O1412" s="57" t="s">
        <v>2176</v>
      </c>
      <c r="P1412" s="57" t="s">
        <v>2184</v>
      </c>
      <c r="Q1412" s="118" t="s">
        <v>2183</v>
      </c>
      <c r="R1412" s="60" t="s">
        <v>86</v>
      </c>
      <c r="S1412" s="60"/>
    </row>
    <row r="1413" spans="1:19" ht="135" hidden="1" customHeight="1" x14ac:dyDescent="0.2">
      <c r="A1413" s="61" t="s">
        <v>2182</v>
      </c>
      <c r="B1413" s="55" t="s">
        <v>97</v>
      </c>
      <c r="C1413" s="56" t="s">
        <v>96</v>
      </c>
      <c r="D1413" s="57" t="s">
        <v>2181</v>
      </c>
      <c r="E1413" s="61" t="s">
        <v>2180</v>
      </c>
      <c r="F1413" s="61" t="s">
        <v>2179</v>
      </c>
      <c r="G1413" s="55" t="s">
        <v>218</v>
      </c>
      <c r="H1413" s="93" t="s">
        <v>86</v>
      </c>
      <c r="I1413" s="93" t="s">
        <v>86</v>
      </c>
      <c r="J1413" s="61" t="s">
        <v>2178</v>
      </c>
      <c r="K1413" s="62" t="s">
        <v>2177</v>
      </c>
      <c r="L1413" s="63">
        <v>44922</v>
      </c>
      <c r="M1413" s="93" t="s">
        <v>86</v>
      </c>
      <c r="N1413" s="61" t="s">
        <v>224</v>
      </c>
      <c r="O1413" s="57" t="s">
        <v>2176</v>
      </c>
      <c r="P1413" s="57" t="s">
        <v>2175</v>
      </c>
      <c r="Q1413" s="118" t="s">
        <v>2174</v>
      </c>
      <c r="R1413" s="60" t="s">
        <v>86</v>
      </c>
      <c r="S1413" s="60"/>
    </row>
    <row r="1414" spans="1:19" ht="135" hidden="1" customHeight="1" x14ac:dyDescent="0.2">
      <c r="A1414" s="61" t="s">
        <v>2173</v>
      </c>
      <c r="B1414" s="55" t="s">
        <v>110</v>
      </c>
      <c r="C1414" s="56" t="s">
        <v>96</v>
      </c>
      <c r="D1414" s="57" t="s">
        <v>2172</v>
      </c>
      <c r="E1414" s="61" t="s">
        <v>193</v>
      </c>
      <c r="F1414" s="61" t="s">
        <v>145</v>
      </c>
      <c r="G1414" s="55" t="s">
        <v>92</v>
      </c>
      <c r="H1414" s="93" t="s">
        <v>86</v>
      </c>
      <c r="I1414" s="93" t="s">
        <v>86</v>
      </c>
      <c r="J1414" s="61" t="s">
        <v>2171</v>
      </c>
      <c r="K1414" s="62" t="s">
        <v>2170</v>
      </c>
      <c r="L1414" s="63">
        <v>44923</v>
      </c>
      <c r="M1414" s="117" t="s">
        <v>103</v>
      </c>
      <c r="N1414" s="61" t="s">
        <v>90</v>
      </c>
      <c r="O1414" s="57" t="s">
        <v>89</v>
      </c>
      <c r="P1414" s="57" t="s">
        <v>2169</v>
      </c>
      <c r="Q1414" s="118" t="s">
        <v>2168</v>
      </c>
      <c r="R1414" s="60" t="s">
        <v>86</v>
      </c>
      <c r="S1414" s="60"/>
    </row>
    <row r="1415" spans="1:19" ht="135" hidden="1" customHeight="1" x14ac:dyDescent="0.2">
      <c r="A1415" s="61" t="s">
        <v>2167</v>
      </c>
      <c r="B1415" s="55" t="s">
        <v>110</v>
      </c>
      <c r="C1415" s="56" t="s">
        <v>96</v>
      </c>
      <c r="D1415" s="57" t="s">
        <v>2166</v>
      </c>
      <c r="E1415" s="61" t="s">
        <v>193</v>
      </c>
      <c r="F1415" s="61" t="s">
        <v>145</v>
      </c>
      <c r="G1415" s="55" t="s">
        <v>92</v>
      </c>
      <c r="H1415" s="93" t="s">
        <v>86</v>
      </c>
      <c r="I1415" s="93" t="s">
        <v>86</v>
      </c>
      <c r="J1415" s="61" t="s">
        <v>2165</v>
      </c>
      <c r="K1415" s="62" t="s">
        <v>2164</v>
      </c>
      <c r="L1415" s="63">
        <v>44923</v>
      </c>
      <c r="M1415" s="117" t="s">
        <v>103</v>
      </c>
      <c r="N1415" s="61" t="s">
        <v>90</v>
      </c>
      <c r="O1415" s="57" t="s">
        <v>89</v>
      </c>
      <c r="P1415" s="57" t="s">
        <v>2163</v>
      </c>
      <c r="Q1415" s="118" t="s">
        <v>2162</v>
      </c>
      <c r="R1415" s="60" t="s">
        <v>86</v>
      </c>
      <c r="S1415" s="60"/>
    </row>
    <row r="1416" spans="1:19" ht="135" hidden="1" customHeight="1" x14ac:dyDescent="0.2">
      <c r="A1416" s="61" t="s">
        <v>2161</v>
      </c>
      <c r="B1416" s="55" t="s">
        <v>378</v>
      </c>
      <c r="C1416" s="56" t="s">
        <v>96</v>
      </c>
      <c r="D1416" s="57" t="s">
        <v>2160</v>
      </c>
      <c r="E1416" s="61" t="s">
        <v>108</v>
      </c>
      <c r="F1416" s="61" t="s">
        <v>376</v>
      </c>
      <c r="G1416" s="55" t="s">
        <v>375</v>
      </c>
      <c r="H1416" s="93" t="s">
        <v>86</v>
      </c>
      <c r="I1416" s="93" t="s">
        <v>86</v>
      </c>
      <c r="J1416" s="61" t="s">
        <v>2147</v>
      </c>
      <c r="K1416" s="62" t="s">
        <v>2146</v>
      </c>
      <c r="L1416" s="63">
        <v>44645</v>
      </c>
      <c r="M1416" s="93" t="s">
        <v>86</v>
      </c>
      <c r="N1416" s="61" t="s">
        <v>373</v>
      </c>
      <c r="O1416" s="57" t="s">
        <v>2159</v>
      </c>
      <c r="P1416" s="57" t="s">
        <v>2158</v>
      </c>
      <c r="Q1416" s="118" t="s">
        <v>2143</v>
      </c>
      <c r="R1416" s="60" t="s">
        <v>86</v>
      </c>
      <c r="S1416" s="60"/>
    </row>
    <row r="1417" spans="1:19" ht="135" hidden="1" customHeight="1" x14ac:dyDescent="0.2">
      <c r="A1417" s="61" t="s">
        <v>2157</v>
      </c>
      <c r="B1417" s="55" t="s">
        <v>378</v>
      </c>
      <c r="C1417" s="56" t="s">
        <v>96</v>
      </c>
      <c r="D1417" s="57" t="s">
        <v>2156</v>
      </c>
      <c r="E1417" s="61" t="s">
        <v>108</v>
      </c>
      <c r="F1417" s="61" t="s">
        <v>107</v>
      </c>
      <c r="G1417" s="55" t="s">
        <v>2155</v>
      </c>
      <c r="H1417" s="93" t="s">
        <v>86</v>
      </c>
      <c r="I1417" s="93" t="s">
        <v>86</v>
      </c>
      <c r="J1417" s="61" t="s">
        <v>2154</v>
      </c>
      <c r="K1417" s="62" t="s">
        <v>2153</v>
      </c>
      <c r="L1417" s="63">
        <v>44742</v>
      </c>
      <c r="M1417" s="93" t="s">
        <v>86</v>
      </c>
      <c r="N1417" s="61" t="s">
        <v>102</v>
      </c>
      <c r="O1417" s="57" t="s">
        <v>2152</v>
      </c>
      <c r="P1417" s="57" t="s">
        <v>2151</v>
      </c>
      <c r="Q1417" s="118" t="s">
        <v>2150</v>
      </c>
      <c r="R1417" s="60" t="s">
        <v>86</v>
      </c>
      <c r="S1417" s="60"/>
    </row>
    <row r="1418" spans="1:19" ht="135" hidden="1" customHeight="1" x14ac:dyDescent="0.2">
      <c r="A1418" s="61" t="s">
        <v>2149</v>
      </c>
      <c r="B1418" s="55" t="s">
        <v>378</v>
      </c>
      <c r="C1418" s="56" t="s">
        <v>96</v>
      </c>
      <c r="D1418" s="57" t="s">
        <v>2148</v>
      </c>
      <c r="E1418" s="61" t="s">
        <v>108</v>
      </c>
      <c r="F1418" s="61" t="s">
        <v>376</v>
      </c>
      <c r="G1418" s="55" t="s">
        <v>373</v>
      </c>
      <c r="H1418" s="93" t="s">
        <v>86</v>
      </c>
      <c r="I1418" s="93" t="s">
        <v>86</v>
      </c>
      <c r="J1418" s="61" t="s">
        <v>2147</v>
      </c>
      <c r="K1418" s="62" t="s">
        <v>2146</v>
      </c>
      <c r="L1418" s="63">
        <v>44820</v>
      </c>
      <c r="M1418" s="93" t="s">
        <v>86</v>
      </c>
      <c r="N1418" s="61" t="s">
        <v>373</v>
      </c>
      <c r="O1418" s="57" t="s">
        <v>2145</v>
      </c>
      <c r="P1418" s="57" t="s">
        <v>2144</v>
      </c>
      <c r="Q1418" s="118" t="s">
        <v>2143</v>
      </c>
      <c r="R1418" s="60" t="s">
        <v>86</v>
      </c>
      <c r="S1418" s="60"/>
    </row>
    <row r="1419" spans="1:19" ht="135" hidden="1" customHeight="1" x14ac:dyDescent="0.2">
      <c r="A1419" s="61" t="s">
        <v>2142</v>
      </c>
      <c r="B1419" s="55" t="s">
        <v>97</v>
      </c>
      <c r="C1419" s="56" t="s">
        <v>96</v>
      </c>
      <c r="D1419" s="57" t="s">
        <v>2141</v>
      </c>
      <c r="E1419" s="61" t="s">
        <v>2140</v>
      </c>
      <c r="F1419" s="61" t="s">
        <v>164</v>
      </c>
      <c r="G1419" s="55" t="s">
        <v>163</v>
      </c>
      <c r="H1419" s="93" t="s">
        <v>2139</v>
      </c>
      <c r="I1419" s="93" t="s">
        <v>2138</v>
      </c>
      <c r="J1419" s="61" t="s">
        <v>2137</v>
      </c>
      <c r="K1419" s="62" t="s">
        <v>2136</v>
      </c>
      <c r="L1419" s="63">
        <v>43816</v>
      </c>
      <c r="M1419" s="93" t="s">
        <v>86</v>
      </c>
      <c r="N1419" s="61" t="s">
        <v>158</v>
      </c>
      <c r="O1419" s="57" t="s">
        <v>2135</v>
      </c>
      <c r="P1419" s="57" t="s">
        <v>2134</v>
      </c>
      <c r="Q1419" s="118" t="s">
        <v>2133</v>
      </c>
      <c r="R1419" s="60" t="s">
        <v>86</v>
      </c>
      <c r="S1419" s="60"/>
    </row>
    <row r="1420" spans="1:19" ht="135" hidden="1" customHeight="1" x14ac:dyDescent="0.2">
      <c r="A1420" s="61" t="s">
        <v>2132</v>
      </c>
      <c r="B1420" s="55" t="s">
        <v>97</v>
      </c>
      <c r="C1420" s="56" t="s">
        <v>96</v>
      </c>
      <c r="D1420" s="57" t="s">
        <v>2131</v>
      </c>
      <c r="E1420" s="61" t="s">
        <v>476</v>
      </c>
      <c r="F1420" s="61" t="s">
        <v>219</v>
      </c>
      <c r="G1420" s="55" t="s">
        <v>218</v>
      </c>
      <c r="H1420" s="93" t="s">
        <v>2130</v>
      </c>
      <c r="I1420" s="93" t="s">
        <v>2129</v>
      </c>
      <c r="J1420" s="61" t="s">
        <v>2128</v>
      </c>
      <c r="K1420" s="62" t="s">
        <v>2127</v>
      </c>
      <c r="L1420" s="63">
        <v>43732</v>
      </c>
      <c r="M1420" s="93" t="s">
        <v>86</v>
      </c>
      <c r="N1420" s="61" t="s">
        <v>214</v>
      </c>
      <c r="O1420" s="57" t="s">
        <v>1785</v>
      </c>
      <c r="P1420" s="57" t="s">
        <v>1784</v>
      </c>
      <c r="Q1420" s="118" t="s">
        <v>2126</v>
      </c>
      <c r="R1420" s="57" t="s">
        <v>121</v>
      </c>
      <c r="S1420" s="60"/>
    </row>
    <row r="1421" spans="1:19" ht="135" hidden="1" customHeight="1" x14ac:dyDescent="0.2">
      <c r="A1421" s="61" t="s">
        <v>2125</v>
      </c>
      <c r="B1421" s="55" t="s">
        <v>97</v>
      </c>
      <c r="C1421" s="56" t="s">
        <v>96</v>
      </c>
      <c r="D1421" s="57" t="s">
        <v>2124</v>
      </c>
      <c r="E1421" s="61" t="s">
        <v>1500</v>
      </c>
      <c r="F1421" s="61" t="s">
        <v>219</v>
      </c>
      <c r="G1421" s="55" t="s">
        <v>218</v>
      </c>
      <c r="H1421" s="93" t="s">
        <v>2123</v>
      </c>
      <c r="I1421" s="93" t="s">
        <v>2122</v>
      </c>
      <c r="J1421" s="61" t="s">
        <v>2121</v>
      </c>
      <c r="K1421" s="62" t="s">
        <v>2120</v>
      </c>
      <c r="L1421" s="63">
        <v>43732</v>
      </c>
      <c r="M1421" s="93" t="s">
        <v>86</v>
      </c>
      <c r="N1421" s="61" t="s">
        <v>214</v>
      </c>
      <c r="O1421" s="57" t="s">
        <v>1674</v>
      </c>
      <c r="P1421" s="57" t="s">
        <v>1673</v>
      </c>
      <c r="Q1421" s="118" t="s">
        <v>2119</v>
      </c>
      <c r="R1421" s="57" t="s">
        <v>121</v>
      </c>
      <c r="S1421" s="60"/>
    </row>
    <row r="1422" spans="1:19" ht="135" hidden="1" customHeight="1" x14ac:dyDescent="0.2">
      <c r="A1422" s="61" t="s">
        <v>2118</v>
      </c>
      <c r="B1422" s="55" t="s">
        <v>97</v>
      </c>
      <c r="C1422" s="56" t="s">
        <v>96</v>
      </c>
      <c r="D1422" s="57" t="s">
        <v>2117</v>
      </c>
      <c r="E1422" s="61" t="s">
        <v>1027</v>
      </c>
      <c r="F1422" s="61" t="s">
        <v>219</v>
      </c>
      <c r="G1422" s="55" t="s">
        <v>218</v>
      </c>
      <c r="H1422" s="93" t="s">
        <v>2116</v>
      </c>
      <c r="I1422" s="93" t="s">
        <v>2115</v>
      </c>
      <c r="J1422" s="61" t="s">
        <v>2114</v>
      </c>
      <c r="K1422" s="62" t="s">
        <v>2113</v>
      </c>
      <c r="L1422" s="63">
        <v>43732</v>
      </c>
      <c r="M1422" s="93" t="s">
        <v>86</v>
      </c>
      <c r="N1422" s="61" t="s">
        <v>214</v>
      </c>
      <c r="O1422" s="57" t="s">
        <v>1640</v>
      </c>
      <c r="P1422" s="57" t="s">
        <v>1639</v>
      </c>
      <c r="Q1422" s="118" t="s">
        <v>2112</v>
      </c>
      <c r="R1422" s="57" t="s">
        <v>121</v>
      </c>
      <c r="S1422" s="60"/>
    </row>
    <row r="1423" spans="1:19" ht="135" hidden="1" customHeight="1" x14ac:dyDescent="0.2">
      <c r="A1423" s="61" t="s">
        <v>2111</v>
      </c>
      <c r="B1423" s="55" t="s">
        <v>97</v>
      </c>
      <c r="C1423" s="56" t="s">
        <v>96</v>
      </c>
      <c r="D1423" s="57" t="s">
        <v>2110</v>
      </c>
      <c r="E1423" s="61" t="s">
        <v>1500</v>
      </c>
      <c r="F1423" s="61" t="s">
        <v>219</v>
      </c>
      <c r="G1423" s="55" t="s">
        <v>218</v>
      </c>
      <c r="H1423" s="93" t="s">
        <v>2109</v>
      </c>
      <c r="I1423" s="93" t="s">
        <v>216</v>
      </c>
      <c r="J1423" s="61" t="s">
        <v>2108</v>
      </c>
      <c r="K1423" s="62" t="s">
        <v>2107</v>
      </c>
      <c r="L1423" s="63">
        <v>43741</v>
      </c>
      <c r="M1423" s="93" t="s">
        <v>86</v>
      </c>
      <c r="N1423" s="61" t="s">
        <v>214</v>
      </c>
      <c r="O1423" s="57" t="s">
        <v>1632</v>
      </c>
      <c r="P1423" s="57" t="s">
        <v>1624</v>
      </c>
      <c r="Q1423" s="118" t="s">
        <v>2106</v>
      </c>
      <c r="R1423" s="57" t="s">
        <v>121</v>
      </c>
      <c r="S1423" s="60"/>
    </row>
    <row r="1424" spans="1:19" ht="135" hidden="1" customHeight="1" x14ac:dyDescent="0.2">
      <c r="A1424" s="61" t="s">
        <v>2105</v>
      </c>
      <c r="B1424" s="55" t="s">
        <v>97</v>
      </c>
      <c r="C1424" s="56" t="s">
        <v>96</v>
      </c>
      <c r="D1424" s="57" t="s">
        <v>2104</v>
      </c>
      <c r="E1424" s="61" t="s">
        <v>1500</v>
      </c>
      <c r="F1424" s="61" t="s">
        <v>219</v>
      </c>
      <c r="G1424" s="55" t="s">
        <v>218</v>
      </c>
      <c r="H1424" s="93" t="s">
        <v>2103</v>
      </c>
      <c r="I1424" s="93" t="s">
        <v>2102</v>
      </c>
      <c r="J1424" s="61" t="s">
        <v>2101</v>
      </c>
      <c r="K1424" s="62" t="s">
        <v>2100</v>
      </c>
      <c r="L1424" s="63">
        <v>43741</v>
      </c>
      <c r="M1424" s="93" t="s">
        <v>86</v>
      </c>
      <c r="N1424" s="61" t="s">
        <v>214</v>
      </c>
      <c r="O1424" s="57" t="s">
        <v>2099</v>
      </c>
      <c r="P1424" s="57" t="s">
        <v>2098</v>
      </c>
      <c r="Q1424" s="118" t="s">
        <v>2097</v>
      </c>
      <c r="R1424" s="57" t="s">
        <v>121</v>
      </c>
      <c r="S1424" s="60"/>
    </row>
    <row r="1425" spans="1:19" ht="135" hidden="1" customHeight="1" x14ac:dyDescent="0.2">
      <c r="A1425" s="61" t="s">
        <v>2096</v>
      </c>
      <c r="B1425" s="55" t="s">
        <v>97</v>
      </c>
      <c r="C1425" s="56" t="s">
        <v>96</v>
      </c>
      <c r="D1425" s="57" t="s">
        <v>2095</v>
      </c>
      <c r="E1425" s="61" t="s">
        <v>476</v>
      </c>
      <c r="F1425" s="61" t="s">
        <v>219</v>
      </c>
      <c r="G1425" s="55" t="s">
        <v>218</v>
      </c>
      <c r="H1425" s="93" t="s">
        <v>2094</v>
      </c>
      <c r="I1425" s="93" t="s">
        <v>2093</v>
      </c>
      <c r="J1425" s="61" t="s">
        <v>2092</v>
      </c>
      <c r="K1425" s="62" t="s">
        <v>2091</v>
      </c>
      <c r="L1425" s="63">
        <v>43741</v>
      </c>
      <c r="M1425" s="93" t="s">
        <v>86</v>
      </c>
      <c r="N1425" s="61" t="s">
        <v>214</v>
      </c>
      <c r="O1425" s="57" t="s">
        <v>1600</v>
      </c>
      <c r="P1425" s="57" t="s">
        <v>2090</v>
      </c>
      <c r="Q1425" s="118" t="s">
        <v>2089</v>
      </c>
      <c r="R1425" s="57" t="s">
        <v>121</v>
      </c>
      <c r="S1425" s="60"/>
    </row>
    <row r="1426" spans="1:19" ht="135" hidden="1" customHeight="1" x14ac:dyDescent="0.2">
      <c r="A1426" s="61" t="s">
        <v>2088</v>
      </c>
      <c r="B1426" s="55" t="s">
        <v>97</v>
      </c>
      <c r="C1426" s="56" t="s">
        <v>96</v>
      </c>
      <c r="D1426" s="57" t="s">
        <v>2087</v>
      </c>
      <c r="E1426" s="61" t="s">
        <v>1535</v>
      </c>
      <c r="F1426" s="61" t="s">
        <v>164</v>
      </c>
      <c r="G1426" s="55" t="s">
        <v>163</v>
      </c>
      <c r="H1426" s="93" t="s">
        <v>2086</v>
      </c>
      <c r="I1426" s="93" t="s">
        <v>2085</v>
      </c>
      <c r="J1426" s="61" t="s">
        <v>2084</v>
      </c>
      <c r="K1426" s="62" t="s">
        <v>2083</v>
      </c>
      <c r="L1426" s="63">
        <v>43815</v>
      </c>
      <c r="M1426" s="93" t="s">
        <v>86</v>
      </c>
      <c r="N1426" s="61" t="s">
        <v>158</v>
      </c>
      <c r="O1426" s="57" t="s">
        <v>2082</v>
      </c>
      <c r="P1426" s="57" t="s">
        <v>1529</v>
      </c>
      <c r="Q1426" s="118" t="s">
        <v>2081</v>
      </c>
      <c r="R1426" s="57" t="s">
        <v>121</v>
      </c>
      <c r="S1426" s="60" t="s">
        <v>223</v>
      </c>
    </row>
    <row r="1427" spans="1:19" ht="135" hidden="1" customHeight="1" x14ac:dyDescent="0.2">
      <c r="A1427" s="61" t="s">
        <v>2080</v>
      </c>
      <c r="B1427" s="55" t="s">
        <v>110</v>
      </c>
      <c r="C1427" s="56" t="s">
        <v>96</v>
      </c>
      <c r="D1427" s="57" t="s">
        <v>2079</v>
      </c>
      <c r="E1427" s="61" t="s">
        <v>108</v>
      </c>
      <c r="F1427" s="61" t="s">
        <v>183</v>
      </c>
      <c r="G1427" s="55" t="s">
        <v>434</v>
      </c>
      <c r="H1427" s="93" t="s">
        <v>86</v>
      </c>
      <c r="I1427" s="93" t="s">
        <v>86</v>
      </c>
      <c r="J1427" s="61" t="s">
        <v>2078</v>
      </c>
      <c r="K1427" s="62" t="s">
        <v>948</v>
      </c>
      <c r="L1427" s="63">
        <v>43826</v>
      </c>
      <c r="M1427" s="117" t="s">
        <v>103</v>
      </c>
      <c r="N1427" s="61" t="s">
        <v>431</v>
      </c>
      <c r="O1427" s="57" t="s">
        <v>641</v>
      </c>
      <c r="P1427" s="57" t="s">
        <v>640</v>
      </c>
      <c r="Q1427" s="118" t="s">
        <v>2077</v>
      </c>
      <c r="R1427" s="60" t="s">
        <v>86</v>
      </c>
      <c r="S1427" s="60" t="s">
        <v>223</v>
      </c>
    </row>
    <row r="1428" spans="1:19" ht="135" hidden="1" customHeight="1" x14ac:dyDescent="0.2">
      <c r="A1428" s="61" t="s">
        <v>2076</v>
      </c>
      <c r="B1428" s="55" t="s">
        <v>97</v>
      </c>
      <c r="C1428" s="56" t="s">
        <v>96</v>
      </c>
      <c r="D1428" s="57" t="s">
        <v>2075</v>
      </c>
      <c r="E1428" s="61" t="s">
        <v>782</v>
      </c>
      <c r="F1428" s="61" t="s">
        <v>219</v>
      </c>
      <c r="G1428" s="55" t="s">
        <v>218</v>
      </c>
      <c r="H1428" s="93" t="s">
        <v>2074</v>
      </c>
      <c r="I1428" s="93" t="s">
        <v>2073</v>
      </c>
      <c r="J1428" s="61" t="s">
        <v>2072</v>
      </c>
      <c r="K1428" s="62" t="s">
        <v>2071</v>
      </c>
      <c r="L1428" s="63">
        <v>44006</v>
      </c>
      <c r="M1428" s="93" t="s">
        <v>86</v>
      </c>
      <c r="N1428" s="61" t="s">
        <v>224</v>
      </c>
      <c r="O1428" s="57" t="s">
        <v>931</v>
      </c>
      <c r="P1428" s="57" t="s">
        <v>930</v>
      </c>
      <c r="Q1428" s="118" t="s">
        <v>2070</v>
      </c>
      <c r="R1428" s="57" t="s">
        <v>121</v>
      </c>
      <c r="S1428" s="60"/>
    </row>
    <row r="1429" spans="1:19" ht="135" hidden="1" customHeight="1" x14ac:dyDescent="0.2">
      <c r="A1429" s="61" t="s">
        <v>2069</v>
      </c>
      <c r="B1429" s="55" t="s">
        <v>97</v>
      </c>
      <c r="C1429" s="56" t="s">
        <v>96</v>
      </c>
      <c r="D1429" s="57" t="s">
        <v>2068</v>
      </c>
      <c r="E1429" s="61" t="s">
        <v>304</v>
      </c>
      <c r="F1429" s="61" t="s">
        <v>219</v>
      </c>
      <c r="G1429" s="55" t="s">
        <v>218</v>
      </c>
      <c r="H1429" s="93" t="s">
        <v>2067</v>
      </c>
      <c r="I1429" s="93" t="s">
        <v>2066</v>
      </c>
      <c r="J1429" s="61" t="s">
        <v>2065</v>
      </c>
      <c r="K1429" s="62" t="s">
        <v>2064</v>
      </c>
      <c r="L1429" s="63">
        <v>44006</v>
      </c>
      <c r="M1429" s="93" t="s">
        <v>86</v>
      </c>
      <c r="N1429" s="61" t="s">
        <v>214</v>
      </c>
      <c r="O1429" s="57" t="s">
        <v>1473</v>
      </c>
      <c r="P1429" s="57" t="s">
        <v>1472</v>
      </c>
      <c r="Q1429" s="118" t="s">
        <v>2063</v>
      </c>
      <c r="R1429" s="57" t="s">
        <v>121</v>
      </c>
      <c r="S1429" s="60"/>
    </row>
    <row r="1430" spans="1:19" ht="135" hidden="1" customHeight="1" x14ac:dyDescent="0.2">
      <c r="A1430" s="61" t="s">
        <v>2062</v>
      </c>
      <c r="B1430" s="55" t="s">
        <v>97</v>
      </c>
      <c r="C1430" s="56" t="s">
        <v>96</v>
      </c>
      <c r="D1430" s="57" t="s">
        <v>2061</v>
      </c>
      <c r="E1430" s="61" t="s">
        <v>193</v>
      </c>
      <c r="F1430" s="61" t="s">
        <v>219</v>
      </c>
      <c r="G1430" s="55" t="s">
        <v>218</v>
      </c>
      <c r="H1430" s="93" t="s">
        <v>2060</v>
      </c>
      <c r="I1430" s="93" t="s">
        <v>2059</v>
      </c>
      <c r="J1430" s="61" t="s">
        <v>2058</v>
      </c>
      <c r="K1430" s="62" t="s">
        <v>2057</v>
      </c>
      <c r="L1430" s="63">
        <v>43949</v>
      </c>
      <c r="M1430" s="93" t="s">
        <v>86</v>
      </c>
      <c r="N1430" s="61" t="s">
        <v>224</v>
      </c>
      <c r="O1430" s="57" t="s">
        <v>2056</v>
      </c>
      <c r="P1430" s="57" t="s">
        <v>1455</v>
      </c>
      <c r="Q1430" s="118" t="s">
        <v>2055</v>
      </c>
      <c r="R1430" s="57" t="s">
        <v>121</v>
      </c>
      <c r="S1430" s="60"/>
    </row>
    <row r="1431" spans="1:19" ht="135" hidden="1" customHeight="1" x14ac:dyDescent="0.2">
      <c r="A1431" s="61" t="s">
        <v>2054</v>
      </c>
      <c r="B1431" s="55" t="s">
        <v>97</v>
      </c>
      <c r="C1431" s="56" t="s">
        <v>96</v>
      </c>
      <c r="D1431" s="57" t="s">
        <v>2053</v>
      </c>
      <c r="E1431" s="61" t="s">
        <v>1438</v>
      </c>
      <c r="F1431" s="61" t="s">
        <v>219</v>
      </c>
      <c r="G1431" s="55" t="s">
        <v>218</v>
      </c>
      <c r="H1431" s="93" t="s">
        <v>2052</v>
      </c>
      <c r="I1431" s="93" t="s">
        <v>2051</v>
      </c>
      <c r="J1431" s="61" t="s">
        <v>2050</v>
      </c>
      <c r="K1431" s="62" t="s">
        <v>2049</v>
      </c>
      <c r="L1431" s="63">
        <v>44039</v>
      </c>
      <c r="M1431" s="93" t="s">
        <v>86</v>
      </c>
      <c r="N1431" s="61" t="s">
        <v>214</v>
      </c>
      <c r="O1431" s="57" t="s">
        <v>1433</v>
      </c>
      <c r="P1431" s="57" t="s">
        <v>1432</v>
      </c>
      <c r="Q1431" s="118" t="s">
        <v>2048</v>
      </c>
      <c r="R1431" s="57" t="s">
        <v>121</v>
      </c>
      <c r="S1431" s="60"/>
    </row>
    <row r="1432" spans="1:19" ht="135" hidden="1" customHeight="1" x14ac:dyDescent="0.2">
      <c r="A1432" s="61" t="s">
        <v>2047</v>
      </c>
      <c r="B1432" s="55" t="s">
        <v>97</v>
      </c>
      <c r="C1432" s="56" t="s">
        <v>96</v>
      </c>
      <c r="D1432" s="57" t="s">
        <v>2046</v>
      </c>
      <c r="E1432" s="61" t="s">
        <v>220</v>
      </c>
      <c r="F1432" s="61" t="s">
        <v>219</v>
      </c>
      <c r="G1432" s="55" t="s">
        <v>218</v>
      </c>
      <c r="H1432" s="93" t="s">
        <v>2045</v>
      </c>
      <c r="I1432" s="93" t="s">
        <v>2044</v>
      </c>
      <c r="J1432" s="61" t="s">
        <v>2043</v>
      </c>
      <c r="K1432" s="62" t="s">
        <v>2042</v>
      </c>
      <c r="L1432" s="63">
        <v>44006</v>
      </c>
      <c r="M1432" s="93" t="s">
        <v>86</v>
      </c>
      <c r="N1432" s="61" t="s">
        <v>224</v>
      </c>
      <c r="O1432" s="57" t="s">
        <v>1370</v>
      </c>
      <c r="P1432" s="57" t="s">
        <v>1369</v>
      </c>
      <c r="Q1432" s="118" t="s">
        <v>2041</v>
      </c>
      <c r="R1432" s="57" t="s">
        <v>121</v>
      </c>
      <c r="S1432" s="60"/>
    </row>
    <row r="1433" spans="1:19" ht="135" hidden="1" customHeight="1" x14ac:dyDescent="0.2">
      <c r="A1433" s="61" t="s">
        <v>2040</v>
      </c>
      <c r="B1433" s="55" t="s">
        <v>97</v>
      </c>
      <c r="C1433" s="56" t="s">
        <v>96</v>
      </c>
      <c r="D1433" s="57" t="s">
        <v>2039</v>
      </c>
      <c r="E1433" s="61" t="s">
        <v>220</v>
      </c>
      <c r="F1433" s="61" t="s">
        <v>219</v>
      </c>
      <c r="G1433" s="55" t="s">
        <v>218</v>
      </c>
      <c r="H1433" s="93" t="s">
        <v>2038</v>
      </c>
      <c r="I1433" s="93" t="s">
        <v>2037</v>
      </c>
      <c r="J1433" s="61" t="s">
        <v>2036</v>
      </c>
      <c r="K1433" s="62">
        <v>24.71</v>
      </c>
      <c r="L1433" s="63">
        <v>44169</v>
      </c>
      <c r="M1433" s="93" t="s">
        <v>86</v>
      </c>
      <c r="N1433" s="61" t="s">
        <v>214</v>
      </c>
      <c r="O1433" s="57" t="s">
        <v>1270</v>
      </c>
      <c r="P1433" s="57" t="s">
        <v>1269</v>
      </c>
      <c r="Q1433" s="118" t="s">
        <v>2035</v>
      </c>
      <c r="R1433" s="57" t="s">
        <v>121</v>
      </c>
      <c r="S1433" s="60"/>
    </row>
    <row r="1434" spans="1:19" ht="135" hidden="1" customHeight="1" x14ac:dyDescent="0.2">
      <c r="A1434" s="61" t="s">
        <v>2034</v>
      </c>
      <c r="B1434" s="55" t="s">
        <v>97</v>
      </c>
      <c r="C1434" s="56" t="s">
        <v>96</v>
      </c>
      <c r="D1434" s="57" t="s">
        <v>2033</v>
      </c>
      <c r="E1434" s="61" t="s">
        <v>476</v>
      </c>
      <c r="F1434" s="61" t="s">
        <v>219</v>
      </c>
      <c r="G1434" s="55" t="s">
        <v>218</v>
      </c>
      <c r="H1434" s="93" t="s">
        <v>2032</v>
      </c>
      <c r="I1434" s="93" t="s">
        <v>2031</v>
      </c>
      <c r="J1434" s="61" t="s">
        <v>2030</v>
      </c>
      <c r="K1434" s="62" t="s">
        <v>260</v>
      </c>
      <c r="L1434" s="63">
        <v>44194</v>
      </c>
      <c r="M1434" s="93" t="s">
        <v>86</v>
      </c>
      <c r="N1434" s="61" t="s">
        <v>214</v>
      </c>
      <c r="O1434" s="57" t="s">
        <v>1245</v>
      </c>
      <c r="P1434" s="57" t="s">
        <v>1244</v>
      </c>
      <c r="Q1434" s="118" t="s">
        <v>2029</v>
      </c>
      <c r="R1434" s="57" t="s">
        <v>121</v>
      </c>
      <c r="S1434" s="60"/>
    </row>
    <row r="1435" spans="1:19" ht="135" hidden="1" customHeight="1" x14ac:dyDescent="0.2">
      <c r="A1435" s="61" t="s">
        <v>2028</v>
      </c>
      <c r="B1435" s="55" t="s">
        <v>97</v>
      </c>
      <c r="C1435" s="56" t="s">
        <v>96</v>
      </c>
      <c r="D1435" s="57" t="s">
        <v>2027</v>
      </c>
      <c r="E1435" s="61" t="s">
        <v>782</v>
      </c>
      <c r="F1435" s="61" t="s">
        <v>219</v>
      </c>
      <c r="G1435" s="55" t="s">
        <v>218</v>
      </c>
      <c r="H1435" s="93" t="s">
        <v>2026</v>
      </c>
      <c r="I1435" s="93" t="s">
        <v>1864</v>
      </c>
      <c r="J1435" s="61" t="s">
        <v>2025</v>
      </c>
      <c r="K1435" s="62" t="s">
        <v>2024</v>
      </c>
      <c r="L1435" s="63">
        <v>44125</v>
      </c>
      <c r="M1435" s="93" t="s">
        <v>86</v>
      </c>
      <c r="N1435" s="61" t="s">
        <v>214</v>
      </c>
      <c r="O1435" s="57" t="s">
        <v>1709</v>
      </c>
      <c r="P1435" s="57" t="s">
        <v>1708</v>
      </c>
      <c r="Q1435" s="118" t="s">
        <v>2023</v>
      </c>
      <c r="R1435" s="57" t="s">
        <v>121</v>
      </c>
      <c r="S1435" s="60"/>
    </row>
    <row r="1436" spans="1:19" ht="135" hidden="1" customHeight="1" x14ac:dyDescent="0.2">
      <c r="A1436" s="61" t="s">
        <v>2022</v>
      </c>
      <c r="B1436" s="55" t="s">
        <v>97</v>
      </c>
      <c r="C1436" s="56" t="s">
        <v>96</v>
      </c>
      <c r="D1436" s="57" t="s">
        <v>2021</v>
      </c>
      <c r="E1436" s="61" t="s">
        <v>242</v>
      </c>
      <c r="F1436" s="61" t="s">
        <v>219</v>
      </c>
      <c r="G1436" s="55" t="s">
        <v>218</v>
      </c>
      <c r="H1436" s="93" t="s">
        <v>2020</v>
      </c>
      <c r="I1436" s="93" t="s">
        <v>2019</v>
      </c>
      <c r="J1436" s="61" t="s">
        <v>2018</v>
      </c>
      <c r="K1436" s="62" t="s">
        <v>2017</v>
      </c>
      <c r="L1436" s="63">
        <v>44320</v>
      </c>
      <c r="M1436" s="93" t="s">
        <v>86</v>
      </c>
      <c r="N1436" s="61" t="s">
        <v>224</v>
      </c>
      <c r="O1436" s="57" t="s">
        <v>1089</v>
      </c>
      <c r="P1436" s="57" t="s">
        <v>1088</v>
      </c>
      <c r="Q1436" s="118" t="s">
        <v>2016</v>
      </c>
      <c r="R1436" s="57" t="s">
        <v>121</v>
      </c>
      <c r="S1436" s="60"/>
    </row>
    <row r="1437" spans="1:19" ht="135" hidden="1" customHeight="1" x14ac:dyDescent="0.2">
      <c r="A1437" s="61" t="s">
        <v>2015</v>
      </c>
      <c r="B1437" s="55" t="s">
        <v>110</v>
      </c>
      <c r="C1437" s="56" t="s">
        <v>96</v>
      </c>
      <c r="D1437" s="57" t="s">
        <v>2014</v>
      </c>
      <c r="E1437" s="61" t="s">
        <v>304</v>
      </c>
      <c r="F1437" s="61" t="s">
        <v>219</v>
      </c>
      <c r="G1437" s="55" t="s">
        <v>218</v>
      </c>
      <c r="H1437" s="93" t="s">
        <v>2013</v>
      </c>
      <c r="I1437" s="93" t="s">
        <v>2012</v>
      </c>
      <c r="J1437" s="61" t="s">
        <v>2011</v>
      </c>
      <c r="K1437" s="62" t="s">
        <v>2010</v>
      </c>
      <c r="L1437" s="63">
        <v>44463</v>
      </c>
      <c r="M1437" s="117" t="s">
        <v>103</v>
      </c>
      <c r="N1437" s="61" t="s">
        <v>214</v>
      </c>
      <c r="O1437" s="57" t="s">
        <v>1032</v>
      </c>
      <c r="P1437" s="57" t="s">
        <v>1031</v>
      </c>
      <c r="Q1437" s="118" t="s">
        <v>2009</v>
      </c>
      <c r="R1437" s="57" t="s">
        <v>121</v>
      </c>
      <c r="S1437" s="60"/>
    </row>
    <row r="1438" spans="1:19" ht="135" hidden="1" customHeight="1" x14ac:dyDescent="0.2">
      <c r="A1438" s="61" t="s">
        <v>2008</v>
      </c>
      <c r="B1438" s="55" t="s">
        <v>110</v>
      </c>
      <c r="C1438" s="56" t="s">
        <v>96</v>
      </c>
      <c r="D1438" s="57" t="s">
        <v>2007</v>
      </c>
      <c r="E1438" s="61" t="s">
        <v>512</v>
      </c>
      <c r="F1438" s="61" t="s">
        <v>173</v>
      </c>
      <c r="G1438" s="55" t="s">
        <v>413</v>
      </c>
      <c r="H1438" s="93" t="s">
        <v>2006</v>
      </c>
      <c r="I1438" s="93" t="s">
        <v>2005</v>
      </c>
      <c r="J1438" s="61" t="s">
        <v>2004</v>
      </c>
      <c r="K1438" s="62" t="s">
        <v>1997</v>
      </c>
      <c r="L1438" s="63">
        <v>44372</v>
      </c>
      <c r="M1438" s="117" t="s">
        <v>103</v>
      </c>
      <c r="N1438" s="61" t="s">
        <v>408</v>
      </c>
      <c r="O1438" s="57" t="s">
        <v>1996</v>
      </c>
      <c r="P1438" s="57" t="s">
        <v>1995</v>
      </c>
      <c r="Q1438" s="118" t="s">
        <v>2003</v>
      </c>
      <c r="R1438" s="57" t="s">
        <v>121</v>
      </c>
      <c r="S1438" s="60"/>
    </row>
    <row r="1439" spans="1:19" ht="135" hidden="1" customHeight="1" x14ac:dyDescent="0.2">
      <c r="A1439" s="61" t="s">
        <v>2002</v>
      </c>
      <c r="B1439" s="55" t="s">
        <v>110</v>
      </c>
      <c r="C1439" s="56" t="s">
        <v>96</v>
      </c>
      <c r="D1439" s="57" t="s">
        <v>2001</v>
      </c>
      <c r="E1439" s="61" t="s">
        <v>512</v>
      </c>
      <c r="F1439" s="61" t="s">
        <v>173</v>
      </c>
      <c r="G1439" s="55" t="s">
        <v>434</v>
      </c>
      <c r="H1439" s="93" t="s">
        <v>2000</v>
      </c>
      <c r="I1439" s="93" t="s">
        <v>1999</v>
      </c>
      <c r="J1439" s="61" t="s">
        <v>1998</v>
      </c>
      <c r="K1439" s="62" t="s">
        <v>1997</v>
      </c>
      <c r="L1439" s="63">
        <v>44372</v>
      </c>
      <c r="M1439" s="117" t="s">
        <v>103</v>
      </c>
      <c r="N1439" s="61" t="s">
        <v>431</v>
      </c>
      <c r="O1439" s="57" t="s">
        <v>1996</v>
      </c>
      <c r="P1439" s="57" t="s">
        <v>1995</v>
      </c>
      <c r="Q1439" s="118" t="s">
        <v>1994</v>
      </c>
      <c r="R1439" s="57" t="s">
        <v>121</v>
      </c>
      <c r="S1439" s="60"/>
    </row>
    <row r="1440" spans="1:19" ht="135" hidden="1" customHeight="1" x14ac:dyDescent="0.2">
      <c r="A1440" s="61" t="s">
        <v>1993</v>
      </c>
      <c r="B1440" s="55" t="s">
        <v>97</v>
      </c>
      <c r="C1440" s="56" t="s">
        <v>96</v>
      </c>
      <c r="D1440" s="57" t="s">
        <v>1992</v>
      </c>
      <c r="E1440" s="61" t="s">
        <v>782</v>
      </c>
      <c r="F1440" s="61" t="s">
        <v>219</v>
      </c>
      <c r="G1440" s="55" t="s">
        <v>218</v>
      </c>
      <c r="H1440" s="93" t="s">
        <v>1991</v>
      </c>
      <c r="I1440" s="93" t="s">
        <v>1990</v>
      </c>
      <c r="J1440" s="61" t="s">
        <v>1989</v>
      </c>
      <c r="K1440" s="62" t="s">
        <v>1988</v>
      </c>
      <c r="L1440" s="63">
        <v>44483</v>
      </c>
      <c r="M1440" s="93" t="s">
        <v>86</v>
      </c>
      <c r="N1440" s="61" t="s">
        <v>224</v>
      </c>
      <c r="O1440" s="57" t="s">
        <v>802</v>
      </c>
      <c r="P1440" s="57" t="s">
        <v>801</v>
      </c>
      <c r="Q1440" s="118" t="s">
        <v>1987</v>
      </c>
      <c r="R1440" s="57" t="s">
        <v>121</v>
      </c>
      <c r="S1440" s="60"/>
    </row>
    <row r="1441" spans="1:19" ht="135" hidden="1" customHeight="1" x14ac:dyDescent="0.2">
      <c r="A1441" s="61" t="s">
        <v>1986</v>
      </c>
      <c r="B1441" s="55" t="s">
        <v>97</v>
      </c>
      <c r="C1441" s="56" t="s">
        <v>96</v>
      </c>
      <c r="D1441" s="57" t="s">
        <v>1985</v>
      </c>
      <c r="E1441" s="61" t="s">
        <v>220</v>
      </c>
      <c r="F1441" s="61" t="s">
        <v>219</v>
      </c>
      <c r="G1441" s="55" t="s">
        <v>218</v>
      </c>
      <c r="H1441" s="93" t="s">
        <v>1984</v>
      </c>
      <c r="I1441" s="93" t="s">
        <v>1983</v>
      </c>
      <c r="J1441" s="61" t="s">
        <v>1982</v>
      </c>
      <c r="K1441" s="62" t="s">
        <v>1981</v>
      </c>
      <c r="L1441" s="63">
        <v>44495</v>
      </c>
      <c r="M1441" s="93" t="s">
        <v>86</v>
      </c>
      <c r="N1441" s="61" t="s">
        <v>224</v>
      </c>
      <c r="O1441" s="57" t="s">
        <v>705</v>
      </c>
      <c r="P1441" s="57" t="s">
        <v>704</v>
      </c>
      <c r="Q1441" s="118" t="s">
        <v>1980</v>
      </c>
      <c r="R1441" s="57" t="s">
        <v>121</v>
      </c>
      <c r="S1441" s="60"/>
    </row>
    <row r="1442" spans="1:19" ht="135" hidden="1" customHeight="1" x14ac:dyDescent="0.2">
      <c r="A1442" s="61" t="s">
        <v>1979</v>
      </c>
      <c r="B1442" s="55" t="s">
        <v>110</v>
      </c>
      <c r="C1442" s="56" t="s">
        <v>96</v>
      </c>
      <c r="D1442" s="57" t="s">
        <v>1978</v>
      </c>
      <c r="E1442" s="61" t="s">
        <v>1438</v>
      </c>
      <c r="F1442" s="61" t="s">
        <v>183</v>
      </c>
      <c r="G1442" s="55" t="s">
        <v>413</v>
      </c>
      <c r="H1442" s="93" t="s">
        <v>1977</v>
      </c>
      <c r="I1442" s="93" t="s">
        <v>1971</v>
      </c>
      <c r="J1442" s="61" t="s">
        <v>1976</v>
      </c>
      <c r="K1442" s="62" t="s">
        <v>1969</v>
      </c>
      <c r="L1442" s="63">
        <v>44558</v>
      </c>
      <c r="M1442" s="117" t="s">
        <v>103</v>
      </c>
      <c r="N1442" s="61" t="s">
        <v>408</v>
      </c>
      <c r="O1442" s="57" t="s">
        <v>1968</v>
      </c>
      <c r="P1442" s="57" t="s">
        <v>1967</v>
      </c>
      <c r="Q1442" s="118" t="s">
        <v>1975</v>
      </c>
      <c r="R1442" s="57" t="s">
        <v>121</v>
      </c>
      <c r="S1442" s="60"/>
    </row>
    <row r="1443" spans="1:19" ht="135" hidden="1" customHeight="1" x14ac:dyDescent="0.2">
      <c r="A1443" s="61" t="s">
        <v>1974</v>
      </c>
      <c r="B1443" s="55" t="s">
        <v>110</v>
      </c>
      <c r="C1443" s="56" t="s">
        <v>96</v>
      </c>
      <c r="D1443" s="57" t="s">
        <v>1973</v>
      </c>
      <c r="E1443" s="61" t="s">
        <v>1438</v>
      </c>
      <c r="F1443" s="61" t="s">
        <v>183</v>
      </c>
      <c r="G1443" s="55" t="s">
        <v>434</v>
      </c>
      <c r="H1443" s="93" t="s">
        <v>1972</v>
      </c>
      <c r="I1443" s="93" t="s">
        <v>1971</v>
      </c>
      <c r="J1443" s="61" t="s">
        <v>1970</v>
      </c>
      <c r="K1443" s="62" t="s">
        <v>1969</v>
      </c>
      <c r="L1443" s="63">
        <v>44558</v>
      </c>
      <c r="M1443" s="117" t="s">
        <v>103</v>
      </c>
      <c r="N1443" s="61" t="s">
        <v>431</v>
      </c>
      <c r="O1443" s="57" t="s">
        <v>1968</v>
      </c>
      <c r="P1443" s="57" t="s">
        <v>1967</v>
      </c>
      <c r="Q1443" s="118" t="s">
        <v>1966</v>
      </c>
      <c r="R1443" s="57" t="s">
        <v>121</v>
      </c>
      <c r="S1443" s="60"/>
    </row>
    <row r="1444" spans="1:19" ht="135" hidden="1" customHeight="1" x14ac:dyDescent="0.2">
      <c r="A1444" s="61" t="s">
        <v>1965</v>
      </c>
      <c r="B1444" s="55" t="s">
        <v>110</v>
      </c>
      <c r="C1444" s="56" t="s">
        <v>96</v>
      </c>
      <c r="D1444" s="57" t="s">
        <v>1964</v>
      </c>
      <c r="E1444" s="61" t="s">
        <v>108</v>
      </c>
      <c r="F1444" s="61" t="s">
        <v>555</v>
      </c>
      <c r="G1444" s="55" t="s">
        <v>413</v>
      </c>
      <c r="H1444" s="93" t="s">
        <v>1963</v>
      </c>
      <c r="I1444" s="93" t="s">
        <v>1962</v>
      </c>
      <c r="J1444" s="61" t="s">
        <v>1961</v>
      </c>
      <c r="K1444" s="62" t="s">
        <v>1960</v>
      </c>
      <c r="L1444" s="63">
        <v>44558</v>
      </c>
      <c r="M1444" s="117" t="s">
        <v>103</v>
      </c>
      <c r="N1444" s="61" t="s">
        <v>408</v>
      </c>
      <c r="O1444" s="57" t="s">
        <v>1952</v>
      </c>
      <c r="P1444" s="57" t="s">
        <v>1951</v>
      </c>
      <c r="Q1444" s="118" t="s">
        <v>1959</v>
      </c>
      <c r="R1444" s="57" t="s">
        <v>121</v>
      </c>
      <c r="S1444" s="60"/>
    </row>
    <row r="1445" spans="1:19" ht="135" hidden="1" customHeight="1" x14ac:dyDescent="0.2">
      <c r="A1445" s="61" t="s">
        <v>1958</v>
      </c>
      <c r="B1445" s="55" t="s">
        <v>110</v>
      </c>
      <c r="C1445" s="56" t="s">
        <v>96</v>
      </c>
      <c r="D1445" s="57" t="s">
        <v>1957</v>
      </c>
      <c r="E1445" s="61" t="s">
        <v>108</v>
      </c>
      <c r="F1445" s="61" t="s">
        <v>458</v>
      </c>
      <c r="G1445" s="55" t="s">
        <v>413</v>
      </c>
      <c r="H1445" s="93" t="s">
        <v>1956</v>
      </c>
      <c r="I1445" s="93" t="s">
        <v>1955</v>
      </c>
      <c r="J1445" s="61" t="s">
        <v>1954</v>
      </c>
      <c r="K1445" s="62" t="s">
        <v>1953</v>
      </c>
      <c r="L1445" s="63">
        <v>44558</v>
      </c>
      <c r="M1445" s="117" t="s">
        <v>103</v>
      </c>
      <c r="N1445" s="61" t="s">
        <v>408</v>
      </c>
      <c r="O1445" s="57" t="s">
        <v>1952</v>
      </c>
      <c r="P1445" s="57" t="s">
        <v>1951</v>
      </c>
      <c r="Q1445" s="118" t="s">
        <v>1950</v>
      </c>
      <c r="R1445" s="57" t="s">
        <v>121</v>
      </c>
      <c r="S1445" s="60"/>
    </row>
    <row r="1446" spans="1:19" ht="135" hidden="1" customHeight="1" x14ac:dyDescent="0.2">
      <c r="A1446" s="61" t="s">
        <v>1949</v>
      </c>
      <c r="B1446" s="55" t="s">
        <v>97</v>
      </c>
      <c r="C1446" s="56" t="s">
        <v>96</v>
      </c>
      <c r="D1446" s="57" t="s">
        <v>1948</v>
      </c>
      <c r="E1446" s="61" t="s">
        <v>242</v>
      </c>
      <c r="F1446" s="61" t="s">
        <v>219</v>
      </c>
      <c r="G1446" s="55" t="s">
        <v>218</v>
      </c>
      <c r="H1446" s="93" t="s">
        <v>1947</v>
      </c>
      <c r="I1446" s="93" t="s">
        <v>1946</v>
      </c>
      <c r="J1446" s="61" t="s">
        <v>1945</v>
      </c>
      <c r="K1446" s="62" t="s">
        <v>1944</v>
      </c>
      <c r="L1446" s="63">
        <v>44593</v>
      </c>
      <c r="M1446" s="93" t="s">
        <v>86</v>
      </c>
      <c r="N1446" s="61" t="s">
        <v>224</v>
      </c>
      <c r="O1446" s="57" t="s">
        <v>1943</v>
      </c>
      <c r="P1446" s="57" t="s">
        <v>1942</v>
      </c>
      <c r="Q1446" s="118" t="s">
        <v>1941</v>
      </c>
      <c r="R1446" s="57" t="s">
        <v>121</v>
      </c>
      <c r="S1446" s="60"/>
    </row>
    <row r="1447" spans="1:19" ht="135" hidden="1" customHeight="1" x14ac:dyDescent="0.2">
      <c r="A1447" s="61" t="s">
        <v>1940</v>
      </c>
      <c r="B1447" s="55" t="s">
        <v>97</v>
      </c>
      <c r="C1447" s="56" t="s">
        <v>96</v>
      </c>
      <c r="D1447" s="57" t="s">
        <v>1939</v>
      </c>
      <c r="E1447" s="61" t="s">
        <v>130</v>
      </c>
      <c r="F1447" s="61" t="s">
        <v>511</v>
      </c>
      <c r="G1447" s="55" t="s">
        <v>218</v>
      </c>
      <c r="H1447" s="93" t="s">
        <v>1938</v>
      </c>
      <c r="I1447" s="93" t="s">
        <v>955</v>
      </c>
      <c r="J1447" s="61" t="s">
        <v>1937</v>
      </c>
      <c r="K1447" s="62" t="s">
        <v>1936</v>
      </c>
      <c r="L1447" s="63">
        <v>44468</v>
      </c>
      <c r="M1447" s="93" t="s">
        <v>86</v>
      </c>
      <c r="N1447" s="61" t="s">
        <v>224</v>
      </c>
      <c r="O1447" s="57" t="s">
        <v>689</v>
      </c>
      <c r="P1447" s="57" t="s">
        <v>1935</v>
      </c>
      <c r="Q1447" s="118" t="s">
        <v>1934</v>
      </c>
      <c r="R1447" s="57" t="s">
        <v>121</v>
      </c>
      <c r="S1447" s="60"/>
    </row>
    <row r="1448" spans="1:19" ht="135" hidden="1" customHeight="1" x14ac:dyDescent="0.2">
      <c r="A1448" s="61" t="s">
        <v>1933</v>
      </c>
      <c r="B1448" s="55" t="s">
        <v>97</v>
      </c>
      <c r="C1448" s="56" t="s">
        <v>96</v>
      </c>
      <c r="D1448" s="57" t="s">
        <v>1932</v>
      </c>
      <c r="E1448" s="61" t="s">
        <v>220</v>
      </c>
      <c r="F1448" s="61" t="s">
        <v>228</v>
      </c>
      <c r="G1448" s="55" t="s">
        <v>224</v>
      </c>
      <c r="H1448" s="93" t="s">
        <v>1931</v>
      </c>
      <c r="I1448" s="93" t="s">
        <v>1930</v>
      </c>
      <c r="J1448" s="61" t="s">
        <v>1929</v>
      </c>
      <c r="K1448" s="62" t="s">
        <v>1928</v>
      </c>
      <c r="L1448" s="63">
        <v>44949</v>
      </c>
      <c r="M1448" s="93" t="s">
        <v>86</v>
      </c>
      <c r="N1448" s="61" t="s">
        <v>224</v>
      </c>
      <c r="O1448" s="57" t="s">
        <v>391</v>
      </c>
      <c r="P1448" s="57" t="s">
        <v>1914</v>
      </c>
      <c r="Q1448" s="118" t="s">
        <v>1927</v>
      </c>
      <c r="R1448" s="60" t="s">
        <v>86</v>
      </c>
      <c r="S1448" s="60"/>
    </row>
    <row r="1449" spans="1:19" ht="135" hidden="1" customHeight="1" x14ac:dyDescent="0.2">
      <c r="A1449" s="61" t="s">
        <v>1926</v>
      </c>
      <c r="B1449" s="55" t="s">
        <v>97</v>
      </c>
      <c r="C1449" s="56" t="s">
        <v>96</v>
      </c>
      <c r="D1449" s="57" t="s">
        <v>1925</v>
      </c>
      <c r="E1449" s="61" t="s">
        <v>220</v>
      </c>
      <c r="F1449" s="61" t="s">
        <v>228</v>
      </c>
      <c r="G1449" s="55" t="s">
        <v>224</v>
      </c>
      <c r="H1449" s="93" t="s">
        <v>1924</v>
      </c>
      <c r="I1449" s="93" t="s">
        <v>1923</v>
      </c>
      <c r="J1449" s="61" t="s">
        <v>1922</v>
      </c>
      <c r="K1449" s="62" t="s">
        <v>1921</v>
      </c>
      <c r="L1449" s="63">
        <v>44949</v>
      </c>
      <c r="M1449" s="93" t="s">
        <v>86</v>
      </c>
      <c r="N1449" s="61" t="s">
        <v>224</v>
      </c>
      <c r="O1449" s="57" t="s">
        <v>1915</v>
      </c>
      <c r="P1449" s="57" t="s">
        <v>1914</v>
      </c>
      <c r="Q1449" s="118" t="s">
        <v>1920</v>
      </c>
      <c r="R1449" s="60" t="s">
        <v>86</v>
      </c>
      <c r="S1449" s="60"/>
    </row>
    <row r="1450" spans="1:19" ht="135" hidden="1" customHeight="1" x14ac:dyDescent="0.2">
      <c r="A1450" s="61" t="s">
        <v>1919</v>
      </c>
      <c r="B1450" s="55" t="s">
        <v>97</v>
      </c>
      <c r="C1450" s="56" t="s">
        <v>96</v>
      </c>
      <c r="D1450" s="57" t="s">
        <v>1918</v>
      </c>
      <c r="E1450" s="61" t="s">
        <v>220</v>
      </c>
      <c r="F1450" s="61" t="s">
        <v>219</v>
      </c>
      <c r="G1450" s="55" t="s">
        <v>218</v>
      </c>
      <c r="H1450" s="93" t="s">
        <v>86</v>
      </c>
      <c r="I1450" s="93" t="s">
        <v>86</v>
      </c>
      <c r="J1450" s="61" t="s">
        <v>1917</v>
      </c>
      <c r="K1450" s="62" t="s">
        <v>1916</v>
      </c>
      <c r="L1450" s="63">
        <v>44949</v>
      </c>
      <c r="M1450" s="93" t="s">
        <v>86</v>
      </c>
      <c r="N1450" s="61" t="s">
        <v>214</v>
      </c>
      <c r="O1450" s="57" t="s">
        <v>1915</v>
      </c>
      <c r="P1450" s="57" t="s">
        <v>1914</v>
      </c>
      <c r="Q1450" s="118" t="s">
        <v>1913</v>
      </c>
      <c r="R1450" s="60" t="s">
        <v>86</v>
      </c>
      <c r="S1450" s="60"/>
    </row>
    <row r="1451" spans="1:19" ht="135" hidden="1" customHeight="1" x14ac:dyDescent="0.2">
      <c r="A1451" s="61" t="s">
        <v>1912</v>
      </c>
      <c r="B1451" s="55" t="s">
        <v>97</v>
      </c>
      <c r="C1451" s="56" t="s">
        <v>96</v>
      </c>
      <c r="D1451" s="57" t="s">
        <v>1911</v>
      </c>
      <c r="E1451" s="61" t="s">
        <v>782</v>
      </c>
      <c r="F1451" s="61" t="s">
        <v>228</v>
      </c>
      <c r="G1451" s="55" t="s">
        <v>218</v>
      </c>
      <c r="H1451" s="93" t="s">
        <v>1910</v>
      </c>
      <c r="I1451" s="93" t="s">
        <v>932</v>
      </c>
      <c r="J1451" s="61" t="s">
        <v>1909</v>
      </c>
      <c r="K1451" s="62" t="s">
        <v>1908</v>
      </c>
      <c r="L1451" s="63">
        <v>43571</v>
      </c>
      <c r="M1451" s="93" t="s">
        <v>86</v>
      </c>
      <c r="N1451" s="61" t="s">
        <v>224</v>
      </c>
      <c r="O1451" s="57" t="s">
        <v>1907</v>
      </c>
      <c r="P1451" s="57" t="s">
        <v>1906</v>
      </c>
      <c r="Q1451" s="118" t="s">
        <v>1905</v>
      </c>
      <c r="R1451" s="57" t="s">
        <v>121</v>
      </c>
      <c r="S1451" s="60"/>
    </row>
    <row r="1452" spans="1:19" ht="135" hidden="1" customHeight="1" x14ac:dyDescent="0.2">
      <c r="A1452" s="61" t="s">
        <v>1904</v>
      </c>
      <c r="B1452" s="55" t="s">
        <v>97</v>
      </c>
      <c r="C1452" s="56" t="s">
        <v>96</v>
      </c>
      <c r="D1452" s="57" t="s">
        <v>1903</v>
      </c>
      <c r="E1452" s="61" t="s">
        <v>193</v>
      </c>
      <c r="F1452" s="61" t="s">
        <v>228</v>
      </c>
      <c r="G1452" s="55" t="s">
        <v>218</v>
      </c>
      <c r="H1452" s="93" t="s">
        <v>1902</v>
      </c>
      <c r="I1452" s="93" t="s">
        <v>1901</v>
      </c>
      <c r="J1452" s="61" t="s">
        <v>1900</v>
      </c>
      <c r="K1452" s="62" t="s">
        <v>1899</v>
      </c>
      <c r="L1452" s="63">
        <v>43949</v>
      </c>
      <c r="M1452" s="93" t="s">
        <v>86</v>
      </c>
      <c r="N1452" s="61" t="s">
        <v>224</v>
      </c>
      <c r="O1452" s="57" t="s">
        <v>1456</v>
      </c>
      <c r="P1452" s="57" t="s">
        <v>1455</v>
      </c>
      <c r="Q1452" s="118" t="s">
        <v>1898</v>
      </c>
      <c r="R1452" s="57" t="s">
        <v>121</v>
      </c>
      <c r="S1452" s="60"/>
    </row>
    <row r="1453" spans="1:19" ht="135" hidden="1" customHeight="1" x14ac:dyDescent="0.2">
      <c r="A1453" s="61" t="s">
        <v>1897</v>
      </c>
      <c r="B1453" s="55" t="s">
        <v>97</v>
      </c>
      <c r="C1453" s="56" t="s">
        <v>96</v>
      </c>
      <c r="D1453" s="57" t="s">
        <v>1896</v>
      </c>
      <c r="E1453" s="61" t="s">
        <v>108</v>
      </c>
      <c r="F1453" s="61" t="s">
        <v>458</v>
      </c>
      <c r="G1453" s="55" t="s">
        <v>163</v>
      </c>
      <c r="H1453" s="93" t="s">
        <v>1895</v>
      </c>
      <c r="I1453" s="93" t="s">
        <v>1894</v>
      </c>
      <c r="J1453" s="61" t="s">
        <v>1893</v>
      </c>
      <c r="K1453" s="62" t="s">
        <v>1892</v>
      </c>
      <c r="L1453" s="63">
        <v>44278</v>
      </c>
      <c r="M1453" s="93" t="s">
        <v>86</v>
      </c>
      <c r="N1453" s="61" t="s">
        <v>158</v>
      </c>
      <c r="O1453" s="57" t="s">
        <v>1863</v>
      </c>
      <c r="P1453" s="57" t="s">
        <v>1862</v>
      </c>
      <c r="Q1453" s="118" t="s">
        <v>1891</v>
      </c>
      <c r="R1453" s="57" t="s">
        <v>121</v>
      </c>
      <c r="S1453" s="60"/>
    </row>
    <row r="1454" spans="1:19" ht="135" hidden="1" customHeight="1" x14ac:dyDescent="0.2">
      <c r="A1454" s="61" t="s">
        <v>1890</v>
      </c>
      <c r="B1454" s="55" t="s">
        <v>97</v>
      </c>
      <c r="C1454" s="56" t="s">
        <v>96</v>
      </c>
      <c r="D1454" s="57" t="s">
        <v>1889</v>
      </c>
      <c r="E1454" s="61" t="s">
        <v>108</v>
      </c>
      <c r="F1454" s="61" t="s">
        <v>555</v>
      </c>
      <c r="G1454" s="55" t="s">
        <v>163</v>
      </c>
      <c r="H1454" s="93" t="s">
        <v>1888</v>
      </c>
      <c r="I1454" s="93" t="s">
        <v>1887</v>
      </c>
      <c r="J1454" s="61" t="s">
        <v>1886</v>
      </c>
      <c r="K1454" s="62" t="s">
        <v>1885</v>
      </c>
      <c r="L1454" s="63">
        <v>44278</v>
      </c>
      <c r="M1454" s="93" t="s">
        <v>86</v>
      </c>
      <c r="N1454" s="61" t="s">
        <v>158</v>
      </c>
      <c r="O1454" s="57" t="s">
        <v>1863</v>
      </c>
      <c r="P1454" s="57" t="s">
        <v>1862</v>
      </c>
      <c r="Q1454" s="118" t="s">
        <v>1884</v>
      </c>
      <c r="R1454" s="57" t="s">
        <v>121</v>
      </c>
      <c r="S1454" s="60"/>
    </row>
    <row r="1455" spans="1:19" ht="135" hidden="1" customHeight="1" x14ac:dyDescent="0.2">
      <c r="A1455" s="61" t="s">
        <v>1883</v>
      </c>
      <c r="B1455" s="55" t="s">
        <v>97</v>
      </c>
      <c r="C1455" s="56" t="s">
        <v>96</v>
      </c>
      <c r="D1455" s="57" t="s">
        <v>1882</v>
      </c>
      <c r="E1455" s="61" t="s">
        <v>108</v>
      </c>
      <c r="F1455" s="61" t="s">
        <v>183</v>
      </c>
      <c r="G1455" s="55" t="s">
        <v>163</v>
      </c>
      <c r="H1455" s="93" t="s">
        <v>1881</v>
      </c>
      <c r="I1455" s="93" t="s">
        <v>1880</v>
      </c>
      <c r="J1455" s="61" t="s">
        <v>1879</v>
      </c>
      <c r="K1455" s="62" t="s">
        <v>1878</v>
      </c>
      <c r="L1455" s="63">
        <v>44278</v>
      </c>
      <c r="M1455" s="93" t="s">
        <v>86</v>
      </c>
      <c r="N1455" s="61" t="s">
        <v>158</v>
      </c>
      <c r="O1455" s="57" t="s">
        <v>1863</v>
      </c>
      <c r="P1455" s="57" t="s">
        <v>1862</v>
      </c>
      <c r="Q1455" s="118" t="s">
        <v>1877</v>
      </c>
      <c r="R1455" s="57" t="s">
        <v>121</v>
      </c>
      <c r="S1455" s="60"/>
    </row>
    <row r="1456" spans="1:19" ht="135" hidden="1" customHeight="1" x14ac:dyDescent="0.2">
      <c r="A1456" s="61" t="s">
        <v>1876</v>
      </c>
      <c r="B1456" s="55" t="s">
        <v>97</v>
      </c>
      <c r="C1456" s="56" t="s">
        <v>96</v>
      </c>
      <c r="D1456" s="57" t="s">
        <v>1875</v>
      </c>
      <c r="E1456" s="61" t="s">
        <v>108</v>
      </c>
      <c r="F1456" s="61" t="s">
        <v>183</v>
      </c>
      <c r="G1456" s="55" t="s">
        <v>163</v>
      </c>
      <c r="H1456" s="93" t="s">
        <v>1874</v>
      </c>
      <c r="I1456" s="93" t="s">
        <v>1873</v>
      </c>
      <c r="J1456" s="61" t="s">
        <v>1872</v>
      </c>
      <c r="K1456" s="62" t="s">
        <v>1871</v>
      </c>
      <c r="L1456" s="63">
        <v>44278</v>
      </c>
      <c r="M1456" s="93" t="s">
        <v>86</v>
      </c>
      <c r="N1456" s="61" t="s">
        <v>158</v>
      </c>
      <c r="O1456" s="57" t="s">
        <v>1863</v>
      </c>
      <c r="P1456" s="57" t="s">
        <v>1862</v>
      </c>
      <c r="Q1456" s="118" t="s">
        <v>1870</v>
      </c>
      <c r="R1456" s="57" t="s">
        <v>121</v>
      </c>
      <c r="S1456" s="60"/>
    </row>
    <row r="1457" spans="1:19" ht="135" hidden="1" customHeight="1" x14ac:dyDescent="0.2">
      <c r="A1457" s="61" t="s">
        <v>1869</v>
      </c>
      <c r="B1457" s="55" t="s">
        <v>97</v>
      </c>
      <c r="C1457" s="56" t="s">
        <v>96</v>
      </c>
      <c r="D1457" s="57" t="s">
        <v>1868</v>
      </c>
      <c r="E1457" s="61" t="s">
        <v>108</v>
      </c>
      <c r="F1457" s="61" t="s">
        <v>164</v>
      </c>
      <c r="G1457" s="55" t="s">
        <v>163</v>
      </c>
      <c r="H1457" s="93" t="s">
        <v>1867</v>
      </c>
      <c r="I1457" s="93" t="s">
        <v>1866</v>
      </c>
      <c r="J1457" s="61" t="s">
        <v>1865</v>
      </c>
      <c r="K1457" s="62" t="s">
        <v>1864</v>
      </c>
      <c r="L1457" s="63">
        <v>44278</v>
      </c>
      <c r="M1457" s="93" t="s">
        <v>86</v>
      </c>
      <c r="N1457" s="61" t="s">
        <v>158</v>
      </c>
      <c r="O1457" s="57" t="s">
        <v>1863</v>
      </c>
      <c r="P1457" s="57" t="s">
        <v>1862</v>
      </c>
      <c r="Q1457" s="118" t="s">
        <v>1861</v>
      </c>
      <c r="R1457" s="57" t="s">
        <v>121</v>
      </c>
      <c r="S1457" s="60"/>
    </row>
    <row r="1458" spans="1:19" ht="135" hidden="1" customHeight="1" x14ac:dyDescent="0.2">
      <c r="A1458" s="61" t="s">
        <v>1860</v>
      </c>
      <c r="B1458" s="55" t="s">
        <v>97</v>
      </c>
      <c r="C1458" s="56" t="s">
        <v>96</v>
      </c>
      <c r="D1458" s="57" t="s">
        <v>1859</v>
      </c>
      <c r="E1458" s="61" t="s">
        <v>130</v>
      </c>
      <c r="F1458" s="61" t="s">
        <v>183</v>
      </c>
      <c r="G1458" s="55" t="s">
        <v>163</v>
      </c>
      <c r="H1458" s="93" t="s">
        <v>1858</v>
      </c>
      <c r="I1458" s="93" t="s">
        <v>1857</v>
      </c>
      <c r="J1458" s="61" t="s">
        <v>1856</v>
      </c>
      <c r="K1458" s="62" t="s">
        <v>1855</v>
      </c>
      <c r="L1458" s="63">
        <v>44405</v>
      </c>
      <c r="M1458" s="93" t="s">
        <v>86</v>
      </c>
      <c r="N1458" s="61" t="s">
        <v>158</v>
      </c>
      <c r="O1458" s="57" t="s">
        <v>1854</v>
      </c>
      <c r="P1458" s="57" t="s">
        <v>1853</v>
      </c>
      <c r="Q1458" s="118" t="s">
        <v>1852</v>
      </c>
      <c r="R1458" s="57" t="s">
        <v>121</v>
      </c>
      <c r="S1458" s="60"/>
    </row>
    <row r="1459" spans="1:19" ht="135" hidden="1" customHeight="1" x14ac:dyDescent="0.2">
      <c r="A1459" s="61" t="s">
        <v>1851</v>
      </c>
      <c r="B1459" s="55" t="s">
        <v>97</v>
      </c>
      <c r="C1459" s="56" t="s">
        <v>96</v>
      </c>
      <c r="D1459" s="57" t="s">
        <v>1850</v>
      </c>
      <c r="E1459" s="61" t="s">
        <v>220</v>
      </c>
      <c r="F1459" s="61" t="s">
        <v>458</v>
      </c>
      <c r="G1459" s="55" t="s">
        <v>163</v>
      </c>
      <c r="H1459" s="93" t="s">
        <v>1849</v>
      </c>
      <c r="I1459" s="93" t="s">
        <v>1848</v>
      </c>
      <c r="J1459" s="61" t="s">
        <v>1847</v>
      </c>
      <c r="K1459" s="62" t="s">
        <v>1846</v>
      </c>
      <c r="L1459" s="63">
        <v>44552</v>
      </c>
      <c r="M1459" s="93" t="s">
        <v>86</v>
      </c>
      <c r="N1459" s="61" t="s">
        <v>158</v>
      </c>
      <c r="O1459" s="57" t="s">
        <v>1838</v>
      </c>
      <c r="P1459" s="57" t="s">
        <v>1837</v>
      </c>
      <c r="Q1459" s="118" t="s">
        <v>1845</v>
      </c>
      <c r="R1459" s="57" t="s">
        <v>121</v>
      </c>
      <c r="S1459" s="60"/>
    </row>
    <row r="1460" spans="1:19" ht="135" hidden="1" customHeight="1" x14ac:dyDescent="0.2">
      <c r="A1460" s="61" t="s">
        <v>1844</v>
      </c>
      <c r="B1460" s="55" t="s">
        <v>97</v>
      </c>
      <c r="C1460" s="56" t="s">
        <v>96</v>
      </c>
      <c r="D1460" s="57" t="s">
        <v>1843</v>
      </c>
      <c r="E1460" s="61" t="s">
        <v>220</v>
      </c>
      <c r="F1460" s="61" t="s">
        <v>183</v>
      </c>
      <c r="G1460" s="55" t="s">
        <v>163</v>
      </c>
      <c r="H1460" s="93" t="s">
        <v>1842</v>
      </c>
      <c r="I1460" s="93" t="s">
        <v>1841</v>
      </c>
      <c r="J1460" s="61" t="s">
        <v>1840</v>
      </c>
      <c r="K1460" s="62" t="s">
        <v>1839</v>
      </c>
      <c r="L1460" s="63">
        <v>44552</v>
      </c>
      <c r="M1460" s="93" t="s">
        <v>86</v>
      </c>
      <c r="N1460" s="61" t="s">
        <v>158</v>
      </c>
      <c r="O1460" s="57" t="s">
        <v>1838</v>
      </c>
      <c r="P1460" s="57" t="s">
        <v>1837</v>
      </c>
      <c r="Q1460" s="118" t="s">
        <v>1836</v>
      </c>
      <c r="R1460" s="57" t="s">
        <v>121</v>
      </c>
      <c r="S1460" s="60"/>
    </row>
    <row r="1461" spans="1:19" ht="135" hidden="1" customHeight="1" x14ac:dyDescent="0.2">
      <c r="A1461" s="61" t="s">
        <v>1835</v>
      </c>
      <c r="B1461" s="55" t="s">
        <v>97</v>
      </c>
      <c r="C1461" s="56" t="s">
        <v>96</v>
      </c>
      <c r="D1461" s="57" t="s">
        <v>1834</v>
      </c>
      <c r="E1461" s="61" t="s">
        <v>130</v>
      </c>
      <c r="F1461" s="61" t="s">
        <v>129</v>
      </c>
      <c r="G1461" s="55" t="s">
        <v>92</v>
      </c>
      <c r="H1461" s="93" t="s">
        <v>86</v>
      </c>
      <c r="I1461" s="93" t="s">
        <v>86</v>
      </c>
      <c r="J1461" s="61" t="s">
        <v>1833</v>
      </c>
      <c r="K1461" s="62" t="s">
        <v>1418</v>
      </c>
      <c r="L1461" s="63">
        <v>44614</v>
      </c>
      <c r="M1461" s="93" t="s">
        <v>86</v>
      </c>
      <c r="N1461" s="61" t="s">
        <v>90</v>
      </c>
      <c r="O1461" s="57" t="s">
        <v>1576</v>
      </c>
      <c r="P1461" s="57" t="s">
        <v>1822</v>
      </c>
      <c r="Q1461" s="118" t="s">
        <v>1832</v>
      </c>
      <c r="R1461" s="60" t="s">
        <v>86</v>
      </c>
      <c r="S1461" s="60"/>
    </row>
    <row r="1462" spans="1:19" ht="135" hidden="1" customHeight="1" x14ac:dyDescent="0.2">
      <c r="A1462" s="61" t="s">
        <v>1831</v>
      </c>
      <c r="B1462" s="55" t="s">
        <v>97</v>
      </c>
      <c r="C1462" s="56" t="s">
        <v>96</v>
      </c>
      <c r="D1462" s="57" t="s">
        <v>1830</v>
      </c>
      <c r="E1462" s="61" t="s">
        <v>130</v>
      </c>
      <c r="F1462" s="61" t="s">
        <v>129</v>
      </c>
      <c r="G1462" s="55" t="s">
        <v>362</v>
      </c>
      <c r="H1462" s="93" t="s">
        <v>86</v>
      </c>
      <c r="I1462" s="93" t="s">
        <v>86</v>
      </c>
      <c r="J1462" s="61" t="s">
        <v>1829</v>
      </c>
      <c r="K1462" s="62" t="s">
        <v>1828</v>
      </c>
      <c r="L1462" s="63">
        <v>44614</v>
      </c>
      <c r="M1462" s="93" t="s">
        <v>86</v>
      </c>
      <c r="N1462" s="61" t="s">
        <v>360</v>
      </c>
      <c r="O1462" s="57" t="s">
        <v>1576</v>
      </c>
      <c r="P1462" s="57" t="s">
        <v>1822</v>
      </c>
      <c r="Q1462" s="118" t="s">
        <v>1827</v>
      </c>
      <c r="R1462" s="60" t="s">
        <v>86</v>
      </c>
      <c r="S1462" s="60"/>
    </row>
    <row r="1463" spans="1:19" ht="135" hidden="1" customHeight="1" x14ac:dyDescent="0.2">
      <c r="A1463" s="61" t="s">
        <v>1826</v>
      </c>
      <c r="B1463" s="55" t="s">
        <v>97</v>
      </c>
      <c r="C1463" s="56" t="s">
        <v>96</v>
      </c>
      <c r="D1463" s="57" t="s">
        <v>1825</v>
      </c>
      <c r="E1463" s="61" t="s">
        <v>130</v>
      </c>
      <c r="F1463" s="61" t="s">
        <v>129</v>
      </c>
      <c r="G1463" s="55" t="s">
        <v>362</v>
      </c>
      <c r="H1463" s="93" t="s">
        <v>86</v>
      </c>
      <c r="I1463" s="93" t="s">
        <v>86</v>
      </c>
      <c r="J1463" s="61" t="s">
        <v>1824</v>
      </c>
      <c r="K1463" s="62" t="s">
        <v>1823</v>
      </c>
      <c r="L1463" s="63">
        <v>44614</v>
      </c>
      <c r="M1463" s="93" t="s">
        <v>86</v>
      </c>
      <c r="N1463" s="61" t="s">
        <v>90</v>
      </c>
      <c r="O1463" s="57" t="s">
        <v>1576</v>
      </c>
      <c r="P1463" s="57" t="s">
        <v>1822</v>
      </c>
      <c r="Q1463" s="118" t="s">
        <v>1821</v>
      </c>
      <c r="R1463" s="60" t="s">
        <v>86</v>
      </c>
      <c r="S1463" s="60"/>
    </row>
    <row r="1464" spans="1:19" ht="135" hidden="1" customHeight="1" x14ac:dyDescent="0.2">
      <c r="A1464" s="61" t="s">
        <v>1820</v>
      </c>
      <c r="B1464" s="55" t="s">
        <v>110</v>
      </c>
      <c r="C1464" s="56" t="s">
        <v>96</v>
      </c>
      <c r="D1464" s="57" t="s">
        <v>1819</v>
      </c>
      <c r="E1464" s="61" t="s">
        <v>108</v>
      </c>
      <c r="F1464" s="61" t="s">
        <v>173</v>
      </c>
      <c r="G1464" s="55" t="s">
        <v>163</v>
      </c>
      <c r="H1464" s="93" t="s">
        <v>1818</v>
      </c>
      <c r="I1464" s="93" t="s">
        <v>1817</v>
      </c>
      <c r="J1464" s="61" t="s">
        <v>1816</v>
      </c>
      <c r="K1464" s="62" t="s">
        <v>1129</v>
      </c>
      <c r="L1464" s="63">
        <v>44649</v>
      </c>
      <c r="M1464" s="117" t="s">
        <v>103</v>
      </c>
      <c r="N1464" s="61" t="s">
        <v>158</v>
      </c>
      <c r="O1464" s="57" t="s">
        <v>1808</v>
      </c>
      <c r="P1464" s="57" t="s">
        <v>1807</v>
      </c>
      <c r="Q1464" s="118" t="s">
        <v>1815</v>
      </c>
      <c r="R1464" s="57" t="s">
        <v>121</v>
      </c>
      <c r="S1464" s="60"/>
    </row>
    <row r="1465" spans="1:19" ht="135" hidden="1" customHeight="1" x14ac:dyDescent="0.2">
      <c r="A1465" s="61" t="s">
        <v>1814</v>
      </c>
      <c r="B1465" s="55" t="s">
        <v>110</v>
      </c>
      <c r="C1465" s="56" t="s">
        <v>96</v>
      </c>
      <c r="D1465" s="57" t="s">
        <v>1813</v>
      </c>
      <c r="E1465" s="61" t="s">
        <v>108</v>
      </c>
      <c r="F1465" s="61" t="s">
        <v>183</v>
      </c>
      <c r="G1465" s="55" t="s">
        <v>163</v>
      </c>
      <c r="H1465" s="93" t="s">
        <v>1812</v>
      </c>
      <c r="I1465" s="93" t="s">
        <v>1811</v>
      </c>
      <c r="J1465" s="61" t="s">
        <v>1810</v>
      </c>
      <c r="K1465" s="62" t="s">
        <v>1809</v>
      </c>
      <c r="L1465" s="63">
        <v>44649</v>
      </c>
      <c r="M1465" s="117" t="s">
        <v>103</v>
      </c>
      <c r="N1465" s="61" t="s">
        <v>158</v>
      </c>
      <c r="O1465" s="57" t="s">
        <v>1808</v>
      </c>
      <c r="P1465" s="57" t="s">
        <v>1807</v>
      </c>
      <c r="Q1465" s="118" t="s">
        <v>1806</v>
      </c>
      <c r="R1465" s="57" t="s">
        <v>121</v>
      </c>
      <c r="S1465" s="60"/>
    </row>
    <row r="1466" spans="1:19" ht="135" hidden="1" customHeight="1" x14ac:dyDescent="0.2">
      <c r="A1466" s="61" t="s">
        <v>1805</v>
      </c>
      <c r="B1466" s="55" t="s">
        <v>97</v>
      </c>
      <c r="C1466" s="56" t="s">
        <v>96</v>
      </c>
      <c r="D1466" s="57" t="s">
        <v>1804</v>
      </c>
      <c r="E1466" s="61" t="s">
        <v>220</v>
      </c>
      <c r="F1466" s="61" t="s">
        <v>228</v>
      </c>
      <c r="G1466" s="55" t="s">
        <v>218</v>
      </c>
      <c r="H1466" s="93" t="s">
        <v>1803</v>
      </c>
      <c r="I1466" s="93" t="s">
        <v>1802</v>
      </c>
      <c r="J1466" s="61" t="s">
        <v>1801</v>
      </c>
      <c r="K1466" s="62" t="s">
        <v>1800</v>
      </c>
      <c r="L1466" s="63">
        <v>43713</v>
      </c>
      <c r="M1466" s="93" t="s">
        <v>86</v>
      </c>
      <c r="N1466" s="61" t="s">
        <v>224</v>
      </c>
      <c r="O1466" s="57" t="s">
        <v>481</v>
      </c>
      <c r="P1466" s="57" t="s">
        <v>480</v>
      </c>
      <c r="Q1466" s="118" t="s">
        <v>1799</v>
      </c>
      <c r="R1466" s="118" t="s">
        <v>121</v>
      </c>
      <c r="S1466" s="60"/>
    </row>
    <row r="1467" spans="1:19" ht="135" hidden="1" customHeight="1" x14ac:dyDescent="0.2">
      <c r="A1467" s="61" t="s">
        <v>1798</v>
      </c>
      <c r="B1467" s="55" t="s">
        <v>97</v>
      </c>
      <c r="C1467" s="56" t="s">
        <v>96</v>
      </c>
      <c r="D1467" s="57" t="s">
        <v>1797</v>
      </c>
      <c r="E1467" s="61" t="s">
        <v>476</v>
      </c>
      <c r="F1467" s="61" t="s">
        <v>228</v>
      </c>
      <c r="G1467" s="55" t="s">
        <v>218</v>
      </c>
      <c r="H1467" s="93" t="s">
        <v>1796</v>
      </c>
      <c r="I1467" s="93" t="s">
        <v>1795</v>
      </c>
      <c r="J1467" s="61" t="s">
        <v>1794</v>
      </c>
      <c r="K1467" s="62" t="s">
        <v>1793</v>
      </c>
      <c r="L1467" s="63">
        <v>43732</v>
      </c>
      <c r="M1467" s="93" t="s">
        <v>86</v>
      </c>
      <c r="N1467" s="61" t="s">
        <v>224</v>
      </c>
      <c r="O1467" s="57" t="s">
        <v>1785</v>
      </c>
      <c r="P1467" s="57" t="s">
        <v>1784</v>
      </c>
      <c r="Q1467" s="118" t="s">
        <v>1792</v>
      </c>
      <c r="R1467" s="57" t="s">
        <v>121</v>
      </c>
      <c r="S1467" s="60"/>
    </row>
    <row r="1468" spans="1:19" ht="135" hidden="1" customHeight="1" x14ac:dyDescent="0.2">
      <c r="A1468" s="61" t="s">
        <v>1791</v>
      </c>
      <c r="B1468" s="55" t="s">
        <v>97</v>
      </c>
      <c r="C1468" s="56" t="s">
        <v>96</v>
      </c>
      <c r="D1468" s="57" t="s">
        <v>1790</v>
      </c>
      <c r="E1468" s="61" t="s">
        <v>476</v>
      </c>
      <c r="F1468" s="61" t="s">
        <v>228</v>
      </c>
      <c r="G1468" s="55" t="s">
        <v>218</v>
      </c>
      <c r="H1468" s="93" t="s">
        <v>1789</v>
      </c>
      <c r="I1468" s="93" t="s">
        <v>1788</v>
      </c>
      <c r="J1468" s="61" t="s">
        <v>1787</v>
      </c>
      <c r="K1468" s="62" t="s">
        <v>1786</v>
      </c>
      <c r="L1468" s="63">
        <v>43732</v>
      </c>
      <c r="M1468" s="93" t="s">
        <v>86</v>
      </c>
      <c r="N1468" s="61" t="s">
        <v>224</v>
      </c>
      <c r="O1468" s="57" t="s">
        <v>1785</v>
      </c>
      <c r="P1468" s="57" t="s">
        <v>1784</v>
      </c>
      <c r="Q1468" s="118" t="s">
        <v>1783</v>
      </c>
      <c r="R1468" s="57" t="s">
        <v>121</v>
      </c>
      <c r="S1468" s="60"/>
    </row>
    <row r="1469" spans="1:19" ht="135" hidden="1" customHeight="1" x14ac:dyDescent="0.2">
      <c r="A1469" s="61" t="s">
        <v>1782</v>
      </c>
      <c r="B1469" s="55" t="s">
        <v>97</v>
      </c>
      <c r="C1469" s="56" t="s">
        <v>96</v>
      </c>
      <c r="D1469" s="57" t="s">
        <v>1781</v>
      </c>
      <c r="E1469" s="61" t="s">
        <v>1500</v>
      </c>
      <c r="F1469" s="61" t="s">
        <v>228</v>
      </c>
      <c r="G1469" s="55" t="s">
        <v>218</v>
      </c>
      <c r="H1469" s="93" t="s">
        <v>1780</v>
      </c>
      <c r="I1469" s="93" t="s">
        <v>1779</v>
      </c>
      <c r="J1469" s="61" t="s">
        <v>1778</v>
      </c>
      <c r="K1469" s="62" t="s">
        <v>1777</v>
      </c>
      <c r="L1469" s="63">
        <v>43732</v>
      </c>
      <c r="M1469" s="93" t="s">
        <v>86</v>
      </c>
      <c r="N1469" s="61" t="s">
        <v>224</v>
      </c>
      <c r="O1469" s="57" t="s">
        <v>1674</v>
      </c>
      <c r="P1469" s="57" t="s">
        <v>1673</v>
      </c>
      <c r="Q1469" s="118" t="s">
        <v>1776</v>
      </c>
      <c r="R1469" s="57" t="s">
        <v>121</v>
      </c>
      <c r="S1469" s="60"/>
    </row>
    <row r="1470" spans="1:19" ht="135" hidden="1" customHeight="1" x14ac:dyDescent="0.2">
      <c r="A1470" s="61" t="s">
        <v>1775</v>
      </c>
      <c r="B1470" s="55" t="s">
        <v>97</v>
      </c>
      <c r="C1470" s="56" t="s">
        <v>96</v>
      </c>
      <c r="D1470" s="57" t="s">
        <v>1774</v>
      </c>
      <c r="E1470" s="61" t="s">
        <v>589</v>
      </c>
      <c r="F1470" s="61" t="s">
        <v>555</v>
      </c>
      <c r="G1470" s="55" t="s">
        <v>163</v>
      </c>
      <c r="H1470" s="93" t="s">
        <v>1773</v>
      </c>
      <c r="I1470" s="93" t="s">
        <v>1772</v>
      </c>
      <c r="J1470" s="61" t="s">
        <v>1771</v>
      </c>
      <c r="K1470" s="62" t="s">
        <v>1770</v>
      </c>
      <c r="L1470" s="63">
        <v>44970</v>
      </c>
      <c r="M1470" s="93" t="s">
        <v>86</v>
      </c>
      <c r="N1470" s="61" t="s">
        <v>158</v>
      </c>
      <c r="O1470" s="57" t="s">
        <v>1764</v>
      </c>
      <c r="P1470" s="57" t="s">
        <v>1763</v>
      </c>
      <c r="Q1470" s="118" t="s">
        <v>1769</v>
      </c>
      <c r="R1470" s="60" t="s">
        <v>86</v>
      </c>
      <c r="S1470" s="60"/>
    </row>
    <row r="1471" spans="1:19" ht="135" hidden="1" customHeight="1" x14ac:dyDescent="0.2">
      <c r="A1471" s="61" t="s">
        <v>1768</v>
      </c>
      <c r="B1471" s="55" t="s">
        <v>97</v>
      </c>
      <c r="C1471" s="56" t="s">
        <v>96</v>
      </c>
      <c r="D1471" s="57" t="s">
        <v>1767</v>
      </c>
      <c r="E1471" s="61" t="s">
        <v>589</v>
      </c>
      <c r="F1471" s="61" t="s">
        <v>458</v>
      </c>
      <c r="G1471" s="55" t="s">
        <v>163</v>
      </c>
      <c r="H1471" s="93" t="s">
        <v>86</v>
      </c>
      <c r="I1471" s="93" t="s">
        <v>86</v>
      </c>
      <c r="J1471" s="61" t="s">
        <v>1766</v>
      </c>
      <c r="K1471" s="62" t="s">
        <v>1765</v>
      </c>
      <c r="L1471" s="63">
        <v>44970</v>
      </c>
      <c r="M1471" s="93" t="s">
        <v>86</v>
      </c>
      <c r="N1471" s="61" t="s">
        <v>158</v>
      </c>
      <c r="O1471" s="57" t="s">
        <v>1764</v>
      </c>
      <c r="P1471" s="57" t="s">
        <v>1763</v>
      </c>
      <c r="Q1471" s="118" t="s">
        <v>1762</v>
      </c>
      <c r="R1471" s="60" t="s">
        <v>86</v>
      </c>
      <c r="S1471" s="60"/>
    </row>
    <row r="1472" spans="1:19" ht="135" hidden="1" customHeight="1" x14ac:dyDescent="0.2">
      <c r="A1472" s="61" t="s">
        <v>1761</v>
      </c>
      <c r="B1472" s="55" t="s">
        <v>97</v>
      </c>
      <c r="C1472" s="56" t="s">
        <v>96</v>
      </c>
      <c r="D1472" s="57" t="s">
        <v>1760</v>
      </c>
      <c r="E1472" s="61" t="s">
        <v>304</v>
      </c>
      <c r="F1472" s="61" t="s">
        <v>228</v>
      </c>
      <c r="G1472" s="55" t="s">
        <v>218</v>
      </c>
      <c r="H1472" s="93" t="s">
        <v>86</v>
      </c>
      <c r="I1472" s="93" t="s">
        <v>86</v>
      </c>
      <c r="J1472" s="61" t="s">
        <v>1759</v>
      </c>
      <c r="K1472" s="62" t="s">
        <v>1758</v>
      </c>
      <c r="L1472" s="63">
        <v>44971</v>
      </c>
      <c r="M1472" s="93" t="s">
        <v>86</v>
      </c>
      <c r="N1472" s="61" t="s">
        <v>224</v>
      </c>
      <c r="O1472" s="57" t="s">
        <v>1736</v>
      </c>
      <c r="P1472" s="57" t="s">
        <v>1735</v>
      </c>
      <c r="Q1472" s="118" t="s">
        <v>1757</v>
      </c>
      <c r="R1472" s="60" t="s">
        <v>86</v>
      </c>
      <c r="S1472" s="60"/>
    </row>
    <row r="1473" spans="1:19" ht="135" hidden="1" customHeight="1" x14ac:dyDescent="0.2">
      <c r="A1473" s="61" t="s">
        <v>1756</v>
      </c>
      <c r="B1473" s="55" t="s">
        <v>97</v>
      </c>
      <c r="C1473" s="56" t="s">
        <v>96</v>
      </c>
      <c r="D1473" s="57" t="s">
        <v>1755</v>
      </c>
      <c r="E1473" s="61" t="s">
        <v>304</v>
      </c>
      <c r="F1473" s="61" t="s">
        <v>228</v>
      </c>
      <c r="G1473" s="55" t="s">
        <v>218</v>
      </c>
      <c r="H1473" s="93" t="s">
        <v>86</v>
      </c>
      <c r="I1473" s="93" t="s">
        <v>86</v>
      </c>
      <c r="J1473" s="61" t="s">
        <v>1754</v>
      </c>
      <c r="K1473" s="62" t="s">
        <v>1753</v>
      </c>
      <c r="L1473" s="63">
        <v>44971</v>
      </c>
      <c r="M1473" s="93" t="s">
        <v>86</v>
      </c>
      <c r="N1473" s="61" t="s">
        <v>224</v>
      </c>
      <c r="O1473" s="57" t="s">
        <v>1752</v>
      </c>
      <c r="P1473" s="57" t="s">
        <v>1735</v>
      </c>
      <c r="Q1473" s="118" t="s">
        <v>1751</v>
      </c>
      <c r="R1473" s="60" t="s">
        <v>86</v>
      </c>
      <c r="S1473" s="60"/>
    </row>
    <row r="1474" spans="1:19" ht="135" hidden="1" customHeight="1" x14ac:dyDescent="0.2">
      <c r="A1474" s="61" t="s">
        <v>1750</v>
      </c>
      <c r="B1474" s="55" t="s">
        <v>97</v>
      </c>
      <c r="C1474" s="56" t="s">
        <v>96</v>
      </c>
      <c r="D1474" s="57" t="s">
        <v>1749</v>
      </c>
      <c r="E1474" s="61" t="s">
        <v>304</v>
      </c>
      <c r="F1474" s="61" t="s">
        <v>219</v>
      </c>
      <c r="G1474" s="55" t="s">
        <v>218</v>
      </c>
      <c r="H1474" s="93" t="s">
        <v>86</v>
      </c>
      <c r="I1474" s="93" t="s">
        <v>86</v>
      </c>
      <c r="J1474" s="61" t="s">
        <v>1748</v>
      </c>
      <c r="K1474" s="62" t="s">
        <v>1747</v>
      </c>
      <c r="L1474" s="63">
        <v>44971</v>
      </c>
      <c r="M1474" s="93" t="s">
        <v>86</v>
      </c>
      <c r="N1474" s="61" t="s">
        <v>214</v>
      </c>
      <c r="O1474" s="57" t="s">
        <v>1736</v>
      </c>
      <c r="P1474" s="57" t="s">
        <v>1735</v>
      </c>
      <c r="Q1474" s="118" t="s">
        <v>1746</v>
      </c>
      <c r="R1474" s="60" t="s">
        <v>86</v>
      </c>
      <c r="S1474" s="60"/>
    </row>
    <row r="1475" spans="1:19" ht="135" hidden="1" customHeight="1" x14ac:dyDescent="0.2">
      <c r="A1475" s="61" t="s">
        <v>1745</v>
      </c>
      <c r="B1475" s="55" t="s">
        <v>97</v>
      </c>
      <c r="C1475" s="56" t="s">
        <v>96</v>
      </c>
      <c r="D1475" s="57" t="s">
        <v>1744</v>
      </c>
      <c r="E1475" s="61" t="s">
        <v>304</v>
      </c>
      <c r="F1475" s="61" t="s">
        <v>511</v>
      </c>
      <c r="G1475" s="55" t="s">
        <v>218</v>
      </c>
      <c r="H1475" s="93" t="s">
        <v>86</v>
      </c>
      <c r="I1475" s="93" t="s">
        <v>86</v>
      </c>
      <c r="J1475" s="61" t="s">
        <v>1743</v>
      </c>
      <c r="K1475" s="62" t="s">
        <v>1742</v>
      </c>
      <c r="L1475" s="63">
        <v>44971</v>
      </c>
      <c r="M1475" s="93" t="s">
        <v>86</v>
      </c>
      <c r="N1475" s="61" t="s">
        <v>224</v>
      </c>
      <c r="O1475" s="57" t="s">
        <v>1736</v>
      </c>
      <c r="P1475" s="57" t="s">
        <v>1735</v>
      </c>
      <c r="Q1475" s="118" t="s">
        <v>1741</v>
      </c>
      <c r="R1475" s="60" t="s">
        <v>86</v>
      </c>
      <c r="S1475" s="60"/>
    </row>
    <row r="1476" spans="1:19" ht="135" hidden="1" customHeight="1" x14ac:dyDescent="0.2">
      <c r="A1476" s="61" t="s">
        <v>1740</v>
      </c>
      <c r="B1476" s="55" t="s">
        <v>97</v>
      </c>
      <c r="C1476" s="56" t="s">
        <v>96</v>
      </c>
      <c r="D1476" s="57" t="s">
        <v>1739</v>
      </c>
      <c r="E1476" s="61" t="s">
        <v>304</v>
      </c>
      <c r="F1476" s="61" t="s">
        <v>511</v>
      </c>
      <c r="G1476" s="55" t="s">
        <v>218</v>
      </c>
      <c r="H1476" s="93" t="s">
        <v>86</v>
      </c>
      <c r="I1476" s="93" t="s">
        <v>86</v>
      </c>
      <c r="J1476" s="61" t="s">
        <v>1738</v>
      </c>
      <c r="K1476" s="62" t="s">
        <v>1737</v>
      </c>
      <c r="L1476" s="63">
        <v>44971</v>
      </c>
      <c r="M1476" s="93" t="s">
        <v>86</v>
      </c>
      <c r="N1476" s="61" t="s">
        <v>224</v>
      </c>
      <c r="O1476" s="57" t="s">
        <v>1736</v>
      </c>
      <c r="P1476" s="57" t="s">
        <v>1735</v>
      </c>
      <c r="Q1476" s="118" t="s">
        <v>1734</v>
      </c>
      <c r="R1476" s="60" t="s">
        <v>86</v>
      </c>
      <c r="S1476" s="60"/>
    </row>
    <row r="1477" spans="1:19" ht="135" hidden="1" customHeight="1" x14ac:dyDescent="0.2">
      <c r="A1477" s="61" t="s">
        <v>1733</v>
      </c>
      <c r="B1477" s="55" t="s">
        <v>97</v>
      </c>
      <c r="C1477" s="56" t="s">
        <v>96</v>
      </c>
      <c r="D1477" s="57" t="s">
        <v>1732</v>
      </c>
      <c r="E1477" s="61" t="s">
        <v>414</v>
      </c>
      <c r="F1477" s="61" t="s">
        <v>129</v>
      </c>
      <c r="G1477" s="55" t="s">
        <v>362</v>
      </c>
      <c r="H1477" s="93" t="s">
        <v>86</v>
      </c>
      <c r="I1477" s="93" t="s">
        <v>86</v>
      </c>
      <c r="J1477" s="61" t="s">
        <v>1731</v>
      </c>
      <c r="K1477" s="62">
        <v>59.61</v>
      </c>
      <c r="L1477" s="63">
        <v>44974</v>
      </c>
      <c r="M1477" s="93" t="s">
        <v>86</v>
      </c>
      <c r="N1477" s="61" t="s">
        <v>360</v>
      </c>
      <c r="O1477" s="57" t="s">
        <v>1726</v>
      </c>
      <c r="P1477" s="57" t="s">
        <v>1725</v>
      </c>
      <c r="Q1477" s="118" t="s">
        <v>1730</v>
      </c>
      <c r="R1477" s="60" t="s">
        <v>86</v>
      </c>
      <c r="S1477" s="60"/>
    </row>
    <row r="1478" spans="1:19" ht="135" hidden="1" customHeight="1" x14ac:dyDescent="0.2">
      <c r="A1478" s="61" t="s">
        <v>1729</v>
      </c>
      <c r="B1478" s="55" t="s">
        <v>97</v>
      </c>
      <c r="C1478" s="56" t="s">
        <v>96</v>
      </c>
      <c r="D1478" s="57" t="s">
        <v>1728</v>
      </c>
      <c r="E1478" s="61" t="s">
        <v>414</v>
      </c>
      <c r="F1478" s="61" t="s">
        <v>129</v>
      </c>
      <c r="G1478" s="55" t="s">
        <v>367</v>
      </c>
      <c r="H1478" s="93" t="s">
        <v>86</v>
      </c>
      <c r="I1478" s="93" t="s">
        <v>86</v>
      </c>
      <c r="J1478" s="61" t="s">
        <v>1727</v>
      </c>
      <c r="K1478" s="62">
        <v>62.7</v>
      </c>
      <c r="L1478" s="63">
        <v>44974</v>
      </c>
      <c r="M1478" s="93" t="s">
        <v>86</v>
      </c>
      <c r="N1478" s="61" t="s">
        <v>360</v>
      </c>
      <c r="O1478" s="57" t="s">
        <v>1726</v>
      </c>
      <c r="P1478" s="57" t="s">
        <v>1725</v>
      </c>
      <c r="Q1478" s="118" t="s">
        <v>1724</v>
      </c>
      <c r="R1478" s="60" t="s">
        <v>86</v>
      </c>
      <c r="S1478" s="60"/>
    </row>
    <row r="1479" spans="1:19" ht="135" hidden="1" customHeight="1" x14ac:dyDescent="0.2">
      <c r="A1479" s="61" t="s">
        <v>1723</v>
      </c>
      <c r="B1479" s="55" t="s">
        <v>97</v>
      </c>
      <c r="C1479" s="56" t="s">
        <v>96</v>
      </c>
      <c r="D1479" s="57" t="s">
        <v>1722</v>
      </c>
      <c r="E1479" s="61" t="s">
        <v>539</v>
      </c>
      <c r="F1479" s="61" t="s">
        <v>129</v>
      </c>
      <c r="G1479" s="55" t="s">
        <v>362</v>
      </c>
      <c r="H1479" s="93" t="s">
        <v>86</v>
      </c>
      <c r="I1479" s="93" t="s">
        <v>86</v>
      </c>
      <c r="J1479" s="61" t="s">
        <v>1721</v>
      </c>
      <c r="K1479" s="62">
        <v>51.26</v>
      </c>
      <c r="L1479" s="63">
        <v>44981</v>
      </c>
      <c r="M1479" s="93" t="s">
        <v>86</v>
      </c>
      <c r="N1479" s="61" t="s">
        <v>360</v>
      </c>
      <c r="O1479" s="57" t="s">
        <v>1394</v>
      </c>
      <c r="P1479" s="57" t="s">
        <v>1393</v>
      </c>
      <c r="Q1479" s="118" t="s">
        <v>1720</v>
      </c>
      <c r="R1479" s="60" t="s">
        <v>86</v>
      </c>
      <c r="S1479" s="60"/>
    </row>
    <row r="1480" spans="1:19" ht="135" hidden="1" customHeight="1" x14ac:dyDescent="0.2">
      <c r="A1480" s="61" t="s">
        <v>1719</v>
      </c>
      <c r="B1480" s="55" t="s">
        <v>97</v>
      </c>
      <c r="C1480" s="56" t="s">
        <v>96</v>
      </c>
      <c r="D1480" s="57" t="s">
        <v>1718</v>
      </c>
      <c r="E1480" s="61" t="s">
        <v>539</v>
      </c>
      <c r="F1480" s="61" t="s">
        <v>129</v>
      </c>
      <c r="G1480" s="55" t="s">
        <v>367</v>
      </c>
      <c r="H1480" s="93" t="s">
        <v>86</v>
      </c>
      <c r="I1480" s="93" t="s">
        <v>86</v>
      </c>
      <c r="J1480" s="61" t="s">
        <v>1717</v>
      </c>
      <c r="K1480" s="62">
        <v>54.35</v>
      </c>
      <c r="L1480" s="63">
        <v>44981</v>
      </c>
      <c r="M1480" s="93" t="s">
        <v>86</v>
      </c>
      <c r="N1480" s="61" t="s">
        <v>360</v>
      </c>
      <c r="O1480" s="57" t="s">
        <v>1394</v>
      </c>
      <c r="P1480" s="57" t="s">
        <v>1393</v>
      </c>
      <c r="Q1480" s="118" t="s">
        <v>1716</v>
      </c>
      <c r="R1480" s="60" t="s">
        <v>86</v>
      </c>
      <c r="S1480" s="60"/>
    </row>
    <row r="1481" spans="1:19" ht="135" hidden="1" customHeight="1" x14ac:dyDescent="0.2">
      <c r="A1481" s="61" t="s">
        <v>1715</v>
      </c>
      <c r="B1481" s="55" t="s">
        <v>97</v>
      </c>
      <c r="C1481" s="56" t="s">
        <v>96</v>
      </c>
      <c r="D1481" s="57" t="s">
        <v>1714</v>
      </c>
      <c r="E1481" s="61" t="s">
        <v>782</v>
      </c>
      <c r="F1481" s="61" t="s">
        <v>228</v>
      </c>
      <c r="G1481" s="55" t="s">
        <v>218</v>
      </c>
      <c r="H1481" s="93" t="s">
        <v>1713</v>
      </c>
      <c r="I1481" s="93" t="s">
        <v>1712</v>
      </c>
      <c r="J1481" s="61" t="s">
        <v>1711</v>
      </c>
      <c r="K1481" s="62" t="s">
        <v>1710</v>
      </c>
      <c r="L1481" s="63">
        <v>44125</v>
      </c>
      <c r="M1481" s="93" t="s">
        <v>86</v>
      </c>
      <c r="N1481" s="61" t="s">
        <v>224</v>
      </c>
      <c r="O1481" s="57" t="s">
        <v>1709</v>
      </c>
      <c r="P1481" s="57" t="s">
        <v>1708</v>
      </c>
      <c r="Q1481" s="118" t="s">
        <v>1707</v>
      </c>
      <c r="R1481" s="57" t="s">
        <v>121</v>
      </c>
      <c r="S1481" s="60"/>
    </row>
    <row r="1482" spans="1:19" ht="135" hidden="1" customHeight="1" x14ac:dyDescent="0.2">
      <c r="A1482" s="61" t="s">
        <v>1706</v>
      </c>
      <c r="B1482" s="55" t="s">
        <v>110</v>
      </c>
      <c r="C1482" s="56" t="s">
        <v>96</v>
      </c>
      <c r="D1482" s="57" t="s">
        <v>1705</v>
      </c>
      <c r="E1482" s="61" t="s">
        <v>589</v>
      </c>
      <c r="F1482" s="61" t="s">
        <v>183</v>
      </c>
      <c r="G1482" s="55" t="s">
        <v>413</v>
      </c>
      <c r="H1482" s="93" t="s">
        <v>1704</v>
      </c>
      <c r="I1482" s="93" t="s">
        <v>1703</v>
      </c>
      <c r="J1482" s="61" t="s">
        <v>1702</v>
      </c>
      <c r="K1482" s="62" t="s">
        <v>1701</v>
      </c>
      <c r="L1482" s="63">
        <v>43805</v>
      </c>
      <c r="M1482" s="93" t="s">
        <v>86</v>
      </c>
      <c r="N1482" s="61" t="s">
        <v>408</v>
      </c>
      <c r="O1482" s="57" t="s">
        <v>1700</v>
      </c>
      <c r="P1482" s="57" t="s">
        <v>1699</v>
      </c>
      <c r="Q1482" s="118" t="s">
        <v>1698</v>
      </c>
      <c r="R1482" s="57" t="s">
        <v>121</v>
      </c>
      <c r="S1482" s="60"/>
    </row>
    <row r="1483" spans="1:19" ht="135" hidden="1" customHeight="1" x14ac:dyDescent="0.2">
      <c r="A1483" s="61" t="s">
        <v>1697</v>
      </c>
      <c r="B1483" s="55" t="s">
        <v>97</v>
      </c>
      <c r="C1483" s="56" t="s">
        <v>96</v>
      </c>
      <c r="D1483" s="57" t="s">
        <v>1696</v>
      </c>
      <c r="E1483" s="61" t="s">
        <v>220</v>
      </c>
      <c r="F1483" s="61" t="s">
        <v>228</v>
      </c>
      <c r="G1483" s="55" t="s">
        <v>218</v>
      </c>
      <c r="H1483" s="93" t="s">
        <v>1695</v>
      </c>
      <c r="I1483" s="93" t="s">
        <v>1694</v>
      </c>
      <c r="J1483" s="61" t="s">
        <v>1693</v>
      </c>
      <c r="K1483" s="62" t="s">
        <v>1692</v>
      </c>
      <c r="L1483" s="63">
        <v>43623</v>
      </c>
      <c r="M1483" s="93" t="s">
        <v>86</v>
      </c>
      <c r="N1483" s="61" t="s">
        <v>224</v>
      </c>
      <c r="O1483" s="57" t="s">
        <v>1691</v>
      </c>
      <c r="P1483" s="57" t="s">
        <v>1690</v>
      </c>
      <c r="Q1483" s="118" t="s">
        <v>1689</v>
      </c>
      <c r="R1483" s="57" t="s">
        <v>121</v>
      </c>
      <c r="S1483" s="60"/>
    </row>
    <row r="1484" spans="1:19" ht="135" hidden="1" customHeight="1" x14ac:dyDescent="0.2">
      <c r="A1484" s="61" t="s">
        <v>1688</v>
      </c>
      <c r="B1484" s="55" t="s">
        <v>97</v>
      </c>
      <c r="C1484" s="56" t="s">
        <v>96</v>
      </c>
      <c r="D1484" s="57" t="s">
        <v>1687</v>
      </c>
      <c r="E1484" s="61" t="s">
        <v>130</v>
      </c>
      <c r="F1484" s="61" t="s">
        <v>93</v>
      </c>
      <c r="G1484" s="55" t="s">
        <v>92</v>
      </c>
      <c r="H1484" s="93" t="s">
        <v>1686</v>
      </c>
      <c r="I1484" s="93" t="s">
        <v>1685</v>
      </c>
      <c r="J1484" s="61" t="s">
        <v>1684</v>
      </c>
      <c r="K1484" s="62" t="s">
        <v>1683</v>
      </c>
      <c r="L1484" s="63">
        <v>43818</v>
      </c>
      <c r="M1484" s="93" t="s">
        <v>86</v>
      </c>
      <c r="N1484" s="61" t="s">
        <v>90</v>
      </c>
      <c r="O1484" s="57" t="s">
        <v>89</v>
      </c>
      <c r="P1484" s="57" t="s">
        <v>1682</v>
      </c>
      <c r="Q1484" s="118" t="s">
        <v>1681</v>
      </c>
      <c r="R1484" s="57" t="s">
        <v>121</v>
      </c>
      <c r="S1484" s="60"/>
    </row>
    <row r="1485" spans="1:19" ht="135" hidden="1" customHeight="1" x14ac:dyDescent="0.2">
      <c r="A1485" s="61" t="s">
        <v>1680</v>
      </c>
      <c r="B1485" s="55" t="s">
        <v>97</v>
      </c>
      <c r="C1485" s="56" t="s">
        <v>96</v>
      </c>
      <c r="D1485" s="57" t="s">
        <v>1679</v>
      </c>
      <c r="E1485" s="61" t="s">
        <v>1500</v>
      </c>
      <c r="F1485" s="61" t="s">
        <v>228</v>
      </c>
      <c r="G1485" s="55" t="s">
        <v>218</v>
      </c>
      <c r="H1485" s="93" t="s">
        <v>1678</v>
      </c>
      <c r="I1485" s="93" t="s">
        <v>1677</v>
      </c>
      <c r="J1485" s="61" t="s">
        <v>1676</v>
      </c>
      <c r="K1485" s="62" t="s">
        <v>1675</v>
      </c>
      <c r="L1485" s="63">
        <v>43732</v>
      </c>
      <c r="M1485" s="93" t="s">
        <v>86</v>
      </c>
      <c r="N1485" s="61" t="s">
        <v>224</v>
      </c>
      <c r="O1485" s="57" t="s">
        <v>1674</v>
      </c>
      <c r="P1485" s="57" t="s">
        <v>1673</v>
      </c>
      <c r="Q1485" s="118" t="s">
        <v>1672</v>
      </c>
      <c r="R1485" s="57" t="s">
        <v>121</v>
      </c>
      <c r="S1485" s="60"/>
    </row>
    <row r="1486" spans="1:19" ht="135" hidden="1" customHeight="1" x14ac:dyDescent="0.2">
      <c r="A1486" s="61" t="s">
        <v>1671</v>
      </c>
      <c r="B1486" s="55" t="s">
        <v>97</v>
      </c>
      <c r="C1486" s="56" t="s">
        <v>96</v>
      </c>
      <c r="D1486" s="57" t="s">
        <v>1670</v>
      </c>
      <c r="E1486" s="61" t="s">
        <v>782</v>
      </c>
      <c r="F1486" s="61" t="s">
        <v>228</v>
      </c>
      <c r="G1486" s="55" t="s">
        <v>218</v>
      </c>
      <c r="H1486" s="93" t="s">
        <v>1669</v>
      </c>
      <c r="I1486" s="93" t="s">
        <v>1668</v>
      </c>
      <c r="J1486" s="61" t="s">
        <v>1667</v>
      </c>
      <c r="K1486" s="62" t="s">
        <v>1666</v>
      </c>
      <c r="L1486" s="63">
        <v>43717</v>
      </c>
      <c r="M1486" s="93" t="s">
        <v>86</v>
      </c>
      <c r="N1486" s="61" t="s">
        <v>224</v>
      </c>
      <c r="O1486" s="57" t="s">
        <v>1665</v>
      </c>
      <c r="P1486" s="57" t="s">
        <v>1664</v>
      </c>
      <c r="Q1486" s="118" t="s">
        <v>1663</v>
      </c>
      <c r="R1486" s="57" t="s">
        <v>121</v>
      </c>
      <c r="S1486" s="60"/>
    </row>
    <row r="1487" spans="1:19" ht="135" hidden="1" customHeight="1" x14ac:dyDescent="0.2">
      <c r="A1487" s="61" t="s">
        <v>1662</v>
      </c>
      <c r="B1487" s="55" t="s">
        <v>97</v>
      </c>
      <c r="C1487" s="56" t="s">
        <v>96</v>
      </c>
      <c r="D1487" s="57" t="s">
        <v>1661</v>
      </c>
      <c r="E1487" s="61" t="s">
        <v>304</v>
      </c>
      <c r="F1487" s="61" t="s">
        <v>228</v>
      </c>
      <c r="G1487" s="55" t="s">
        <v>218</v>
      </c>
      <c r="H1487" s="93" t="s">
        <v>1660</v>
      </c>
      <c r="I1487" s="93" t="s">
        <v>1659</v>
      </c>
      <c r="J1487" s="61" t="s">
        <v>1658</v>
      </c>
      <c r="K1487" s="62" t="s">
        <v>1657</v>
      </c>
      <c r="L1487" s="63">
        <v>43683</v>
      </c>
      <c r="M1487" s="93" t="s">
        <v>86</v>
      </c>
      <c r="N1487" s="61" t="s">
        <v>224</v>
      </c>
      <c r="O1487" s="57" t="s">
        <v>1656</v>
      </c>
      <c r="P1487" s="57" t="s">
        <v>1655</v>
      </c>
      <c r="Q1487" s="118" t="s">
        <v>1654</v>
      </c>
      <c r="R1487" s="57" t="s">
        <v>121</v>
      </c>
      <c r="S1487" s="60"/>
    </row>
    <row r="1488" spans="1:19" ht="135" hidden="1" customHeight="1" x14ac:dyDescent="0.2">
      <c r="A1488" s="61" t="s">
        <v>1653</v>
      </c>
      <c r="B1488" s="55" t="s">
        <v>97</v>
      </c>
      <c r="C1488" s="56" t="s">
        <v>96</v>
      </c>
      <c r="D1488" s="57" t="s">
        <v>1652</v>
      </c>
      <c r="E1488" s="61" t="s">
        <v>1027</v>
      </c>
      <c r="F1488" s="61" t="s">
        <v>228</v>
      </c>
      <c r="G1488" s="55" t="s">
        <v>218</v>
      </c>
      <c r="H1488" s="93" t="s">
        <v>1651</v>
      </c>
      <c r="I1488" s="93" t="s">
        <v>1650</v>
      </c>
      <c r="J1488" s="61" t="s">
        <v>1649</v>
      </c>
      <c r="K1488" s="62" t="s">
        <v>1648</v>
      </c>
      <c r="L1488" s="63">
        <v>43732</v>
      </c>
      <c r="M1488" s="93" t="s">
        <v>86</v>
      </c>
      <c r="N1488" s="61" t="s">
        <v>224</v>
      </c>
      <c r="O1488" s="57" t="s">
        <v>1640</v>
      </c>
      <c r="P1488" s="57" t="s">
        <v>1639</v>
      </c>
      <c r="Q1488" s="118" t="s">
        <v>1647</v>
      </c>
      <c r="R1488" s="57" t="s">
        <v>121</v>
      </c>
      <c r="S1488" s="60"/>
    </row>
    <row r="1489" spans="1:19" ht="135" hidden="1" customHeight="1" x14ac:dyDescent="0.2">
      <c r="A1489" s="61" t="s">
        <v>1646</v>
      </c>
      <c r="B1489" s="55" t="s">
        <v>97</v>
      </c>
      <c r="C1489" s="56" t="s">
        <v>96</v>
      </c>
      <c r="D1489" s="57" t="s">
        <v>1645</v>
      </c>
      <c r="E1489" s="61" t="s">
        <v>1027</v>
      </c>
      <c r="F1489" s="61" t="s">
        <v>228</v>
      </c>
      <c r="G1489" s="55" t="s">
        <v>218</v>
      </c>
      <c r="H1489" s="93" t="s">
        <v>1644</v>
      </c>
      <c r="I1489" s="93" t="s">
        <v>1643</v>
      </c>
      <c r="J1489" s="61" t="s">
        <v>1642</v>
      </c>
      <c r="K1489" s="62" t="s">
        <v>1641</v>
      </c>
      <c r="L1489" s="63">
        <v>43732</v>
      </c>
      <c r="M1489" s="93" t="s">
        <v>86</v>
      </c>
      <c r="N1489" s="61" t="s">
        <v>224</v>
      </c>
      <c r="O1489" s="57" t="s">
        <v>1640</v>
      </c>
      <c r="P1489" s="57" t="s">
        <v>1639</v>
      </c>
      <c r="Q1489" s="118" t="s">
        <v>1638</v>
      </c>
      <c r="R1489" s="57" t="s">
        <v>121</v>
      </c>
      <c r="S1489" s="60"/>
    </row>
    <row r="1490" spans="1:19" ht="135" hidden="1" customHeight="1" x14ac:dyDescent="0.2">
      <c r="A1490" s="61" t="s">
        <v>1637</v>
      </c>
      <c r="B1490" s="55" t="s">
        <v>97</v>
      </c>
      <c r="C1490" s="56" t="s">
        <v>96</v>
      </c>
      <c r="D1490" s="57" t="s">
        <v>1636</v>
      </c>
      <c r="E1490" s="61" t="s">
        <v>1500</v>
      </c>
      <c r="F1490" s="61" t="s">
        <v>228</v>
      </c>
      <c r="G1490" s="55" t="s">
        <v>218</v>
      </c>
      <c r="H1490" s="93" t="s">
        <v>1635</v>
      </c>
      <c r="I1490" s="93" t="s">
        <v>271</v>
      </c>
      <c r="J1490" s="61" t="s">
        <v>1634</v>
      </c>
      <c r="K1490" s="62" t="s">
        <v>1633</v>
      </c>
      <c r="L1490" s="63">
        <v>43741</v>
      </c>
      <c r="M1490" s="93" t="s">
        <v>86</v>
      </c>
      <c r="N1490" s="61" t="s">
        <v>224</v>
      </c>
      <c r="O1490" s="57" t="s">
        <v>1632</v>
      </c>
      <c r="P1490" s="57" t="s">
        <v>1624</v>
      </c>
      <c r="Q1490" s="118" t="s">
        <v>1631</v>
      </c>
      <c r="R1490" s="57" t="s">
        <v>121</v>
      </c>
      <c r="S1490" s="60"/>
    </row>
    <row r="1491" spans="1:19" ht="135" hidden="1" customHeight="1" x14ac:dyDescent="0.2">
      <c r="A1491" s="61" t="s">
        <v>1630</v>
      </c>
      <c r="B1491" s="55" t="s">
        <v>97</v>
      </c>
      <c r="C1491" s="56" t="s">
        <v>96</v>
      </c>
      <c r="D1491" s="57" t="s">
        <v>1629</v>
      </c>
      <c r="E1491" s="61" t="s">
        <v>1500</v>
      </c>
      <c r="F1491" s="61" t="s">
        <v>228</v>
      </c>
      <c r="G1491" s="55" t="s">
        <v>218</v>
      </c>
      <c r="H1491" s="93" t="s">
        <v>1628</v>
      </c>
      <c r="I1491" s="93" t="s">
        <v>1627</v>
      </c>
      <c r="J1491" s="61" t="s">
        <v>1626</v>
      </c>
      <c r="K1491" s="62" t="s">
        <v>1223</v>
      </c>
      <c r="L1491" s="63">
        <v>43752</v>
      </c>
      <c r="M1491" s="93" t="s">
        <v>86</v>
      </c>
      <c r="N1491" s="61" t="s">
        <v>224</v>
      </c>
      <c r="O1491" s="57" t="s">
        <v>1625</v>
      </c>
      <c r="P1491" s="57" t="s">
        <v>1624</v>
      </c>
      <c r="Q1491" s="118" t="s">
        <v>1623</v>
      </c>
      <c r="R1491" s="57" t="s">
        <v>121</v>
      </c>
      <c r="S1491" s="60"/>
    </row>
    <row r="1492" spans="1:19" ht="135" hidden="1" customHeight="1" x14ac:dyDescent="0.2">
      <c r="A1492" s="61" t="s">
        <v>1622</v>
      </c>
      <c r="B1492" s="55" t="s">
        <v>97</v>
      </c>
      <c r="C1492" s="56" t="s">
        <v>96</v>
      </c>
      <c r="D1492" s="57" t="s">
        <v>1621</v>
      </c>
      <c r="E1492" s="61" t="s">
        <v>1500</v>
      </c>
      <c r="F1492" s="61" t="s">
        <v>228</v>
      </c>
      <c r="G1492" s="55" t="s">
        <v>218</v>
      </c>
      <c r="H1492" s="93" t="s">
        <v>1620</v>
      </c>
      <c r="I1492" s="93" t="s">
        <v>1619</v>
      </c>
      <c r="J1492" s="61" t="s">
        <v>1618</v>
      </c>
      <c r="K1492" s="62" t="s">
        <v>1617</v>
      </c>
      <c r="L1492" s="63">
        <v>43741</v>
      </c>
      <c r="M1492" s="93" t="s">
        <v>86</v>
      </c>
      <c r="N1492" s="61" t="s">
        <v>224</v>
      </c>
      <c r="O1492" s="57" t="s">
        <v>1616</v>
      </c>
      <c r="P1492" s="57" t="s">
        <v>1615</v>
      </c>
      <c r="Q1492" s="118" t="s">
        <v>1614</v>
      </c>
      <c r="R1492" s="57" t="s">
        <v>121</v>
      </c>
      <c r="S1492" s="60"/>
    </row>
    <row r="1493" spans="1:19" ht="135" hidden="1" customHeight="1" x14ac:dyDescent="0.2">
      <c r="A1493" s="61" t="s">
        <v>1613</v>
      </c>
      <c r="B1493" s="55" t="s">
        <v>97</v>
      </c>
      <c r="C1493" s="56" t="s">
        <v>96</v>
      </c>
      <c r="D1493" s="57" t="s">
        <v>1612</v>
      </c>
      <c r="E1493" s="61" t="s">
        <v>476</v>
      </c>
      <c r="F1493" s="61" t="s">
        <v>228</v>
      </c>
      <c r="G1493" s="55" t="s">
        <v>218</v>
      </c>
      <c r="H1493" s="93" t="s">
        <v>1611</v>
      </c>
      <c r="I1493" s="93" t="s">
        <v>1610</v>
      </c>
      <c r="J1493" s="61" t="s">
        <v>1609</v>
      </c>
      <c r="K1493" s="62" t="s">
        <v>1608</v>
      </c>
      <c r="L1493" s="63">
        <v>43741</v>
      </c>
      <c r="M1493" s="93" t="s">
        <v>86</v>
      </c>
      <c r="N1493" s="61" t="s">
        <v>224</v>
      </c>
      <c r="O1493" s="57" t="s">
        <v>1600</v>
      </c>
      <c r="P1493" s="57" t="s">
        <v>1599</v>
      </c>
      <c r="Q1493" s="118" t="s">
        <v>1607</v>
      </c>
      <c r="R1493" s="57" t="s">
        <v>121</v>
      </c>
      <c r="S1493" s="60"/>
    </row>
    <row r="1494" spans="1:19" ht="135" hidden="1" customHeight="1" x14ac:dyDescent="0.2">
      <c r="A1494" s="61" t="s">
        <v>1606</v>
      </c>
      <c r="B1494" s="55" t="s">
        <v>97</v>
      </c>
      <c r="C1494" s="56" t="s">
        <v>96</v>
      </c>
      <c r="D1494" s="57" t="s">
        <v>1605</v>
      </c>
      <c r="E1494" s="61" t="s">
        <v>476</v>
      </c>
      <c r="F1494" s="61" t="s">
        <v>228</v>
      </c>
      <c r="G1494" s="55" t="s">
        <v>218</v>
      </c>
      <c r="H1494" s="93" t="s">
        <v>1604</v>
      </c>
      <c r="I1494" s="93" t="s">
        <v>1603</v>
      </c>
      <c r="J1494" s="61" t="s">
        <v>1602</v>
      </c>
      <c r="K1494" s="62" t="s">
        <v>1601</v>
      </c>
      <c r="L1494" s="63">
        <v>43741</v>
      </c>
      <c r="M1494" s="93" t="s">
        <v>86</v>
      </c>
      <c r="N1494" s="61" t="s">
        <v>224</v>
      </c>
      <c r="O1494" s="57" t="s">
        <v>1600</v>
      </c>
      <c r="P1494" s="57" t="s">
        <v>1599</v>
      </c>
      <c r="Q1494" s="118" t="s">
        <v>1598</v>
      </c>
      <c r="R1494" s="57" t="s">
        <v>121</v>
      </c>
      <c r="S1494" s="60"/>
    </row>
    <row r="1495" spans="1:19" ht="135" hidden="1" customHeight="1" x14ac:dyDescent="0.2">
      <c r="A1495" s="61" t="s">
        <v>1597</v>
      </c>
      <c r="B1495" s="55" t="s">
        <v>97</v>
      </c>
      <c r="C1495" s="56" t="s">
        <v>96</v>
      </c>
      <c r="D1495" s="57" t="s">
        <v>1596</v>
      </c>
      <c r="E1495" s="61" t="s">
        <v>1581</v>
      </c>
      <c r="F1495" s="61" t="s">
        <v>129</v>
      </c>
      <c r="G1495" s="55" t="s">
        <v>92</v>
      </c>
      <c r="H1495" s="93" t="s">
        <v>1595</v>
      </c>
      <c r="I1495" s="93" t="s">
        <v>1594</v>
      </c>
      <c r="J1495" s="61" t="s">
        <v>1593</v>
      </c>
      <c r="K1495" s="62" t="s">
        <v>1592</v>
      </c>
      <c r="L1495" s="63">
        <v>43774</v>
      </c>
      <c r="M1495" s="93" t="s">
        <v>86</v>
      </c>
      <c r="N1495" s="61" t="s">
        <v>90</v>
      </c>
      <c r="O1495" s="57" t="s">
        <v>1576</v>
      </c>
      <c r="P1495" s="57" t="s">
        <v>1575</v>
      </c>
      <c r="Q1495" s="118" t="s">
        <v>1591</v>
      </c>
      <c r="R1495" s="57" t="s">
        <v>121</v>
      </c>
      <c r="S1495" s="60"/>
    </row>
    <row r="1496" spans="1:19" ht="135" hidden="1" customHeight="1" x14ac:dyDescent="0.2">
      <c r="A1496" s="61" t="s">
        <v>1590</v>
      </c>
      <c r="B1496" s="55" t="s">
        <v>97</v>
      </c>
      <c r="C1496" s="56" t="s">
        <v>96</v>
      </c>
      <c r="D1496" s="57" t="s">
        <v>1589</v>
      </c>
      <c r="E1496" s="61" t="s">
        <v>1581</v>
      </c>
      <c r="F1496" s="61" t="s">
        <v>129</v>
      </c>
      <c r="G1496" s="55" t="s">
        <v>362</v>
      </c>
      <c r="H1496" s="93" t="s">
        <v>1588</v>
      </c>
      <c r="I1496" s="93" t="s">
        <v>1587</v>
      </c>
      <c r="J1496" s="61" t="s">
        <v>1586</v>
      </c>
      <c r="K1496" s="62" t="s">
        <v>1585</v>
      </c>
      <c r="L1496" s="63">
        <v>43774</v>
      </c>
      <c r="M1496" s="93" t="s">
        <v>86</v>
      </c>
      <c r="N1496" s="61" t="s">
        <v>360</v>
      </c>
      <c r="O1496" s="57" t="s">
        <v>1576</v>
      </c>
      <c r="P1496" s="57" t="s">
        <v>1575</v>
      </c>
      <c r="Q1496" s="118" t="s">
        <v>1584</v>
      </c>
      <c r="R1496" s="57" t="s">
        <v>121</v>
      </c>
      <c r="S1496" s="60"/>
    </row>
    <row r="1497" spans="1:19" ht="135" hidden="1" customHeight="1" x14ac:dyDescent="0.2">
      <c r="A1497" s="61" t="s">
        <v>1583</v>
      </c>
      <c r="B1497" s="55" t="s">
        <v>97</v>
      </c>
      <c r="C1497" s="56" t="s">
        <v>96</v>
      </c>
      <c r="D1497" s="57" t="s">
        <v>1582</v>
      </c>
      <c r="E1497" s="61" t="s">
        <v>1581</v>
      </c>
      <c r="F1497" s="61" t="s">
        <v>129</v>
      </c>
      <c r="G1497" s="55" t="s">
        <v>367</v>
      </c>
      <c r="H1497" s="93" t="s">
        <v>1580</v>
      </c>
      <c r="I1497" s="93" t="s">
        <v>1579</v>
      </c>
      <c r="J1497" s="61" t="s">
        <v>1578</v>
      </c>
      <c r="K1497" s="62" t="s">
        <v>1577</v>
      </c>
      <c r="L1497" s="63">
        <v>43774</v>
      </c>
      <c r="M1497" s="93" t="s">
        <v>86</v>
      </c>
      <c r="N1497" s="61" t="s">
        <v>90</v>
      </c>
      <c r="O1497" s="57" t="s">
        <v>1576</v>
      </c>
      <c r="P1497" s="57" t="s">
        <v>1575</v>
      </c>
      <c r="Q1497" s="118" t="s">
        <v>1574</v>
      </c>
      <c r="R1497" s="57" t="s">
        <v>121</v>
      </c>
      <c r="S1497" s="60"/>
    </row>
    <row r="1498" spans="1:19" ht="135" hidden="1" customHeight="1" x14ac:dyDescent="0.2">
      <c r="A1498" s="61" t="s">
        <v>1573</v>
      </c>
      <c r="B1498" s="55" t="s">
        <v>97</v>
      </c>
      <c r="C1498" s="56" t="s">
        <v>96</v>
      </c>
      <c r="D1498" s="57" t="s">
        <v>1572</v>
      </c>
      <c r="E1498" s="61" t="s">
        <v>1500</v>
      </c>
      <c r="F1498" s="61" t="s">
        <v>228</v>
      </c>
      <c r="G1498" s="55" t="s">
        <v>218</v>
      </c>
      <c r="H1498" s="93" t="s">
        <v>1571</v>
      </c>
      <c r="I1498" s="93" t="s">
        <v>1570</v>
      </c>
      <c r="J1498" s="61" t="s">
        <v>1569</v>
      </c>
      <c r="K1498" s="62" t="s">
        <v>1568</v>
      </c>
      <c r="L1498" s="63">
        <v>43741</v>
      </c>
      <c r="M1498" s="93" t="s">
        <v>86</v>
      </c>
      <c r="N1498" s="61" t="s">
        <v>224</v>
      </c>
      <c r="O1498" s="57" t="s">
        <v>1567</v>
      </c>
      <c r="P1498" s="57" t="s">
        <v>1566</v>
      </c>
      <c r="Q1498" s="118" t="s">
        <v>1565</v>
      </c>
      <c r="R1498" s="57" t="s">
        <v>121</v>
      </c>
      <c r="S1498" s="60"/>
    </row>
    <row r="1499" spans="1:19" ht="135" hidden="1" customHeight="1" x14ac:dyDescent="0.2">
      <c r="A1499" s="61" t="s">
        <v>1564</v>
      </c>
      <c r="B1499" s="55" t="s">
        <v>97</v>
      </c>
      <c r="C1499" s="56" t="s">
        <v>96</v>
      </c>
      <c r="D1499" s="57" t="s">
        <v>1563</v>
      </c>
      <c r="E1499" s="61" t="s">
        <v>220</v>
      </c>
      <c r="F1499" s="61" t="s">
        <v>228</v>
      </c>
      <c r="G1499" s="55" t="s">
        <v>218</v>
      </c>
      <c r="H1499" s="93" t="s">
        <v>1562</v>
      </c>
      <c r="I1499" s="93" t="s">
        <v>1561</v>
      </c>
      <c r="J1499" s="61" t="s">
        <v>1560</v>
      </c>
      <c r="K1499" s="62" t="s">
        <v>1559</v>
      </c>
      <c r="L1499" s="63">
        <v>43732</v>
      </c>
      <c r="M1499" s="93" t="s">
        <v>86</v>
      </c>
      <c r="N1499" s="61" t="s">
        <v>224</v>
      </c>
      <c r="O1499" s="57" t="s">
        <v>1558</v>
      </c>
      <c r="P1499" s="57" t="s">
        <v>1557</v>
      </c>
      <c r="Q1499" s="118" t="s">
        <v>1556</v>
      </c>
      <c r="R1499" s="57" t="s">
        <v>121</v>
      </c>
      <c r="S1499" s="60"/>
    </row>
    <row r="1500" spans="1:19" ht="135" hidden="1" customHeight="1" x14ac:dyDescent="0.2">
      <c r="A1500" s="61" t="s">
        <v>1555</v>
      </c>
      <c r="B1500" s="55" t="s">
        <v>97</v>
      </c>
      <c r="C1500" s="56" t="s">
        <v>96</v>
      </c>
      <c r="D1500" s="57" t="s">
        <v>1554</v>
      </c>
      <c r="E1500" s="61" t="s">
        <v>476</v>
      </c>
      <c r="F1500" s="61" t="s">
        <v>129</v>
      </c>
      <c r="G1500" s="55" t="s">
        <v>92</v>
      </c>
      <c r="H1500" s="93" t="s">
        <v>1553</v>
      </c>
      <c r="I1500" s="93" t="s">
        <v>1552</v>
      </c>
      <c r="J1500" s="61" t="s">
        <v>1551</v>
      </c>
      <c r="K1500" s="62" t="s">
        <v>1550</v>
      </c>
      <c r="L1500" s="63">
        <v>43819</v>
      </c>
      <c r="M1500" s="93" t="s">
        <v>86</v>
      </c>
      <c r="N1500" s="61" t="s">
        <v>90</v>
      </c>
      <c r="O1500" s="57" t="s">
        <v>1549</v>
      </c>
      <c r="P1500" s="57" t="s">
        <v>1548</v>
      </c>
      <c r="Q1500" s="118" t="s">
        <v>1547</v>
      </c>
      <c r="R1500" s="57" t="s">
        <v>121</v>
      </c>
      <c r="S1500" s="60" t="s">
        <v>223</v>
      </c>
    </row>
    <row r="1501" spans="1:19" ht="135" hidden="1" customHeight="1" x14ac:dyDescent="0.2">
      <c r="A1501" s="61" t="s">
        <v>1546</v>
      </c>
      <c r="B1501" s="55" t="s">
        <v>97</v>
      </c>
      <c r="C1501" s="56" t="s">
        <v>96</v>
      </c>
      <c r="D1501" s="57" t="s">
        <v>1545</v>
      </c>
      <c r="E1501" s="61" t="s">
        <v>1544</v>
      </c>
      <c r="F1501" s="61" t="s">
        <v>228</v>
      </c>
      <c r="G1501" s="55" t="s">
        <v>218</v>
      </c>
      <c r="H1501" s="93" t="s">
        <v>1543</v>
      </c>
      <c r="I1501" s="93" t="s">
        <v>1542</v>
      </c>
      <c r="J1501" s="61" t="s">
        <v>1541</v>
      </c>
      <c r="K1501" s="62" t="s">
        <v>805</v>
      </c>
      <c r="L1501" s="63">
        <v>43753</v>
      </c>
      <c r="M1501" s="93" t="s">
        <v>86</v>
      </c>
      <c r="N1501" s="61" t="s">
        <v>224</v>
      </c>
      <c r="O1501" s="57" t="s">
        <v>1540</v>
      </c>
      <c r="P1501" s="57" t="s">
        <v>1539</v>
      </c>
      <c r="Q1501" s="118" t="s">
        <v>1538</v>
      </c>
      <c r="R1501" s="57" t="s">
        <v>121</v>
      </c>
      <c r="S1501" s="60"/>
    </row>
    <row r="1502" spans="1:19" ht="135" hidden="1" customHeight="1" x14ac:dyDescent="0.2">
      <c r="A1502" s="61" t="s">
        <v>1537</v>
      </c>
      <c r="B1502" s="55" t="s">
        <v>97</v>
      </c>
      <c r="C1502" s="56" t="s">
        <v>96</v>
      </c>
      <c r="D1502" s="57" t="s">
        <v>1536</v>
      </c>
      <c r="E1502" s="61" t="s">
        <v>1535</v>
      </c>
      <c r="F1502" s="61" t="s">
        <v>164</v>
      </c>
      <c r="G1502" s="55" t="s">
        <v>163</v>
      </c>
      <c r="H1502" s="93" t="s">
        <v>1534</v>
      </c>
      <c r="I1502" s="93" t="s">
        <v>1533</v>
      </c>
      <c r="J1502" s="61" t="s">
        <v>1532</v>
      </c>
      <c r="K1502" s="62" t="s">
        <v>1531</v>
      </c>
      <c r="L1502" s="63">
        <v>43815</v>
      </c>
      <c r="M1502" s="93" t="s">
        <v>86</v>
      </c>
      <c r="N1502" s="61" t="s">
        <v>158</v>
      </c>
      <c r="O1502" s="57" t="s">
        <v>1530</v>
      </c>
      <c r="P1502" s="57" t="s">
        <v>1529</v>
      </c>
      <c r="Q1502" s="118" t="s">
        <v>1528</v>
      </c>
      <c r="R1502" s="57" t="s">
        <v>121</v>
      </c>
      <c r="S1502" s="60" t="s">
        <v>223</v>
      </c>
    </row>
    <row r="1503" spans="1:19" ht="135" hidden="1" customHeight="1" x14ac:dyDescent="0.2">
      <c r="A1503" s="61" t="s">
        <v>1527</v>
      </c>
      <c r="B1503" s="55" t="s">
        <v>110</v>
      </c>
      <c r="C1503" s="56" t="s">
        <v>96</v>
      </c>
      <c r="D1503" s="57" t="s">
        <v>1526</v>
      </c>
      <c r="E1503" s="61" t="s">
        <v>1525</v>
      </c>
      <c r="F1503" s="61" t="s">
        <v>458</v>
      </c>
      <c r="G1503" s="55" t="s">
        <v>413</v>
      </c>
      <c r="H1503" s="93" t="s">
        <v>1524</v>
      </c>
      <c r="I1503" s="93" t="s">
        <v>1147</v>
      </c>
      <c r="J1503" s="61" t="s">
        <v>1523</v>
      </c>
      <c r="K1503" s="62" t="s">
        <v>1522</v>
      </c>
      <c r="L1503" s="63">
        <v>43826</v>
      </c>
      <c r="M1503" s="93" t="s">
        <v>86</v>
      </c>
      <c r="N1503" s="61" t="s">
        <v>408</v>
      </c>
      <c r="O1503" s="57" t="s">
        <v>1521</v>
      </c>
      <c r="P1503" s="57" t="s">
        <v>1520</v>
      </c>
      <c r="Q1503" s="118" t="s">
        <v>1519</v>
      </c>
      <c r="R1503" s="57" t="s">
        <v>121</v>
      </c>
      <c r="S1503" s="60"/>
    </row>
    <row r="1504" spans="1:19" ht="135" hidden="1" customHeight="1" x14ac:dyDescent="0.2">
      <c r="A1504" s="61" t="s">
        <v>1518</v>
      </c>
      <c r="B1504" s="55" t="s">
        <v>97</v>
      </c>
      <c r="C1504" s="56" t="s">
        <v>96</v>
      </c>
      <c r="D1504" s="57" t="s">
        <v>1517</v>
      </c>
      <c r="E1504" s="61" t="s">
        <v>130</v>
      </c>
      <c r="F1504" s="61" t="s">
        <v>129</v>
      </c>
      <c r="G1504" s="55" t="s">
        <v>92</v>
      </c>
      <c r="H1504" s="93" t="s">
        <v>1516</v>
      </c>
      <c r="I1504" s="93" t="s">
        <v>1515</v>
      </c>
      <c r="J1504" s="61" t="s">
        <v>1514</v>
      </c>
      <c r="K1504" s="62" t="s">
        <v>1513</v>
      </c>
      <c r="L1504" s="63">
        <v>43830</v>
      </c>
      <c r="M1504" s="93" t="s">
        <v>86</v>
      </c>
      <c r="N1504" s="61" t="s">
        <v>90</v>
      </c>
      <c r="O1504" s="57" t="s">
        <v>845</v>
      </c>
      <c r="P1504" s="57" t="s">
        <v>1512</v>
      </c>
      <c r="Q1504" s="118" t="s">
        <v>1511</v>
      </c>
      <c r="R1504" s="57" t="s">
        <v>121</v>
      </c>
      <c r="S1504" s="60"/>
    </row>
    <row r="1505" spans="1:19" ht="135" hidden="1" customHeight="1" x14ac:dyDescent="0.2">
      <c r="A1505" s="61" t="s">
        <v>1510</v>
      </c>
      <c r="B1505" s="55" t="s">
        <v>110</v>
      </c>
      <c r="C1505" s="56" t="s">
        <v>96</v>
      </c>
      <c r="D1505" s="57" t="s">
        <v>1509</v>
      </c>
      <c r="E1505" s="61" t="s">
        <v>108</v>
      </c>
      <c r="F1505" s="61" t="s">
        <v>117</v>
      </c>
      <c r="G1505" s="55" t="s">
        <v>375</v>
      </c>
      <c r="H1505" s="93" t="s">
        <v>1508</v>
      </c>
      <c r="I1505" s="93" t="s">
        <v>1507</v>
      </c>
      <c r="J1505" s="61" t="s">
        <v>1506</v>
      </c>
      <c r="K1505" s="62" t="s">
        <v>1505</v>
      </c>
      <c r="L1505" s="63">
        <v>44280</v>
      </c>
      <c r="M1505" s="93" t="s">
        <v>86</v>
      </c>
      <c r="N1505" s="61" t="s">
        <v>373</v>
      </c>
      <c r="O1505" s="57" t="s">
        <v>811</v>
      </c>
      <c r="P1505" s="57" t="s">
        <v>1504</v>
      </c>
      <c r="Q1505" s="118" t="s">
        <v>1503</v>
      </c>
      <c r="R1505" s="57" t="s">
        <v>121</v>
      </c>
      <c r="S1505" s="60"/>
    </row>
    <row r="1506" spans="1:19" ht="135" hidden="1" customHeight="1" x14ac:dyDescent="0.2">
      <c r="A1506" s="61" t="s">
        <v>1502</v>
      </c>
      <c r="B1506" s="55" t="s">
        <v>110</v>
      </c>
      <c r="C1506" s="56" t="s">
        <v>96</v>
      </c>
      <c r="D1506" s="57" t="s">
        <v>1501</v>
      </c>
      <c r="E1506" s="61" t="s">
        <v>1500</v>
      </c>
      <c r="F1506" s="61" t="s">
        <v>117</v>
      </c>
      <c r="G1506" s="55" t="s">
        <v>92</v>
      </c>
      <c r="H1506" s="93" t="s">
        <v>1499</v>
      </c>
      <c r="I1506" s="93" t="s">
        <v>1498</v>
      </c>
      <c r="J1506" s="61" t="s">
        <v>1497</v>
      </c>
      <c r="K1506" s="62" t="s">
        <v>1496</v>
      </c>
      <c r="L1506" s="63">
        <v>43885</v>
      </c>
      <c r="M1506" s="93" t="s">
        <v>86</v>
      </c>
      <c r="N1506" s="61" t="s">
        <v>90</v>
      </c>
      <c r="O1506" s="57" t="s">
        <v>1495</v>
      </c>
      <c r="P1506" s="57" t="s">
        <v>1494</v>
      </c>
      <c r="Q1506" s="118" t="s">
        <v>1493</v>
      </c>
      <c r="R1506" s="57" t="s">
        <v>121</v>
      </c>
      <c r="S1506" s="60"/>
    </row>
    <row r="1507" spans="1:19" ht="135" hidden="1" customHeight="1" x14ac:dyDescent="0.2">
      <c r="A1507" s="61" t="s">
        <v>1492</v>
      </c>
      <c r="B1507" s="55" t="s">
        <v>97</v>
      </c>
      <c r="C1507" s="56" t="s">
        <v>96</v>
      </c>
      <c r="D1507" s="57" t="s">
        <v>1491</v>
      </c>
      <c r="E1507" s="61" t="s">
        <v>304</v>
      </c>
      <c r="F1507" s="61" t="s">
        <v>228</v>
      </c>
      <c r="G1507" s="55" t="s">
        <v>218</v>
      </c>
      <c r="H1507" s="93" t="s">
        <v>1490</v>
      </c>
      <c r="I1507" s="93" t="s">
        <v>250</v>
      </c>
      <c r="J1507" s="61" t="s">
        <v>1489</v>
      </c>
      <c r="K1507" s="62" t="s">
        <v>1488</v>
      </c>
      <c r="L1507" s="63">
        <v>44006</v>
      </c>
      <c r="M1507" s="93" t="s">
        <v>86</v>
      </c>
      <c r="N1507" s="61" t="s">
        <v>224</v>
      </c>
      <c r="O1507" s="57" t="s">
        <v>1473</v>
      </c>
      <c r="P1507" s="57" t="s">
        <v>1472</v>
      </c>
      <c r="Q1507" s="118" t="s">
        <v>1487</v>
      </c>
      <c r="R1507" s="57" t="s">
        <v>121</v>
      </c>
      <c r="S1507" s="60"/>
    </row>
    <row r="1508" spans="1:19" ht="135" hidden="1" customHeight="1" x14ac:dyDescent="0.2">
      <c r="A1508" s="61" t="s">
        <v>1486</v>
      </c>
      <c r="B1508" s="55" t="s">
        <v>97</v>
      </c>
      <c r="C1508" s="56" t="s">
        <v>96</v>
      </c>
      <c r="D1508" s="57" t="s">
        <v>1485</v>
      </c>
      <c r="E1508" s="61" t="s">
        <v>304</v>
      </c>
      <c r="F1508" s="61" t="s">
        <v>228</v>
      </c>
      <c r="G1508" s="55" t="s">
        <v>218</v>
      </c>
      <c r="H1508" s="93" t="s">
        <v>1484</v>
      </c>
      <c r="I1508" s="93" t="s">
        <v>1483</v>
      </c>
      <c r="J1508" s="61" t="s">
        <v>1482</v>
      </c>
      <c r="K1508" s="62" t="s">
        <v>1481</v>
      </c>
      <c r="L1508" s="63">
        <v>44006</v>
      </c>
      <c r="M1508" s="93" t="s">
        <v>86</v>
      </c>
      <c r="N1508" s="61" t="s">
        <v>224</v>
      </c>
      <c r="O1508" s="57" t="s">
        <v>1473</v>
      </c>
      <c r="P1508" s="57" t="s">
        <v>1472</v>
      </c>
      <c r="Q1508" s="118" t="s">
        <v>1480</v>
      </c>
      <c r="R1508" s="57" t="s">
        <v>121</v>
      </c>
      <c r="S1508" s="60"/>
    </row>
    <row r="1509" spans="1:19" ht="135" hidden="1" customHeight="1" x14ac:dyDescent="0.2">
      <c r="A1509" s="61" t="s">
        <v>1479</v>
      </c>
      <c r="B1509" s="55" t="s">
        <v>97</v>
      </c>
      <c r="C1509" s="56" t="s">
        <v>96</v>
      </c>
      <c r="D1509" s="57" t="s">
        <v>1478</v>
      </c>
      <c r="E1509" s="61" t="s">
        <v>304</v>
      </c>
      <c r="F1509" s="61" t="s">
        <v>228</v>
      </c>
      <c r="G1509" s="55" t="s">
        <v>218</v>
      </c>
      <c r="H1509" s="93" t="s">
        <v>1477</v>
      </c>
      <c r="I1509" s="93" t="s">
        <v>1476</v>
      </c>
      <c r="J1509" s="61" t="s">
        <v>1475</v>
      </c>
      <c r="K1509" s="62" t="s">
        <v>1474</v>
      </c>
      <c r="L1509" s="63">
        <v>44006</v>
      </c>
      <c r="M1509" s="93" t="s">
        <v>86</v>
      </c>
      <c r="N1509" s="61" t="s">
        <v>224</v>
      </c>
      <c r="O1509" s="57" t="s">
        <v>1473</v>
      </c>
      <c r="P1509" s="57" t="s">
        <v>1472</v>
      </c>
      <c r="Q1509" s="118" t="s">
        <v>1471</v>
      </c>
      <c r="R1509" s="57" t="s">
        <v>121</v>
      </c>
      <c r="S1509" s="60"/>
    </row>
    <row r="1510" spans="1:19" ht="135" hidden="1" customHeight="1" x14ac:dyDescent="0.2">
      <c r="A1510" s="61" t="s">
        <v>1470</v>
      </c>
      <c r="B1510" s="55" t="s">
        <v>110</v>
      </c>
      <c r="C1510" s="56" t="s">
        <v>96</v>
      </c>
      <c r="D1510" s="57" t="s">
        <v>1469</v>
      </c>
      <c r="E1510" s="61" t="s">
        <v>94</v>
      </c>
      <c r="F1510" s="61" t="s">
        <v>117</v>
      </c>
      <c r="G1510" s="55" t="s">
        <v>92</v>
      </c>
      <c r="H1510" s="93" t="s">
        <v>1468</v>
      </c>
      <c r="I1510" s="93" t="s">
        <v>1467</v>
      </c>
      <c r="J1510" s="61" t="s">
        <v>1466</v>
      </c>
      <c r="K1510" s="62" t="s">
        <v>1465</v>
      </c>
      <c r="L1510" s="63">
        <v>44104</v>
      </c>
      <c r="M1510" s="93" t="s">
        <v>86</v>
      </c>
      <c r="N1510" s="61" t="s">
        <v>90</v>
      </c>
      <c r="O1510" s="57" t="s">
        <v>1464</v>
      </c>
      <c r="P1510" s="57" t="s">
        <v>1463</v>
      </c>
      <c r="Q1510" s="118" t="s">
        <v>1462</v>
      </c>
      <c r="R1510" s="57" t="s">
        <v>121</v>
      </c>
      <c r="S1510" s="60"/>
    </row>
    <row r="1511" spans="1:19" ht="135" hidden="1" customHeight="1" x14ac:dyDescent="0.2">
      <c r="A1511" s="61" t="s">
        <v>1461</v>
      </c>
      <c r="B1511" s="55" t="s">
        <v>97</v>
      </c>
      <c r="C1511" s="56" t="s">
        <v>96</v>
      </c>
      <c r="D1511" s="57" t="s">
        <v>1460</v>
      </c>
      <c r="E1511" s="61" t="s">
        <v>193</v>
      </c>
      <c r="F1511" s="61" t="s">
        <v>228</v>
      </c>
      <c r="G1511" s="55" t="s">
        <v>218</v>
      </c>
      <c r="H1511" s="93" t="s">
        <v>1459</v>
      </c>
      <c r="I1511" s="93" t="s">
        <v>307</v>
      </c>
      <c r="J1511" s="61" t="s">
        <v>1458</v>
      </c>
      <c r="K1511" s="62" t="s">
        <v>1457</v>
      </c>
      <c r="L1511" s="63">
        <v>43949</v>
      </c>
      <c r="M1511" s="93" t="s">
        <v>86</v>
      </c>
      <c r="N1511" s="61" t="s">
        <v>224</v>
      </c>
      <c r="O1511" s="57" t="s">
        <v>1456</v>
      </c>
      <c r="P1511" s="57" t="s">
        <v>1455</v>
      </c>
      <c r="Q1511" s="118" t="s">
        <v>1454</v>
      </c>
      <c r="R1511" s="57" t="s">
        <v>121</v>
      </c>
      <c r="S1511" s="60"/>
    </row>
    <row r="1512" spans="1:19" ht="135" hidden="1" customHeight="1" x14ac:dyDescent="0.2">
      <c r="A1512" s="61" t="s">
        <v>1453</v>
      </c>
      <c r="B1512" s="55" t="s">
        <v>97</v>
      </c>
      <c r="C1512" s="56" t="s">
        <v>96</v>
      </c>
      <c r="D1512" s="57" t="s">
        <v>1452</v>
      </c>
      <c r="E1512" s="61" t="s">
        <v>304</v>
      </c>
      <c r="F1512" s="61" t="s">
        <v>228</v>
      </c>
      <c r="G1512" s="55" t="s">
        <v>218</v>
      </c>
      <c r="H1512" s="93" t="s">
        <v>1451</v>
      </c>
      <c r="I1512" s="93" t="s">
        <v>1449</v>
      </c>
      <c r="J1512" s="61" t="s">
        <v>1450</v>
      </c>
      <c r="K1512" s="62" t="s">
        <v>1449</v>
      </c>
      <c r="L1512" s="63">
        <v>44004</v>
      </c>
      <c r="M1512" s="93" t="s">
        <v>86</v>
      </c>
      <c r="N1512" s="61" t="s">
        <v>224</v>
      </c>
      <c r="O1512" s="57" t="s">
        <v>922</v>
      </c>
      <c r="P1512" s="57" t="s">
        <v>921</v>
      </c>
      <c r="Q1512" s="118" t="s">
        <v>1448</v>
      </c>
      <c r="R1512" s="57" t="s">
        <v>121</v>
      </c>
      <c r="S1512" s="60"/>
    </row>
    <row r="1513" spans="1:19" ht="135" hidden="1" customHeight="1" x14ac:dyDescent="0.2">
      <c r="A1513" s="61" t="s">
        <v>1447</v>
      </c>
      <c r="B1513" s="55" t="s">
        <v>97</v>
      </c>
      <c r="C1513" s="56" t="s">
        <v>96</v>
      </c>
      <c r="D1513" s="57" t="s">
        <v>1446</v>
      </c>
      <c r="E1513" s="61" t="s">
        <v>1438</v>
      </c>
      <c r="F1513" s="61" t="s">
        <v>228</v>
      </c>
      <c r="G1513" s="55" t="s">
        <v>218</v>
      </c>
      <c r="H1513" s="93" t="s">
        <v>1445</v>
      </c>
      <c r="I1513" s="93" t="s">
        <v>1444</v>
      </c>
      <c r="J1513" s="61" t="s">
        <v>1443</v>
      </c>
      <c r="K1513" s="62" t="s">
        <v>1442</v>
      </c>
      <c r="L1513" s="63">
        <v>44039</v>
      </c>
      <c r="M1513" s="93" t="s">
        <v>86</v>
      </c>
      <c r="N1513" s="61" t="s">
        <v>224</v>
      </c>
      <c r="O1513" s="57" t="s">
        <v>1433</v>
      </c>
      <c r="P1513" s="57" t="s">
        <v>1432</v>
      </c>
      <c r="Q1513" s="118" t="s">
        <v>1441</v>
      </c>
      <c r="R1513" s="57" t="s">
        <v>121</v>
      </c>
      <c r="S1513" s="60"/>
    </row>
    <row r="1514" spans="1:19" ht="135" hidden="1" customHeight="1" x14ac:dyDescent="0.2">
      <c r="A1514" s="61" t="s">
        <v>1440</v>
      </c>
      <c r="B1514" s="55" t="s">
        <v>97</v>
      </c>
      <c r="C1514" s="56" t="s">
        <v>96</v>
      </c>
      <c r="D1514" s="57" t="s">
        <v>1439</v>
      </c>
      <c r="E1514" s="61" t="s">
        <v>1438</v>
      </c>
      <c r="F1514" s="61" t="s">
        <v>228</v>
      </c>
      <c r="G1514" s="55" t="s">
        <v>218</v>
      </c>
      <c r="H1514" s="93" t="s">
        <v>1437</v>
      </c>
      <c r="I1514" s="93" t="s">
        <v>1436</v>
      </c>
      <c r="J1514" s="61" t="s">
        <v>1435</v>
      </c>
      <c r="K1514" s="62" t="s">
        <v>1434</v>
      </c>
      <c r="L1514" s="63">
        <v>44039</v>
      </c>
      <c r="M1514" s="93" t="s">
        <v>86</v>
      </c>
      <c r="N1514" s="61" t="s">
        <v>224</v>
      </c>
      <c r="O1514" s="57" t="s">
        <v>1433</v>
      </c>
      <c r="P1514" s="57" t="s">
        <v>1432</v>
      </c>
      <c r="Q1514" s="118" t="s">
        <v>1431</v>
      </c>
      <c r="R1514" s="57" t="s">
        <v>121</v>
      </c>
      <c r="S1514" s="60"/>
    </row>
    <row r="1515" spans="1:19" ht="135" hidden="1" customHeight="1" x14ac:dyDescent="0.2">
      <c r="A1515" s="61" t="s">
        <v>1430</v>
      </c>
      <c r="B1515" s="55" t="s">
        <v>97</v>
      </c>
      <c r="C1515" s="56" t="s">
        <v>96</v>
      </c>
      <c r="D1515" s="57" t="s">
        <v>1429</v>
      </c>
      <c r="E1515" s="61" t="s">
        <v>589</v>
      </c>
      <c r="F1515" s="61" t="s">
        <v>129</v>
      </c>
      <c r="G1515" s="55" t="s">
        <v>362</v>
      </c>
      <c r="H1515" s="93" t="s">
        <v>1428</v>
      </c>
      <c r="I1515" s="93" t="s">
        <v>1427</v>
      </c>
      <c r="J1515" s="61" t="s">
        <v>1426</v>
      </c>
      <c r="K1515" s="62" t="s">
        <v>1425</v>
      </c>
      <c r="L1515" s="63">
        <v>44004</v>
      </c>
      <c r="M1515" s="93" t="s">
        <v>86</v>
      </c>
      <c r="N1515" s="61" t="s">
        <v>360</v>
      </c>
      <c r="O1515" s="57" t="s">
        <v>1417</v>
      </c>
      <c r="P1515" s="57" t="s">
        <v>1416</v>
      </c>
      <c r="Q1515" s="118" t="s">
        <v>1424</v>
      </c>
      <c r="R1515" s="57" t="s">
        <v>121</v>
      </c>
      <c r="S1515" s="60"/>
    </row>
    <row r="1516" spans="1:19" ht="135" hidden="1" customHeight="1" x14ac:dyDescent="0.2">
      <c r="A1516" s="61" t="s">
        <v>1423</v>
      </c>
      <c r="B1516" s="55" t="s">
        <v>97</v>
      </c>
      <c r="C1516" s="56" t="s">
        <v>96</v>
      </c>
      <c r="D1516" s="57" t="s">
        <v>1422</v>
      </c>
      <c r="E1516" s="61" t="s">
        <v>589</v>
      </c>
      <c r="F1516" s="61" t="s">
        <v>129</v>
      </c>
      <c r="G1516" s="55" t="s">
        <v>367</v>
      </c>
      <c r="H1516" s="93" t="s">
        <v>1421</v>
      </c>
      <c r="I1516" s="93" t="s">
        <v>1420</v>
      </c>
      <c r="J1516" s="61" t="s">
        <v>1419</v>
      </c>
      <c r="K1516" s="62" t="s">
        <v>1418</v>
      </c>
      <c r="L1516" s="63">
        <v>44004</v>
      </c>
      <c r="M1516" s="93" t="s">
        <v>86</v>
      </c>
      <c r="N1516" s="61" t="s">
        <v>360</v>
      </c>
      <c r="O1516" s="57" t="s">
        <v>1417</v>
      </c>
      <c r="P1516" s="57" t="s">
        <v>1416</v>
      </c>
      <c r="Q1516" s="118" t="s">
        <v>1415</v>
      </c>
      <c r="R1516" s="57" t="s">
        <v>121</v>
      </c>
      <c r="S1516" s="60"/>
    </row>
    <row r="1517" spans="1:19" ht="135" hidden="1" customHeight="1" x14ac:dyDescent="0.2">
      <c r="A1517" s="61" t="s">
        <v>1414</v>
      </c>
      <c r="B1517" s="55" t="s">
        <v>97</v>
      </c>
      <c r="C1517" s="56" t="s">
        <v>96</v>
      </c>
      <c r="D1517" s="57" t="s">
        <v>1413</v>
      </c>
      <c r="E1517" s="61" t="s">
        <v>539</v>
      </c>
      <c r="F1517" s="61" t="s">
        <v>129</v>
      </c>
      <c r="G1517" s="55" t="s">
        <v>92</v>
      </c>
      <c r="H1517" s="93" t="s">
        <v>1412</v>
      </c>
      <c r="I1517" s="93" t="s">
        <v>1411</v>
      </c>
      <c r="J1517" s="61" t="s">
        <v>1410</v>
      </c>
      <c r="K1517" s="62" t="s">
        <v>1409</v>
      </c>
      <c r="L1517" s="63">
        <v>44004</v>
      </c>
      <c r="M1517" s="93" t="s">
        <v>86</v>
      </c>
      <c r="N1517" s="61" t="s">
        <v>90</v>
      </c>
      <c r="O1517" s="57" t="s">
        <v>1394</v>
      </c>
      <c r="P1517" s="57" t="s">
        <v>1393</v>
      </c>
      <c r="Q1517" s="118" t="s">
        <v>1408</v>
      </c>
      <c r="R1517" s="57" t="s">
        <v>121</v>
      </c>
      <c r="S1517" s="60"/>
    </row>
    <row r="1518" spans="1:19" ht="135" hidden="1" customHeight="1" x14ac:dyDescent="0.2">
      <c r="A1518" s="61" t="s">
        <v>1407</v>
      </c>
      <c r="B1518" s="55" t="s">
        <v>97</v>
      </c>
      <c r="C1518" s="56" t="s">
        <v>96</v>
      </c>
      <c r="D1518" s="57" t="s">
        <v>1406</v>
      </c>
      <c r="E1518" s="61" t="s">
        <v>539</v>
      </c>
      <c r="F1518" s="61" t="s">
        <v>129</v>
      </c>
      <c r="G1518" s="55" t="s">
        <v>362</v>
      </c>
      <c r="H1518" s="93" t="s">
        <v>1405</v>
      </c>
      <c r="I1518" s="93" t="s">
        <v>1404</v>
      </c>
      <c r="J1518" s="61" t="s">
        <v>1403</v>
      </c>
      <c r="K1518" s="62" t="s">
        <v>1402</v>
      </c>
      <c r="L1518" s="63">
        <v>44004</v>
      </c>
      <c r="M1518" s="93" t="s">
        <v>86</v>
      </c>
      <c r="N1518" s="61" t="s">
        <v>360</v>
      </c>
      <c r="O1518" s="57" t="s">
        <v>1394</v>
      </c>
      <c r="P1518" s="57" t="s">
        <v>1393</v>
      </c>
      <c r="Q1518" s="118" t="s">
        <v>1401</v>
      </c>
      <c r="R1518" s="57" t="s">
        <v>121</v>
      </c>
      <c r="S1518" s="60"/>
    </row>
    <row r="1519" spans="1:19" ht="135" hidden="1" customHeight="1" x14ac:dyDescent="0.2">
      <c r="A1519" s="61" t="s">
        <v>1400</v>
      </c>
      <c r="B1519" s="55" t="s">
        <v>97</v>
      </c>
      <c r="C1519" s="56" t="s">
        <v>96</v>
      </c>
      <c r="D1519" s="57" t="s">
        <v>1399</v>
      </c>
      <c r="E1519" s="61" t="s">
        <v>539</v>
      </c>
      <c r="F1519" s="61" t="s">
        <v>129</v>
      </c>
      <c r="G1519" s="55" t="s">
        <v>367</v>
      </c>
      <c r="H1519" s="93" t="s">
        <v>1398</v>
      </c>
      <c r="I1519" s="93" t="s">
        <v>1397</v>
      </c>
      <c r="J1519" s="61" t="s">
        <v>1396</v>
      </c>
      <c r="K1519" s="62" t="s">
        <v>1395</v>
      </c>
      <c r="L1519" s="63">
        <v>44004</v>
      </c>
      <c r="M1519" s="93" t="s">
        <v>86</v>
      </c>
      <c r="N1519" s="61" t="s">
        <v>360</v>
      </c>
      <c r="O1519" s="57" t="s">
        <v>1394</v>
      </c>
      <c r="P1519" s="57" t="s">
        <v>1393</v>
      </c>
      <c r="Q1519" s="118" t="s">
        <v>1392</v>
      </c>
      <c r="R1519" s="57" t="s">
        <v>121</v>
      </c>
      <c r="S1519" s="60"/>
    </row>
    <row r="1520" spans="1:19" ht="135" hidden="1" customHeight="1" x14ac:dyDescent="0.2">
      <c r="A1520" s="61" t="s">
        <v>1391</v>
      </c>
      <c r="B1520" s="55" t="s">
        <v>110</v>
      </c>
      <c r="C1520" s="56" t="s">
        <v>96</v>
      </c>
      <c r="D1520" s="57" t="s">
        <v>1390</v>
      </c>
      <c r="E1520" s="61" t="s">
        <v>108</v>
      </c>
      <c r="F1520" s="61" t="s">
        <v>117</v>
      </c>
      <c r="G1520" s="55" t="s">
        <v>375</v>
      </c>
      <c r="H1520" s="93" t="s">
        <v>1389</v>
      </c>
      <c r="I1520" s="93" t="s">
        <v>1388</v>
      </c>
      <c r="J1520" s="61" t="s">
        <v>1387</v>
      </c>
      <c r="K1520" s="62" t="s">
        <v>1386</v>
      </c>
      <c r="L1520" s="63">
        <v>44280</v>
      </c>
      <c r="M1520" s="93" t="s">
        <v>86</v>
      </c>
      <c r="N1520" s="61" t="s">
        <v>373</v>
      </c>
      <c r="O1520" s="57" t="s">
        <v>1385</v>
      </c>
      <c r="P1520" s="57" t="s">
        <v>1384</v>
      </c>
      <c r="Q1520" s="118" t="s">
        <v>1383</v>
      </c>
      <c r="R1520" s="57" t="s">
        <v>121</v>
      </c>
      <c r="S1520" s="60" t="s">
        <v>223</v>
      </c>
    </row>
    <row r="1521" spans="1:19" ht="135" hidden="1" customHeight="1" x14ac:dyDescent="0.2">
      <c r="A1521" s="61" t="s">
        <v>1382</v>
      </c>
      <c r="B1521" s="55" t="s">
        <v>97</v>
      </c>
      <c r="C1521" s="56" t="s">
        <v>96</v>
      </c>
      <c r="D1521" s="57" t="s">
        <v>1381</v>
      </c>
      <c r="E1521" s="61" t="s">
        <v>220</v>
      </c>
      <c r="F1521" s="61" t="s">
        <v>228</v>
      </c>
      <c r="G1521" s="55" t="s">
        <v>218</v>
      </c>
      <c r="H1521" s="93" t="s">
        <v>1380</v>
      </c>
      <c r="I1521" s="93" t="s">
        <v>1379</v>
      </c>
      <c r="J1521" s="61" t="s">
        <v>1378</v>
      </c>
      <c r="K1521" s="62" t="s">
        <v>1377</v>
      </c>
      <c r="L1521" s="63">
        <v>44006</v>
      </c>
      <c r="M1521" s="93" t="s">
        <v>86</v>
      </c>
      <c r="N1521" s="61" t="s">
        <v>224</v>
      </c>
      <c r="O1521" s="57" t="s">
        <v>1370</v>
      </c>
      <c r="P1521" s="57" t="s">
        <v>1369</v>
      </c>
      <c r="Q1521" s="118" t="s">
        <v>1376</v>
      </c>
      <c r="R1521" s="57" t="s">
        <v>121</v>
      </c>
      <c r="S1521" s="60"/>
    </row>
    <row r="1522" spans="1:19" ht="135" hidden="1" customHeight="1" x14ac:dyDescent="0.2">
      <c r="A1522" s="61" t="s">
        <v>1375</v>
      </c>
      <c r="B1522" s="55" t="s">
        <v>97</v>
      </c>
      <c r="C1522" s="56" t="s">
        <v>96</v>
      </c>
      <c r="D1522" s="57" t="s">
        <v>1374</v>
      </c>
      <c r="E1522" s="61" t="s">
        <v>220</v>
      </c>
      <c r="F1522" s="61" t="s">
        <v>228</v>
      </c>
      <c r="G1522" s="55" t="s">
        <v>218</v>
      </c>
      <c r="H1522" s="93" t="s">
        <v>1373</v>
      </c>
      <c r="I1522" s="93" t="s">
        <v>1372</v>
      </c>
      <c r="J1522" s="61" t="s">
        <v>1371</v>
      </c>
      <c r="K1522" s="62" t="s">
        <v>245</v>
      </c>
      <c r="L1522" s="63">
        <v>44006</v>
      </c>
      <c r="M1522" s="93" t="s">
        <v>86</v>
      </c>
      <c r="N1522" s="61" t="s">
        <v>224</v>
      </c>
      <c r="O1522" s="57" t="s">
        <v>1370</v>
      </c>
      <c r="P1522" s="57" t="s">
        <v>1369</v>
      </c>
      <c r="Q1522" s="118" t="s">
        <v>1368</v>
      </c>
      <c r="R1522" s="57" t="s">
        <v>121</v>
      </c>
      <c r="S1522" s="60"/>
    </row>
    <row r="1523" spans="1:19" ht="135" hidden="1" customHeight="1" x14ac:dyDescent="0.2">
      <c r="A1523" s="61" t="s">
        <v>1367</v>
      </c>
      <c r="B1523" s="55" t="s">
        <v>110</v>
      </c>
      <c r="C1523" s="56" t="s">
        <v>96</v>
      </c>
      <c r="D1523" s="57" t="s">
        <v>1366</v>
      </c>
      <c r="E1523" s="61" t="s">
        <v>118</v>
      </c>
      <c r="F1523" s="61" t="s">
        <v>117</v>
      </c>
      <c r="G1523" s="55" t="s">
        <v>92</v>
      </c>
      <c r="H1523" s="93" t="s">
        <v>1365</v>
      </c>
      <c r="I1523" s="93" t="s">
        <v>1364</v>
      </c>
      <c r="J1523" s="61" t="s">
        <v>1363</v>
      </c>
      <c r="K1523" s="62" t="s">
        <v>1362</v>
      </c>
      <c r="L1523" s="63">
        <v>44104</v>
      </c>
      <c r="M1523" s="93" t="s">
        <v>86</v>
      </c>
      <c r="N1523" s="61" t="s">
        <v>90</v>
      </c>
      <c r="O1523" s="57" t="s">
        <v>1330</v>
      </c>
      <c r="P1523" s="57" t="s">
        <v>1361</v>
      </c>
      <c r="Q1523" s="118" t="s">
        <v>1360</v>
      </c>
      <c r="R1523" s="57" t="s">
        <v>121</v>
      </c>
      <c r="S1523" s="60"/>
    </row>
    <row r="1524" spans="1:19" ht="135" hidden="1" customHeight="1" x14ac:dyDescent="0.2">
      <c r="A1524" s="61" t="s">
        <v>1359</v>
      </c>
      <c r="B1524" s="55" t="s">
        <v>110</v>
      </c>
      <c r="C1524" s="56" t="s">
        <v>96</v>
      </c>
      <c r="D1524" s="57" t="s">
        <v>1358</v>
      </c>
      <c r="E1524" s="61" t="s">
        <v>118</v>
      </c>
      <c r="F1524" s="61" t="s">
        <v>117</v>
      </c>
      <c r="G1524" s="55" t="s">
        <v>92</v>
      </c>
      <c r="H1524" s="93" t="s">
        <v>1357</v>
      </c>
      <c r="I1524" s="93" t="s">
        <v>1356</v>
      </c>
      <c r="J1524" s="61" t="s">
        <v>1355</v>
      </c>
      <c r="K1524" s="62" t="s">
        <v>1354</v>
      </c>
      <c r="L1524" s="63">
        <v>44104</v>
      </c>
      <c r="M1524" s="93" t="s">
        <v>86</v>
      </c>
      <c r="N1524" s="61" t="s">
        <v>90</v>
      </c>
      <c r="O1524" s="57" t="s">
        <v>1330</v>
      </c>
      <c r="P1524" s="57" t="s">
        <v>1346</v>
      </c>
      <c r="Q1524" s="118" t="s">
        <v>1353</v>
      </c>
      <c r="R1524" s="57" t="s">
        <v>121</v>
      </c>
      <c r="S1524" s="60"/>
    </row>
    <row r="1525" spans="1:19" ht="135" hidden="1" customHeight="1" x14ac:dyDescent="0.2">
      <c r="A1525" s="61" t="s">
        <v>1352</v>
      </c>
      <c r="B1525" s="55" t="s">
        <v>110</v>
      </c>
      <c r="C1525" s="56" t="s">
        <v>96</v>
      </c>
      <c r="D1525" s="57" t="s">
        <v>1351</v>
      </c>
      <c r="E1525" s="61" t="s">
        <v>118</v>
      </c>
      <c r="F1525" s="61" t="s">
        <v>117</v>
      </c>
      <c r="G1525" s="55" t="s">
        <v>92</v>
      </c>
      <c r="H1525" s="93" t="s">
        <v>1350</v>
      </c>
      <c r="I1525" s="93" t="s">
        <v>1349</v>
      </c>
      <c r="J1525" s="61" t="s">
        <v>1348</v>
      </c>
      <c r="K1525" s="62" t="s">
        <v>1347</v>
      </c>
      <c r="L1525" s="63">
        <v>44104</v>
      </c>
      <c r="M1525" s="93" t="s">
        <v>86</v>
      </c>
      <c r="N1525" s="61" t="s">
        <v>90</v>
      </c>
      <c r="O1525" s="57" t="s">
        <v>1330</v>
      </c>
      <c r="P1525" s="57" t="s">
        <v>1346</v>
      </c>
      <c r="Q1525" s="118" t="s">
        <v>1345</v>
      </c>
      <c r="R1525" s="57" t="s">
        <v>121</v>
      </c>
      <c r="S1525" s="60"/>
    </row>
    <row r="1526" spans="1:19" ht="135" hidden="1" customHeight="1" x14ac:dyDescent="0.2">
      <c r="A1526" s="61" t="s">
        <v>1344</v>
      </c>
      <c r="B1526" s="55" t="s">
        <v>110</v>
      </c>
      <c r="C1526" s="56" t="s">
        <v>96</v>
      </c>
      <c r="D1526" s="57" t="s">
        <v>1343</v>
      </c>
      <c r="E1526" s="61" t="s">
        <v>118</v>
      </c>
      <c r="F1526" s="61" t="s">
        <v>117</v>
      </c>
      <c r="G1526" s="55" t="s">
        <v>92</v>
      </c>
      <c r="H1526" s="93" t="s">
        <v>1342</v>
      </c>
      <c r="I1526" s="93" t="s">
        <v>1341</v>
      </c>
      <c r="J1526" s="61" t="s">
        <v>1340</v>
      </c>
      <c r="K1526" s="62" t="s">
        <v>1339</v>
      </c>
      <c r="L1526" s="63">
        <v>44104</v>
      </c>
      <c r="M1526" s="93" t="s">
        <v>86</v>
      </c>
      <c r="N1526" s="61" t="s">
        <v>90</v>
      </c>
      <c r="O1526" s="57" t="s">
        <v>1330</v>
      </c>
      <c r="P1526" s="57" t="s">
        <v>1338</v>
      </c>
      <c r="Q1526" s="118" t="s">
        <v>1337</v>
      </c>
      <c r="R1526" s="57" t="s">
        <v>121</v>
      </c>
      <c r="S1526" s="60"/>
    </row>
    <row r="1527" spans="1:19" ht="135" hidden="1" customHeight="1" x14ac:dyDescent="0.2">
      <c r="A1527" s="61" t="s">
        <v>1336</v>
      </c>
      <c r="B1527" s="55" t="s">
        <v>110</v>
      </c>
      <c r="C1527" s="56" t="s">
        <v>96</v>
      </c>
      <c r="D1527" s="57" t="s">
        <v>1335</v>
      </c>
      <c r="E1527" s="61" t="s">
        <v>118</v>
      </c>
      <c r="F1527" s="61" t="s">
        <v>117</v>
      </c>
      <c r="G1527" s="55" t="s">
        <v>92</v>
      </c>
      <c r="H1527" s="93" t="s">
        <v>1334</v>
      </c>
      <c r="I1527" s="93" t="s">
        <v>1333</v>
      </c>
      <c r="J1527" s="61" t="s">
        <v>1332</v>
      </c>
      <c r="K1527" s="62" t="s">
        <v>1331</v>
      </c>
      <c r="L1527" s="63">
        <v>44104</v>
      </c>
      <c r="M1527" s="93" t="s">
        <v>86</v>
      </c>
      <c r="N1527" s="61" t="s">
        <v>90</v>
      </c>
      <c r="O1527" s="57" t="s">
        <v>1330</v>
      </c>
      <c r="P1527" s="57" t="s">
        <v>1329</v>
      </c>
      <c r="Q1527" s="118" t="s">
        <v>1328</v>
      </c>
      <c r="R1527" s="57" t="s">
        <v>121</v>
      </c>
      <c r="S1527" s="60"/>
    </row>
    <row r="1528" spans="1:19" ht="135" hidden="1" customHeight="1" x14ac:dyDescent="0.2">
      <c r="A1528" s="61" t="s">
        <v>1327</v>
      </c>
      <c r="B1528" s="55" t="s">
        <v>110</v>
      </c>
      <c r="C1528" s="56" t="s">
        <v>96</v>
      </c>
      <c r="D1528" s="57" t="s">
        <v>1326</v>
      </c>
      <c r="E1528" s="61" t="s">
        <v>130</v>
      </c>
      <c r="F1528" s="61" t="s">
        <v>117</v>
      </c>
      <c r="G1528" s="55" t="s">
        <v>92</v>
      </c>
      <c r="H1528" s="93" t="s">
        <v>1325</v>
      </c>
      <c r="I1528" s="93" t="s">
        <v>1324</v>
      </c>
      <c r="J1528" s="61" t="s">
        <v>1323</v>
      </c>
      <c r="K1528" s="62" t="s">
        <v>1073</v>
      </c>
      <c r="L1528" s="63">
        <v>44168</v>
      </c>
      <c r="M1528" s="93" t="s">
        <v>86</v>
      </c>
      <c r="N1528" s="61" t="s">
        <v>90</v>
      </c>
      <c r="O1528" s="57" t="s">
        <v>845</v>
      </c>
      <c r="P1528" s="57" t="s">
        <v>897</v>
      </c>
      <c r="Q1528" s="118" t="s">
        <v>1322</v>
      </c>
      <c r="R1528" s="57" t="s">
        <v>121</v>
      </c>
      <c r="S1528" s="60"/>
    </row>
    <row r="1529" spans="1:19" ht="135" hidden="1" customHeight="1" x14ac:dyDescent="0.2">
      <c r="A1529" s="61" t="s">
        <v>1321</v>
      </c>
      <c r="B1529" s="55" t="s">
        <v>110</v>
      </c>
      <c r="C1529" s="56" t="s">
        <v>96</v>
      </c>
      <c r="D1529" s="57" t="s">
        <v>1320</v>
      </c>
      <c r="E1529" s="61" t="s">
        <v>130</v>
      </c>
      <c r="F1529" s="61" t="s">
        <v>117</v>
      </c>
      <c r="G1529" s="55" t="s">
        <v>92</v>
      </c>
      <c r="H1529" s="93" t="s">
        <v>1319</v>
      </c>
      <c r="I1529" s="93" t="s">
        <v>1318</v>
      </c>
      <c r="J1529" s="61" t="s">
        <v>1317</v>
      </c>
      <c r="K1529" s="62" t="s">
        <v>1316</v>
      </c>
      <c r="L1529" s="63">
        <v>44168</v>
      </c>
      <c r="M1529" s="93" t="s">
        <v>86</v>
      </c>
      <c r="N1529" s="61" t="s">
        <v>90</v>
      </c>
      <c r="O1529" s="57" t="s">
        <v>845</v>
      </c>
      <c r="P1529" s="57" t="s">
        <v>897</v>
      </c>
      <c r="Q1529" s="118" t="s">
        <v>1315</v>
      </c>
      <c r="R1529" s="57" t="s">
        <v>121</v>
      </c>
      <c r="S1529" s="60"/>
    </row>
    <row r="1530" spans="1:19" ht="135" hidden="1" customHeight="1" x14ac:dyDescent="0.2">
      <c r="A1530" s="61" t="s">
        <v>1314</v>
      </c>
      <c r="B1530" s="55" t="s">
        <v>97</v>
      </c>
      <c r="C1530" s="56" t="s">
        <v>96</v>
      </c>
      <c r="D1530" s="57" t="s">
        <v>1313</v>
      </c>
      <c r="E1530" s="61" t="s">
        <v>512</v>
      </c>
      <c r="F1530" s="61" t="s">
        <v>129</v>
      </c>
      <c r="G1530" s="55" t="s">
        <v>92</v>
      </c>
      <c r="H1530" s="93" t="s">
        <v>1312</v>
      </c>
      <c r="I1530" s="93" t="s">
        <v>1311</v>
      </c>
      <c r="J1530" s="61" t="s">
        <v>1310</v>
      </c>
      <c r="K1530" s="62" t="s">
        <v>1309</v>
      </c>
      <c r="L1530" s="63">
        <v>44036</v>
      </c>
      <c r="M1530" s="93" t="s">
        <v>86</v>
      </c>
      <c r="N1530" s="61" t="s">
        <v>90</v>
      </c>
      <c r="O1530" s="57" t="s">
        <v>1137</v>
      </c>
      <c r="P1530" s="57" t="s">
        <v>1136</v>
      </c>
      <c r="Q1530" s="118" t="s">
        <v>1308</v>
      </c>
      <c r="R1530" s="57" t="s">
        <v>121</v>
      </c>
      <c r="S1530" s="60"/>
    </row>
    <row r="1531" spans="1:19" ht="135" hidden="1" customHeight="1" x14ac:dyDescent="0.2">
      <c r="A1531" s="61" t="s">
        <v>1307</v>
      </c>
      <c r="B1531" s="55" t="s">
        <v>110</v>
      </c>
      <c r="C1531" s="56" t="s">
        <v>96</v>
      </c>
      <c r="D1531" s="57" t="s">
        <v>1306</v>
      </c>
      <c r="E1531" s="61" t="s">
        <v>636</v>
      </c>
      <c r="F1531" s="61" t="s">
        <v>117</v>
      </c>
      <c r="G1531" s="55" t="s">
        <v>92</v>
      </c>
      <c r="H1531" s="93" t="s">
        <v>1305</v>
      </c>
      <c r="I1531" s="93" t="s">
        <v>1304</v>
      </c>
      <c r="J1531" s="61" t="s">
        <v>1303</v>
      </c>
      <c r="K1531" s="62" t="s">
        <v>1302</v>
      </c>
      <c r="L1531" s="63">
        <v>44104</v>
      </c>
      <c r="M1531" s="93" t="s">
        <v>86</v>
      </c>
      <c r="N1531" s="61" t="s">
        <v>90</v>
      </c>
      <c r="O1531" s="57" t="s">
        <v>1301</v>
      </c>
      <c r="P1531" s="57" t="s">
        <v>1300</v>
      </c>
      <c r="Q1531" s="118" t="s">
        <v>1299</v>
      </c>
      <c r="R1531" s="57" t="s">
        <v>121</v>
      </c>
      <c r="S1531" s="60"/>
    </row>
    <row r="1532" spans="1:19" ht="135" hidden="1" customHeight="1" x14ac:dyDescent="0.2">
      <c r="A1532" s="61" t="s">
        <v>1298</v>
      </c>
      <c r="B1532" s="55" t="s">
        <v>97</v>
      </c>
      <c r="C1532" s="56" t="s">
        <v>96</v>
      </c>
      <c r="D1532" s="57" t="s">
        <v>1297</v>
      </c>
      <c r="E1532" s="61" t="s">
        <v>304</v>
      </c>
      <c r="F1532" s="61" t="s">
        <v>228</v>
      </c>
      <c r="G1532" s="55" t="s">
        <v>218</v>
      </c>
      <c r="H1532" s="93" t="s">
        <v>1296</v>
      </c>
      <c r="I1532" s="93" t="s">
        <v>1295</v>
      </c>
      <c r="J1532" s="61" t="s">
        <v>1294</v>
      </c>
      <c r="K1532" s="62" t="s">
        <v>1293</v>
      </c>
      <c r="L1532" s="63">
        <v>44113</v>
      </c>
      <c r="M1532" s="93" t="s">
        <v>86</v>
      </c>
      <c r="N1532" s="61" t="s">
        <v>224</v>
      </c>
      <c r="O1532" s="57" t="s">
        <v>1220</v>
      </c>
      <c r="P1532" s="57" t="s">
        <v>1292</v>
      </c>
      <c r="Q1532" s="118" t="s">
        <v>1291</v>
      </c>
      <c r="R1532" s="57" t="s">
        <v>121</v>
      </c>
      <c r="S1532" s="60"/>
    </row>
    <row r="1533" spans="1:19" ht="135" hidden="1" customHeight="1" x14ac:dyDescent="0.2">
      <c r="A1533" s="61" t="s">
        <v>1290</v>
      </c>
      <c r="B1533" s="55" t="s">
        <v>97</v>
      </c>
      <c r="C1533" s="56" t="s">
        <v>96</v>
      </c>
      <c r="D1533" s="57" t="s">
        <v>1289</v>
      </c>
      <c r="E1533" s="61" t="s">
        <v>476</v>
      </c>
      <c r="F1533" s="61" t="s">
        <v>129</v>
      </c>
      <c r="G1533" s="55" t="s">
        <v>92</v>
      </c>
      <c r="H1533" s="93" t="s">
        <v>1288</v>
      </c>
      <c r="I1533" s="93" t="s">
        <v>1287</v>
      </c>
      <c r="J1533" s="61" t="s">
        <v>1286</v>
      </c>
      <c r="K1533" s="62" t="s">
        <v>1285</v>
      </c>
      <c r="L1533" s="63">
        <v>44154</v>
      </c>
      <c r="M1533" s="93" t="s">
        <v>86</v>
      </c>
      <c r="N1533" s="61" t="s">
        <v>90</v>
      </c>
      <c r="O1533" s="57" t="s">
        <v>1284</v>
      </c>
      <c r="P1533" s="57" t="s">
        <v>1283</v>
      </c>
      <c r="Q1533" s="118" t="s">
        <v>1282</v>
      </c>
      <c r="R1533" s="57" t="s">
        <v>121</v>
      </c>
      <c r="S1533" s="60"/>
    </row>
    <row r="1534" spans="1:19" ht="135" hidden="1" customHeight="1" x14ac:dyDescent="0.2">
      <c r="A1534" s="61" t="s">
        <v>1281</v>
      </c>
      <c r="B1534" s="55" t="s">
        <v>97</v>
      </c>
      <c r="C1534" s="56" t="s">
        <v>96</v>
      </c>
      <c r="D1534" s="57" t="s">
        <v>1280</v>
      </c>
      <c r="E1534" s="61" t="s">
        <v>220</v>
      </c>
      <c r="F1534" s="61" t="s">
        <v>228</v>
      </c>
      <c r="G1534" s="55" t="s">
        <v>218</v>
      </c>
      <c r="H1534" s="93" t="s">
        <v>1279</v>
      </c>
      <c r="I1534" s="93" t="s">
        <v>1278</v>
      </c>
      <c r="J1534" s="61" t="s">
        <v>1277</v>
      </c>
      <c r="K1534" s="62">
        <v>73.16</v>
      </c>
      <c r="L1534" s="63">
        <v>44169</v>
      </c>
      <c r="M1534" s="93" t="s">
        <v>86</v>
      </c>
      <c r="N1534" s="61" t="s">
        <v>224</v>
      </c>
      <c r="O1534" s="57" t="s">
        <v>1270</v>
      </c>
      <c r="P1534" s="57" t="s">
        <v>1269</v>
      </c>
      <c r="Q1534" s="118" t="s">
        <v>1276</v>
      </c>
      <c r="R1534" s="57" t="s">
        <v>121</v>
      </c>
      <c r="S1534" s="60"/>
    </row>
    <row r="1535" spans="1:19" ht="135" hidden="1" customHeight="1" x14ac:dyDescent="0.2">
      <c r="A1535" s="61" t="s">
        <v>1275</v>
      </c>
      <c r="B1535" s="55" t="s">
        <v>97</v>
      </c>
      <c r="C1535" s="56" t="s">
        <v>96</v>
      </c>
      <c r="D1535" s="57" t="s">
        <v>1274</v>
      </c>
      <c r="E1535" s="61" t="s">
        <v>220</v>
      </c>
      <c r="F1535" s="61" t="s">
        <v>228</v>
      </c>
      <c r="G1535" s="55" t="s">
        <v>218</v>
      </c>
      <c r="H1535" s="93" t="s">
        <v>1273</v>
      </c>
      <c r="I1535" s="93" t="s">
        <v>1272</v>
      </c>
      <c r="J1535" s="61" t="s">
        <v>1271</v>
      </c>
      <c r="K1535" s="62">
        <v>64.790000000000006</v>
      </c>
      <c r="L1535" s="63">
        <v>44169</v>
      </c>
      <c r="M1535" s="93" t="s">
        <v>86</v>
      </c>
      <c r="N1535" s="61" t="s">
        <v>224</v>
      </c>
      <c r="O1535" s="57" t="s">
        <v>1270</v>
      </c>
      <c r="P1535" s="57" t="s">
        <v>1269</v>
      </c>
      <c r="Q1535" s="118" t="s">
        <v>1268</v>
      </c>
      <c r="R1535" s="57" t="s">
        <v>121</v>
      </c>
      <c r="S1535" s="60"/>
    </row>
    <row r="1536" spans="1:19" ht="135" hidden="1" customHeight="1" x14ac:dyDescent="0.2">
      <c r="A1536" s="61" t="s">
        <v>1267</v>
      </c>
      <c r="B1536" s="55" t="s">
        <v>97</v>
      </c>
      <c r="C1536" s="56" t="s">
        <v>96</v>
      </c>
      <c r="D1536" s="57" t="s">
        <v>1266</v>
      </c>
      <c r="E1536" s="61" t="s">
        <v>883</v>
      </c>
      <c r="F1536" s="61" t="s">
        <v>129</v>
      </c>
      <c r="G1536" s="55" t="s">
        <v>92</v>
      </c>
      <c r="H1536" s="93" t="s">
        <v>1265</v>
      </c>
      <c r="I1536" s="93" t="s">
        <v>1264</v>
      </c>
      <c r="J1536" s="61" t="s">
        <v>1263</v>
      </c>
      <c r="K1536" s="62" t="s">
        <v>872</v>
      </c>
      <c r="L1536" s="63">
        <v>44133</v>
      </c>
      <c r="M1536" s="93" t="s">
        <v>86</v>
      </c>
      <c r="N1536" s="61" t="s">
        <v>90</v>
      </c>
      <c r="O1536" s="57" t="s">
        <v>1262</v>
      </c>
      <c r="P1536" s="57" t="s">
        <v>1261</v>
      </c>
      <c r="Q1536" s="118" t="s">
        <v>1260</v>
      </c>
      <c r="R1536" s="57" t="s">
        <v>121</v>
      </c>
      <c r="S1536" s="60"/>
    </row>
    <row r="1537" spans="1:19" ht="135" hidden="1" customHeight="1" x14ac:dyDescent="0.2">
      <c r="A1537" s="61" t="s">
        <v>1259</v>
      </c>
      <c r="B1537" s="55" t="s">
        <v>97</v>
      </c>
      <c r="C1537" s="56" t="s">
        <v>96</v>
      </c>
      <c r="D1537" s="57" t="s">
        <v>1258</v>
      </c>
      <c r="E1537" s="61" t="s">
        <v>476</v>
      </c>
      <c r="F1537" s="61" t="s">
        <v>228</v>
      </c>
      <c r="G1537" s="55" t="s">
        <v>218</v>
      </c>
      <c r="H1537" s="93" t="s">
        <v>1257</v>
      </c>
      <c r="I1537" s="93" t="s">
        <v>1256</v>
      </c>
      <c r="J1537" s="61" t="s">
        <v>1255</v>
      </c>
      <c r="K1537" s="62" t="s">
        <v>1254</v>
      </c>
      <c r="L1537" s="63">
        <v>44194</v>
      </c>
      <c r="M1537" s="93" t="s">
        <v>86</v>
      </c>
      <c r="N1537" s="61" t="s">
        <v>224</v>
      </c>
      <c r="O1537" s="57" t="s">
        <v>1253</v>
      </c>
      <c r="P1537" s="57" t="s">
        <v>1244</v>
      </c>
      <c r="Q1537" s="118" t="s">
        <v>1252</v>
      </c>
      <c r="R1537" s="57" t="s">
        <v>121</v>
      </c>
      <c r="S1537" s="60"/>
    </row>
    <row r="1538" spans="1:19" ht="135" hidden="1" customHeight="1" x14ac:dyDescent="0.2">
      <c r="A1538" s="61" t="s">
        <v>1251</v>
      </c>
      <c r="B1538" s="55" t="s">
        <v>97</v>
      </c>
      <c r="C1538" s="56" t="s">
        <v>96</v>
      </c>
      <c r="D1538" s="57" t="s">
        <v>1250</v>
      </c>
      <c r="E1538" s="61" t="s">
        <v>476</v>
      </c>
      <c r="F1538" s="61" t="s">
        <v>228</v>
      </c>
      <c r="G1538" s="55" t="s">
        <v>218</v>
      </c>
      <c r="H1538" s="93" t="s">
        <v>1249</v>
      </c>
      <c r="I1538" s="93" t="s">
        <v>1248</v>
      </c>
      <c r="J1538" s="61" t="s">
        <v>1247</v>
      </c>
      <c r="K1538" s="62" t="s">
        <v>1246</v>
      </c>
      <c r="L1538" s="63">
        <v>44194</v>
      </c>
      <c r="M1538" s="93" t="s">
        <v>86</v>
      </c>
      <c r="N1538" s="61" t="s">
        <v>224</v>
      </c>
      <c r="O1538" s="57" t="s">
        <v>1245</v>
      </c>
      <c r="P1538" s="57" t="s">
        <v>1244</v>
      </c>
      <c r="Q1538" s="118" t="s">
        <v>1243</v>
      </c>
      <c r="R1538" s="57" t="s">
        <v>121</v>
      </c>
      <c r="S1538" s="60"/>
    </row>
    <row r="1539" spans="1:19" ht="135" hidden="1" customHeight="1" x14ac:dyDescent="0.2">
      <c r="A1539" s="61" t="s">
        <v>1242</v>
      </c>
      <c r="B1539" s="55" t="s">
        <v>97</v>
      </c>
      <c r="C1539" s="56" t="s">
        <v>96</v>
      </c>
      <c r="D1539" s="57" t="s">
        <v>1241</v>
      </c>
      <c r="E1539" s="61" t="s">
        <v>1027</v>
      </c>
      <c r="F1539" s="61" t="s">
        <v>129</v>
      </c>
      <c r="G1539" s="55" t="s">
        <v>92</v>
      </c>
      <c r="H1539" s="93" t="s">
        <v>1240</v>
      </c>
      <c r="I1539" s="93" t="s">
        <v>1239</v>
      </c>
      <c r="J1539" s="61" t="s">
        <v>1238</v>
      </c>
      <c r="K1539" s="62" t="s">
        <v>1237</v>
      </c>
      <c r="L1539" s="63">
        <v>44117</v>
      </c>
      <c r="M1539" s="93" t="s">
        <v>86</v>
      </c>
      <c r="N1539" s="61" t="s">
        <v>90</v>
      </c>
      <c r="O1539" s="57" t="s">
        <v>1236</v>
      </c>
      <c r="P1539" s="57" t="s">
        <v>1235</v>
      </c>
      <c r="Q1539" s="118" t="s">
        <v>1234</v>
      </c>
      <c r="R1539" s="57" t="s">
        <v>121</v>
      </c>
      <c r="S1539" s="60"/>
    </row>
    <row r="1540" spans="1:19" ht="135" hidden="1" customHeight="1" x14ac:dyDescent="0.2">
      <c r="A1540" s="61" t="s">
        <v>1233</v>
      </c>
      <c r="B1540" s="55" t="s">
        <v>97</v>
      </c>
      <c r="C1540" s="56" t="s">
        <v>96</v>
      </c>
      <c r="D1540" s="57" t="s">
        <v>1232</v>
      </c>
      <c r="E1540" s="61" t="s">
        <v>304</v>
      </c>
      <c r="F1540" s="61" t="s">
        <v>228</v>
      </c>
      <c r="G1540" s="55" t="s">
        <v>218</v>
      </c>
      <c r="H1540" s="93" t="s">
        <v>1231</v>
      </c>
      <c r="I1540" s="93" t="s">
        <v>1230</v>
      </c>
      <c r="J1540" s="61" t="s">
        <v>1229</v>
      </c>
      <c r="K1540" s="62" t="s">
        <v>1228</v>
      </c>
      <c r="L1540" s="63">
        <v>44036</v>
      </c>
      <c r="M1540" s="93" t="s">
        <v>86</v>
      </c>
      <c r="N1540" s="61" t="s">
        <v>224</v>
      </c>
      <c r="O1540" s="57" t="s">
        <v>1220</v>
      </c>
      <c r="P1540" s="57" t="s">
        <v>1219</v>
      </c>
      <c r="Q1540" s="118" t="s">
        <v>1227</v>
      </c>
      <c r="R1540" s="57" t="s">
        <v>121</v>
      </c>
      <c r="S1540" s="60"/>
    </row>
    <row r="1541" spans="1:19" ht="135" hidden="1" customHeight="1" x14ac:dyDescent="0.2">
      <c r="A1541" s="61" t="s">
        <v>1226</v>
      </c>
      <c r="B1541" s="55" t="s">
        <v>97</v>
      </c>
      <c r="C1541" s="56" t="s">
        <v>96</v>
      </c>
      <c r="D1541" s="57" t="s">
        <v>1225</v>
      </c>
      <c r="E1541" s="61" t="s">
        <v>304</v>
      </c>
      <c r="F1541" s="61" t="s">
        <v>228</v>
      </c>
      <c r="G1541" s="55" t="s">
        <v>218</v>
      </c>
      <c r="H1541" s="93" t="s">
        <v>1224</v>
      </c>
      <c r="I1541" s="93" t="s">
        <v>1223</v>
      </c>
      <c r="J1541" s="61" t="s">
        <v>1222</v>
      </c>
      <c r="K1541" s="62" t="s">
        <v>1221</v>
      </c>
      <c r="L1541" s="63">
        <v>44036</v>
      </c>
      <c r="M1541" s="93" t="s">
        <v>86</v>
      </c>
      <c r="N1541" s="61" t="s">
        <v>224</v>
      </c>
      <c r="O1541" s="57" t="s">
        <v>1220</v>
      </c>
      <c r="P1541" s="57" t="s">
        <v>1219</v>
      </c>
      <c r="Q1541" s="118" t="s">
        <v>1218</v>
      </c>
      <c r="R1541" s="57" t="s">
        <v>121</v>
      </c>
      <c r="S1541" s="60"/>
    </row>
    <row r="1542" spans="1:19" ht="135" hidden="1" customHeight="1" x14ac:dyDescent="0.2">
      <c r="A1542" s="61" t="s">
        <v>1217</v>
      </c>
      <c r="B1542" s="55" t="s">
        <v>97</v>
      </c>
      <c r="C1542" s="56" t="s">
        <v>96</v>
      </c>
      <c r="D1542" s="57" t="s">
        <v>1216</v>
      </c>
      <c r="E1542" s="61" t="s">
        <v>719</v>
      </c>
      <c r="F1542" s="61" t="s">
        <v>129</v>
      </c>
      <c r="G1542" s="55" t="s">
        <v>92</v>
      </c>
      <c r="H1542" s="93" t="s">
        <v>1215</v>
      </c>
      <c r="I1542" s="93" t="s">
        <v>1214</v>
      </c>
      <c r="J1542" s="61" t="s">
        <v>1213</v>
      </c>
      <c r="K1542" s="62" t="s">
        <v>1212</v>
      </c>
      <c r="L1542" s="63">
        <v>44273</v>
      </c>
      <c r="M1542" s="93" t="s">
        <v>86</v>
      </c>
      <c r="N1542" s="61" t="s">
        <v>90</v>
      </c>
      <c r="O1542" s="57" t="s">
        <v>89</v>
      </c>
      <c r="P1542" s="57" t="s">
        <v>1211</v>
      </c>
      <c r="Q1542" s="118" t="s">
        <v>1210</v>
      </c>
      <c r="R1542" s="57" t="s">
        <v>121</v>
      </c>
      <c r="S1542" s="60"/>
    </row>
    <row r="1543" spans="1:19" ht="135" hidden="1" customHeight="1" x14ac:dyDescent="0.2">
      <c r="A1543" s="61" t="s">
        <v>1209</v>
      </c>
      <c r="B1543" s="55" t="s">
        <v>97</v>
      </c>
      <c r="C1543" s="56" t="s">
        <v>96</v>
      </c>
      <c r="D1543" s="57" t="s">
        <v>1208</v>
      </c>
      <c r="E1543" s="61" t="s">
        <v>719</v>
      </c>
      <c r="F1543" s="61" t="s">
        <v>129</v>
      </c>
      <c r="G1543" s="55" t="s">
        <v>92</v>
      </c>
      <c r="H1543" s="93" t="s">
        <v>1207</v>
      </c>
      <c r="I1543" s="93" t="s">
        <v>1206</v>
      </c>
      <c r="J1543" s="61" t="s">
        <v>1205</v>
      </c>
      <c r="K1543" s="62" t="s">
        <v>1204</v>
      </c>
      <c r="L1543" s="63">
        <v>44272</v>
      </c>
      <c r="M1543" s="93" t="s">
        <v>86</v>
      </c>
      <c r="N1543" s="61" t="s">
        <v>90</v>
      </c>
      <c r="O1543" s="57" t="s">
        <v>89</v>
      </c>
      <c r="P1543" s="57" t="s">
        <v>1203</v>
      </c>
      <c r="Q1543" s="118" t="s">
        <v>1202</v>
      </c>
      <c r="R1543" s="57" t="s">
        <v>121</v>
      </c>
      <c r="S1543" s="60"/>
    </row>
    <row r="1544" spans="1:19" ht="135" hidden="1" customHeight="1" x14ac:dyDescent="0.2">
      <c r="A1544" s="61" t="s">
        <v>1201</v>
      </c>
      <c r="B1544" s="55" t="s">
        <v>97</v>
      </c>
      <c r="C1544" s="56" t="s">
        <v>96</v>
      </c>
      <c r="D1544" s="57" t="s">
        <v>1200</v>
      </c>
      <c r="E1544" s="61" t="s">
        <v>130</v>
      </c>
      <c r="F1544" s="61" t="s">
        <v>93</v>
      </c>
      <c r="G1544" s="55" t="s">
        <v>92</v>
      </c>
      <c r="H1544" s="93" t="s">
        <v>1199</v>
      </c>
      <c r="I1544" s="93" t="s">
        <v>990</v>
      </c>
      <c r="J1544" s="61" t="s">
        <v>1198</v>
      </c>
      <c r="K1544" s="62" t="s">
        <v>1197</v>
      </c>
      <c r="L1544" s="63">
        <v>44256</v>
      </c>
      <c r="M1544" s="93" t="s">
        <v>86</v>
      </c>
      <c r="N1544" s="61" t="s">
        <v>90</v>
      </c>
      <c r="O1544" s="57" t="s">
        <v>594</v>
      </c>
      <c r="P1544" s="57" t="s">
        <v>123</v>
      </c>
      <c r="Q1544" s="118" t="s">
        <v>1196</v>
      </c>
      <c r="R1544" s="57" t="s">
        <v>121</v>
      </c>
      <c r="S1544" s="60"/>
    </row>
    <row r="1545" spans="1:19" ht="135" hidden="1" customHeight="1" x14ac:dyDescent="0.2">
      <c r="A1545" s="61" t="s">
        <v>1195</v>
      </c>
      <c r="B1545" s="55" t="s">
        <v>110</v>
      </c>
      <c r="C1545" s="56" t="s">
        <v>96</v>
      </c>
      <c r="D1545" s="57" t="s">
        <v>1194</v>
      </c>
      <c r="E1545" s="61" t="s">
        <v>108</v>
      </c>
      <c r="F1545" s="61" t="s">
        <v>117</v>
      </c>
      <c r="G1545" s="55" t="s">
        <v>92</v>
      </c>
      <c r="H1545" s="93" t="s">
        <v>1193</v>
      </c>
      <c r="I1545" s="93" t="s">
        <v>1192</v>
      </c>
      <c r="J1545" s="61" t="s">
        <v>1191</v>
      </c>
      <c r="K1545" s="62" t="s">
        <v>1190</v>
      </c>
      <c r="L1545" s="63">
        <v>44196</v>
      </c>
      <c r="M1545" s="93" t="s">
        <v>86</v>
      </c>
      <c r="N1545" s="61" t="s">
        <v>90</v>
      </c>
      <c r="O1545" s="57" t="s">
        <v>1168</v>
      </c>
      <c r="P1545" s="57" t="s">
        <v>1167</v>
      </c>
      <c r="Q1545" s="118" t="s">
        <v>1189</v>
      </c>
      <c r="R1545" s="57" t="s">
        <v>121</v>
      </c>
      <c r="S1545" s="60"/>
    </row>
    <row r="1546" spans="1:19" ht="135" hidden="1" customHeight="1" x14ac:dyDescent="0.2">
      <c r="A1546" s="61" t="s">
        <v>1188</v>
      </c>
      <c r="B1546" s="55" t="s">
        <v>110</v>
      </c>
      <c r="C1546" s="56" t="s">
        <v>96</v>
      </c>
      <c r="D1546" s="57" t="s">
        <v>1187</v>
      </c>
      <c r="E1546" s="61" t="s">
        <v>108</v>
      </c>
      <c r="F1546" s="61" t="s">
        <v>117</v>
      </c>
      <c r="G1546" s="55" t="s">
        <v>92</v>
      </c>
      <c r="H1546" s="93" t="s">
        <v>1186</v>
      </c>
      <c r="I1546" s="93" t="s">
        <v>1185</v>
      </c>
      <c r="J1546" s="61" t="s">
        <v>1184</v>
      </c>
      <c r="K1546" s="62" t="s">
        <v>1183</v>
      </c>
      <c r="L1546" s="63">
        <v>44196</v>
      </c>
      <c r="M1546" s="93" t="s">
        <v>86</v>
      </c>
      <c r="N1546" s="61" t="s">
        <v>90</v>
      </c>
      <c r="O1546" s="57" t="s">
        <v>1168</v>
      </c>
      <c r="P1546" s="57" t="s">
        <v>1167</v>
      </c>
      <c r="Q1546" s="118" t="s">
        <v>1182</v>
      </c>
      <c r="R1546" s="57" t="s">
        <v>121</v>
      </c>
      <c r="S1546" s="60"/>
    </row>
    <row r="1547" spans="1:19" ht="135" hidden="1" customHeight="1" x14ac:dyDescent="0.2">
      <c r="A1547" s="61" t="s">
        <v>1181</v>
      </c>
      <c r="B1547" s="55" t="s">
        <v>110</v>
      </c>
      <c r="C1547" s="56" t="s">
        <v>96</v>
      </c>
      <c r="D1547" s="57" t="s">
        <v>1180</v>
      </c>
      <c r="E1547" s="61" t="s">
        <v>108</v>
      </c>
      <c r="F1547" s="61" t="s">
        <v>117</v>
      </c>
      <c r="G1547" s="55" t="s">
        <v>92</v>
      </c>
      <c r="H1547" s="93" t="s">
        <v>1179</v>
      </c>
      <c r="I1547" s="93" t="s">
        <v>1178</v>
      </c>
      <c r="J1547" s="61" t="s">
        <v>1177</v>
      </c>
      <c r="K1547" s="62" t="s">
        <v>1176</v>
      </c>
      <c r="L1547" s="63">
        <v>44196</v>
      </c>
      <c r="M1547" s="93" t="s">
        <v>86</v>
      </c>
      <c r="N1547" s="61" t="s">
        <v>90</v>
      </c>
      <c r="O1547" s="57" t="s">
        <v>1168</v>
      </c>
      <c r="P1547" s="57" t="s">
        <v>1167</v>
      </c>
      <c r="Q1547" s="118" t="s">
        <v>1175</v>
      </c>
      <c r="R1547" s="57" t="s">
        <v>121</v>
      </c>
      <c r="S1547" s="60"/>
    </row>
    <row r="1548" spans="1:19" ht="135" hidden="1" customHeight="1" x14ac:dyDescent="0.2">
      <c r="A1548" s="61" t="s">
        <v>1174</v>
      </c>
      <c r="B1548" s="55" t="s">
        <v>110</v>
      </c>
      <c r="C1548" s="56" t="s">
        <v>96</v>
      </c>
      <c r="D1548" s="57" t="s">
        <v>1173</v>
      </c>
      <c r="E1548" s="61" t="s">
        <v>108</v>
      </c>
      <c r="F1548" s="61" t="s">
        <v>117</v>
      </c>
      <c r="G1548" s="55" t="s">
        <v>92</v>
      </c>
      <c r="H1548" s="93" t="s">
        <v>1172</v>
      </c>
      <c r="I1548" s="93" t="s">
        <v>1171</v>
      </c>
      <c r="J1548" s="61" t="s">
        <v>1170</v>
      </c>
      <c r="K1548" s="62" t="s">
        <v>1169</v>
      </c>
      <c r="L1548" s="63">
        <v>44196</v>
      </c>
      <c r="M1548" s="93" t="s">
        <v>86</v>
      </c>
      <c r="N1548" s="61" t="s">
        <v>90</v>
      </c>
      <c r="O1548" s="57" t="s">
        <v>1168</v>
      </c>
      <c r="P1548" s="57" t="s">
        <v>1167</v>
      </c>
      <c r="Q1548" s="118" t="s">
        <v>1166</v>
      </c>
      <c r="R1548" s="57" t="s">
        <v>121</v>
      </c>
      <c r="S1548" s="60"/>
    </row>
    <row r="1549" spans="1:19" ht="135" hidden="1" customHeight="1" x14ac:dyDescent="0.2">
      <c r="A1549" s="61" t="s">
        <v>1165</v>
      </c>
      <c r="B1549" s="55" t="s">
        <v>97</v>
      </c>
      <c r="C1549" s="56" t="s">
        <v>96</v>
      </c>
      <c r="D1549" s="57" t="s">
        <v>1164</v>
      </c>
      <c r="E1549" s="61" t="s">
        <v>108</v>
      </c>
      <c r="F1549" s="61" t="s">
        <v>164</v>
      </c>
      <c r="G1549" s="55" t="s">
        <v>163</v>
      </c>
      <c r="H1549" s="93" t="s">
        <v>1163</v>
      </c>
      <c r="I1549" s="93" t="s">
        <v>923</v>
      </c>
      <c r="J1549" s="61" t="s">
        <v>1162</v>
      </c>
      <c r="K1549" s="62" t="s">
        <v>1161</v>
      </c>
      <c r="L1549" s="63">
        <v>44287</v>
      </c>
      <c r="M1549" s="93" t="s">
        <v>86</v>
      </c>
      <c r="N1549" s="61" t="s">
        <v>158</v>
      </c>
      <c r="O1549" s="57" t="s">
        <v>1153</v>
      </c>
      <c r="P1549" s="57" t="s">
        <v>1152</v>
      </c>
      <c r="Q1549" s="118" t="s">
        <v>1160</v>
      </c>
      <c r="R1549" s="57" t="s">
        <v>121</v>
      </c>
      <c r="S1549" s="60"/>
    </row>
    <row r="1550" spans="1:19" ht="135" hidden="1" customHeight="1" x14ac:dyDescent="0.2">
      <c r="A1550" s="61" t="s">
        <v>1159</v>
      </c>
      <c r="B1550" s="55" t="s">
        <v>97</v>
      </c>
      <c r="C1550" s="56" t="s">
        <v>96</v>
      </c>
      <c r="D1550" s="57" t="s">
        <v>1158</v>
      </c>
      <c r="E1550" s="61" t="s">
        <v>108</v>
      </c>
      <c r="F1550" s="61" t="s">
        <v>164</v>
      </c>
      <c r="G1550" s="55" t="s">
        <v>163</v>
      </c>
      <c r="H1550" s="93" t="s">
        <v>1157</v>
      </c>
      <c r="I1550" s="93" t="s">
        <v>1156</v>
      </c>
      <c r="J1550" s="61" t="s">
        <v>1155</v>
      </c>
      <c r="K1550" s="62" t="s">
        <v>1154</v>
      </c>
      <c r="L1550" s="63">
        <v>44287</v>
      </c>
      <c r="M1550" s="93" t="s">
        <v>86</v>
      </c>
      <c r="N1550" s="61" t="s">
        <v>158</v>
      </c>
      <c r="O1550" s="57" t="s">
        <v>1153</v>
      </c>
      <c r="P1550" s="57" t="s">
        <v>1152</v>
      </c>
      <c r="Q1550" s="118" t="s">
        <v>1151</v>
      </c>
      <c r="R1550" s="57" t="s">
        <v>121</v>
      </c>
      <c r="S1550" s="60"/>
    </row>
    <row r="1551" spans="1:19" ht="135" hidden="1" customHeight="1" x14ac:dyDescent="0.2">
      <c r="A1551" s="61" t="s">
        <v>1150</v>
      </c>
      <c r="B1551" s="55" t="s">
        <v>97</v>
      </c>
      <c r="C1551" s="56" t="s">
        <v>96</v>
      </c>
      <c r="D1551" s="57" t="s">
        <v>1149</v>
      </c>
      <c r="E1551" s="61" t="s">
        <v>512</v>
      </c>
      <c r="F1551" s="61" t="s">
        <v>129</v>
      </c>
      <c r="G1551" s="55" t="s">
        <v>362</v>
      </c>
      <c r="H1551" s="93" t="s">
        <v>1148</v>
      </c>
      <c r="I1551" s="93" t="s">
        <v>1147</v>
      </c>
      <c r="J1551" s="61" t="s">
        <v>1146</v>
      </c>
      <c r="K1551" s="62" t="s">
        <v>1145</v>
      </c>
      <c r="L1551" s="63">
        <v>44180</v>
      </c>
      <c r="M1551" s="93" t="s">
        <v>86</v>
      </c>
      <c r="N1551" s="61" t="s">
        <v>360</v>
      </c>
      <c r="O1551" s="57" t="s">
        <v>1137</v>
      </c>
      <c r="P1551" s="57" t="s">
        <v>1136</v>
      </c>
      <c r="Q1551" s="118" t="s">
        <v>1144</v>
      </c>
      <c r="R1551" s="57" t="s">
        <v>121</v>
      </c>
      <c r="S1551" s="60" t="s">
        <v>223</v>
      </c>
    </row>
    <row r="1552" spans="1:19" ht="135" hidden="1" customHeight="1" x14ac:dyDescent="0.2">
      <c r="A1552" s="61" t="s">
        <v>1143</v>
      </c>
      <c r="B1552" s="55" t="s">
        <v>97</v>
      </c>
      <c r="C1552" s="56" t="s">
        <v>96</v>
      </c>
      <c r="D1552" s="57" t="s">
        <v>1142</v>
      </c>
      <c r="E1552" s="61" t="s">
        <v>512</v>
      </c>
      <c r="F1552" s="61" t="s">
        <v>129</v>
      </c>
      <c r="G1552" s="55" t="s">
        <v>367</v>
      </c>
      <c r="H1552" s="93" t="s">
        <v>1141</v>
      </c>
      <c r="I1552" s="93" t="s">
        <v>1140</v>
      </c>
      <c r="J1552" s="61" t="s">
        <v>1139</v>
      </c>
      <c r="K1552" s="62" t="s">
        <v>1138</v>
      </c>
      <c r="L1552" s="63">
        <v>44180</v>
      </c>
      <c r="M1552" s="93" t="s">
        <v>86</v>
      </c>
      <c r="N1552" s="61" t="s">
        <v>90</v>
      </c>
      <c r="O1552" s="57" t="s">
        <v>1137</v>
      </c>
      <c r="P1552" s="57" t="s">
        <v>1136</v>
      </c>
      <c r="Q1552" s="118" t="s">
        <v>1135</v>
      </c>
      <c r="R1552" s="57" t="s">
        <v>121</v>
      </c>
      <c r="S1552" s="60"/>
    </row>
    <row r="1553" spans="1:19" ht="135" hidden="1" customHeight="1" x14ac:dyDescent="0.2">
      <c r="A1553" s="61" t="s">
        <v>1134</v>
      </c>
      <c r="B1553" s="55" t="s">
        <v>97</v>
      </c>
      <c r="C1553" s="56" t="s">
        <v>96</v>
      </c>
      <c r="D1553" s="57" t="s">
        <v>1133</v>
      </c>
      <c r="E1553" s="61" t="s">
        <v>589</v>
      </c>
      <c r="F1553" s="61" t="s">
        <v>129</v>
      </c>
      <c r="G1553" s="55" t="s">
        <v>92</v>
      </c>
      <c r="H1553" s="93" t="s">
        <v>1132</v>
      </c>
      <c r="I1553" s="93" t="s">
        <v>1131</v>
      </c>
      <c r="J1553" s="61" t="s">
        <v>1130</v>
      </c>
      <c r="K1553" s="62" t="s">
        <v>1129</v>
      </c>
      <c r="L1553" s="63">
        <v>44267</v>
      </c>
      <c r="M1553" s="93" t="s">
        <v>86</v>
      </c>
      <c r="N1553" s="61" t="s">
        <v>90</v>
      </c>
      <c r="O1553" s="57" t="s">
        <v>1115</v>
      </c>
      <c r="P1553" s="57" t="s">
        <v>1114</v>
      </c>
      <c r="Q1553" s="118" t="s">
        <v>1128</v>
      </c>
      <c r="R1553" s="57" t="s">
        <v>121</v>
      </c>
      <c r="S1553" s="60"/>
    </row>
    <row r="1554" spans="1:19" ht="135" hidden="1" customHeight="1" x14ac:dyDescent="0.2">
      <c r="A1554" s="61" t="s">
        <v>1127</v>
      </c>
      <c r="B1554" s="55" t="s">
        <v>97</v>
      </c>
      <c r="C1554" s="56" t="s">
        <v>96</v>
      </c>
      <c r="D1554" s="57" t="s">
        <v>1126</v>
      </c>
      <c r="E1554" s="61" t="s">
        <v>589</v>
      </c>
      <c r="F1554" s="61" t="s">
        <v>129</v>
      </c>
      <c r="G1554" s="55" t="s">
        <v>362</v>
      </c>
      <c r="H1554" s="93" t="s">
        <v>1125</v>
      </c>
      <c r="I1554" s="93" t="s">
        <v>1124</v>
      </c>
      <c r="J1554" s="61" t="s">
        <v>1123</v>
      </c>
      <c r="K1554" s="62" t="s">
        <v>879</v>
      </c>
      <c r="L1554" s="63">
        <v>44267</v>
      </c>
      <c r="M1554" s="93" t="s">
        <v>86</v>
      </c>
      <c r="N1554" s="61" t="s">
        <v>360</v>
      </c>
      <c r="O1554" s="57" t="s">
        <v>1115</v>
      </c>
      <c r="P1554" s="57" t="s">
        <v>1114</v>
      </c>
      <c r="Q1554" s="118" t="s">
        <v>1122</v>
      </c>
      <c r="R1554" s="57" t="s">
        <v>121</v>
      </c>
      <c r="S1554" s="60"/>
    </row>
    <row r="1555" spans="1:19" ht="135" hidden="1" customHeight="1" x14ac:dyDescent="0.2">
      <c r="A1555" s="61" t="s">
        <v>1121</v>
      </c>
      <c r="B1555" s="55" t="s">
        <v>97</v>
      </c>
      <c r="C1555" s="56" t="s">
        <v>96</v>
      </c>
      <c r="D1555" s="57" t="s">
        <v>1120</v>
      </c>
      <c r="E1555" s="61" t="s">
        <v>589</v>
      </c>
      <c r="F1555" s="61" t="s">
        <v>129</v>
      </c>
      <c r="G1555" s="55" t="s">
        <v>367</v>
      </c>
      <c r="H1555" s="93" t="s">
        <v>1119</v>
      </c>
      <c r="I1555" s="93" t="s">
        <v>1118</v>
      </c>
      <c r="J1555" s="61" t="s">
        <v>1117</v>
      </c>
      <c r="K1555" s="62" t="s">
        <v>1116</v>
      </c>
      <c r="L1555" s="63">
        <v>44267</v>
      </c>
      <c r="M1555" s="93" t="s">
        <v>86</v>
      </c>
      <c r="N1555" s="61" t="s">
        <v>90</v>
      </c>
      <c r="O1555" s="57" t="s">
        <v>1115</v>
      </c>
      <c r="P1555" s="57" t="s">
        <v>1114</v>
      </c>
      <c r="Q1555" s="118" t="s">
        <v>1113</v>
      </c>
      <c r="R1555" s="57" t="s">
        <v>121</v>
      </c>
      <c r="S1555" s="60"/>
    </row>
    <row r="1556" spans="1:19" ht="135" hidden="1" customHeight="1" x14ac:dyDescent="0.2">
      <c r="A1556" s="61" t="s">
        <v>1112</v>
      </c>
      <c r="B1556" s="55" t="s">
        <v>97</v>
      </c>
      <c r="C1556" s="56" t="s">
        <v>96</v>
      </c>
      <c r="D1556" s="57" t="s">
        <v>1111</v>
      </c>
      <c r="E1556" s="61" t="s">
        <v>719</v>
      </c>
      <c r="F1556" s="61" t="s">
        <v>129</v>
      </c>
      <c r="G1556" s="55" t="s">
        <v>92</v>
      </c>
      <c r="H1556" s="93" t="s">
        <v>1110</v>
      </c>
      <c r="I1556" s="93" t="s">
        <v>1109</v>
      </c>
      <c r="J1556" s="61" t="s">
        <v>1108</v>
      </c>
      <c r="K1556" s="62" t="s">
        <v>1107</v>
      </c>
      <c r="L1556" s="63">
        <v>44292</v>
      </c>
      <c r="M1556" s="93" t="s">
        <v>86</v>
      </c>
      <c r="N1556" s="61" t="s">
        <v>90</v>
      </c>
      <c r="O1556" s="57" t="s">
        <v>1106</v>
      </c>
      <c r="P1556" s="57" t="s">
        <v>1105</v>
      </c>
      <c r="Q1556" s="118" t="s">
        <v>1104</v>
      </c>
      <c r="R1556" s="57" t="s">
        <v>121</v>
      </c>
      <c r="S1556" s="60"/>
    </row>
    <row r="1557" spans="1:19" ht="135" hidden="1" customHeight="1" x14ac:dyDescent="0.2">
      <c r="A1557" s="61" t="s">
        <v>1103</v>
      </c>
      <c r="B1557" s="55" t="s">
        <v>110</v>
      </c>
      <c r="C1557" s="56" t="s">
        <v>96</v>
      </c>
      <c r="D1557" s="57" t="s">
        <v>1102</v>
      </c>
      <c r="E1557" s="61" t="s">
        <v>193</v>
      </c>
      <c r="F1557" s="61" t="s">
        <v>145</v>
      </c>
      <c r="G1557" s="55" t="s">
        <v>92</v>
      </c>
      <c r="H1557" s="93" t="s">
        <v>1101</v>
      </c>
      <c r="I1557" s="93" t="s">
        <v>1100</v>
      </c>
      <c r="J1557" s="61" t="s">
        <v>1099</v>
      </c>
      <c r="K1557" s="62" t="s">
        <v>1098</v>
      </c>
      <c r="L1557" s="63">
        <v>44376</v>
      </c>
      <c r="M1557" s="93" t="s">
        <v>86</v>
      </c>
      <c r="N1557" s="61" t="s">
        <v>90</v>
      </c>
      <c r="O1557" s="57" t="s">
        <v>89</v>
      </c>
      <c r="P1557" s="57" t="s">
        <v>1097</v>
      </c>
      <c r="Q1557" s="118" t="s">
        <v>1096</v>
      </c>
      <c r="R1557" s="57" t="s">
        <v>121</v>
      </c>
      <c r="S1557" s="60"/>
    </row>
    <row r="1558" spans="1:19" ht="135" hidden="1" customHeight="1" x14ac:dyDescent="0.2">
      <c r="A1558" s="61" t="s">
        <v>1095</v>
      </c>
      <c r="B1558" s="55" t="s">
        <v>97</v>
      </c>
      <c r="C1558" s="56" t="s">
        <v>96</v>
      </c>
      <c r="D1558" s="57" t="s">
        <v>1094</v>
      </c>
      <c r="E1558" s="61" t="s">
        <v>242</v>
      </c>
      <c r="F1558" s="61" t="s">
        <v>228</v>
      </c>
      <c r="G1558" s="55" t="s">
        <v>218</v>
      </c>
      <c r="H1558" s="93" t="s">
        <v>1093</v>
      </c>
      <c r="I1558" s="93" t="s">
        <v>1092</v>
      </c>
      <c r="J1558" s="61" t="s">
        <v>1091</v>
      </c>
      <c r="K1558" s="62" t="s">
        <v>1090</v>
      </c>
      <c r="L1558" s="63">
        <v>44320</v>
      </c>
      <c r="M1558" s="93" t="s">
        <v>86</v>
      </c>
      <c r="N1558" s="61" t="s">
        <v>224</v>
      </c>
      <c r="O1558" s="57" t="s">
        <v>1089</v>
      </c>
      <c r="P1558" s="57" t="s">
        <v>1088</v>
      </c>
      <c r="Q1558" s="118" t="s">
        <v>1087</v>
      </c>
      <c r="R1558" s="57" t="s">
        <v>121</v>
      </c>
      <c r="S1558" s="60"/>
    </row>
    <row r="1559" spans="1:19" ht="135" hidden="1" customHeight="1" x14ac:dyDescent="0.2">
      <c r="A1559" s="61" t="s">
        <v>1086</v>
      </c>
      <c r="B1559" s="55" t="s">
        <v>110</v>
      </c>
      <c r="C1559" s="56" t="s">
        <v>96</v>
      </c>
      <c r="D1559" s="57" t="s">
        <v>1085</v>
      </c>
      <c r="E1559" s="61" t="s">
        <v>193</v>
      </c>
      <c r="F1559" s="61" t="s">
        <v>145</v>
      </c>
      <c r="G1559" s="55" t="s">
        <v>92</v>
      </c>
      <c r="H1559" s="93" t="s">
        <v>1084</v>
      </c>
      <c r="I1559" s="93" t="s">
        <v>1083</v>
      </c>
      <c r="J1559" s="61" t="s">
        <v>1082</v>
      </c>
      <c r="K1559" s="62" t="s">
        <v>1081</v>
      </c>
      <c r="L1559" s="63">
        <v>44376</v>
      </c>
      <c r="M1559" s="93" t="s">
        <v>86</v>
      </c>
      <c r="N1559" s="61" t="s">
        <v>90</v>
      </c>
      <c r="O1559" s="57" t="s">
        <v>89</v>
      </c>
      <c r="P1559" s="57" t="s">
        <v>1080</v>
      </c>
      <c r="Q1559" s="118" t="s">
        <v>1079</v>
      </c>
      <c r="R1559" s="57" t="s">
        <v>121</v>
      </c>
      <c r="S1559" s="60"/>
    </row>
    <row r="1560" spans="1:19" ht="135" hidden="1" customHeight="1" x14ac:dyDescent="0.2">
      <c r="A1560" s="61" t="s">
        <v>1078</v>
      </c>
      <c r="B1560" s="55" t="s">
        <v>110</v>
      </c>
      <c r="C1560" s="56" t="s">
        <v>96</v>
      </c>
      <c r="D1560" s="57" t="s">
        <v>1077</v>
      </c>
      <c r="E1560" s="61" t="s">
        <v>130</v>
      </c>
      <c r="F1560" s="61" t="s">
        <v>117</v>
      </c>
      <c r="G1560" s="55" t="s">
        <v>92</v>
      </c>
      <c r="H1560" s="93" t="s">
        <v>1076</v>
      </c>
      <c r="I1560" s="93" t="s">
        <v>1075</v>
      </c>
      <c r="J1560" s="61" t="s">
        <v>1074</v>
      </c>
      <c r="K1560" s="62" t="s">
        <v>1073</v>
      </c>
      <c r="L1560" s="63">
        <v>44469</v>
      </c>
      <c r="M1560" s="93" t="s">
        <v>86</v>
      </c>
      <c r="N1560" s="61" t="s">
        <v>90</v>
      </c>
      <c r="O1560" s="57" t="s">
        <v>845</v>
      </c>
      <c r="P1560" s="57" t="s">
        <v>897</v>
      </c>
      <c r="Q1560" s="118" t="s">
        <v>1072</v>
      </c>
      <c r="R1560" s="57" t="s">
        <v>121</v>
      </c>
      <c r="S1560" s="60"/>
    </row>
    <row r="1561" spans="1:19" ht="135" hidden="1" customHeight="1" x14ac:dyDescent="0.2">
      <c r="A1561" s="61" t="s">
        <v>1071</v>
      </c>
      <c r="B1561" s="55" t="s">
        <v>97</v>
      </c>
      <c r="C1561" s="56" t="s">
        <v>96</v>
      </c>
      <c r="D1561" s="57" t="s">
        <v>1070</v>
      </c>
      <c r="E1561" s="61" t="s">
        <v>782</v>
      </c>
      <c r="F1561" s="61" t="s">
        <v>228</v>
      </c>
      <c r="G1561" s="55" t="s">
        <v>218</v>
      </c>
      <c r="H1561" s="93" t="s">
        <v>1069</v>
      </c>
      <c r="I1561" s="93" t="s">
        <v>1068</v>
      </c>
      <c r="J1561" s="61" t="s">
        <v>1067</v>
      </c>
      <c r="K1561" s="62" t="s">
        <v>1066</v>
      </c>
      <c r="L1561" s="63">
        <v>44256</v>
      </c>
      <c r="M1561" s="93" t="s">
        <v>86</v>
      </c>
      <c r="N1561" s="61" t="s">
        <v>224</v>
      </c>
      <c r="O1561" s="57" t="s">
        <v>931</v>
      </c>
      <c r="P1561" s="57" t="s">
        <v>1065</v>
      </c>
      <c r="Q1561" s="118" t="s">
        <v>1064</v>
      </c>
      <c r="R1561" s="57" t="s">
        <v>121</v>
      </c>
      <c r="S1561" s="60"/>
    </row>
    <row r="1562" spans="1:19" ht="135" hidden="1" customHeight="1" x14ac:dyDescent="0.2">
      <c r="A1562" s="61" t="s">
        <v>1063</v>
      </c>
      <c r="B1562" s="55" t="s">
        <v>110</v>
      </c>
      <c r="C1562" s="56" t="s">
        <v>96</v>
      </c>
      <c r="D1562" s="57" t="s">
        <v>1062</v>
      </c>
      <c r="E1562" s="61" t="s">
        <v>108</v>
      </c>
      <c r="F1562" s="61" t="s">
        <v>117</v>
      </c>
      <c r="G1562" s="55" t="s">
        <v>375</v>
      </c>
      <c r="H1562" s="93" t="s">
        <v>1061</v>
      </c>
      <c r="I1562" s="93" t="s">
        <v>1060</v>
      </c>
      <c r="J1562" s="61" t="s">
        <v>1059</v>
      </c>
      <c r="K1562" s="62" t="s">
        <v>1058</v>
      </c>
      <c r="L1562" s="63">
        <v>44368</v>
      </c>
      <c r="M1562" s="93" t="s">
        <v>86</v>
      </c>
      <c r="N1562" s="61" t="s">
        <v>373</v>
      </c>
      <c r="O1562" s="57" t="s">
        <v>1057</v>
      </c>
      <c r="P1562" s="57" t="s">
        <v>1056</v>
      </c>
      <c r="Q1562" s="118" t="s">
        <v>1055</v>
      </c>
      <c r="R1562" s="57" t="s">
        <v>121</v>
      </c>
      <c r="S1562" s="60"/>
    </row>
    <row r="1563" spans="1:19" ht="135" hidden="1" customHeight="1" x14ac:dyDescent="0.2">
      <c r="A1563" s="61" t="s">
        <v>1054</v>
      </c>
      <c r="B1563" s="55" t="s">
        <v>110</v>
      </c>
      <c r="C1563" s="56" t="s">
        <v>96</v>
      </c>
      <c r="D1563" s="57" t="s">
        <v>1053</v>
      </c>
      <c r="E1563" s="61" t="s">
        <v>636</v>
      </c>
      <c r="F1563" s="61" t="s">
        <v>117</v>
      </c>
      <c r="G1563" s="55" t="s">
        <v>375</v>
      </c>
      <c r="H1563" s="93" t="s">
        <v>1052</v>
      </c>
      <c r="I1563" s="93" t="s">
        <v>1051</v>
      </c>
      <c r="J1563" s="61" t="s">
        <v>1050</v>
      </c>
      <c r="K1563" s="62" t="s">
        <v>1049</v>
      </c>
      <c r="L1563" s="63">
        <v>44461</v>
      </c>
      <c r="M1563" s="93" t="s">
        <v>86</v>
      </c>
      <c r="N1563" s="61" t="s">
        <v>373</v>
      </c>
      <c r="O1563" s="57" t="s">
        <v>1048</v>
      </c>
      <c r="P1563" s="57" t="s">
        <v>1047</v>
      </c>
      <c r="Q1563" s="118" t="s">
        <v>1046</v>
      </c>
      <c r="R1563" s="57" t="s">
        <v>121</v>
      </c>
      <c r="S1563" s="60"/>
    </row>
    <row r="1564" spans="1:19" ht="135" hidden="1" customHeight="1" x14ac:dyDescent="0.2">
      <c r="A1564" s="61" t="s">
        <v>1045</v>
      </c>
      <c r="B1564" s="55" t="s">
        <v>110</v>
      </c>
      <c r="C1564" s="56" t="s">
        <v>96</v>
      </c>
      <c r="D1564" s="57" t="s">
        <v>1044</v>
      </c>
      <c r="E1564" s="61" t="s">
        <v>304</v>
      </c>
      <c r="F1564" s="61" t="s">
        <v>228</v>
      </c>
      <c r="G1564" s="55" t="s">
        <v>218</v>
      </c>
      <c r="H1564" s="93" t="s">
        <v>1043</v>
      </c>
      <c r="I1564" s="93" t="s">
        <v>1042</v>
      </c>
      <c r="J1564" s="61" t="s">
        <v>1041</v>
      </c>
      <c r="K1564" s="62" t="s">
        <v>1040</v>
      </c>
      <c r="L1564" s="63">
        <v>44463</v>
      </c>
      <c r="M1564" s="93" t="s">
        <v>86</v>
      </c>
      <c r="N1564" s="61" t="s">
        <v>224</v>
      </c>
      <c r="O1564" s="57" t="s">
        <v>1032</v>
      </c>
      <c r="P1564" s="57" t="s">
        <v>1031</v>
      </c>
      <c r="Q1564" s="118" t="s">
        <v>1039</v>
      </c>
      <c r="R1564" s="57" t="s">
        <v>121</v>
      </c>
      <c r="S1564" s="60"/>
    </row>
    <row r="1565" spans="1:19" ht="135" hidden="1" customHeight="1" x14ac:dyDescent="0.2">
      <c r="A1565" s="61" t="s">
        <v>1038</v>
      </c>
      <c r="B1565" s="55" t="s">
        <v>110</v>
      </c>
      <c r="C1565" s="56" t="s">
        <v>96</v>
      </c>
      <c r="D1565" s="57" t="s">
        <v>1037</v>
      </c>
      <c r="E1565" s="61" t="s">
        <v>304</v>
      </c>
      <c r="F1565" s="61" t="s">
        <v>228</v>
      </c>
      <c r="G1565" s="55" t="s">
        <v>218</v>
      </c>
      <c r="H1565" s="93" t="s">
        <v>1036</v>
      </c>
      <c r="I1565" s="93" t="s">
        <v>1035</v>
      </c>
      <c r="J1565" s="61" t="s">
        <v>1034</v>
      </c>
      <c r="K1565" s="62" t="s">
        <v>1033</v>
      </c>
      <c r="L1565" s="63">
        <v>44463</v>
      </c>
      <c r="M1565" s="93" t="s">
        <v>86</v>
      </c>
      <c r="N1565" s="61" t="s">
        <v>224</v>
      </c>
      <c r="O1565" s="57" t="s">
        <v>1032</v>
      </c>
      <c r="P1565" s="57" t="s">
        <v>1031</v>
      </c>
      <c r="Q1565" s="118" t="s">
        <v>1030</v>
      </c>
      <c r="R1565" s="57" t="s">
        <v>121</v>
      </c>
      <c r="S1565" s="60"/>
    </row>
    <row r="1566" spans="1:19" ht="135" hidden="1" customHeight="1" x14ac:dyDescent="0.2">
      <c r="A1566" s="61" t="s">
        <v>1029</v>
      </c>
      <c r="B1566" s="55" t="s">
        <v>97</v>
      </c>
      <c r="C1566" s="56" t="s">
        <v>96</v>
      </c>
      <c r="D1566" s="57" t="s">
        <v>1028</v>
      </c>
      <c r="E1566" s="61" t="s">
        <v>1027</v>
      </c>
      <c r="F1566" s="61" t="s">
        <v>129</v>
      </c>
      <c r="G1566" s="55" t="s">
        <v>92</v>
      </c>
      <c r="H1566" s="93" t="s">
        <v>1026</v>
      </c>
      <c r="I1566" s="93" t="s">
        <v>1025</v>
      </c>
      <c r="J1566" s="61" t="s">
        <v>1024</v>
      </c>
      <c r="K1566" s="62" t="s">
        <v>1023</v>
      </c>
      <c r="L1566" s="63">
        <v>44363</v>
      </c>
      <c r="M1566" s="93" t="s">
        <v>86</v>
      </c>
      <c r="N1566" s="61" t="s">
        <v>90</v>
      </c>
      <c r="O1566" s="57" t="s">
        <v>1022</v>
      </c>
      <c r="P1566" s="57" t="s">
        <v>1021</v>
      </c>
      <c r="Q1566" s="118" t="s">
        <v>1020</v>
      </c>
      <c r="R1566" s="57" t="s">
        <v>121</v>
      </c>
      <c r="S1566" s="60"/>
    </row>
    <row r="1567" spans="1:19" ht="135" hidden="1" customHeight="1" x14ac:dyDescent="0.2">
      <c r="A1567" s="61" t="s">
        <v>1019</v>
      </c>
      <c r="B1567" s="55" t="s">
        <v>97</v>
      </c>
      <c r="C1567" s="56" t="s">
        <v>96</v>
      </c>
      <c r="D1567" s="57" t="s">
        <v>1018</v>
      </c>
      <c r="E1567" s="61" t="s">
        <v>782</v>
      </c>
      <c r="F1567" s="61" t="s">
        <v>228</v>
      </c>
      <c r="G1567" s="55" t="s">
        <v>218</v>
      </c>
      <c r="H1567" s="93" t="s">
        <v>1017</v>
      </c>
      <c r="I1567" s="93" t="s">
        <v>1016</v>
      </c>
      <c r="J1567" s="61" t="s">
        <v>1015</v>
      </c>
      <c r="K1567" s="62" t="s">
        <v>264</v>
      </c>
      <c r="L1567" s="63">
        <v>44348</v>
      </c>
      <c r="M1567" s="93" t="s">
        <v>86</v>
      </c>
      <c r="N1567" s="61" t="s">
        <v>224</v>
      </c>
      <c r="O1567" s="57" t="s">
        <v>1014</v>
      </c>
      <c r="P1567" s="57" t="s">
        <v>1013</v>
      </c>
      <c r="Q1567" s="118" t="s">
        <v>1012</v>
      </c>
      <c r="R1567" s="57" t="s">
        <v>121</v>
      </c>
      <c r="S1567" s="60"/>
    </row>
    <row r="1568" spans="1:19" ht="135" hidden="1" customHeight="1" x14ac:dyDescent="0.2">
      <c r="A1568" s="61" t="s">
        <v>1011</v>
      </c>
      <c r="B1568" s="55" t="s">
        <v>97</v>
      </c>
      <c r="C1568" s="56" t="s">
        <v>96</v>
      </c>
      <c r="D1568" s="57" t="s">
        <v>1010</v>
      </c>
      <c r="E1568" s="61" t="s">
        <v>883</v>
      </c>
      <c r="F1568" s="61" t="s">
        <v>129</v>
      </c>
      <c r="G1568" s="55" t="s">
        <v>367</v>
      </c>
      <c r="H1568" s="93" t="s">
        <v>1009</v>
      </c>
      <c r="I1568" s="93" t="s">
        <v>1008</v>
      </c>
      <c r="J1568" s="61" t="s">
        <v>1007</v>
      </c>
      <c r="K1568" s="62" t="s">
        <v>1006</v>
      </c>
      <c r="L1568" s="63">
        <v>44327</v>
      </c>
      <c r="M1568" s="93" t="s">
        <v>86</v>
      </c>
      <c r="N1568" s="61" t="s">
        <v>90</v>
      </c>
      <c r="O1568" s="57" t="s">
        <v>998</v>
      </c>
      <c r="P1568" s="57" t="s">
        <v>997</v>
      </c>
      <c r="Q1568" s="118" t="s">
        <v>1005</v>
      </c>
      <c r="R1568" s="57" t="s">
        <v>121</v>
      </c>
      <c r="S1568" s="60"/>
    </row>
    <row r="1569" spans="1:19" ht="135" hidden="1" customHeight="1" x14ac:dyDescent="0.2">
      <c r="A1569" s="61" t="s">
        <v>1004</v>
      </c>
      <c r="B1569" s="55" t="s">
        <v>97</v>
      </c>
      <c r="C1569" s="56" t="s">
        <v>96</v>
      </c>
      <c r="D1569" s="57" t="s">
        <v>1003</v>
      </c>
      <c r="E1569" s="61" t="s">
        <v>883</v>
      </c>
      <c r="F1569" s="61" t="s">
        <v>129</v>
      </c>
      <c r="G1569" s="55" t="s">
        <v>362</v>
      </c>
      <c r="H1569" s="93" t="s">
        <v>1002</v>
      </c>
      <c r="I1569" s="93" t="s">
        <v>1001</v>
      </c>
      <c r="J1569" s="61" t="s">
        <v>1000</v>
      </c>
      <c r="K1569" s="62" t="s">
        <v>999</v>
      </c>
      <c r="L1569" s="63">
        <v>44327</v>
      </c>
      <c r="M1569" s="93" t="s">
        <v>86</v>
      </c>
      <c r="N1569" s="61" t="s">
        <v>360</v>
      </c>
      <c r="O1569" s="57" t="s">
        <v>998</v>
      </c>
      <c r="P1569" s="57" t="s">
        <v>997</v>
      </c>
      <c r="Q1569" s="118" t="s">
        <v>996</v>
      </c>
      <c r="R1569" s="57" t="s">
        <v>121</v>
      </c>
      <c r="S1569" s="60"/>
    </row>
    <row r="1570" spans="1:19" ht="135" hidden="1" customHeight="1" x14ac:dyDescent="0.2">
      <c r="A1570" s="61" t="s">
        <v>995</v>
      </c>
      <c r="B1570" s="55" t="s">
        <v>97</v>
      </c>
      <c r="C1570" s="56" t="s">
        <v>96</v>
      </c>
      <c r="D1570" s="57" t="s">
        <v>994</v>
      </c>
      <c r="E1570" s="61" t="s">
        <v>130</v>
      </c>
      <c r="F1570" s="61" t="s">
        <v>129</v>
      </c>
      <c r="G1570" s="55" t="s">
        <v>92</v>
      </c>
      <c r="H1570" s="93" t="s">
        <v>993</v>
      </c>
      <c r="I1570" s="93" t="s">
        <v>992</v>
      </c>
      <c r="J1570" s="61" t="s">
        <v>991</v>
      </c>
      <c r="K1570" s="62" t="s">
        <v>990</v>
      </c>
      <c r="L1570" s="63">
        <v>44428</v>
      </c>
      <c r="M1570" s="93" t="s">
        <v>86</v>
      </c>
      <c r="N1570" s="61" t="s">
        <v>90</v>
      </c>
      <c r="O1570" s="57" t="s">
        <v>989</v>
      </c>
      <c r="P1570" s="57" t="s">
        <v>988</v>
      </c>
      <c r="Q1570" s="118" t="s">
        <v>987</v>
      </c>
      <c r="R1570" s="57" t="s">
        <v>121</v>
      </c>
      <c r="S1570" s="60"/>
    </row>
    <row r="1571" spans="1:19" ht="135" hidden="1" customHeight="1" x14ac:dyDescent="0.2">
      <c r="A1571" s="61" t="s">
        <v>986</v>
      </c>
      <c r="B1571" s="55" t="s">
        <v>110</v>
      </c>
      <c r="C1571" s="56" t="s">
        <v>96</v>
      </c>
      <c r="D1571" s="57" t="s">
        <v>985</v>
      </c>
      <c r="E1571" s="61" t="s">
        <v>108</v>
      </c>
      <c r="F1571" s="61" t="s">
        <v>984</v>
      </c>
      <c r="G1571" s="55" t="s">
        <v>92</v>
      </c>
      <c r="H1571" s="93" t="s">
        <v>983</v>
      </c>
      <c r="I1571" s="93" t="s">
        <v>982</v>
      </c>
      <c r="J1571" s="61" t="s">
        <v>981</v>
      </c>
      <c r="K1571" s="62">
        <v>72.260000000000005</v>
      </c>
      <c r="L1571" s="63">
        <v>44376</v>
      </c>
      <c r="M1571" s="93" t="s">
        <v>86</v>
      </c>
      <c r="N1571" s="61" t="s">
        <v>90</v>
      </c>
      <c r="O1571" s="57" t="s">
        <v>980</v>
      </c>
      <c r="P1571" s="57" t="s">
        <v>979</v>
      </c>
      <c r="Q1571" s="118" t="s">
        <v>978</v>
      </c>
      <c r="R1571" s="57" t="s">
        <v>121</v>
      </c>
      <c r="S1571" s="60"/>
    </row>
    <row r="1572" spans="1:19" ht="135" hidden="1" customHeight="1" x14ac:dyDescent="0.2">
      <c r="A1572" s="94" t="s">
        <v>977</v>
      </c>
      <c r="B1572" s="85" t="s">
        <v>97</v>
      </c>
      <c r="C1572" s="142" t="s">
        <v>96</v>
      </c>
      <c r="D1572" s="95" t="s">
        <v>976</v>
      </c>
      <c r="E1572" s="94" t="s">
        <v>130</v>
      </c>
      <c r="F1572" s="94" t="s">
        <v>129</v>
      </c>
      <c r="G1572" s="85" t="s">
        <v>92</v>
      </c>
      <c r="H1572" s="143" t="s">
        <v>975</v>
      </c>
      <c r="I1572" s="143" t="s">
        <v>974</v>
      </c>
      <c r="J1572" s="94" t="s">
        <v>973</v>
      </c>
      <c r="K1572" s="96" t="s">
        <v>972</v>
      </c>
      <c r="L1572" s="98">
        <v>44504</v>
      </c>
      <c r="M1572" s="143" t="s">
        <v>86</v>
      </c>
      <c r="N1572" s="94" t="s">
        <v>90</v>
      </c>
      <c r="O1572" s="95" t="s">
        <v>471</v>
      </c>
      <c r="P1572" s="95" t="s">
        <v>971</v>
      </c>
      <c r="Q1572" s="119" t="s">
        <v>970</v>
      </c>
      <c r="R1572" s="95" t="s">
        <v>121</v>
      </c>
      <c r="S1572" s="147"/>
    </row>
    <row r="1573" spans="1:19" ht="135" hidden="1" customHeight="1" x14ac:dyDescent="0.2">
      <c r="A1573" s="61" t="s">
        <v>969</v>
      </c>
      <c r="B1573" s="55" t="s">
        <v>110</v>
      </c>
      <c r="C1573" s="56" t="s">
        <v>96</v>
      </c>
      <c r="D1573" s="57" t="s">
        <v>968</v>
      </c>
      <c r="E1573" s="61" t="s">
        <v>193</v>
      </c>
      <c r="F1573" s="61" t="s">
        <v>145</v>
      </c>
      <c r="G1573" s="55" t="s">
        <v>92</v>
      </c>
      <c r="H1573" s="93" t="s">
        <v>967</v>
      </c>
      <c r="I1573" s="93" t="s">
        <v>966</v>
      </c>
      <c r="J1573" s="61" t="s">
        <v>965</v>
      </c>
      <c r="K1573" s="62" t="s">
        <v>964</v>
      </c>
      <c r="L1573" s="63">
        <v>44469</v>
      </c>
      <c r="M1573" s="93" t="s">
        <v>86</v>
      </c>
      <c r="N1573" s="61" t="s">
        <v>90</v>
      </c>
      <c r="O1573" s="57" t="s">
        <v>89</v>
      </c>
      <c r="P1573" s="57" t="s">
        <v>963</v>
      </c>
      <c r="Q1573" s="118" t="s">
        <v>962</v>
      </c>
      <c r="R1573" s="57" t="s">
        <v>121</v>
      </c>
      <c r="S1573" s="60"/>
    </row>
    <row r="1574" spans="1:19" ht="135" hidden="1" customHeight="1" x14ac:dyDescent="0.2">
      <c r="A1574" s="135" t="s">
        <v>961</v>
      </c>
      <c r="B1574" s="138" t="s">
        <v>97</v>
      </c>
      <c r="C1574" s="144" t="s">
        <v>96</v>
      </c>
      <c r="D1574" s="137" t="s">
        <v>960</v>
      </c>
      <c r="E1574" s="135" t="s">
        <v>959</v>
      </c>
      <c r="F1574" s="135" t="s">
        <v>228</v>
      </c>
      <c r="G1574" s="138" t="s">
        <v>218</v>
      </c>
      <c r="H1574" s="148" t="s">
        <v>958</v>
      </c>
      <c r="I1574" s="148" t="s">
        <v>957</v>
      </c>
      <c r="J1574" s="135" t="s">
        <v>956</v>
      </c>
      <c r="K1574" s="139" t="s">
        <v>955</v>
      </c>
      <c r="L1574" s="140">
        <v>43602</v>
      </c>
      <c r="M1574" s="148" t="s">
        <v>86</v>
      </c>
      <c r="N1574" s="135" t="s">
        <v>224</v>
      </c>
      <c r="O1574" s="137" t="s">
        <v>954</v>
      </c>
      <c r="P1574" s="137" t="s">
        <v>953</v>
      </c>
      <c r="Q1574" s="141" t="s">
        <v>952</v>
      </c>
      <c r="R1574" s="137" t="s">
        <v>121</v>
      </c>
      <c r="S1574" s="149"/>
    </row>
    <row r="1575" spans="1:19" ht="135" hidden="1" customHeight="1" x14ac:dyDescent="0.2">
      <c r="A1575" s="61" t="s">
        <v>951</v>
      </c>
      <c r="B1575" s="55" t="s">
        <v>110</v>
      </c>
      <c r="C1575" s="56" t="s">
        <v>96</v>
      </c>
      <c r="D1575" s="57" t="s">
        <v>950</v>
      </c>
      <c r="E1575" s="61" t="s">
        <v>108</v>
      </c>
      <c r="F1575" s="61" t="s">
        <v>183</v>
      </c>
      <c r="G1575" s="55" t="s">
        <v>647</v>
      </c>
      <c r="H1575" s="93" t="s">
        <v>949</v>
      </c>
      <c r="I1575" s="93" t="s">
        <v>948</v>
      </c>
      <c r="J1575" s="61" t="s">
        <v>947</v>
      </c>
      <c r="K1575" s="62" t="s">
        <v>946</v>
      </c>
      <c r="L1575" s="63">
        <v>43826</v>
      </c>
      <c r="M1575" s="117" t="s">
        <v>103</v>
      </c>
      <c r="N1575" s="61" t="s">
        <v>642</v>
      </c>
      <c r="O1575" s="57" t="s">
        <v>641</v>
      </c>
      <c r="P1575" s="57" t="s">
        <v>640</v>
      </c>
      <c r="Q1575" s="118" t="s">
        <v>945</v>
      </c>
      <c r="R1575" s="57" t="s">
        <v>121</v>
      </c>
      <c r="S1575" s="60" t="s">
        <v>223</v>
      </c>
    </row>
    <row r="1576" spans="1:19" ht="135" hidden="1" customHeight="1" x14ac:dyDescent="0.2">
      <c r="A1576" s="61" t="s">
        <v>944</v>
      </c>
      <c r="B1576" s="55" t="s">
        <v>110</v>
      </c>
      <c r="C1576" s="56" t="s">
        <v>96</v>
      </c>
      <c r="D1576" s="57" t="s">
        <v>943</v>
      </c>
      <c r="E1576" s="61" t="s">
        <v>108</v>
      </c>
      <c r="F1576" s="61" t="s">
        <v>183</v>
      </c>
      <c r="G1576" s="55" t="s">
        <v>434</v>
      </c>
      <c r="H1576" s="93" t="s">
        <v>942</v>
      </c>
      <c r="I1576" s="93" t="s">
        <v>941</v>
      </c>
      <c r="J1576" s="61" t="s">
        <v>940</v>
      </c>
      <c r="K1576" s="62" t="s">
        <v>939</v>
      </c>
      <c r="L1576" s="63">
        <v>43826</v>
      </c>
      <c r="M1576" s="117" t="s">
        <v>103</v>
      </c>
      <c r="N1576" s="61" t="s">
        <v>431</v>
      </c>
      <c r="O1576" s="57" t="s">
        <v>641</v>
      </c>
      <c r="P1576" s="57" t="s">
        <v>640</v>
      </c>
      <c r="Q1576" s="118" t="s">
        <v>938</v>
      </c>
      <c r="R1576" s="57" t="s">
        <v>121</v>
      </c>
      <c r="S1576" s="60" t="s">
        <v>223</v>
      </c>
    </row>
    <row r="1577" spans="1:19" ht="135" hidden="1" customHeight="1" x14ac:dyDescent="0.2">
      <c r="A1577" s="61" t="s">
        <v>937</v>
      </c>
      <c r="B1577" s="55" t="s">
        <v>97</v>
      </c>
      <c r="C1577" s="56" t="s">
        <v>96</v>
      </c>
      <c r="D1577" s="57" t="s">
        <v>936</v>
      </c>
      <c r="E1577" s="61" t="s">
        <v>782</v>
      </c>
      <c r="F1577" s="61" t="s">
        <v>228</v>
      </c>
      <c r="G1577" s="55" t="s">
        <v>218</v>
      </c>
      <c r="H1577" s="93" t="s">
        <v>935</v>
      </c>
      <c r="I1577" s="93" t="s">
        <v>934</v>
      </c>
      <c r="J1577" s="61" t="s">
        <v>933</v>
      </c>
      <c r="K1577" s="62" t="s">
        <v>932</v>
      </c>
      <c r="L1577" s="63">
        <v>44006</v>
      </c>
      <c r="M1577" s="93" t="s">
        <v>86</v>
      </c>
      <c r="N1577" s="61" t="s">
        <v>224</v>
      </c>
      <c r="O1577" s="57" t="s">
        <v>931</v>
      </c>
      <c r="P1577" s="57" t="s">
        <v>930</v>
      </c>
      <c r="Q1577" s="118" t="s">
        <v>929</v>
      </c>
      <c r="R1577" s="57" t="s">
        <v>121</v>
      </c>
      <c r="S1577" s="60"/>
    </row>
    <row r="1578" spans="1:19" ht="135" hidden="1" customHeight="1" x14ac:dyDescent="0.2">
      <c r="A1578" s="61" t="s">
        <v>928</v>
      </c>
      <c r="B1578" s="55" t="s">
        <v>97</v>
      </c>
      <c r="C1578" s="56" t="s">
        <v>96</v>
      </c>
      <c r="D1578" s="57" t="s">
        <v>927</v>
      </c>
      <c r="E1578" s="61" t="s">
        <v>304</v>
      </c>
      <c r="F1578" s="61" t="s">
        <v>219</v>
      </c>
      <c r="G1578" s="55" t="s">
        <v>218</v>
      </c>
      <c r="H1578" s="93" t="s">
        <v>926</v>
      </c>
      <c r="I1578" s="93" t="s">
        <v>925</v>
      </c>
      <c r="J1578" s="61" t="s">
        <v>924</v>
      </c>
      <c r="K1578" s="62" t="s">
        <v>923</v>
      </c>
      <c r="L1578" s="63">
        <v>44004</v>
      </c>
      <c r="M1578" s="93" t="s">
        <v>86</v>
      </c>
      <c r="N1578" s="61" t="s">
        <v>214</v>
      </c>
      <c r="O1578" s="57" t="s">
        <v>922</v>
      </c>
      <c r="P1578" s="57" t="s">
        <v>921</v>
      </c>
      <c r="Q1578" s="118" t="s">
        <v>920</v>
      </c>
      <c r="R1578" s="57" t="s">
        <v>121</v>
      </c>
      <c r="S1578" s="60"/>
    </row>
    <row r="1579" spans="1:19" ht="135" hidden="1" customHeight="1" x14ac:dyDescent="0.2">
      <c r="A1579" s="61" t="s">
        <v>919</v>
      </c>
      <c r="B1579" s="55" t="s">
        <v>110</v>
      </c>
      <c r="C1579" s="56" t="s">
        <v>96</v>
      </c>
      <c r="D1579" s="57" t="s">
        <v>918</v>
      </c>
      <c r="E1579" s="61" t="s">
        <v>108</v>
      </c>
      <c r="F1579" s="61" t="s">
        <v>183</v>
      </c>
      <c r="G1579" s="55" t="s">
        <v>413</v>
      </c>
      <c r="H1579" s="93" t="s">
        <v>917</v>
      </c>
      <c r="I1579" s="93" t="s">
        <v>916</v>
      </c>
      <c r="J1579" s="61" t="s">
        <v>915</v>
      </c>
      <c r="K1579" s="62" t="s">
        <v>914</v>
      </c>
      <c r="L1579" s="63">
        <v>44104</v>
      </c>
      <c r="M1579" s="117" t="s">
        <v>103</v>
      </c>
      <c r="N1579" s="61" t="s">
        <v>408</v>
      </c>
      <c r="O1579" s="57" t="s">
        <v>906</v>
      </c>
      <c r="P1579" s="57" t="s">
        <v>905</v>
      </c>
      <c r="Q1579" s="118" t="s">
        <v>913</v>
      </c>
      <c r="R1579" s="57" t="s">
        <v>121</v>
      </c>
      <c r="S1579" s="60"/>
    </row>
    <row r="1580" spans="1:19" ht="135" hidden="1" customHeight="1" x14ac:dyDescent="0.2">
      <c r="A1580" s="61" t="s">
        <v>912</v>
      </c>
      <c r="B1580" s="55" t="s">
        <v>110</v>
      </c>
      <c r="C1580" s="56" t="s">
        <v>96</v>
      </c>
      <c r="D1580" s="57" t="s">
        <v>911</v>
      </c>
      <c r="E1580" s="61" t="s">
        <v>108</v>
      </c>
      <c r="F1580" s="61" t="s">
        <v>183</v>
      </c>
      <c r="G1580" s="55" t="s">
        <v>413</v>
      </c>
      <c r="H1580" s="93" t="s">
        <v>910</v>
      </c>
      <c r="I1580" s="93" t="s">
        <v>909</v>
      </c>
      <c r="J1580" s="61" t="s">
        <v>908</v>
      </c>
      <c r="K1580" s="62" t="s">
        <v>907</v>
      </c>
      <c r="L1580" s="63">
        <v>44104</v>
      </c>
      <c r="M1580" s="117" t="s">
        <v>103</v>
      </c>
      <c r="N1580" s="61" t="s">
        <v>408</v>
      </c>
      <c r="O1580" s="57" t="s">
        <v>906</v>
      </c>
      <c r="P1580" s="57" t="s">
        <v>905</v>
      </c>
      <c r="Q1580" s="118" t="s">
        <v>904</v>
      </c>
      <c r="R1580" s="57" t="s">
        <v>121</v>
      </c>
      <c r="S1580" s="60"/>
    </row>
    <row r="1581" spans="1:19" ht="135" hidden="1" customHeight="1" x14ac:dyDescent="0.2">
      <c r="A1581" s="61" t="s">
        <v>903</v>
      </c>
      <c r="B1581" s="55" t="s">
        <v>110</v>
      </c>
      <c r="C1581" s="56" t="s">
        <v>96</v>
      </c>
      <c r="D1581" s="57" t="s">
        <v>902</v>
      </c>
      <c r="E1581" s="61" t="s">
        <v>130</v>
      </c>
      <c r="F1581" s="61" t="s">
        <v>117</v>
      </c>
      <c r="G1581" s="55" t="s">
        <v>92</v>
      </c>
      <c r="H1581" s="93" t="s">
        <v>901</v>
      </c>
      <c r="I1581" s="93" t="s">
        <v>900</v>
      </c>
      <c r="J1581" s="61" t="s">
        <v>899</v>
      </c>
      <c r="K1581" s="62" t="s">
        <v>898</v>
      </c>
      <c r="L1581" s="63">
        <v>44168</v>
      </c>
      <c r="M1581" s="117" t="s">
        <v>103</v>
      </c>
      <c r="N1581" s="61" t="s">
        <v>90</v>
      </c>
      <c r="O1581" s="57" t="s">
        <v>845</v>
      </c>
      <c r="P1581" s="57" t="s">
        <v>897</v>
      </c>
      <c r="Q1581" s="118" t="s">
        <v>896</v>
      </c>
      <c r="R1581" s="57" t="s">
        <v>121</v>
      </c>
      <c r="S1581" s="60"/>
    </row>
    <row r="1582" spans="1:19" ht="135" hidden="1" customHeight="1" x14ac:dyDescent="0.2">
      <c r="A1582" s="61" t="s">
        <v>895</v>
      </c>
      <c r="B1582" s="55" t="s">
        <v>97</v>
      </c>
      <c r="C1582" s="56" t="s">
        <v>96</v>
      </c>
      <c r="D1582" s="57" t="s">
        <v>894</v>
      </c>
      <c r="E1582" s="61" t="s">
        <v>883</v>
      </c>
      <c r="F1582" s="61" t="s">
        <v>173</v>
      </c>
      <c r="G1582" s="55" t="s">
        <v>163</v>
      </c>
      <c r="H1582" s="93" t="s">
        <v>882</v>
      </c>
      <c r="I1582" s="93" t="s">
        <v>881</v>
      </c>
      <c r="J1582" s="61" t="s">
        <v>893</v>
      </c>
      <c r="K1582" s="62" t="s">
        <v>892</v>
      </c>
      <c r="L1582" s="63">
        <v>44141</v>
      </c>
      <c r="M1582" s="93" t="s">
        <v>86</v>
      </c>
      <c r="N1582" s="61" t="s">
        <v>158</v>
      </c>
      <c r="O1582" s="57" t="s">
        <v>878</v>
      </c>
      <c r="P1582" s="57" t="s">
        <v>877</v>
      </c>
      <c r="Q1582" s="118" t="s">
        <v>891</v>
      </c>
      <c r="R1582" s="57" t="s">
        <v>121</v>
      </c>
      <c r="S1582" s="60"/>
    </row>
    <row r="1583" spans="1:19" ht="135" hidden="1" customHeight="1" x14ac:dyDescent="0.2">
      <c r="A1583" s="61" t="s">
        <v>890</v>
      </c>
      <c r="B1583" s="55" t="s">
        <v>97</v>
      </c>
      <c r="C1583" s="56" t="s">
        <v>96</v>
      </c>
      <c r="D1583" s="57" t="s">
        <v>889</v>
      </c>
      <c r="E1583" s="61" t="s">
        <v>883</v>
      </c>
      <c r="F1583" s="61" t="s">
        <v>458</v>
      </c>
      <c r="G1583" s="55" t="s">
        <v>163</v>
      </c>
      <c r="H1583" s="93" t="s">
        <v>882</v>
      </c>
      <c r="I1583" s="93" t="s">
        <v>881</v>
      </c>
      <c r="J1583" s="61" t="s">
        <v>888</v>
      </c>
      <c r="K1583" s="62" t="s">
        <v>887</v>
      </c>
      <c r="L1583" s="63">
        <v>44141</v>
      </c>
      <c r="M1583" s="93" t="s">
        <v>86</v>
      </c>
      <c r="N1583" s="61" t="s">
        <v>158</v>
      </c>
      <c r="O1583" s="57" t="s">
        <v>878</v>
      </c>
      <c r="P1583" s="57" t="s">
        <v>877</v>
      </c>
      <c r="Q1583" s="118" t="s">
        <v>886</v>
      </c>
      <c r="R1583" s="57" t="s">
        <v>121</v>
      </c>
      <c r="S1583" s="60"/>
    </row>
    <row r="1584" spans="1:19" ht="135" hidden="1" customHeight="1" x14ac:dyDescent="0.2">
      <c r="A1584" s="61" t="s">
        <v>885</v>
      </c>
      <c r="B1584" s="55" t="s">
        <v>97</v>
      </c>
      <c r="C1584" s="56" t="s">
        <v>96</v>
      </c>
      <c r="D1584" s="57" t="s">
        <v>884</v>
      </c>
      <c r="E1584" s="61" t="s">
        <v>883</v>
      </c>
      <c r="F1584" s="61" t="s">
        <v>183</v>
      </c>
      <c r="G1584" s="55" t="s">
        <v>163</v>
      </c>
      <c r="H1584" s="93" t="s">
        <v>882</v>
      </c>
      <c r="I1584" s="93" t="s">
        <v>881</v>
      </c>
      <c r="J1584" s="61" t="s">
        <v>880</v>
      </c>
      <c r="K1584" s="62" t="s">
        <v>879</v>
      </c>
      <c r="L1584" s="63">
        <v>44141</v>
      </c>
      <c r="M1584" s="93" t="s">
        <v>86</v>
      </c>
      <c r="N1584" s="61" t="s">
        <v>158</v>
      </c>
      <c r="O1584" s="57" t="s">
        <v>878</v>
      </c>
      <c r="P1584" s="57" t="s">
        <v>877</v>
      </c>
      <c r="Q1584" s="118" t="s">
        <v>876</v>
      </c>
      <c r="R1584" s="57" t="s">
        <v>121</v>
      </c>
      <c r="S1584" s="60"/>
    </row>
    <row r="1585" spans="1:19" ht="135" hidden="1" customHeight="1" x14ac:dyDescent="0.2">
      <c r="A1585" s="61" t="s">
        <v>875</v>
      </c>
      <c r="B1585" s="55" t="s">
        <v>97</v>
      </c>
      <c r="C1585" s="56" t="s">
        <v>96</v>
      </c>
      <c r="D1585" s="57" t="s">
        <v>874</v>
      </c>
      <c r="E1585" s="61" t="s">
        <v>859</v>
      </c>
      <c r="F1585" s="61" t="s">
        <v>458</v>
      </c>
      <c r="G1585" s="55" t="s">
        <v>163</v>
      </c>
      <c r="H1585" s="93" t="s">
        <v>873</v>
      </c>
      <c r="I1585" s="93" t="s">
        <v>872</v>
      </c>
      <c r="J1585" s="61" t="s">
        <v>871</v>
      </c>
      <c r="K1585" s="62" t="s">
        <v>870</v>
      </c>
      <c r="L1585" s="63">
        <v>44355</v>
      </c>
      <c r="M1585" s="93" t="s">
        <v>86</v>
      </c>
      <c r="N1585" s="61" t="s">
        <v>158</v>
      </c>
      <c r="O1585" s="57" t="s">
        <v>854</v>
      </c>
      <c r="P1585" s="57" t="s">
        <v>853</v>
      </c>
      <c r="Q1585" s="118" t="s">
        <v>869</v>
      </c>
      <c r="R1585" s="57" t="s">
        <v>121</v>
      </c>
      <c r="S1585" s="60"/>
    </row>
    <row r="1586" spans="1:19" ht="135" hidden="1" customHeight="1" x14ac:dyDescent="0.2">
      <c r="A1586" s="61" t="s">
        <v>868</v>
      </c>
      <c r="B1586" s="55" t="s">
        <v>97</v>
      </c>
      <c r="C1586" s="56" t="s">
        <v>96</v>
      </c>
      <c r="D1586" s="57" t="s">
        <v>867</v>
      </c>
      <c r="E1586" s="61" t="s">
        <v>859</v>
      </c>
      <c r="F1586" s="61" t="s">
        <v>555</v>
      </c>
      <c r="G1586" s="55" t="s">
        <v>163</v>
      </c>
      <c r="H1586" s="93" t="s">
        <v>866</v>
      </c>
      <c r="I1586" s="93" t="s">
        <v>865</v>
      </c>
      <c r="J1586" s="61" t="s">
        <v>864</v>
      </c>
      <c r="K1586" s="62" t="s">
        <v>863</v>
      </c>
      <c r="L1586" s="63">
        <v>44355</v>
      </c>
      <c r="M1586" s="93" t="s">
        <v>86</v>
      </c>
      <c r="N1586" s="61" t="s">
        <v>158</v>
      </c>
      <c r="O1586" s="57" t="s">
        <v>854</v>
      </c>
      <c r="P1586" s="57" t="s">
        <v>853</v>
      </c>
      <c r="Q1586" s="118" t="s">
        <v>862</v>
      </c>
      <c r="R1586" s="57" t="s">
        <v>121</v>
      </c>
      <c r="S1586" s="60"/>
    </row>
    <row r="1587" spans="1:19" ht="135" hidden="1" customHeight="1" x14ac:dyDescent="0.2">
      <c r="A1587" s="61" t="s">
        <v>861</v>
      </c>
      <c r="B1587" s="55" t="s">
        <v>97</v>
      </c>
      <c r="C1587" s="56" t="s">
        <v>96</v>
      </c>
      <c r="D1587" s="57" t="s">
        <v>860</v>
      </c>
      <c r="E1587" s="61" t="s">
        <v>859</v>
      </c>
      <c r="F1587" s="61" t="s">
        <v>164</v>
      </c>
      <c r="G1587" s="55" t="s">
        <v>163</v>
      </c>
      <c r="H1587" s="93" t="s">
        <v>858</v>
      </c>
      <c r="I1587" s="93" t="s">
        <v>857</v>
      </c>
      <c r="J1587" s="61" t="s">
        <v>856</v>
      </c>
      <c r="K1587" s="62" t="s">
        <v>855</v>
      </c>
      <c r="L1587" s="63">
        <v>44355</v>
      </c>
      <c r="M1587" s="93" t="s">
        <v>86</v>
      </c>
      <c r="N1587" s="61" t="s">
        <v>158</v>
      </c>
      <c r="O1587" s="57" t="s">
        <v>854</v>
      </c>
      <c r="P1587" s="57" t="s">
        <v>853</v>
      </c>
      <c r="Q1587" s="118" t="s">
        <v>852</v>
      </c>
      <c r="R1587" s="57" t="s">
        <v>121</v>
      </c>
      <c r="S1587" s="60"/>
    </row>
    <row r="1588" spans="1:19" ht="135" hidden="1" customHeight="1" x14ac:dyDescent="0.2">
      <c r="A1588" s="61" t="s">
        <v>851</v>
      </c>
      <c r="B1588" s="55" t="s">
        <v>97</v>
      </c>
      <c r="C1588" s="56" t="s">
        <v>96</v>
      </c>
      <c r="D1588" s="57" t="s">
        <v>850</v>
      </c>
      <c r="E1588" s="61" t="s">
        <v>108</v>
      </c>
      <c r="F1588" s="61" t="s">
        <v>93</v>
      </c>
      <c r="G1588" s="55" t="s">
        <v>92</v>
      </c>
      <c r="H1588" s="93" t="s">
        <v>849</v>
      </c>
      <c r="I1588" s="93" t="s">
        <v>848</v>
      </c>
      <c r="J1588" s="61" t="s">
        <v>847</v>
      </c>
      <c r="K1588" s="62" t="s">
        <v>846</v>
      </c>
      <c r="L1588" s="63">
        <v>44361</v>
      </c>
      <c r="M1588" s="93" t="s">
        <v>86</v>
      </c>
      <c r="N1588" s="61" t="s">
        <v>90</v>
      </c>
      <c r="O1588" s="57" t="s">
        <v>845</v>
      </c>
      <c r="P1588" s="57" t="s">
        <v>844</v>
      </c>
      <c r="Q1588" s="118" t="s">
        <v>843</v>
      </c>
      <c r="R1588" s="57" t="s">
        <v>121</v>
      </c>
      <c r="S1588" s="60"/>
    </row>
    <row r="1589" spans="1:19" ht="135" hidden="1" customHeight="1" x14ac:dyDescent="0.2">
      <c r="A1589" s="61" t="s">
        <v>842</v>
      </c>
      <c r="B1589" s="55" t="s">
        <v>110</v>
      </c>
      <c r="C1589" s="56" t="s">
        <v>96</v>
      </c>
      <c r="D1589" s="57" t="s">
        <v>841</v>
      </c>
      <c r="E1589" s="61" t="s">
        <v>108</v>
      </c>
      <c r="F1589" s="61" t="s">
        <v>183</v>
      </c>
      <c r="G1589" s="55" t="s">
        <v>647</v>
      </c>
      <c r="H1589" s="93" t="s">
        <v>840</v>
      </c>
      <c r="I1589" s="93" t="s">
        <v>839</v>
      </c>
      <c r="J1589" s="61" t="s">
        <v>838</v>
      </c>
      <c r="K1589" s="62" t="s">
        <v>837</v>
      </c>
      <c r="L1589" s="63">
        <v>44376</v>
      </c>
      <c r="M1589" s="117" t="s">
        <v>103</v>
      </c>
      <c r="N1589" s="61" t="s">
        <v>642</v>
      </c>
      <c r="O1589" s="57" t="s">
        <v>641</v>
      </c>
      <c r="P1589" s="57" t="s">
        <v>640</v>
      </c>
      <c r="Q1589" s="118" t="s">
        <v>836</v>
      </c>
      <c r="R1589" s="57" t="s">
        <v>121</v>
      </c>
      <c r="S1589" s="60" t="s">
        <v>223</v>
      </c>
    </row>
    <row r="1590" spans="1:19" ht="135" hidden="1" customHeight="1" x14ac:dyDescent="0.2">
      <c r="A1590" s="61" t="s">
        <v>835</v>
      </c>
      <c r="B1590" s="55" t="s">
        <v>110</v>
      </c>
      <c r="C1590" s="56" t="s">
        <v>96</v>
      </c>
      <c r="D1590" s="57" t="s">
        <v>834</v>
      </c>
      <c r="E1590" s="61" t="s">
        <v>108</v>
      </c>
      <c r="F1590" s="61" t="s">
        <v>117</v>
      </c>
      <c r="G1590" s="55" t="s">
        <v>92</v>
      </c>
      <c r="H1590" s="93" t="s">
        <v>833</v>
      </c>
      <c r="I1590" s="93" t="s">
        <v>832</v>
      </c>
      <c r="J1590" s="61" t="s">
        <v>831</v>
      </c>
      <c r="K1590" s="62" t="s">
        <v>830</v>
      </c>
      <c r="L1590" s="63">
        <v>44469</v>
      </c>
      <c r="M1590" s="117" t="s">
        <v>103</v>
      </c>
      <c r="N1590" s="61" t="s">
        <v>90</v>
      </c>
      <c r="O1590" s="57" t="s">
        <v>829</v>
      </c>
      <c r="P1590" s="57" t="s">
        <v>828</v>
      </c>
      <c r="Q1590" s="118" t="s">
        <v>827</v>
      </c>
      <c r="R1590" s="57" t="s">
        <v>121</v>
      </c>
      <c r="S1590" s="60"/>
    </row>
    <row r="1591" spans="1:19" ht="135" hidden="1" customHeight="1" x14ac:dyDescent="0.2">
      <c r="A1591" s="61" t="s">
        <v>826</v>
      </c>
      <c r="B1591" s="55" t="s">
        <v>110</v>
      </c>
      <c r="C1591" s="56" t="s">
        <v>96</v>
      </c>
      <c r="D1591" s="57" t="s">
        <v>825</v>
      </c>
      <c r="E1591" s="61" t="s">
        <v>636</v>
      </c>
      <c r="F1591" s="61" t="s">
        <v>117</v>
      </c>
      <c r="G1591" s="55" t="s">
        <v>92</v>
      </c>
      <c r="H1591" s="93" t="s">
        <v>824</v>
      </c>
      <c r="I1591" s="93" t="s">
        <v>823</v>
      </c>
      <c r="J1591" s="61" t="s">
        <v>822</v>
      </c>
      <c r="K1591" s="62" t="s">
        <v>821</v>
      </c>
      <c r="L1591" s="63"/>
      <c r="M1591" s="117" t="s">
        <v>103</v>
      </c>
      <c r="N1591" s="61" t="s">
        <v>90</v>
      </c>
      <c r="O1591" s="57" t="s">
        <v>820</v>
      </c>
      <c r="P1591" s="57" t="s">
        <v>819</v>
      </c>
      <c r="Q1591" s="118" t="s">
        <v>818</v>
      </c>
      <c r="R1591" s="57" t="s">
        <v>121</v>
      </c>
      <c r="S1591" s="60"/>
    </row>
    <row r="1592" spans="1:19" ht="135" hidden="1" customHeight="1" x14ac:dyDescent="0.2">
      <c r="A1592" s="61" t="s">
        <v>817</v>
      </c>
      <c r="B1592" s="55" t="s">
        <v>110</v>
      </c>
      <c r="C1592" s="56" t="s">
        <v>96</v>
      </c>
      <c r="D1592" s="57" t="s">
        <v>816</v>
      </c>
      <c r="E1592" s="61" t="s">
        <v>108</v>
      </c>
      <c r="F1592" s="61" t="s">
        <v>117</v>
      </c>
      <c r="G1592" s="55" t="s">
        <v>92</v>
      </c>
      <c r="H1592" s="93" t="s">
        <v>815</v>
      </c>
      <c r="I1592" s="93" t="s">
        <v>814</v>
      </c>
      <c r="J1592" s="61" t="s">
        <v>813</v>
      </c>
      <c r="K1592" s="62" t="s">
        <v>812</v>
      </c>
      <c r="L1592" s="63">
        <v>44469</v>
      </c>
      <c r="M1592" s="117" t="s">
        <v>103</v>
      </c>
      <c r="N1592" s="61" t="s">
        <v>90</v>
      </c>
      <c r="O1592" s="57" t="s">
        <v>811</v>
      </c>
      <c r="P1592" s="57" t="s">
        <v>810</v>
      </c>
      <c r="Q1592" s="118" t="s">
        <v>809</v>
      </c>
      <c r="R1592" s="57" t="s">
        <v>121</v>
      </c>
      <c r="S1592" s="60"/>
    </row>
    <row r="1593" spans="1:19" ht="135" hidden="1" customHeight="1" x14ac:dyDescent="0.2">
      <c r="A1593" s="61" t="s">
        <v>808</v>
      </c>
      <c r="B1593" s="55" t="s">
        <v>97</v>
      </c>
      <c r="C1593" s="56" t="s">
        <v>96</v>
      </c>
      <c r="D1593" s="57" t="s">
        <v>807</v>
      </c>
      <c r="E1593" s="61" t="s">
        <v>782</v>
      </c>
      <c r="F1593" s="61" t="s">
        <v>228</v>
      </c>
      <c r="G1593" s="55" t="s">
        <v>218</v>
      </c>
      <c r="H1593" s="93" t="s">
        <v>806</v>
      </c>
      <c r="I1593" s="93" t="s">
        <v>805</v>
      </c>
      <c r="J1593" s="61" t="s">
        <v>804</v>
      </c>
      <c r="K1593" s="62" t="s">
        <v>803</v>
      </c>
      <c r="L1593" s="63">
        <v>44483</v>
      </c>
      <c r="M1593" s="93" t="s">
        <v>86</v>
      </c>
      <c r="N1593" s="61" t="s">
        <v>224</v>
      </c>
      <c r="O1593" s="57" t="s">
        <v>802</v>
      </c>
      <c r="P1593" s="57" t="s">
        <v>801</v>
      </c>
      <c r="Q1593" s="118" t="s">
        <v>800</v>
      </c>
      <c r="R1593" s="57" t="s">
        <v>121</v>
      </c>
      <c r="S1593" s="60"/>
    </row>
    <row r="1594" spans="1:19" ht="135" hidden="1" customHeight="1" x14ac:dyDescent="0.2">
      <c r="A1594" s="61" t="s">
        <v>799</v>
      </c>
      <c r="B1594" s="55" t="s">
        <v>110</v>
      </c>
      <c r="C1594" s="56" t="s">
        <v>96</v>
      </c>
      <c r="D1594" s="57" t="s">
        <v>798</v>
      </c>
      <c r="E1594" s="61" t="s">
        <v>118</v>
      </c>
      <c r="F1594" s="61" t="s">
        <v>117</v>
      </c>
      <c r="G1594" s="55" t="s">
        <v>92</v>
      </c>
      <c r="H1594" s="93" t="s">
        <v>797</v>
      </c>
      <c r="I1594" s="93" t="s">
        <v>796</v>
      </c>
      <c r="J1594" s="61" t="s">
        <v>795</v>
      </c>
      <c r="K1594" s="62" t="s">
        <v>794</v>
      </c>
      <c r="L1594" s="63">
        <v>44559</v>
      </c>
      <c r="M1594" s="117" t="s">
        <v>103</v>
      </c>
      <c r="N1594" s="61" t="s">
        <v>90</v>
      </c>
      <c r="O1594" s="57" t="s">
        <v>124</v>
      </c>
      <c r="P1594" s="57" t="s">
        <v>786</v>
      </c>
      <c r="Q1594" s="118" t="s">
        <v>793</v>
      </c>
      <c r="R1594" s="57" t="s">
        <v>121</v>
      </c>
      <c r="S1594" s="60"/>
    </row>
    <row r="1595" spans="1:19" ht="135" hidden="1" customHeight="1" x14ac:dyDescent="0.2">
      <c r="A1595" s="61" t="s">
        <v>792</v>
      </c>
      <c r="B1595" s="55" t="s">
        <v>110</v>
      </c>
      <c r="C1595" s="56" t="s">
        <v>96</v>
      </c>
      <c r="D1595" s="57" t="s">
        <v>791</v>
      </c>
      <c r="E1595" s="61" t="s">
        <v>118</v>
      </c>
      <c r="F1595" s="61" t="s">
        <v>117</v>
      </c>
      <c r="G1595" s="55" t="s">
        <v>92</v>
      </c>
      <c r="H1595" s="93" t="s">
        <v>790</v>
      </c>
      <c r="I1595" s="93" t="s">
        <v>789</v>
      </c>
      <c r="J1595" s="61" t="s">
        <v>788</v>
      </c>
      <c r="K1595" s="62" t="s">
        <v>787</v>
      </c>
      <c r="L1595" s="63">
        <v>44559</v>
      </c>
      <c r="M1595" s="117" t="s">
        <v>103</v>
      </c>
      <c r="N1595" s="61" t="s">
        <v>90</v>
      </c>
      <c r="O1595" s="57" t="s">
        <v>124</v>
      </c>
      <c r="P1595" s="57" t="s">
        <v>786</v>
      </c>
      <c r="Q1595" s="118" t="s">
        <v>785</v>
      </c>
      <c r="R1595" s="57" t="s">
        <v>121</v>
      </c>
      <c r="S1595" s="60"/>
    </row>
    <row r="1596" spans="1:19" ht="135" hidden="1" customHeight="1" x14ac:dyDescent="0.2">
      <c r="A1596" s="61" t="s">
        <v>784</v>
      </c>
      <c r="B1596" s="55" t="s">
        <v>97</v>
      </c>
      <c r="C1596" s="56" t="s">
        <v>96</v>
      </c>
      <c r="D1596" s="57" t="s">
        <v>783</v>
      </c>
      <c r="E1596" s="61" t="s">
        <v>782</v>
      </c>
      <c r="F1596" s="61" t="s">
        <v>228</v>
      </c>
      <c r="G1596" s="55" t="s">
        <v>218</v>
      </c>
      <c r="H1596" s="93" t="s">
        <v>781</v>
      </c>
      <c r="I1596" s="93" t="s">
        <v>780</v>
      </c>
      <c r="J1596" s="61" t="s">
        <v>779</v>
      </c>
      <c r="K1596" s="62" t="s">
        <v>778</v>
      </c>
      <c r="L1596" s="63">
        <v>44480</v>
      </c>
      <c r="M1596" s="93" t="s">
        <v>86</v>
      </c>
      <c r="N1596" s="61" t="s">
        <v>224</v>
      </c>
      <c r="O1596" s="57" t="s">
        <v>777</v>
      </c>
      <c r="P1596" s="57" t="s">
        <v>776</v>
      </c>
      <c r="Q1596" s="118" t="s">
        <v>775</v>
      </c>
      <c r="R1596" s="57" t="s">
        <v>121</v>
      </c>
      <c r="S1596" s="60"/>
    </row>
    <row r="1597" spans="1:19" ht="135" hidden="1" customHeight="1" x14ac:dyDescent="0.2">
      <c r="A1597" s="61" t="s">
        <v>774</v>
      </c>
      <c r="B1597" s="55" t="s">
        <v>110</v>
      </c>
      <c r="C1597" s="56" t="s">
        <v>96</v>
      </c>
      <c r="D1597" s="57" t="s">
        <v>773</v>
      </c>
      <c r="E1597" s="61" t="s">
        <v>118</v>
      </c>
      <c r="F1597" s="61" t="s">
        <v>117</v>
      </c>
      <c r="G1597" s="55" t="s">
        <v>92</v>
      </c>
      <c r="H1597" s="93" t="s">
        <v>772</v>
      </c>
      <c r="I1597" s="93" t="s">
        <v>771</v>
      </c>
      <c r="J1597" s="61" t="s">
        <v>770</v>
      </c>
      <c r="K1597" s="62" t="s">
        <v>769</v>
      </c>
      <c r="L1597" s="63">
        <v>44650</v>
      </c>
      <c r="M1597" s="117" t="s">
        <v>103</v>
      </c>
      <c r="N1597" s="61" t="s">
        <v>90</v>
      </c>
      <c r="O1597" s="57" t="s">
        <v>732</v>
      </c>
      <c r="P1597" s="57" t="s">
        <v>754</v>
      </c>
      <c r="Q1597" s="118" t="s">
        <v>768</v>
      </c>
      <c r="R1597" s="57" t="s">
        <v>121</v>
      </c>
      <c r="S1597" s="60"/>
    </row>
    <row r="1598" spans="1:19" ht="135" hidden="1" customHeight="1" x14ac:dyDescent="0.2">
      <c r="A1598" s="61" t="s">
        <v>767</v>
      </c>
      <c r="B1598" s="55" t="s">
        <v>110</v>
      </c>
      <c r="C1598" s="56" t="s">
        <v>96</v>
      </c>
      <c r="D1598" s="57" t="s">
        <v>766</v>
      </c>
      <c r="E1598" s="61" t="s">
        <v>118</v>
      </c>
      <c r="F1598" s="61" t="s">
        <v>117</v>
      </c>
      <c r="G1598" s="55" t="s">
        <v>367</v>
      </c>
      <c r="H1598" s="93" t="s">
        <v>765</v>
      </c>
      <c r="I1598" s="93" t="s">
        <v>764</v>
      </c>
      <c r="J1598" s="61" t="s">
        <v>763</v>
      </c>
      <c r="K1598" s="62" t="s">
        <v>762</v>
      </c>
      <c r="L1598" s="63">
        <v>44650</v>
      </c>
      <c r="M1598" s="117" t="s">
        <v>103</v>
      </c>
      <c r="N1598" s="61" t="s">
        <v>90</v>
      </c>
      <c r="O1598" s="57" t="s">
        <v>732</v>
      </c>
      <c r="P1598" s="57" t="s">
        <v>754</v>
      </c>
      <c r="Q1598" s="118" t="s">
        <v>761</v>
      </c>
      <c r="R1598" s="57" t="s">
        <v>121</v>
      </c>
      <c r="S1598" s="60"/>
    </row>
    <row r="1599" spans="1:19" ht="135" hidden="1" customHeight="1" x14ac:dyDescent="0.2">
      <c r="A1599" s="61" t="s">
        <v>760</v>
      </c>
      <c r="B1599" s="55" t="s">
        <v>110</v>
      </c>
      <c r="C1599" s="56" t="s">
        <v>96</v>
      </c>
      <c r="D1599" s="57" t="s">
        <v>759</v>
      </c>
      <c r="E1599" s="61" t="s">
        <v>118</v>
      </c>
      <c r="F1599" s="61" t="s">
        <v>117</v>
      </c>
      <c r="G1599" s="55" t="s">
        <v>362</v>
      </c>
      <c r="H1599" s="93" t="s">
        <v>758</v>
      </c>
      <c r="I1599" s="93" t="s">
        <v>757</v>
      </c>
      <c r="J1599" s="61" t="s">
        <v>756</v>
      </c>
      <c r="K1599" s="62" t="s">
        <v>755</v>
      </c>
      <c r="L1599" s="63">
        <v>44650</v>
      </c>
      <c r="M1599" s="117" t="s">
        <v>103</v>
      </c>
      <c r="N1599" s="61" t="s">
        <v>360</v>
      </c>
      <c r="O1599" s="57" t="s">
        <v>732</v>
      </c>
      <c r="P1599" s="57" t="s">
        <v>754</v>
      </c>
      <c r="Q1599" s="118" t="s">
        <v>753</v>
      </c>
      <c r="R1599" s="57" t="s">
        <v>121</v>
      </c>
      <c r="S1599" s="60"/>
    </row>
    <row r="1600" spans="1:19" ht="135" hidden="1" customHeight="1" x14ac:dyDescent="0.2">
      <c r="A1600" s="61" t="s">
        <v>752</v>
      </c>
      <c r="B1600" s="55" t="s">
        <v>110</v>
      </c>
      <c r="C1600" s="56" t="s">
        <v>96</v>
      </c>
      <c r="D1600" s="57" t="s">
        <v>751</v>
      </c>
      <c r="E1600" s="61" t="s">
        <v>118</v>
      </c>
      <c r="F1600" s="61" t="s">
        <v>117</v>
      </c>
      <c r="G1600" s="55" t="s">
        <v>362</v>
      </c>
      <c r="H1600" s="93" t="s">
        <v>750</v>
      </c>
      <c r="I1600" s="93" t="s">
        <v>749</v>
      </c>
      <c r="J1600" s="61" t="s">
        <v>748</v>
      </c>
      <c r="K1600" s="62" t="s">
        <v>747</v>
      </c>
      <c r="L1600" s="63">
        <v>44650</v>
      </c>
      <c r="M1600" s="117" t="s">
        <v>103</v>
      </c>
      <c r="N1600" s="61" t="s">
        <v>360</v>
      </c>
      <c r="O1600" s="57" t="s">
        <v>732</v>
      </c>
      <c r="P1600" s="57" t="s">
        <v>731</v>
      </c>
      <c r="Q1600" s="118" t="s">
        <v>746</v>
      </c>
      <c r="R1600" s="57" t="s">
        <v>121</v>
      </c>
      <c r="S1600" s="60"/>
    </row>
    <row r="1601" spans="1:19" ht="135" hidden="1" customHeight="1" x14ac:dyDescent="0.2">
      <c r="A1601" s="61" t="s">
        <v>745</v>
      </c>
      <c r="B1601" s="55" t="s">
        <v>110</v>
      </c>
      <c r="C1601" s="56" t="s">
        <v>96</v>
      </c>
      <c r="D1601" s="57" t="s">
        <v>744</v>
      </c>
      <c r="E1601" s="61" t="s">
        <v>118</v>
      </c>
      <c r="F1601" s="61" t="s">
        <v>117</v>
      </c>
      <c r="G1601" s="55" t="s">
        <v>367</v>
      </c>
      <c r="H1601" s="93" t="s">
        <v>743</v>
      </c>
      <c r="I1601" s="93" t="s">
        <v>742</v>
      </c>
      <c r="J1601" s="61" t="s">
        <v>741</v>
      </c>
      <c r="K1601" s="62" t="s">
        <v>740</v>
      </c>
      <c r="L1601" s="63">
        <v>44650</v>
      </c>
      <c r="M1601" s="117" t="s">
        <v>103</v>
      </c>
      <c r="N1601" s="61" t="s">
        <v>90</v>
      </c>
      <c r="O1601" s="57" t="s">
        <v>732</v>
      </c>
      <c r="P1601" s="57" t="s">
        <v>731</v>
      </c>
      <c r="Q1601" s="118" t="s">
        <v>739</v>
      </c>
      <c r="R1601" s="57" t="s">
        <v>121</v>
      </c>
      <c r="S1601" s="60"/>
    </row>
    <row r="1602" spans="1:19" ht="135" hidden="1" customHeight="1" x14ac:dyDescent="0.2">
      <c r="A1602" s="61" t="s">
        <v>738</v>
      </c>
      <c r="B1602" s="55" t="s">
        <v>110</v>
      </c>
      <c r="C1602" s="56" t="s">
        <v>96</v>
      </c>
      <c r="D1602" s="57" t="s">
        <v>737</v>
      </c>
      <c r="E1602" s="61" t="s">
        <v>118</v>
      </c>
      <c r="F1602" s="61" t="s">
        <v>117</v>
      </c>
      <c r="G1602" s="55" t="s">
        <v>92</v>
      </c>
      <c r="H1602" s="93" t="s">
        <v>736</v>
      </c>
      <c r="I1602" s="93" t="s">
        <v>735</v>
      </c>
      <c r="J1602" s="61" t="s">
        <v>734</v>
      </c>
      <c r="K1602" s="62" t="s">
        <v>733</v>
      </c>
      <c r="L1602" s="63">
        <v>44650</v>
      </c>
      <c r="M1602" s="117" t="s">
        <v>103</v>
      </c>
      <c r="N1602" s="61" t="s">
        <v>90</v>
      </c>
      <c r="O1602" s="57" t="s">
        <v>732</v>
      </c>
      <c r="P1602" s="57" t="s">
        <v>731</v>
      </c>
      <c r="Q1602" s="118" t="s">
        <v>730</v>
      </c>
      <c r="R1602" s="57" t="s">
        <v>121</v>
      </c>
      <c r="S1602" s="60"/>
    </row>
    <row r="1603" spans="1:19" ht="135" hidden="1" customHeight="1" x14ac:dyDescent="0.2">
      <c r="A1603" s="61" t="s">
        <v>729</v>
      </c>
      <c r="B1603" s="55" t="s">
        <v>110</v>
      </c>
      <c r="C1603" s="56" t="s">
        <v>96</v>
      </c>
      <c r="D1603" s="57" t="s">
        <v>728</v>
      </c>
      <c r="E1603" s="61" t="s">
        <v>193</v>
      </c>
      <c r="F1603" s="61" t="s">
        <v>145</v>
      </c>
      <c r="G1603" s="55" t="s">
        <v>92</v>
      </c>
      <c r="H1603" s="93" t="s">
        <v>727</v>
      </c>
      <c r="I1603" s="93" t="s">
        <v>726</v>
      </c>
      <c r="J1603" s="61" t="s">
        <v>725</v>
      </c>
      <c r="K1603" s="62" t="s">
        <v>724</v>
      </c>
      <c r="L1603" s="63">
        <v>44561</v>
      </c>
      <c r="M1603" s="117" t="s">
        <v>103</v>
      </c>
      <c r="N1603" s="61" t="s">
        <v>90</v>
      </c>
      <c r="O1603" s="57" t="s">
        <v>89</v>
      </c>
      <c r="P1603" s="57" t="s">
        <v>723</v>
      </c>
      <c r="Q1603" s="118" t="s">
        <v>722</v>
      </c>
      <c r="R1603" s="57" t="s">
        <v>121</v>
      </c>
      <c r="S1603" s="60"/>
    </row>
    <row r="1604" spans="1:19" ht="135" hidden="1" customHeight="1" x14ac:dyDescent="0.2">
      <c r="A1604" s="61" t="s">
        <v>721</v>
      </c>
      <c r="B1604" s="55" t="s">
        <v>97</v>
      </c>
      <c r="C1604" s="56" t="s">
        <v>96</v>
      </c>
      <c r="D1604" s="57" t="s">
        <v>720</v>
      </c>
      <c r="E1604" s="61" t="s">
        <v>719</v>
      </c>
      <c r="F1604" s="61" t="s">
        <v>129</v>
      </c>
      <c r="G1604" s="55" t="s">
        <v>92</v>
      </c>
      <c r="H1604" s="93" t="s">
        <v>718</v>
      </c>
      <c r="I1604" s="93" t="s">
        <v>717</v>
      </c>
      <c r="J1604" s="61" t="s">
        <v>716</v>
      </c>
      <c r="K1604" s="62" t="s">
        <v>715</v>
      </c>
      <c r="L1604" s="63">
        <v>44523</v>
      </c>
      <c r="M1604" s="93" t="s">
        <v>86</v>
      </c>
      <c r="N1604" s="61" t="s">
        <v>90</v>
      </c>
      <c r="O1604" s="57" t="s">
        <v>714</v>
      </c>
      <c r="P1604" s="57" t="s">
        <v>713</v>
      </c>
      <c r="Q1604" s="118" t="s">
        <v>712</v>
      </c>
      <c r="R1604" s="57" t="s">
        <v>121</v>
      </c>
      <c r="S1604" s="60"/>
    </row>
    <row r="1605" spans="1:19" ht="135" hidden="1" customHeight="1" x14ac:dyDescent="0.2">
      <c r="A1605" s="61" t="s">
        <v>711</v>
      </c>
      <c r="B1605" s="55" t="s">
        <v>97</v>
      </c>
      <c r="C1605" s="56" t="s">
        <v>96</v>
      </c>
      <c r="D1605" s="57" t="s">
        <v>710</v>
      </c>
      <c r="E1605" s="61" t="s">
        <v>220</v>
      </c>
      <c r="F1605" s="61" t="s">
        <v>228</v>
      </c>
      <c r="G1605" s="55" t="s">
        <v>218</v>
      </c>
      <c r="H1605" s="93" t="s">
        <v>709</v>
      </c>
      <c r="I1605" s="93" t="s">
        <v>708</v>
      </c>
      <c r="J1605" s="61" t="s">
        <v>707</v>
      </c>
      <c r="K1605" s="62" t="s">
        <v>706</v>
      </c>
      <c r="L1605" s="63">
        <v>44495</v>
      </c>
      <c r="M1605" s="93" t="s">
        <v>86</v>
      </c>
      <c r="N1605" s="61" t="s">
        <v>224</v>
      </c>
      <c r="O1605" s="57" t="s">
        <v>705</v>
      </c>
      <c r="P1605" s="57" t="s">
        <v>704</v>
      </c>
      <c r="Q1605" s="118" t="s">
        <v>703</v>
      </c>
      <c r="R1605" s="57" t="s">
        <v>121</v>
      </c>
      <c r="S1605" s="60"/>
    </row>
    <row r="1606" spans="1:19" ht="135" hidden="1" customHeight="1" x14ac:dyDescent="0.2">
      <c r="A1606" s="61" t="s">
        <v>702</v>
      </c>
      <c r="B1606" s="55" t="s">
        <v>97</v>
      </c>
      <c r="C1606" s="56" t="s">
        <v>96</v>
      </c>
      <c r="D1606" s="57" t="s">
        <v>701</v>
      </c>
      <c r="E1606" s="61" t="s">
        <v>130</v>
      </c>
      <c r="F1606" s="61" t="s">
        <v>511</v>
      </c>
      <c r="G1606" s="55" t="s">
        <v>218</v>
      </c>
      <c r="H1606" s="93" t="s">
        <v>700</v>
      </c>
      <c r="I1606" s="93" t="s">
        <v>699</v>
      </c>
      <c r="J1606" s="61" t="s">
        <v>698</v>
      </c>
      <c r="K1606" s="62" t="s">
        <v>697</v>
      </c>
      <c r="L1606" s="63">
        <v>44468</v>
      </c>
      <c r="M1606" s="93" t="s">
        <v>86</v>
      </c>
      <c r="N1606" s="61" t="s">
        <v>224</v>
      </c>
      <c r="O1606" s="57" t="s">
        <v>689</v>
      </c>
      <c r="P1606" s="57" t="s">
        <v>696</v>
      </c>
      <c r="Q1606" s="118" t="s">
        <v>695</v>
      </c>
      <c r="R1606" s="57" t="s">
        <v>121</v>
      </c>
      <c r="S1606" s="60"/>
    </row>
    <row r="1607" spans="1:19" ht="135" hidden="1" customHeight="1" x14ac:dyDescent="0.2">
      <c r="A1607" s="61" t="s">
        <v>694</v>
      </c>
      <c r="B1607" s="55" t="s">
        <v>97</v>
      </c>
      <c r="C1607" s="56" t="s">
        <v>96</v>
      </c>
      <c r="D1607" s="57" t="s">
        <v>693</v>
      </c>
      <c r="E1607" s="61" t="s">
        <v>130</v>
      </c>
      <c r="F1607" s="61" t="s">
        <v>511</v>
      </c>
      <c r="G1607" s="55" t="s">
        <v>218</v>
      </c>
      <c r="H1607" s="93" t="s">
        <v>692</v>
      </c>
      <c r="I1607" s="93" t="s">
        <v>353</v>
      </c>
      <c r="J1607" s="61" t="s">
        <v>691</v>
      </c>
      <c r="K1607" s="62" t="s">
        <v>690</v>
      </c>
      <c r="L1607" s="63">
        <v>44468</v>
      </c>
      <c r="M1607" s="93" t="s">
        <v>86</v>
      </c>
      <c r="N1607" s="61" t="s">
        <v>224</v>
      </c>
      <c r="O1607" s="57" t="s">
        <v>689</v>
      </c>
      <c r="P1607" s="57" t="s">
        <v>688</v>
      </c>
      <c r="Q1607" s="118" t="s">
        <v>687</v>
      </c>
      <c r="R1607" s="57" t="s">
        <v>121</v>
      </c>
      <c r="S1607" s="60"/>
    </row>
    <row r="1608" spans="1:19" ht="135" hidden="1" customHeight="1" x14ac:dyDescent="0.2">
      <c r="A1608" s="61" t="s">
        <v>686</v>
      </c>
      <c r="B1608" s="55" t="s">
        <v>110</v>
      </c>
      <c r="C1608" s="56" t="s">
        <v>96</v>
      </c>
      <c r="D1608" s="57" t="s">
        <v>682</v>
      </c>
      <c r="E1608" s="61" t="s">
        <v>414</v>
      </c>
      <c r="F1608" s="61" t="s">
        <v>183</v>
      </c>
      <c r="G1608" s="55" t="s">
        <v>413</v>
      </c>
      <c r="H1608" s="93" t="s">
        <v>685</v>
      </c>
      <c r="I1608" s="93" t="s">
        <v>680</v>
      </c>
      <c r="J1608" s="61" t="s">
        <v>684</v>
      </c>
      <c r="K1608" s="62" t="s">
        <v>678</v>
      </c>
      <c r="L1608" s="63">
        <v>44648</v>
      </c>
      <c r="M1608" s="117" t="s">
        <v>103</v>
      </c>
      <c r="N1608" s="61" t="s">
        <v>408</v>
      </c>
      <c r="O1608" s="57" t="s">
        <v>407</v>
      </c>
      <c r="P1608" s="57" t="s">
        <v>406</v>
      </c>
      <c r="Q1608" s="118" t="s">
        <v>677</v>
      </c>
      <c r="R1608" s="57" t="s">
        <v>121</v>
      </c>
      <c r="S1608" s="60"/>
    </row>
    <row r="1609" spans="1:19" ht="135" hidden="1" customHeight="1" x14ac:dyDescent="0.2">
      <c r="A1609" s="61" t="s">
        <v>683</v>
      </c>
      <c r="B1609" s="55" t="s">
        <v>110</v>
      </c>
      <c r="C1609" s="56" t="s">
        <v>96</v>
      </c>
      <c r="D1609" s="57" t="s">
        <v>682</v>
      </c>
      <c r="E1609" s="61" t="s">
        <v>414</v>
      </c>
      <c r="F1609" s="61" t="s">
        <v>183</v>
      </c>
      <c r="G1609" s="55" t="s">
        <v>434</v>
      </c>
      <c r="H1609" s="93" t="s">
        <v>681</v>
      </c>
      <c r="I1609" s="93" t="s">
        <v>680</v>
      </c>
      <c r="J1609" s="61" t="s">
        <v>679</v>
      </c>
      <c r="K1609" s="62" t="s">
        <v>678</v>
      </c>
      <c r="L1609" s="63">
        <v>44648</v>
      </c>
      <c r="M1609" s="117" t="s">
        <v>103</v>
      </c>
      <c r="N1609" s="61" t="s">
        <v>431</v>
      </c>
      <c r="O1609" s="57" t="s">
        <v>407</v>
      </c>
      <c r="P1609" s="57" t="s">
        <v>406</v>
      </c>
      <c r="Q1609" s="118" t="s">
        <v>677</v>
      </c>
      <c r="R1609" s="57" t="s">
        <v>121</v>
      </c>
      <c r="S1609" s="60"/>
    </row>
    <row r="1610" spans="1:19" ht="135" hidden="1" customHeight="1" x14ac:dyDescent="0.2">
      <c r="A1610" s="61" t="s">
        <v>676</v>
      </c>
      <c r="B1610" s="55" t="s">
        <v>110</v>
      </c>
      <c r="C1610" s="56" t="s">
        <v>96</v>
      </c>
      <c r="D1610" s="57" t="s">
        <v>675</v>
      </c>
      <c r="E1610" s="61" t="s">
        <v>108</v>
      </c>
      <c r="F1610" s="61" t="s">
        <v>183</v>
      </c>
      <c r="G1610" s="55" t="s">
        <v>413</v>
      </c>
      <c r="H1610" s="93" t="s">
        <v>674</v>
      </c>
      <c r="I1610" s="93" t="s">
        <v>645</v>
      </c>
      <c r="J1610" s="61" t="s">
        <v>673</v>
      </c>
      <c r="K1610" s="62" t="s">
        <v>643</v>
      </c>
      <c r="L1610" s="63">
        <v>44648</v>
      </c>
      <c r="M1610" s="117" t="s">
        <v>103</v>
      </c>
      <c r="N1610" s="61" t="s">
        <v>408</v>
      </c>
      <c r="O1610" s="57" t="s">
        <v>641</v>
      </c>
      <c r="P1610" s="57" t="s">
        <v>640</v>
      </c>
      <c r="Q1610" s="118" t="s">
        <v>672</v>
      </c>
      <c r="R1610" s="57" t="s">
        <v>121</v>
      </c>
      <c r="S1610" s="60"/>
    </row>
    <row r="1611" spans="1:19" ht="135" hidden="1" customHeight="1" x14ac:dyDescent="0.2">
      <c r="A1611" s="61" t="s">
        <v>671</v>
      </c>
      <c r="B1611" s="55" t="s">
        <v>110</v>
      </c>
      <c r="C1611" s="56" t="s">
        <v>96</v>
      </c>
      <c r="D1611" s="57" t="s">
        <v>670</v>
      </c>
      <c r="E1611" s="61" t="s">
        <v>108</v>
      </c>
      <c r="F1611" s="61" t="s">
        <v>183</v>
      </c>
      <c r="G1611" s="55" t="s">
        <v>647</v>
      </c>
      <c r="H1611" s="93" t="s">
        <v>669</v>
      </c>
      <c r="I1611" s="93" t="s">
        <v>658</v>
      </c>
      <c r="J1611" s="61" t="s">
        <v>668</v>
      </c>
      <c r="K1611" s="62" t="s">
        <v>656</v>
      </c>
      <c r="L1611" s="63">
        <v>44648</v>
      </c>
      <c r="M1611" s="117" t="s">
        <v>103</v>
      </c>
      <c r="N1611" s="61" t="s">
        <v>642</v>
      </c>
      <c r="O1611" s="57" t="s">
        <v>641</v>
      </c>
      <c r="P1611" s="57" t="s">
        <v>640</v>
      </c>
      <c r="Q1611" s="118" t="s">
        <v>667</v>
      </c>
      <c r="R1611" s="57" t="s">
        <v>121</v>
      </c>
      <c r="S1611" s="60"/>
    </row>
    <row r="1612" spans="1:19" ht="135" hidden="1" customHeight="1" x14ac:dyDescent="0.2">
      <c r="A1612" s="61" t="s">
        <v>666</v>
      </c>
      <c r="B1612" s="55" t="s">
        <v>110</v>
      </c>
      <c r="C1612" s="56" t="s">
        <v>96</v>
      </c>
      <c r="D1612" s="57" t="s">
        <v>665</v>
      </c>
      <c r="E1612" s="61" t="s">
        <v>108</v>
      </c>
      <c r="F1612" s="61" t="s">
        <v>183</v>
      </c>
      <c r="G1612" s="55" t="s">
        <v>434</v>
      </c>
      <c r="H1612" s="93" t="s">
        <v>664</v>
      </c>
      <c r="I1612" s="93" t="s">
        <v>658</v>
      </c>
      <c r="J1612" s="61" t="s">
        <v>663</v>
      </c>
      <c r="K1612" s="62" t="s">
        <v>656</v>
      </c>
      <c r="L1612" s="63">
        <v>44648</v>
      </c>
      <c r="M1612" s="117" t="s">
        <v>103</v>
      </c>
      <c r="N1612" s="61" t="s">
        <v>431</v>
      </c>
      <c r="O1612" s="57" t="s">
        <v>641</v>
      </c>
      <c r="P1612" s="57" t="s">
        <v>640</v>
      </c>
      <c r="Q1612" s="118" t="s">
        <v>662</v>
      </c>
      <c r="R1612" s="57" t="s">
        <v>121</v>
      </c>
      <c r="S1612" s="60"/>
    </row>
    <row r="1613" spans="1:19" ht="135" hidden="1" customHeight="1" x14ac:dyDescent="0.2">
      <c r="A1613" s="61" t="s">
        <v>661</v>
      </c>
      <c r="B1613" s="55" t="s">
        <v>110</v>
      </c>
      <c r="C1613" s="56" t="s">
        <v>96</v>
      </c>
      <c r="D1613" s="57" t="s">
        <v>660</v>
      </c>
      <c r="E1613" s="61" t="s">
        <v>108</v>
      </c>
      <c r="F1613" s="61" t="s">
        <v>183</v>
      </c>
      <c r="G1613" s="55" t="s">
        <v>413</v>
      </c>
      <c r="H1613" s="93" t="s">
        <v>659</v>
      </c>
      <c r="I1613" s="93" t="s">
        <v>658</v>
      </c>
      <c r="J1613" s="61" t="s">
        <v>657</v>
      </c>
      <c r="K1613" s="62" t="s">
        <v>656</v>
      </c>
      <c r="L1613" s="63">
        <v>44648</v>
      </c>
      <c r="M1613" s="117" t="s">
        <v>103</v>
      </c>
      <c r="N1613" s="61" t="s">
        <v>408</v>
      </c>
      <c r="O1613" s="57" t="s">
        <v>641</v>
      </c>
      <c r="P1613" s="57" t="s">
        <v>640</v>
      </c>
      <c r="Q1613" s="118" t="s">
        <v>655</v>
      </c>
      <c r="R1613" s="57" t="s">
        <v>121</v>
      </c>
      <c r="S1613" s="60"/>
    </row>
    <row r="1614" spans="1:19" ht="135" hidden="1" customHeight="1" x14ac:dyDescent="0.2">
      <c r="A1614" s="61" t="s">
        <v>654</v>
      </c>
      <c r="B1614" s="55" t="s">
        <v>110</v>
      </c>
      <c r="C1614" s="56" t="s">
        <v>96</v>
      </c>
      <c r="D1614" s="57" t="s">
        <v>653</v>
      </c>
      <c r="E1614" s="61" t="s">
        <v>108</v>
      </c>
      <c r="F1614" s="61" t="s">
        <v>183</v>
      </c>
      <c r="G1614" s="55" t="s">
        <v>434</v>
      </c>
      <c r="H1614" s="93" t="s">
        <v>652</v>
      </c>
      <c r="I1614" s="93" t="s">
        <v>645</v>
      </c>
      <c r="J1614" s="61" t="s">
        <v>651</v>
      </c>
      <c r="K1614" s="62" t="s">
        <v>643</v>
      </c>
      <c r="L1614" s="63">
        <v>44648</v>
      </c>
      <c r="M1614" s="117" t="s">
        <v>103</v>
      </c>
      <c r="N1614" s="61" t="s">
        <v>431</v>
      </c>
      <c r="O1614" s="57" t="s">
        <v>641</v>
      </c>
      <c r="P1614" s="57" t="s">
        <v>640</v>
      </c>
      <c r="Q1614" s="118" t="s">
        <v>650</v>
      </c>
      <c r="R1614" s="57" t="s">
        <v>121</v>
      </c>
      <c r="S1614" s="60"/>
    </row>
    <row r="1615" spans="1:19" ht="135" hidden="1" customHeight="1" x14ac:dyDescent="0.2">
      <c r="A1615" s="61" t="s">
        <v>649</v>
      </c>
      <c r="B1615" s="55" t="s">
        <v>110</v>
      </c>
      <c r="C1615" s="56" t="s">
        <v>96</v>
      </c>
      <c r="D1615" s="57" t="s">
        <v>648</v>
      </c>
      <c r="E1615" s="61" t="s">
        <v>108</v>
      </c>
      <c r="F1615" s="61" t="s">
        <v>183</v>
      </c>
      <c r="G1615" s="55" t="s">
        <v>647</v>
      </c>
      <c r="H1615" s="93" t="s">
        <v>646</v>
      </c>
      <c r="I1615" s="93" t="s">
        <v>645</v>
      </c>
      <c r="J1615" s="61" t="s">
        <v>644</v>
      </c>
      <c r="K1615" s="62" t="s">
        <v>643</v>
      </c>
      <c r="L1615" s="63"/>
      <c r="M1615" s="117" t="s">
        <v>103</v>
      </c>
      <c r="N1615" s="61" t="s">
        <v>642</v>
      </c>
      <c r="O1615" s="57" t="s">
        <v>641</v>
      </c>
      <c r="P1615" s="57" t="s">
        <v>640</v>
      </c>
      <c r="Q1615" s="118" t="s">
        <v>639</v>
      </c>
      <c r="R1615" s="57" t="s">
        <v>121</v>
      </c>
      <c r="S1615" s="60"/>
    </row>
    <row r="1616" spans="1:19" ht="135" hidden="1" customHeight="1" x14ac:dyDescent="0.2">
      <c r="A1616" s="61" t="s">
        <v>638</v>
      </c>
      <c r="B1616" s="55" t="s">
        <v>110</v>
      </c>
      <c r="C1616" s="56" t="s">
        <v>96</v>
      </c>
      <c r="D1616" s="57" t="s">
        <v>637</v>
      </c>
      <c r="E1616" s="61" t="s">
        <v>636</v>
      </c>
      <c r="F1616" s="61" t="s">
        <v>117</v>
      </c>
      <c r="G1616" s="55" t="s">
        <v>92</v>
      </c>
      <c r="H1616" s="93" t="s">
        <v>86</v>
      </c>
      <c r="I1616" s="93" t="s">
        <v>86</v>
      </c>
      <c r="J1616" s="61" t="s">
        <v>635</v>
      </c>
      <c r="K1616" s="62" t="s">
        <v>634</v>
      </c>
      <c r="L1616" s="63">
        <v>45012</v>
      </c>
      <c r="M1616" s="117" t="s">
        <v>103</v>
      </c>
      <c r="N1616" s="61" t="s">
        <v>90</v>
      </c>
      <c r="O1616" s="57" t="s">
        <v>633</v>
      </c>
      <c r="P1616" s="57" t="s">
        <v>632</v>
      </c>
      <c r="Q1616" s="118" t="s">
        <v>631</v>
      </c>
      <c r="R1616" s="57" t="s">
        <v>86</v>
      </c>
      <c r="S1616" s="60"/>
    </row>
    <row r="1617" spans="1:19" ht="135" hidden="1" customHeight="1" x14ac:dyDescent="0.2">
      <c r="A1617" s="61" t="s">
        <v>630</v>
      </c>
      <c r="B1617" s="55" t="s">
        <v>97</v>
      </c>
      <c r="C1617" s="56" t="s">
        <v>96</v>
      </c>
      <c r="D1617" s="57" t="s">
        <v>629</v>
      </c>
      <c r="E1617" s="61" t="s">
        <v>512</v>
      </c>
      <c r="F1617" s="61" t="s">
        <v>228</v>
      </c>
      <c r="G1617" s="55" t="s">
        <v>218</v>
      </c>
      <c r="H1617" s="93" t="s">
        <v>86</v>
      </c>
      <c r="I1617" s="93" t="s">
        <v>86</v>
      </c>
      <c r="J1617" s="61" t="s">
        <v>628</v>
      </c>
      <c r="K1617" s="62" t="s">
        <v>627</v>
      </c>
      <c r="L1617" s="63">
        <v>44999</v>
      </c>
      <c r="M1617" s="93" t="s">
        <v>86</v>
      </c>
      <c r="N1617" s="61" t="s">
        <v>224</v>
      </c>
      <c r="O1617" s="57" t="s">
        <v>616</v>
      </c>
      <c r="P1617" s="57" t="s">
        <v>615</v>
      </c>
      <c r="Q1617" s="118" t="s">
        <v>626</v>
      </c>
      <c r="R1617" s="57" t="s">
        <v>86</v>
      </c>
      <c r="S1617" s="60"/>
    </row>
    <row r="1618" spans="1:19" ht="135" hidden="1" customHeight="1" x14ac:dyDescent="0.2">
      <c r="A1618" s="61" t="s">
        <v>625</v>
      </c>
      <c r="B1618" s="55" t="s">
        <v>97</v>
      </c>
      <c r="C1618" s="56" t="s">
        <v>96</v>
      </c>
      <c r="D1618" s="57" t="s">
        <v>624</v>
      </c>
      <c r="E1618" s="61" t="s">
        <v>512</v>
      </c>
      <c r="F1618" s="61" t="s">
        <v>511</v>
      </c>
      <c r="G1618" s="55" t="s">
        <v>218</v>
      </c>
      <c r="H1618" s="93" t="s">
        <v>86</v>
      </c>
      <c r="I1618" s="93" t="s">
        <v>86</v>
      </c>
      <c r="J1618" s="61" t="s">
        <v>623</v>
      </c>
      <c r="K1618" s="62" t="s">
        <v>622</v>
      </c>
      <c r="L1618" s="63">
        <v>44999</v>
      </c>
      <c r="M1618" s="93" t="s">
        <v>86</v>
      </c>
      <c r="N1618" s="61" t="s">
        <v>224</v>
      </c>
      <c r="O1618" s="57" t="s">
        <v>616</v>
      </c>
      <c r="P1618" s="57" t="s">
        <v>615</v>
      </c>
      <c r="Q1618" s="118" t="s">
        <v>621</v>
      </c>
      <c r="R1618" s="57" t="s">
        <v>86</v>
      </c>
      <c r="S1618" s="60"/>
    </row>
    <row r="1619" spans="1:19" ht="135" hidden="1" customHeight="1" x14ac:dyDescent="0.2">
      <c r="A1619" s="61" t="s">
        <v>620</v>
      </c>
      <c r="B1619" s="55" t="s">
        <v>97</v>
      </c>
      <c r="C1619" s="56" t="s">
        <v>96</v>
      </c>
      <c r="D1619" s="57" t="s">
        <v>619</v>
      </c>
      <c r="E1619" s="61" t="s">
        <v>512</v>
      </c>
      <c r="F1619" s="61" t="s">
        <v>219</v>
      </c>
      <c r="G1619" s="55" t="s">
        <v>218</v>
      </c>
      <c r="H1619" s="93" t="s">
        <v>86</v>
      </c>
      <c r="I1619" s="93" t="s">
        <v>86</v>
      </c>
      <c r="J1619" s="61" t="s">
        <v>618</v>
      </c>
      <c r="K1619" s="62" t="s">
        <v>617</v>
      </c>
      <c r="L1619" s="63">
        <v>44999</v>
      </c>
      <c r="M1619" s="93" t="s">
        <v>86</v>
      </c>
      <c r="N1619" s="61" t="s">
        <v>224</v>
      </c>
      <c r="O1619" s="57" t="s">
        <v>616</v>
      </c>
      <c r="P1619" s="57" t="s">
        <v>615</v>
      </c>
      <c r="Q1619" s="118" t="s">
        <v>614</v>
      </c>
      <c r="R1619" s="57" t="s">
        <v>86</v>
      </c>
      <c r="S1619" s="60"/>
    </row>
    <row r="1620" spans="1:19" ht="135" hidden="1" customHeight="1" x14ac:dyDescent="0.2">
      <c r="A1620" s="61" t="s">
        <v>613</v>
      </c>
      <c r="B1620" s="55" t="s">
        <v>110</v>
      </c>
      <c r="C1620" s="56" t="s">
        <v>96</v>
      </c>
      <c r="D1620" s="57" t="s">
        <v>612</v>
      </c>
      <c r="E1620" s="61" t="s">
        <v>108</v>
      </c>
      <c r="F1620" s="61" t="s">
        <v>117</v>
      </c>
      <c r="G1620" s="55" t="s">
        <v>375</v>
      </c>
      <c r="H1620" s="93" t="s">
        <v>86</v>
      </c>
      <c r="I1620" s="93" t="s">
        <v>86</v>
      </c>
      <c r="J1620" s="61" t="s">
        <v>611</v>
      </c>
      <c r="K1620" s="62" t="s">
        <v>610</v>
      </c>
      <c r="L1620" s="63">
        <v>45013</v>
      </c>
      <c r="M1620" s="117" t="s">
        <v>103</v>
      </c>
      <c r="N1620" s="61" t="s">
        <v>373</v>
      </c>
      <c r="O1620" s="57" t="s">
        <v>609</v>
      </c>
      <c r="P1620" s="57" t="s">
        <v>608</v>
      </c>
      <c r="Q1620" s="118" t="s">
        <v>607</v>
      </c>
      <c r="R1620" s="57" t="s">
        <v>86</v>
      </c>
      <c r="S1620" s="60"/>
    </row>
    <row r="1621" spans="1:19" ht="135" hidden="1" customHeight="1" x14ac:dyDescent="0.2">
      <c r="A1621" s="61" t="s">
        <v>606</v>
      </c>
      <c r="B1621" s="55" t="s">
        <v>110</v>
      </c>
      <c r="C1621" s="56" t="s">
        <v>96</v>
      </c>
      <c r="D1621" s="57" t="s">
        <v>605</v>
      </c>
      <c r="E1621" s="61" t="s">
        <v>118</v>
      </c>
      <c r="F1621" s="61" t="s">
        <v>117</v>
      </c>
      <c r="G1621" s="55" t="s">
        <v>92</v>
      </c>
      <c r="H1621" s="93" t="s">
        <v>86</v>
      </c>
      <c r="I1621" s="93" t="s">
        <v>86</v>
      </c>
      <c r="J1621" s="61" t="s">
        <v>604</v>
      </c>
      <c r="K1621" s="62" t="s">
        <v>603</v>
      </c>
      <c r="L1621" s="63">
        <v>45015</v>
      </c>
      <c r="M1621" s="117" t="s">
        <v>103</v>
      </c>
      <c r="N1621" s="61" t="s">
        <v>90</v>
      </c>
      <c r="O1621" s="57" t="s">
        <v>602</v>
      </c>
      <c r="P1621" s="57" t="s">
        <v>601</v>
      </c>
      <c r="Q1621" s="118" t="s">
        <v>600</v>
      </c>
      <c r="R1621" s="57" t="s">
        <v>86</v>
      </c>
      <c r="S1621" s="60"/>
    </row>
    <row r="1622" spans="1:19" ht="135" hidden="1" customHeight="1" x14ac:dyDescent="0.2">
      <c r="A1622" s="61" t="s">
        <v>599</v>
      </c>
      <c r="B1622" s="55" t="s">
        <v>110</v>
      </c>
      <c r="C1622" s="56" t="s">
        <v>96</v>
      </c>
      <c r="D1622" s="57" t="s">
        <v>598</v>
      </c>
      <c r="E1622" s="61" t="s">
        <v>597</v>
      </c>
      <c r="F1622" s="61" t="s">
        <v>117</v>
      </c>
      <c r="G1622" s="55" t="s">
        <v>92</v>
      </c>
      <c r="H1622" s="93" t="s">
        <v>86</v>
      </c>
      <c r="I1622" s="93" t="s">
        <v>86</v>
      </c>
      <c r="J1622" s="61" t="s">
        <v>596</v>
      </c>
      <c r="K1622" s="62" t="s">
        <v>595</v>
      </c>
      <c r="L1622" s="63">
        <v>45015</v>
      </c>
      <c r="M1622" s="117" t="s">
        <v>103</v>
      </c>
      <c r="N1622" s="61" t="s">
        <v>90</v>
      </c>
      <c r="O1622" s="57" t="s">
        <v>594</v>
      </c>
      <c r="P1622" s="57" t="s">
        <v>593</v>
      </c>
      <c r="Q1622" s="118" t="s">
        <v>592</v>
      </c>
      <c r="R1622" s="57" t="s">
        <v>86</v>
      </c>
      <c r="S1622" s="60"/>
    </row>
    <row r="1623" spans="1:19" ht="135" hidden="1" customHeight="1" x14ac:dyDescent="0.2">
      <c r="A1623" s="61" t="s">
        <v>591</v>
      </c>
      <c r="B1623" s="55" t="s">
        <v>110</v>
      </c>
      <c r="C1623" s="56" t="s">
        <v>96</v>
      </c>
      <c r="D1623" s="57" t="s">
        <v>590</v>
      </c>
      <c r="E1623" s="61" t="s">
        <v>589</v>
      </c>
      <c r="F1623" s="61" t="s">
        <v>117</v>
      </c>
      <c r="G1623" s="55" t="s">
        <v>92</v>
      </c>
      <c r="H1623" s="93" t="s">
        <v>86</v>
      </c>
      <c r="I1623" s="93" t="s">
        <v>86</v>
      </c>
      <c r="J1623" s="61" t="s">
        <v>588</v>
      </c>
      <c r="K1623" s="62" t="s">
        <v>587</v>
      </c>
      <c r="L1623" s="63">
        <v>45013</v>
      </c>
      <c r="M1623" s="117" t="s">
        <v>103</v>
      </c>
      <c r="N1623" s="61" t="s">
        <v>90</v>
      </c>
      <c r="O1623" s="57" t="s">
        <v>124</v>
      </c>
      <c r="P1623" s="57" t="s">
        <v>586</v>
      </c>
      <c r="Q1623" s="118" t="s">
        <v>585</v>
      </c>
      <c r="R1623" s="57" t="s">
        <v>86</v>
      </c>
      <c r="S1623" s="60"/>
    </row>
    <row r="1624" spans="1:19" ht="135" hidden="1" customHeight="1" x14ac:dyDescent="0.2">
      <c r="A1624" s="61" t="s">
        <v>584</v>
      </c>
      <c r="B1624" s="55" t="s">
        <v>110</v>
      </c>
      <c r="C1624" s="56" t="s">
        <v>96</v>
      </c>
      <c r="D1624" s="57" t="s">
        <v>583</v>
      </c>
      <c r="E1624" s="61" t="s">
        <v>108</v>
      </c>
      <c r="F1624" s="61" t="s">
        <v>582</v>
      </c>
      <c r="G1624" s="55" t="s">
        <v>92</v>
      </c>
      <c r="H1624" s="93" t="s">
        <v>86</v>
      </c>
      <c r="I1624" s="93" t="s">
        <v>86</v>
      </c>
      <c r="J1624" s="61" t="s">
        <v>581</v>
      </c>
      <c r="K1624" s="62" t="s">
        <v>580</v>
      </c>
      <c r="L1624" s="63">
        <v>45007</v>
      </c>
      <c r="M1624" s="117" t="s">
        <v>103</v>
      </c>
      <c r="N1624" s="61" t="s">
        <v>90</v>
      </c>
      <c r="O1624" s="57" t="s">
        <v>89</v>
      </c>
      <c r="P1624" s="57" t="s">
        <v>579</v>
      </c>
      <c r="Q1624" s="118" t="s">
        <v>578</v>
      </c>
      <c r="R1624" s="57" t="s">
        <v>86</v>
      </c>
      <c r="S1624" s="60"/>
    </row>
    <row r="1625" spans="1:19" ht="135" hidden="1" customHeight="1" x14ac:dyDescent="0.2">
      <c r="A1625" s="61" t="s">
        <v>577</v>
      </c>
      <c r="B1625" s="55" t="s">
        <v>110</v>
      </c>
      <c r="C1625" s="56" t="s">
        <v>96</v>
      </c>
      <c r="D1625" s="57" t="s">
        <v>576</v>
      </c>
      <c r="E1625" s="61" t="s">
        <v>568</v>
      </c>
      <c r="F1625" s="61" t="s">
        <v>173</v>
      </c>
      <c r="G1625" s="55" t="s">
        <v>413</v>
      </c>
      <c r="H1625" s="93" t="s">
        <v>575</v>
      </c>
      <c r="I1625" s="93" t="s">
        <v>574</v>
      </c>
      <c r="J1625" s="61" t="s">
        <v>573</v>
      </c>
      <c r="K1625" s="62" t="s">
        <v>572</v>
      </c>
      <c r="L1625" s="63">
        <v>45015</v>
      </c>
      <c r="M1625" s="117" t="s">
        <v>103</v>
      </c>
      <c r="N1625" s="61" t="s">
        <v>408</v>
      </c>
      <c r="O1625" s="57" t="s">
        <v>565</v>
      </c>
      <c r="P1625" s="57" t="s">
        <v>564</v>
      </c>
      <c r="Q1625" s="118" t="s">
        <v>571</v>
      </c>
      <c r="R1625" s="57" t="s">
        <v>86</v>
      </c>
      <c r="S1625" s="60"/>
    </row>
    <row r="1626" spans="1:19" ht="135" hidden="1" customHeight="1" x14ac:dyDescent="0.2">
      <c r="A1626" s="61" t="s">
        <v>570</v>
      </c>
      <c r="B1626" s="55" t="s">
        <v>110</v>
      </c>
      <c r="C1626" s="56" t="s">
        <v>96</v>
      </c>
      <c r="D1626" s="57" t="s">
        <v>569</v>
      </c>
      <c r="E1626" s="61" t="s">
        <v>568</v>
      </c>
      <c r="F1626" s="61" t="s">
        <v>458</v>
      </c>
      <c r="G1626" s="55" t="s">
        <v>413</v>
      </c>
      <c r="H1626" s="93" t="s">
        <v>86</v>
      </c>
      <c r="I1626" s="93" t="s">
        <v>86</v>
      </c>
      <c r="J1626" s="61" t="s">
        <v>567</v>
      </c>
      <c r="K1626" s="62" t="s">
        <v>566</v>
      </c>
      <c r="L1626" s="63">
        <v>45015</v>
      </c>
      <c r="M1626" s="117" t="s">
        <v>103</v>
      </c>
      <c r="N1626" s="61" t="s">
        <v>408</v>
      </c>
      <c r="O1626" s="57" t="s">
        <v>565</v>
      </c>
      <c r="P1626" s="57" t="s">
        <v>564</v>
      </c>
      <c r="Q1626" s="118" t="s">
        <v>563</v>
      </c>
      <c r="R1626" s="57" t="s">
        <v>86</v>
      </c>
      <c r="S1626" s="60"/>
    </row>
    <row r="1627" spans="1:19" ht="135" hidden="1" customHeight="1" x14ac:dyDescent="0.2">
      <c r="A1627" s="61" t="s">
        <v>562</v>
      </c>
      <c r="B1627" s="55" t="s">
        <v>97</v>
      </c>
      <c r="C1627" s="56" t="s">
        <v>96</v>
      </c>
      <c r="D1627" s="57" t="s">
        <v>561</v>
      </c>
      <c r="E1627" s="61" t="s">
        <v>539</v>
      </c>
      <c r="F1627" s="61" t="s">
        <v>458</v>
      </c>
      <c r="G1627" s="55" t="s">
        <v>163</v>
      </c>
      <c r="H1627" s="93" t="s">
        <v>86</v>
      </c>
      <c r="I1627" s="93" t="s">
        <v>86</v>
      </c>
      <c r="J1627" s="61" t="s">
        <v>560</v>
      </c>
      <c r="K1627" s="62" t="s">
        <v>559</v>
      </c>
      <c r="L1627" s="63">
        <v>45037</v>
      </c>
      <c r="M1627" s="93" t="s">
        <v>86</v>
      </c>
      <c r="N1627" s="61" t="s">
        <v>158</v>
      </c>
      <c r="O1627" s="57" t="s">
        <v>536</v>
      </c>
      <c r="P1627" s="57" t="s">
        <v>535</v>
      </c>
      <c r="Q1627" s="118" t="s">
        <v>558</v>
      </c>
      <c r="R1627" s="57" t="s">
        <v>86</v>
      </c>
      <c r="S1627" s="60"/>
    </row>
    <row r="1628" spans="1:19" ht="135" hidden="1" customHeight="1" x14ac:dyDescent="0.2">
      <c r="A1628" s="61" t="s">
        <v>557</v>
      </c>
      <c r="B1628" s="55" t="s">
        <v>97</v>
      </c>
      <c r="C1628" s="56" t="s">
        <v>96</v>
      </c>
      <c r="D1628" s="57" t="s">
        <v>556</v>
      </c>
      <c r="E1628" s="61" t="s">
        <v>539</v>
      </c>
      <c r="F1628" s="61" t="s">
        <v>555</v>
      </c>
      <c r="G1628" s="55" t="s">
        <v>163</v>
      </c>
      <c r="H1628" s="93" t="s">
        <v>86</v>
      </c>
      <c r="I1628" s="93" t="s">
        <v>86</v>
      </c>
      <c r="J1628" s="61" t="s">
        <v>554</v>
      </c>
      <c r="K1628" s="62" t="s">
        <v>553</v>
      </c>
      <c r="L1628" s="63">
        <v>45037</v>
      </c>
      <c r="M1628" s="93" t="s">
        <v>86</v>
      </c>
      <c r="N1628" s="61" t="s">
        <v>158</v>
      </c>
      <c r="O1628" s="57" t="s">
        <v>536</v>
      </c>
      <c r="P1628" s="57" t="s">
        <v>535</v>
      </c>
      <c r="Q1628" s="118" t="s">
        <v>552</v>
      </c>
      <c r="R1628" s="57" t="s">
        <v>86</v>
      </c>
      <c r="S1628" s="60"/>
    </row>
    <row r="1629" spans="1:19" ht="135" hidden="1" customHeight="1" x14ac:dyDescent="0.2">
      <c r="A1629" s="61" t="s">
        <v>551</v>
      </c>
      <c r="B1629" s="55" t="s">
        <v>97</v>
      </c>
      <c r="C1629" s="56" t="s">
        <v>96</v>
      </c>
      <c r="D1629" s="57" t="s">
        <v>550</v>
      </c>
      <c r="E1629" s="61" t="s">
        <v>539</v>
      </c>
      <c r="F1629" s="61" t="s">
        <v>173</v>
      </c>
      <c r="G1629" s="55" t="s">
        <v>163</v>
      </c>
      <c r="H1629" s="93" t="s">
        <v>86</v>
      </c>
      <c r="I1629" s="93" t="s">
        <v>86</v>
      </c>
      <c r="J1629" s="61" t="s">
        <v>549</v>
      </c>
      <c r="K1629" s="62" t="s">
        <v>548</v>
      </c>
      <c r="L1629" s="63">
        <v>45037</v>
      </c>
      <c r="M1629" s="93" t="s">
        <v>86</v>
      </c>
      <c r="N1629" s="61" t="s">
        <v>158</v>
      </c>
      <c r="O1629" s="57" t="s">
        <v>536</v>
      </c>
      <c r="P1629" s="57" t="s">
        <v>535</v>
      </c>
      <c r="Q1629" s="118" t="s">
        <v>547</v>
      </c>
      <c r="R1629" s="57" t="s">
        <v>86</v>
      </c>
      <c r="S1629" s="60"/>
    </row>
    <row r="1630" spans="1:19" ht="135" hidden="1" customHeight="1" x14ac:dyDescent="0.2">
      <c r="A1630" s="61" t="s">
        <v>546</v>
      </c>
      <c r="B1630" s="55" t="s">
        <v>97</v>
      </c>
      <c r="C1630" s="56" t="s">
        <v>96</v>
      </c>
      <c r="D1630" s="57" t="s">
        <v>545</v>
      </c>
      <c r="E1630" s="61" t="s">
        <v>539</v>
      </c>
      <c r="F1630" s="61" t="s">
        <v>183</v>
      </c>
      <c r="G1630" s="55" t="s">
        <v>163</v>
      </c>
      <c r="H1630" s="93" t="s">
        <v>86</v>
      </c>
      <c r="I1630" s="93" t="s">
        <v>86</v>
      </c>
      <c r="J1630" s="61" t="s">
        <v>544</v>
      </c>
      <c r="K1630" s="62" t="s">
        <v>543</v>
      </c>
      <c r="L1630" s="63">
        <v>45037</v>
      </c>
      <c r="M1630" s="93" t="s">
        <v>86</v>
      </c>
      <c r="N1630" s="61" t="s">
        <v>158</v>
      </c>
      <c r="O1630" s="57" t="s">
        <v>536</v>
      </c>
      <c r="P1630" s="57" t="s">
        <v>535</v>
      </c>
      <c r="Q1630" s="118" t="s">
        <v>542</v>
      </c>
      <c r="R1630" s="57" t="s">
        <v>86</v>
      </c>
      <c r="S1630" s="60"/>
    </row>
    <row r="1631" spans="1:19" ht="135" hidden="1" customHeight="1" x14ac:dyDescent="0.2">
      <c r="A1631" s="61" t="s">
        <v>541</v>
      </c>
      <c r="B1631" s="55" t="s">
        <v>97</v>
      </c>
      <c r="C1631" s="56" t="s">
        <v>96</v>
      </c>
      <c r="D1631" s="57" t="s">
        <v>540</v>
      </c>
      <c r="E1631" s="61" t="s">
        <v>539</v>
      </c>
      <c r="F1631" s="61" t="s">
        <v>164</v>
      </c>
      <c r="G1631" s="55" t="s">
        <v>163</v>
      </c>
      <c r="H1631" s="93" t="s">
        <v>86</v>
      </c>
      <c r="I1631" s="93" t="s">
        <v>86</v>
      </c>
      <c r="J1631" s="61" t="s">
        <v>538</v>
      </c>
      <c r="K1631" s="62" t="s">
        <v>537</v>
      </c>
      <c r="L1631" s="63">
        <v>45037</v>
      </c>
      <c r="M1631" s="93" t="s">
        <v>86</v>
      </c>
      <c r="N1631" s="61" t="s">
        <v>158</v>
      </c>
      <c r="O1631" s="57" t="s">
        <v>536</v>
      </c>
      <c r="P1631" s="57" t="s">
        <v>535</v>
      </c>
      <c r="Q1631" s="118" t="s">
        <v>534</v>
      </c>
      <c r="R1631" s="57" t="s">
        <v>86</v>
      </c>
      <c r="S1631" s="60"/>
    </row>
    <row r="1632" spans="1:19" ht="135" hidden="1" customHeight="1" x14ac:dyDescent="0.2">
      <c r="A1632" s="61" t="s">
        <v>533</v>
      </c>
      <c r="B1632" s="55" t="s">
        <v>97</v>
      </c>
      <c r="C1632" s="56" t="s">
        <v>96</v>
      </c>
      <c r="D1632" s="57" t="s">
        <v>532</v>
      </c>
      <c r="E1632" s="61" t="s">
        <v>512</v>
      </c>
      <c r="F1632" s="61" t="s">
        <v>228</v>
      </c>
      <c r="G1632" s="55" t="s">
        <v>218</v>
      </c>
      <c r="H1632" s="93" t="s">
        <v>531</v>
      </c>
      <c r="I1632" s="93" t="s">
        <v>530</v>
      </c>
      <c r="J1632" s="61" t="s">
        <v>529</v>
      </c>
      <c r="K1632" s="62">
        <v>63.8</v>
      </c>
      <c r="L1632" s="63">
        <v>45054</v>
      </c>
      <c r="M1632" s="93" t="s">
        <v>86</v>
      </c>
      <c r="N1632" s="61" t="s">
        <v>224</v>
      </c>
      <c r="O1632" s="57" t="s">
        <v>507</v>
      </c>
      <c r="P1632" s="57" t="s">
        <v>506</v>
      </c>
      <c r="Q1632" s="118" t="s">
        <v>528</v>
      </c>
      <c r="R1632" s="57" t="s">
        <v>86</v>
      </c>
      <c r="S1632" s="60"/>
    </row>
    <row r="1633" spans="1:19" ht="135" hidden="1" customHeight="1" x14ac:dyDescent="0.2">
      <c r="A1633" s="61" t="s">
        <v>527</v>
      </c>
      <c r="B1633" s="55" t="s">
        <v>97</v>
      </c>
      <c r="C1633" s="56" t="s">
        <v>96</v>
      </c>
      <c r="D1633" s="57" t="s">
        <v>526</v>
      </c>
      <c r="E1633" s="61" t="s">
        <v>512</v>
      </c>
      <c r="F1633" s="61" t="s">
        <v>228</v>
      </c>
      <c r="G1633" s="55" t="s">
        <v>218</v>
      </c>
      <c r="H1633" s="93" t="s">
        <v>525</v>
      </c>
      <c r="I1633" s="93" t="s">
        <v>524</v>
      </c>
      <c r="J1633" s="61" t="s">
        <v>523</v>
      </c>
      <c r="K1633" s="62">
        <v>72.75</v>
      </c>
      <c r="L1633" s="63">
        <v>45054</v>
      </c>
      <c r="M1633" s="93" t="s">
        <v>86</v>
      </c>
      <c r="N1633" s="61" t="s">
        <v>224</v>
      </c>
      <c r="O1633" s="57" t="s">
        <v>507</v>
      </c>
      <c r="P1633" s="57" t="s">
        <v>506</v>
      </c>
      <c r="Q1633" s="118" t="s">
        <v>522</v>
      </c>
      <c r="R1633" s="57" t="s">
        <v>86</v>
      </c>
      <c r="S1633" s="60"/>
    </row>
    <row r="1634" spans="1:19" ht="135" hidden="1" customHeight="1" x14ac:dyDescent="0.2">
      <c r="A1634" s="61" t="s">
        <v>521</v>
      </c>
      <c r="B1634" s="55" t="s">
        <v>97</v>
      </c>
      <c r="C1634" s="56" t="s">
        <v>96</v>
      </c>
      <c r="D1634" s="57" t="s">
        <v>520</v>
      </c>
      <c r="E1634" s="61" t="s">
        <v>512</v>
      </c>
      <c r="F1634" s="61" t="s">
        <v>511</v>
      </c>
      <c r="G1634" s="55" t="s">
        <v>218</v>
      </c>
      <c r="H1634" s="93" t="s">
        <v>519</v>
      </c>
      <c r="I1634" s="93" t="s">
        <v>518</v>
      </c>
      <c r="J1634" s="61" t="s">
        <v>517</v>
      </c>
      <c r="K1634" s="62">
        <v>65.709999999999994</v>
      </c>
      <c r="L1634" s="63">
        <v>45054</v>
      </c>
      <c r="M1634" s="93" t="s">
        <v>86</v>
      </c>
      <c r="N1634" s="61" t="s">
        <v>224</v>
      </c>
      <c r="O1634" s="57" t="s">
        <v>516</v>
      </c>
      <c r="P1634" s="57" t="s">
        <v>506</v>
      </c>
      <c r="Q1634" s="118" t="s">
        <v>515</v>
      </c>
      <c r="R1634" s="57" t="s">
        <v>86</v>
      </c>
      <c r="S1634" s="60"/>
    </row>
    <row r="1635" spans="1:19" ht="135" hidden="1" customHeight="1" x14ac:dyDescent="0.2">
      <c r="A1635" s="61" t="s">
        <v>514</v>
      </c>
      <c r="B1635" s="55" t="s">
        <v>97</v>
      </c>
      <c r="C1635" s="56" t="s">
        <v>96</v>
      </c>
      <c r="D1635" s="57" t="s">
        <v>513</v>
      </c>
      <c r="E1635" s="61" t="s">
        <v>512</v>
      </c>
      <c r="F1635" s="61" t="s">
        <v>511</v>
      </c>
      <c r="G1635" s="55" t="s">
        <v>218</v>
      </c>
      <c r="H1635" s="93" t="s">
        <v>510</v>
      </c>
      <c r="I1635" s="93" t="s">
        <v>509</v>
      </c>
      <c r="J1635" s="61" t="s">
        <v>508</v>
      </c>
      <c r="K1635" s="62">
        <v>74.66</v>
      </c>
      <c r="L1635" s="63">
        <v>45054</v>
      </c>
      <c r="M1635" s="93" t="s">
        <v>86</v>
      </c>
      <c r="N1635" s="61" t="s">
        <v>224</v>
      </c>
      <c r="O1635" s="57" t="s">
        <v>507</v>
      </c>
      <c r="P1635" s="57" t="s">
        <v>506</v>
      </c>
      <c r="Q1635" s="118" t="s">
        <v>505</v>
      </c>
      <c r="R1635" s="57" t="s">
        <v>86</v>
      </c>
      <c r="S1635" s="60"/>
    </row>
    <row r="1636" spans="1:19" ht="135" hidden="1" customHeight="1" x14ac:dyDescent="0.2">
      <c r="A1636" s="61" t="s">
        <v>504</v>
      </c>
      <c r="B1636" s="55" t="s">
        <v>97</v>
      </c>
      <c r="C1636" s="56" t="s">
        <v>96</v>
      </c>
      <c r="D1636" s="57" t="s">
        <v>498</v>
      </c>
      <c r="E1636" s="61" t="s">
        <v>220</v>
      </c>
      <c r="F1636" s="61" t="s">
        <v>228</v>
      </c>
      <c r="G1636" s="55" t="s">
        <v>218</v>
      </c>
      <c r="H1636" s="93" t="s">
        <v>503</v>
      </c>
      <c r="I1636" s="93" t="s">
        <v>502</v>
      </c>
      <c r="J1636" s="61" t="s">
        <v>501</v>
      </c>
      <c r="K1636" s="62" t="s">
        <v>500</v>
      </c>
      <c r="L1636" s="63">
        <v>43592</v>
      </c>
      <c r="M1636" s="93" t="s">
        <v>86</v>
      </c>
      <c r="N1636" s="61" t="s">
        <v>224</v>
      </c>
      <c r="O1636" s="57" t="s">
        <v>493</v>
      </c>
      <c r="P1636" s="57" t="s">
        <v>492</v>
      </c>
      <c r="Q1636" s="118" t="s">
        <v>491</v>
      </c>
      <c r="R1636" s="57" t="s">
        <v>121</v>
      </c>
      <c r="S1636" s="60"/>
    </row>
    <row r="1637" spans="1:19" ht="135" hidden="1" customHeight="1" x14ac:dyDescent="0.2">
      <c r="A1637" s="61" t="s">
        <v>499</v>
      </c>
      <c r="B1637" s="55" t="s">
        <v>97</v>
      </c>
      <c r="C1637" s="56" t="s">
        <v>96</v>
      </c>
      <c r="D1637" s="57" t="s">
        <v>498</v>
      </c>
      <c r="E1637" s="61" t="s">
        <v>220</v>
      </c>
      <c r="F1637" s="61" t="s">
        <v>219</v>
      </c>
      <c r="G1637" s="55" t="s">
        <v>218</v>
      </c>
      <c r="H1637" s="93" t="s">
        <v>497</v>
      </c>
      <c r="I1637" s="93" t="s">
        <v>496</v>
      </c>
      <c r="J1637" s="61" t="s">
        <v>495</v>
      </c>
      <c r="K1637" s="62" t="s">
        <v>494</v>
      </c>
      <c r="L1637" s="63">
        <v>43592</v>
      </c>
      <c r="M1637" s="93" t="s">
        <v>86</v>
      </c>
      <c r="N1637" s="61" t="s">
        <v>214</v>
      </c>
      <c r="O1637" s="57" t="s">
        <v>493</v>
      </c>
      <c r="P1637" s="57" t="s">
        <v>492</v>
      </c>
      <c r="Q1637" s="118" t="s">
        <v>491</v>
      </c>
      <c r="R1637" s="57" t="s">
        <v>121</v>
      </c>
      <c r="S1637" s="60"/>
    </row>
    <row r="1638" spans="1:19" ht="135" hidden="1" customHeight="1" x14ac:dyDescent="0.2">
      <c r="A1638" s="61" t="s">
        <v>490</v>
      </c>
      <c r="B1638" s="55" t="s">
        <v>97</v>
      </c>
      <c r="C1638" s="56" t="s">
        <v>96</v>
      </c>
      <c r="D1638" s="57" t="s">
        <v>489</v>
      </c>
      <c r="E1638" s="61" t="s">
        <v>220</v>
      </c>
      <c r="F1638" s="61" t="s">
        <v>219</v>
      </c>
      <c r="G1638" s="55" t="s">
        <v>218</v>
      </c>
      <c r="H1638" s="93" t="s">
        <v>86</v>
      </c>
      <c r="I1638" s="93" t="s">
        <v>86</v>
      </c>
      <c r="J1638" s="61" t="s">
        <v>488</v>
      </c>
      <c r="K1638" s="62" t="s">
        <v>487</v>
      </c>
      <c r="L1638" s="63">
        <v>45042</v>
      </c>
      <c r="M1638" s="93" t="s">
        <v>86</v>
      </c>
      <c r="N1638" s="61" t="s">
        <v>214</v>
      </c>
      <c r="O1638" s="57" t="s">
        <v>481</v>
      </c>
      <c r="P1638" s="57" t="s">
        <v>480</v>
      </c>
      <c r="Q1638" s="118" t="s">
        <v>486</v>
      </c>
      <c r="R1638" s="57" t="s">
        <v>86</v>
      </c>
      <c r="S1638" s="60"/>
    </row>
    <row r="1639" spans="1:19" ht="135" hidden="1" customHeight="1" x14ac:dyDescent="0.2">
      <c r="A1639" s="61" t="s">
        <v>485</v>
      </c>
      <c r="B1639" s="55" t="s">
        <v>97</v>
      </c>
      <c r="C1639" s="56" t="s">
        <v>96</v>
      </c>
      <c r="D1639" s="57" t="s">
        <v>484</v>
      </c>
      <c r="E1639" s="61" t="s">
        <v>220</v>
      </c>
      <c r="F1639" s="61" t="s">
        <v>228</v>
      </c>
      <c r="G1639" s="55" t="s">
        <v>218</v>
      </c>
      <c r="H1639" s="93" t="s">
        <v>86</v>
      </c>
      <c r="I1639" s="93" t="s">
        <v>86</v>
      </c>
      <c r="J1639" s="61" t="s">
        <v>483</v>
      </c>
      <c r="K1639" s="62" t="s">
        <v>482</v>
      </c>
      <c r="L1639" s="63">
        <v>45042</v>
      </c>
      <c r="M1639" s="93" t="s">
        <v>86</v>
      </c>
      <c r="N1639" s="61" t="s">
        <v>224</v>
      </c>
      <c r="O1639" s="57" t="s">
        <v>481</v>
      </c>
      <c r="P1639" s="57" t="s">
        <v>480</v>
      </c>
      <c r="Q1639" s="118" t="s">
        <v>479</v>
      </c>
      <c r="R1639" s="57" t="s">
        <v>86</v>
      </c>
      <c r="S1639" s="60"/>
    </row>
    <row r="1640" spans="1:19" ht="135" hidden="1" customHeight="1" x14ac:dyDescent="0.2">
      <c r="A1640" s="61" t="s">
        <v>478</v>
      </c>
      <c r="B1640" s="55" t="s">
        <v>97</v>
      </c>
      <c r="C1640" s="56" t="s">
        <v>96</v>
      </c>
      <c r="D1640" s="57" t="s">
        <v>477</v>
      </c>
      <c r="E1640" s="61" t="s">
        <v>476</v>
      </c>
      <c r="F1640" s="61" t="s">
        <v>129</v>
      </c>
      <c r="G1640" s="55" t="s">
        <v>92</v>
      </c>
      <c r="H1640" s="93" t="s">
        <v>475</v>
      </c>
      <c r="I1640" s="93" t="s">
        <v>474</v>
      </c>
      <c r="J1640" s="61" t="s">
        <v>473</v>
      </c>
      <c r="K1640" s="62" t="s">
        <v>472</v>
      </c>
      <c r="L1640" s="63">
        <v>44011</v>
      </c>
      <c r="M1640" s="93" t="s">
        <v>86</v>
      </c>
      <c r="N1640" s="61" t="s">
        <v>90</v>
      </c>
      <c r="O1640" s="57" t="s">
        <v>471</v>
      </c>
      <c r="P1640" s="57" t="s">
        <v>470</v>
      </c>
      <c r="Q1640" s="118" t="s">
        <v>469</v>
      </c>
      <c r="R1640" s="57" t="s">
        <v>121</v>
      </c>
      <c r="S1640" s="60"/>
    </row>
    <row r="1641" spans="1:19" ht="135" hidden="1" customHeight="1" x14ac:dyDescent="0.2">
      <c r="A1641" s="61" t="s">
        <v>468</v>
      </c>
      <c r="B1641" s="55" t="s">
        <v>110</v>
      </c>
      <c r="C1641" s="56" t="s">
        <v>96</v>
      </c>
      <c r="D1641" s="57" t="s">
        <v>441</v>
      </c>
      <c r="E1641" s="61" t="s">
        <v>414</v>
      </c>
      <c r="F1641" s="61" t="s">
        <v>164</v>
      </c>
      <c r="G1641" s="55" t="s">
        <v>413</v>
      </c>
      <c r="H1641" s="93" t="s">
        <v>467</v>
      </c>
      <c r="I1641" s="93" t="s">
        <v>439</v>
      </c>
      <c r="J1641" s="61" t="s">
        <v>466</v>
      </c>
      <c r="K1641" s="62" t="s">
        <v>437</v>
      </c>
      <c r="L1641" s="63">
        <v>44648</v>
      </c>
      <c r="M1641" s="117" t="s">
        <v>103</v>
      </c>
      <c r="N1641" s="61" t="s">
        <v>408</v>
      </c>
      <c r="O1641" s="57" t="s">
        <v>407</v>
      </c>
      <c r="P1641" s="57" t="s">
        <v>406</v>
      </c>
      <c r="Q1641" s="118" t="s">
        <v>436</v>
      </c>
      <c r="R1641" s="57" t="s">
        <v>121</v>
      </c>
      <c r="S1641" s="60"/>
    </row>
    <row r="1642" spans="1:19" ht="135" hidden="1" customHeight="1" x14ac:dyDescent="0.2">
      <c r="A1642" s="61" t="s">
        <v>465</v>
      </c>
      <c r="B1642" s="55" t="s">
        <v>110</v>
      </c>
      <c r="C1642" s="56" t="s">
        <v>96</v>
      </c>
      <c r="D1642" s="57" t="s">
        <v>464</v>
      </c>
      <c r="E1642" s="61" t="s">
        <v>414</v>
      </c>
      <c r="F1642" s="61" t="s">
        <v>458</v>
      </c>
      <c r="G1642" s="55" t="s">
        <v>413</v>
      </c>
      <c r="H1642" s="93" t="s">
        <v>463</v>
      </c>
      <c r="I1642" s="93" t="s">
        <v>456</v>
      </c>
      <c r="J1642" s="61" t="s">
        <v>462</v>
      </c>
      <c r="K1642" s="62" t="s">
        <v>454</v>
      </c>
      <c r="L1642" s="63">
        <v>44648</v>
      </c>
      <c r="M1642" s="117" t="s">
        <v>103</v>
      </c>
      <c r="N1642" s="61" t="s">
        <v>408</v>
      </c>
      <c r="O1642" s="57" t="s">
        <v>407</v>
      </c>
      <c r="P1642" s="57" t="s">
        <v>406</v>
      </c>
      <c r="Q1642" s="118" t="s">
        <v>461</v>
      </c>
      <c r="R1642" s="57" t="s">
        <v>121</v>
      </c>
      <c r="S1642" s="60"/>
    </row>
    <row r="1643" spans="1:19" ht="135" hidden="1" customHeight="1" x14ac:dyDescent="0.2">
      <c r="A1643" s="61" t="s">
        <v>460</v>
      </c>
      <c r="B1643" s="55" t="s">
        <v>110</v>
      </c>
      <c r="C1643" s="56" t="s">
        <v>96</v>
      </c>
      <c r="D1643" s="57" t="s">
        <v>459</v>
      </c>
      <c r="E1643" s="61" t="s">
        <v>414</v>
      </c>
      <c r="F1643" s="61" t="s">
        <v>458</v>
      </c>
      <c r="G1643" s="55" t="s">
        <v>434</v>
      </c>
      <c r="H1643" s="93" t="s">
        <v>457</v>
      </c>
      <c r="I1643" s="93" t="s">
        <v>456</v>
      </c>
      <c r="J1643" s="61" t="s">
        <v>455</v>
      </c>
      <c r="K1643" s="62" t="s">
        <v>454</v>
      </c>
      <c r="L1643" s="63">
        <v>44648</v>
      </c>
      <c r="M1643" s="117" t="s">
        <v>103</v>
      </c>
      <c r="N1643" s="61" t="s">
        <v>431</v>
      </c>
      <c r="O1643" s="57" t="s">
        <v>407</v>
      </c>
      <c r="P1643" s="57" t="s">
        <v>406</v>
      </c>
      <c r="Q1643" s="118" t="s">
        <v>453</v>
      </c>
      <c r="R1643" s="57" t="s">
        <v>121</v>
      </c>
      <c r="S1643" s="60"/>
    </row>
    <row r="1644" spans="1:19" ht="135" hidden="1" customHeight="1" x14ac:dyDescent="0.2">
      <c r="A1644" s="61" t="s">
        <v>452</v>
      </c>
      <c r="B1644" s="55" t="s">
        <v>110</v>
      </c>
      <c r="C1644" s="56" t="s">
        <v>96</v>
      </c>
      <c r="D1644" s="57" t="s">
        <v>451</v>
      </c>
      <c r="E1644" s="61" t="s">
        <v>414</v>
      </c>
      <c r="F1644" s="61" t="s">
        <v>164</v>
      </c>
      <c r="G1644" s="55" t="s">
        <v>434</v>
      </c>
      <c r="H1644" s="93" t="s">
        <v>450</v>
      </c>
      <c r="I1644" s="93" t="s">
        <v>420</v>
      </c>
      <c r="J1644" s="61" t="s">
        <v>449</v>
      </c>
      <c r="K1644" s="62" t="s">
        <v>418</v>
      </c>
      <c r="L1644" s="63">
        <v>44648</v>
      </c>
      <c r="M1644" s="117" t="s">
        <v>103</v>
      </c>
      <c r="N1644" s="61" t="s">
        <v>431</v>
      </c>
      <c r="O1644" s="57" t="s">
        <v>407</v>
      </c>
      <c r="P1644" s="57" t="s">
        <v>406</v>
      </c>
      <c r="Q1644" s="118" t="s">
        <v>448</v>
      </c>
      <c r="R1644" s="57" t="s">
        <v>121</v>
      </c>
      <c r="S1644" s="60"/>
    </row>
    <row r="1645" spans="1:19" ht="135" hidden="1" customHeight="1" x14ac:dyDescent="0.2">
      <c r="A1645" s="61" t="s">
        <v>447</v>
      </c>
      <c r="B1645" s="55" t="s">
        <v>110</v>
      </c>
      <c r="C1645" s="56" t="s">
        <v>96</v>
      </c>
      <c r="D1645" s="57" t="s">
        <v>446</v>
      </c>
      <c r="E1645" s="61" t="s">
        <v>414</v>
      </c>
      <c r="F1645" s="61" t="s">
        <v>173</v>
      </c>
      <c r="G1645" s="55" t="s">
        <v>434</v>
      </c>
      <c r="H1645" s="93" t="s">
        <v>445</v>
      </c>
      <c r="I1645" s="93" t="s">
        <v>427</v>
      </c>
      <c r="J1645" s="61" t="s">
        <v>444</v>
      </c>
      <c r="K1645" s="62" t="s">
        <v>425</v>
      </c>
      <c r="L1645" s="63">
        <v>44648</v>
      </c>
      <c r="M1645" s="117" t="s">
        <v>103</v>
      </c>
      <c r="N1645" s="61" t="s">
        <v>431</v>
      </c>
      <c r="O1645" s="57" t="s">
        <v>407</v>
      </c>
      <c r="P1645" s="57" t="s">
        <v>406</v>
      </c>
      <c r="Q1645" s="118" t="s">
        <v>443</v>
      </c>
      <c r="R1645" s="57" t="s">
        <v>121</v>
      </c>
      <c r="S1645" s="60"/>
    </row>
    <row r="1646" spans="1:19" ht="135" hidden="1" customHeight="1" x14ac:dyDescent="0.2">
      <c r="A1646" s="61" t="s">
        <v>442</v>
      </c>
      <c r="B1646" s="55" t="s">
        <v>110</v>
      </c>
      <c r="C1646" s="56" t="s">
        <v>96</v>
      </c>
      <c r="D1646" s="57" t="s">
        <v>441</v>
      </c>
      <c r="E1646" s="61" t="s">
        <v>414</v>
      </c>
      <c r="F1646" s="61" t="s">
        <v>164</v>
      </c>
      <c r="G1646" s="55" t="s">
        <v>434</v>
      </c>
      <c r="H1646" s="93" t="s">
        <v>440</v>
      </c>
      <c r="I1646" s="93" t="s">
        <v>439</v>
      </c>
      <c r="J1646" s="61" t="s">
        <v>438</v>
      </c>
      <c r="K1646" s="62" t="s">
        <v>437</v>
      </c>
      <c r="L1646" s="63">
        <v>44648</v>
      </c>
      <c r="M1646" s="117" t="s">
        <v>103</v>
      </c>
      <c r="N1646" s="61" t="s">
        <v>431</v>
      </c>
      <c r="O1646" s="57" t="s">
        <v>407</v>
      </c>
      <c r="P1646" s="57" t="s">
        <v>406</v>
      </c>
      <c r="Q1646" s="118" t="s">
        <v>436</v>
      </c>
      <c r="R1646" s="57" t="s">
        <v>121</v>
      </c>
      <c r="S1646" s="60"/>
    </row>
    <row r="1647" spans="1:19" ht="135" hidden="1" customHeight="1" x14ac:dyDescent="0.2">
      <c r="A1647" s="61" t="s">
        <v>435</v>
      </c>
      <c r="B1647" s="55" t="s">
        <v>110</v>
      </c>
      <c r="C1647" s="56" t="s">
        <v>96</v>
      </c>
      <c r="D1647" s="57" t="s">
        <v>415</v>
      </c>
      <c r="E1647" s="61" t="s">
        <v>414</v>
      </c>
      <c r="F1647" s="61" t="s">
        <v>183</v>
      </c>
      <c r="G1647" s="55" t="s">
        <v>434</v>
      </c>
      <c r="H1647" s="93" t="s">
        <v>433</v>
      </c>
      <c r="I1647" s="93" t="s">
        <v>411</v>
      </c>
      <c r="J1647" s="61" t="s">
        <v>432</v>
      </c>
      <c r="K1647" s="62" t="s">
        <v>409</v>
      </c>
      <c r="L1647" s="63">
        <v>44648</v>
      </c>
      <c r="M1647" s="117" t="s">
        <v>103</v>
      </c>
      <c r="N1647" s="61" t="s">
        <v>431</v>
      </c>
      <c r="O1647" s="57" t="s">
        <v>407</v>
      </c>
      <c r="P1647" s="57" t="s">
        <v>406</v>
      </c>
      <c r="Q1647" s="118" t="s">
        <v>405</v>
      </c>
      <c r="R1647" s="57" t="s">
        <v>121</v>
      </c>
      <c r="S1647" s="60"/>
    </row>
    <row r="1648" spans="1:19" ht="135" hidden="1" customHeight="1" x14ac:dyDescent="0.2">
      <c r="A1648" s="61" t="s">
        <v>430</v>
      </c>
      <c r="B1648" s="55" t="s">
        <v>110</v>
      </c>
      <c r="C1648" s="56" t="s">
        <v>96</v>
      </c>
      <c r="D1648" s="57" t="s">
        <v>429</v>
      </c>
      <c r="E1648" s="61" t="s">
        <v>414</v>
      </c>
      <c r="F1648" s="61" t="s">
        <v>173</v>
      </c>
      <c r="G1648" s="55" t="s">
        <v>413</v>
      </c>
      <c r="H1648" s="93" t="s">
        <v>428</v>
      </c>
      <c r="I1648" s="93" t="s">
        <v>427</v>
      </c>
      <c r="J1648" s="61" t="s">
        <v>426</v>
      </c>
      <c r="K1648" s="62" t="s">
        <v>425</v>
      </c>
      <c r="L1648" s="63">
        <v>44648</v>
      </c>
      <c r="M1648" s="117" t="s">
        <v>103</v>
      </c>
      <c r="N1648" s="61" t="s">
        <v>408</v>
      </c>
      <c r="O1648" s="57" t="s">
        <v>407</v>
      </c>
      <c r="P1648" s="57" t="s">
        <v>406</v>
      </c>
      <c r="Q1648" s="118" t="s">
        <v>424</v>
      </c>
      <c r="R1648" s="57" t="s">
        <v>121</v>
      </c>
      <c r="S1648" s="60"/>
    </row>
    <row r="1649" spans="1:19" ht="135" hidden="1" customHeight="1" x14ac:dyDescent="0.2">
      <c r="A1649" s="61" t="s">
        <v>423</v>
      </c>
      <c r="B1649" s="55" t="s">
        <v>110</v>
      </c>
      <c r="C1649" s="56" t="s">
        <v>96</v>
      </c>
      <c r="D1649" s="57" t="s">
        <v>422</v>
      </c>
      <c r="E1649" s="61" t="s">
        <v>414</v>
      </c>
      <c r="F1649" s="61" t="s">
        <v>164</v>
      </c>
      <c r="G1649" s="55" t="s">
        <v>413</v>
      </c>
      <c r="H1649" s="93" t="s">
        <v>421</v>
      </c>
      <c r="I1649" s="93" t="s">
        <v>420</v>
      </c>
      <c r="J1649" s="61" t="s">
        <v>419</v>
      </c>
      <c r="K1649" s="62" t="s">
        <v>418</v>
      </c>
      <c r="L1649" s="63">
        <v>44648</v>
      </c>
      <c r="M1649" s="117" t="s">
        <v>103</v>
      </c>
      <c r="N1649" s="61" t="s">
        <v>408</v>
      </c>
      <c r="O1649" s="57" t="s">
        <v>407</v>
      </c>
      <c r="P1649" s="57" t="s">
        <v>406</v>
      </c>
      <c r="Q1649" s="118" t="s">
        <v>417</v>
      </c>
      <c r="R1649" s="57" t="s">
        <v>121</v>
      </c>
      <c r="S1649" s="60"/>
    </row>
    <row r="1650" spans="1:19" ht="135" hidden="1" customHeight="1" x14ac:dyDescent="0.2">
      <c r="A1650" s="61" t="s">
        <v>416</v>
      </c>
      <c r="B1650" s="55" t="s">
        <v>110</v>
      </c>
      <c r="C1650" s="56" t="s">
        <v>96</v>
      </c>
      <c r="D1650" s="57" t="s">
        <v>415</v>
      </c>
      <c r="E1650" s="61" t="s">
        <v>414</v>
      </c>
      <c r="F1650" s="61" t="s">
        <v>183</v>
      </c>
      <c r="G1650" s="55" t="s">
        <v>413</v>
      </c>
      <c r="H1650" s="93" t="s">
        <v>412</v>
      </c>
      <c r="I1650" s="93" t="s">
        <v>411</v>
      </c>
      <c r="J1650" s="61" t="s">
        <v>410</v>
      </c>
      <c r="K1650" s="62" t="s">
        <v>409</v>
      </c>
      <c r="L1650" s="63">
        <v>44648</v>
      </c>
      <c r="M1650" s="117" t="s">
        <v>103</v>
      </c>
      <c r="N1650" s="61" t="s">
        <v>408</v>
      </c>
      <c r="O1650" s="57" t="s">
        <v>407</v>
      </c>
      <c r="P1650" s="57" t="s">
        <v>406</v>
      </c>
      <c r="Q1650" s="118" t="s">
        <v>405</v>
      </c>
      <c r="R1650" s="57" t="s">
        <v>121</v>
      </c>
      <c r="S1650" s="60"/>
    </row>
    <row r="1651" spans="1:19" ht="135" hidden="1" customHeight="1" x14ac:dyDescent="0.2">
      <c r="A1651" s="61" t="s">
        <v>404</v>
      </c>
      <c r="B1651" s="55" t="s">
        <v>97</v>
      </c>
      <c r="C1651" s="56" t="s">
        <v>96</v>
      </c>
      <c r="D1651" s="57" t="s">
        <v>403</v>
      </c>
      <c r="E1651" s="61" t="s">
        <v>304</v>
      </c>
      <c r="F1651" s="66" t="s">
        <v>228</v>
      </c>
      <c r="G1651" s="55" t="s">
        <v>218</v>
      </c>
      <c r="H1651" s="55" t="s">
        <v>402</v>
      </c>
      <c r="I1651" s="55" t="s">
        <v>401</v>
      </c>
      <c r="J1651" s="55" t="s">
        <v>400</v>
      </c>
      <c r="K1651" s="128" t="s">
        <v>399</v>
      </c>
      <c r="L1651" s="129">
        <v>44390</v>
      </c>
      <c r="M1651" s="55" t="s">
        <v>86</v>
      </c>
      <c r="N1651" s="131" t="s">
        <v>224</v>
      </c>
      <c r="O1651" s="57" t="s">
        <v>391</v>
      </c>
      <c r="P1651" s="57" t="s">
        <v>390</v>
      </c>
      <c r="Q1651" s="57" t="s">
        <v>398</v>
      </c>
      <c r="R1651" s="60" t="s">
        <v>121</v>
      </c>
      <c r="S1651" s="60"/>
    </row>
    <row r="1652" spans="1:19" ht="135" hidden="1" customHeight="1" x14ac:dyDescent="0.2">
      <c r="A1652" s="61" t="s">
        <v>397</v>
      </c>
      <c r="B1652" s="55" t="s">
        <v>97</v>
      </c>
      <c r="C1652" s="56" t="s">
        <v>96</v>
      </c>
      <c r="D1652" s="57" t="s">
        <v>396</v>
      </c>
      <c r="E1652" s="61" t="s">
        <v>304</v>
      </c>
      <c r="F1652" s="66" t="s">
        <v>228</v>
      </c>
      <c r="G1652" s="55" t="s">
        <v>218</v>
      </c>
      <c r="H1652" s="55" t="s">
        <v>395</v>
      </c>
      <c r="I1652" s="55" t="s">
        <v>394</v>
      </c>
      <c r="J1652" s="55" t="s">
        <v>393</v>
      </c>
      <c r="K1652" s="128" t="s">
        <v>392</v>
      </c>
      <c r="L1652" s="129">
        <v>44390</v>
      </c>
      <c r="M1652" s="55" t="s">
        <v>86</v>
      </c>
      <c r="N1652" s="131" t="s">
        <v>224</v>
      </c>
      <c r="O1652" s="57" t="s">
        <v>391</v>
      </c>
      <c r="P1652" s="57" t="s">
        <v>390</v>
      </c>
      <c r="Q1652" s="57" t="s">
        <v>389</v>
      </c>
      <c r="R1652" s="60" t="s">
        <v>121</v>
      </c>
      <c r="S1652" s="60"/>
    </row>
    <row r="1653" spans="1:19" ht="135" hidden="1" customHeight="1" x14ac:dyDescent="0.2">
      <c r="A1653" s="61" t="s">
        <v>388</v>
      </c>
      <c r="B1653" s="55" t="s">
        <v>97</v>
      </c>
      <c r="C1653" s="56" t="s">
        <v>96</v>
      </c>
      <c r="D1653" s="57" t="s">
        <v>387</v>
      </c>
      <c r="E1653" s="61" t="s">
        <v>220</v>
      </c>
      <c r="F1653" s="66" t="s">
        <v>228</v>
      </c>
      <c r="G1653" s="55" t="s">
        <v>218</v>
      </c>
      <c r="H1653" s="55" t="s">
        <v>386</v>
      </c>
      <c r="I1653" s="55" t="s">
        <v>385</v>
      </c>
      <c r="J1653" s="55" t="s">
        <v>384</v>
      </c>
      <c r="K1653" s="128" t="s">
        <v>383</v>
      </c>
      <c r="L1653" s="129">
        <v>45064</v>
      </c>
      <c r="M1653" s="55" t="s">
        <v>86</v>
      </c>
      <c r="N1653" s="131" t="s">
        <v>224</v>
      </c>
      <c r="O1653" s="57" t="s">
        <v>382</v>
      </c>
      <c r="P1653" s="57" t="s">
        <v>381</v>
      </c>
      <c r="Q1653" s="57" t="s">
        <v>380</v>
      </c>
      <c r="R1653" s="60" t="s">
        <v>86</v>
      </c>
      <c r="S1653" s="60"/>
    </row>
    <row r="1654" spans="1:19" ht="135" hidden="1" customHeight="1" x14ac:dyDescent="0.2">
      <c r="A1654" s="61" t="s">
        <v>379</v>
      </c>
      <c r="B1654" s="55" t="s">
        <v>378</v>
      </c>
      <c r="C1654" s="56" t="s">
        <v>96</v>
      </c>
      <c r="D1654" s="57" t="s">
        <v>377</v>
      </c>
      <c r="E1654" s="61" t="s">
        <v>108</v>
      </c>
      <c r="F1654" s="66" t="s">
        <v>376</v>
      </c>
      <c r="G1654" s="55" t="s">
        <v>375</v>
      </c>
      <c r="H1654" s="55" t="s">
        <v>86</v>
      </c>
      <c r="I1654" s="55" t="s">
        <v>86</v>
      </c>
      <c r="J1654" s="55" t="s">
        <v>374</v>
      </c>
      <c r="K1654" s="128">
        <v>0</v>
      </c>
      <c r="L1654" s="129">
        <v>44974</v>
      </c>
      <c r="M1654" s="55" t="s">
        <v>86</v>
      </c>
      <c r="N1654" s="131" t="s">
        <v>373</v>
      </c>
      <c r="O1654" s="57" t="s">
        <v>372</v>
      </c>
      <c r="P1654" s="57" t="s">
        <v>371</v>
      </c>
      <c r="Q1654" s="57" t="s">
        <v>370</v>
      </c>
      <c r="R1654" s="60" t="s">
        <v>86</v>
      </c>
      <c r="S1654" s="60"/>
    </row>
    <row r="1655" spans="1:19" ht="135" hidden="1" customHeight="1" x14ac:dyDescent="0.2">
      <c r="A1655" s="61" t="s">
        <v>369</v>
      </c>
      <c r="B1655" s="55" t="s">
        <v>97</v>
      </c>
      <c r="C1655" s="56" t="s">
        <v>96</v>
      </c>
      <c r="D1655" s="57" t="s">
        <v>368</v>
      </c>
      <c r="E1655" s="61" t="s">
        <v>94</v>
      </c>
      <c r="F1655" s="66" t="s">
        <v>117</v>
      </c>
      <c r="G1655" s="55" t="s">
        <v>367</v>
      </c>
      <c r="H1655" s="55" t="s">
        <v>86</v>
      </c>
      <c r="I1655" s="55" t="s">
        <v>86</v>
      </c>
      <c r="J1655" s="55" t="s">
        <v>366</v>
      </c>
      <c r="K1655" s="128">
        <v>-156.47</v>
      </c>
      <c r="L1655" s="129">
        <v>45072</v>
      </c>
      <c r="M1655" s="55" t="s">
        <v>86</v>
      </c>
      <c r="N1655" s="131" t="s">
        <v>360</v>
      </c>
      <c r="O1655" s="57" t="s">
        <v>359</v>
      </c>
      <c r="P1655" s="57" t="s">
        <v>358</v>
      </c>
      <c r="Q1655" s="57" t="s">
        <v>365</v>
      </c>
      <c r="R1655" s="60" t="s">
        <v>86</v>
      </c>
      <c r="S1655" s="60"/>
    </row>
    <row r="1656" spans="1:19" ht="135" hidden="1" customHeight="1" x14ac:dyDescent="0.2">
      <c r="A1656" s="61" t="s">
        <v>364</v>
      </c>
      <c r="B1656" s="55" t="s">
        <v>97</v>
      </c>
      <c r="C1656" s="56" t="s">
        <v>96</v>
      </c>
      <c r="D1656" s="57" t="s">
        <v>363</v>
      </c>
      <c r="E1656" s="61" t="s">
        <v>94</v>
      </c>
      <c r="F1656" s="66" t="s">
        <v>117</v>
      </c>
      <c r="G1656" s="55" t="s">
        <v>362</v>
      </c>
      <c r="H1656" s="55" t="s">
        <v>86</v>
      </c>
      <c r="I1656" s="55" t="s">
        <v>86</v>
      </c>
      <c r="J1656" s="55" t="s">
        <v>361</v>
      </c>
      <c r="K1656" s="128">
        <v>-152.93</v>
      </c>
      <c r="L1656" s="129">
        <v>45072</v>
      </c>
      <c r="M1656" s="55" t="s">
        <v>86</v>
      </c>
      <c r="N1656" s="131" t="s">
        <v>360</v>
      </c>
      <c r="O1656" s="57" t="s">
        <v>359</v>
      </c>
      <c r="P1656" s="57" t="s">
        <v>358</v>
      </c>
      <c r="Q1656" s="57" t="s">
        <v>357</v>
      </c>
      <c r="R1656" s="60" t="s">
        <v>86</v>
      </c>
      <c r="S1656" s="60"/>
    </row>
    <row r="1657" spans="1:19" ht="135" hidden="1" customHeight="1" x14ac:dyDescent="0.2">
      <c r="A1657" s="61" t="s">
        <v>356</v>
      </c>
      <c r="B1657" s="55" t="s">
        <v>97</v>
      </c>
      <c r="C1657" s="56" t="s">
        <v>96</v>
      </c>
      <c r="D1657" s="57" t="s">
        <v>355</v>
      </c>
      <c r="E1657" s="61" t="s">
        <v>220</v>
      </c>
      <c r="F1657" s="66" t="s">
        <v>228</v>
      </c>
      <c r="G1657" s="55" t="s">
        <v>218</v>
      </c>
      <c r="H1657" s="55" t="s">
        <v>354</v>
      </c>
      <c r="I1657" s="55" t="s">
        <v>353</v>
      </c>
      <c r="J1657" s="55" t="s">
        <v>352</v>
      </c>
      <c r="K1657" s="128" t="s">
        <v>351</v>
      </c>
      <c r="L1657" s="129">
        <v>43591</v>
      </c>
      <c r="M1657" s="55" t="s">
        <v>86</v>
      </c>
      <c r="N1657" s="131" t="s">
        <v>224</v>
      </c>
      <c r="O1657" s="57" t="s">
        <v>350</v>
      </c>
      <c r="P1657" s="57" t="s">
        <v>337</v>
      </c>
      <c r="Q1657" s="57" t="s">
        <v>336</v>
      </c>
      <c r="R1657" s="60" t="s">
        <v>121</v>
      </c>
      <c r="S1657" s="60"/>
    </row>
    <row r="1658" spans="1:19" ht="135" hidden="1" customHeight="1" x14ac:dyDescent="0.2">
      <c r="A1658" s="61" t="s">
        <v>349</v>
      </c>
      <c r="B1658" s="55" t="s">
        <v>97</v>
      </c>
      <c r="C1658" s="56" t="s">
        <v>96</v>
      </c>
      <c r="D1658" s="57" t="s">
        <v>343</v>
      </c>
      <c r="E1658" s="61" t="s">
        <v>220</v>
      </c>
      <c r="F1658" s="66" t="s">
        <v>228</v>
      </c>
      <c r="G1658" s="55" t="s">
        <v>218</v>
      </c>
      <c r="H1658" s="55" t="s">
        <v>348</v>
      </c>
      <c r="I1658" s="55" t="s">
        <v>347</v>
      </c>
      <c r="J1658" s="55" t="s">
        <v>346</v>
      </c>
      <c r="K1658" s="128" t="s">
        <v>345</v>
      </c>
      <c r="L1658" s="129">
        <v>43591</v>
      </c>
      <c r="M1658" s="55" t="s">
        <v>86</v>
      </c>
      <c r="N1658" s="131" t="s">
        <v>224</v>
      </c>
      <c r="O1658" s="57" t="s">
        <v>338</v>
      </c>
      <c r="P1658" s="57" t="s">
        <v>337</v>
      </c>
      <c r="Q1658" s="57" t="s">
        <v>336</v>
      </c>
      <c r="R1658" s="60" t="s">
        <v>121</v>
      </c>
      <c r="S1658" s="60"/>
    </row>
    <row r="1659" spans="1:19" ht="135" hidden="1" customHeight="1" x14ac:dyDescent="0.2">
      <c r="A1659" s="61" t="s">
        <v>344</v>
      </c>
      <c r="B1659" s="55" t="s">
        <v>97</v>
      </c>
      <c r="C1659" s="56" t="s">
        <v>96</v>
      </c>
      <c r="D1659" s="57" t="s">
        <v>343</v>
      </c>
      <c r="E1659" s="61" t="s">
        <v>220</v>
      </c>
      <c r="F1659" s="66" t="s">
        <v>219</v>
      </c>
      <c r="G1659" s="55" t="s">
        <v>218</v>
      </c>
      <c r="H1659" s="55" t="s">
        <v>342</v>
      </c>
      <c r="I1659" s="55" t="s">
        <v>341</v>
      </c>
      <c r="J1659" s="55" t="s">
        <v>340</v>
      </c>
      <c r="K1659" s="128" t="s">
        <v>339</v>
      </c>
      <c r="L1659" s="129">
        <v>43591</v>
      </c>
      <c r="M1659" s="55" t="s">
        <v>86</v>
      </c>
      <c r="N1659" s="131" t="s">
        <v>214</v>
      </c>
      <c r="O1659" s="57" t="s">
        <v>338</v>
      </c>
      <c r="P1659" s="57" t="s">
        <v>337</v>
      </c>
      <c r="Q1659" s="57" t="s">
        <v>336</v>
      </c>
      <c r="R1659" s="60" t="s">
        <v>121</v>
      </c>
      <c r="S1659" s="60"/>
    </row>
    <row r="1660" spans="1:19" ht="135" hidden="1" customHeight="1" x14ac:dyDescent="0.2">
      <c r="A1660" s="61" t="s">
        <v>335</v>
      </c>
      <c r="B1660" s="55" t="s">
        <v>97</v>
      </c>
      <c r="C1660" s="56" t="s">
        <v>96</v>
      </c>
      <c r="D1660" s="57" t="s">
        <v>324</v>
      </c>
      <c r="E1660" s="61" t="s">
        <v>220</v>
      </c>
      <c r="F1660" s="66" t="s">
        <v>228</v>
      </c>
      <c r="G1660" s="55" t="s">
        <v>218</v>
      </c>
      <c r="H1660" s="55" t="s">
        <v>334</v>
      </c>
      <c r="I1660" s="55" t="s">
        <v>333</v>
      </c>
      <c r="J1660" s="55" t="s">
        <v>332</v>
      </c>
      <c r="K1660" s="128" t="s">
        <v>331</v>
      </c>
      <c r="L1660" s="129">
        <v>43591</v>
      </c>
      <c r="M1660" s="55" t="s">
        <v>86</v>
      </c>
      <c r="N1660" s="131" t="s">
        <v>224</v>
      </c>
      <c r="O1660" s="57" t="s">
        <v>319</v>
      </c>
      <c r="P1660" s="57" t="s">
        <v>318</v>
      </c>
      <c r="Q1660" s="57" t="s">
        <v>317</v>
      </c>
      <c r="R1660" s="60" t="s">
        <v>121</v>
      </c>
      <c r="S1660" s="60"/>
    </row>
    <row r="1661" spans="1:19" ht="135" hidden="1" customHeight="1" x14ac:dyDescent="0.2">
      <c r="A1661" s="61" t="s">
        <v>330</v>
      </c>
      <c r="B1661" s="55" t="s">
        <v>97</v>
      </c>
      <c r="C1661" s="56" t="s">
        <v>96</v>
      </c>
      <c r="D1661" s="57" t="s">
        <v>324</v>
      </c>
      <c r="E1661" s="61" t="s">
        <v>220</v>
      </c>
      <c r="F1661" s="66" t="s">
        <v>228</v>
      </c>
      <c r="G1661" s="55" t="s">
        <v>218</v>
      </c>
      <c r="H1661" s="55" t="s">
        <v>329</v>
      </c>
      <c r="I1661" s="55" t="s">
        <v>328</v>
      </c>
      <c r="J1661" s="55" t="s">
        <v>327</v>
      </c>
      <c r="K1661" s="128" t="s">
        <v>326</v>
      </c>
      <c r="L1661" s="129">
        <v>43591</v>
      </c>
      <c r="M1661" s="55" t="s">
        <v>86</v>
      </c>
      <c r="N1661" s="131" t="s">
        <v>224</v>
      </c>
      <c r="O1661" s="57" t="s">
        <v>319</v>
      </c>
      <c r="P1661" s="57" t="s">
        <v>318</v>
      </c>
      <c r="Q1661" s="57" t="s">
        <v>317</v>
      </c>
      <c r="R1661" s="60" t="s">
        <v>121</v>
      </c>
      <c r="S1661" s="60"/>
    </row>
    <row r="1662" spans="1:19" ht="135" hidden="1" customHeight="1" x14ac:dyDescent="0.2">
      <c r="A1662" s="61" t="s">
        <v>325</v>
      </c>
      <c r="B1662" s="55" t="s">
        <v>97</v>
      </c>
      <c r="C1662" s="56" t="s">
        <v>96</v>
      </c>
      <c r="D1662" s="57" t="s">
        <v>324</v>
      </c>
      <c r="E1662" s="61" t="s">
        <v>220</v>
      </c>
      <c r="F1662" s="66" t="s">
        <v>219</v>
      </c>
      <c r="G1662" s="55" t="s">
        <v>218</v>
      </c>
      <c r="H1662" s="55" t="s">
        <v>323</v>
      </c>
      <c r="I1662" s="55" t="s">
        <v>322</v>
      </c>
      <c r="J1662" s="55" t="s">
        <v>321</v>
      </c>
      <c r="K1662" s="128" t="s">
        <v>320</v>
      </c>
      <c r="L1662" s="129">
        <v>43591</v>
      </c>
      <c r="M1662" s="55" t="s">
        <v>86</v>
      </c>
      <c r="N1662" s="131" t="s">
        <v>214</v>
      </c>
      <c r="O1662" s="57" t="s">
        <v>319</v>
      </c>
      <c r="P1662" s="57" t="s">
        <v>318</v>
      </c>
      <c r="Q1662" s="57" t="s">
        <v>317</v>
      </c>
      <c r="R1662" s="60" t="s">
        <v>121</v>
      </c>
      <c r="S1662" s="60"/>
    </row>
    <row r="1663" spans="1:19" ht="135" hidden="1" customHeight="1" x14ac:dyDescent="0.2">
      <c r="A1663" s="61" t="s">
        <v>316</v>
      </c>
      <c r="B1663" s="55" t="s">
        <v>97</v>
      </c>
      <c r="C1663" s="56" t="s">
        <v>96</v>
      </c>
      <c r="D1663" s="57" t="s">
        <v>305</v>
      </c>
      <c r="E1663" s="61" t="s">
        <v>304</v>
      </c>
      <c r="F1663" s="66" t="s">
        <v>228</v>
      </c>
      <c r="G1663" s="55" t="s">
        <v>218</v>
      </c>
      <c r="H1663" s="55" t="s">
        <v>315</v>
      </c>
      <c r="I1663" s="55" t="s">
        <v>314</v>
      </c>
      <c r="J1663" s="55" t="s">
        <v>313</v>
      </c>
      <c r="K1663" s="128" t="s">
        <v>312</v>
      </c>
      <c r="L1663" s="129">
        <v>43621</v>
      </c>
      <c r="M1663" s="55" t="s">
        <v>86</v>
      </c>
      <c r="N1663" s="131" t="s">
        <v>224</v>
      </c>
      <c r="O1663" s="57" t="s">
        <v>299</v>
      </c>
      <c r="P1663" s="57" t="s">
        <v>298</v>
      </c>
      <c r="Q1663" s="57" t="s">
        <v>297</v>
      </c>
      <c r="R1663" s="60" t="s">
        <v>121</v>
      </c>
      <c r="S1663" s="60"/>
    </row>
    <row r="1664" spans="1:19" ht="135" hidden="1" customHeight="1" x14ac:dyDescent="0.2">
      <c r="A1664" s="61" t="s">
        <v>311</v>
      </c>
      <c r="B1664" s="55" t="s">
        <v>97</v>
      </c>
      <c r="C1664" s="56" t="s">
        <v>96</v>
      </c>
      <c r="D1664" s="57" t="s">
        <v>305</v>
      </c>
      <c r="E1664" s="61" t="s">
        <v>304</v>
      </c>
      <c r="F1664" s="66" t="s">
        <v>228</v>
      </c>
      <c r="G1664" s="55" t="s">
        <v>218</v>
      </c>
      <c r="H1664" s="55" t="s">
        <v>310</v>
      </c>
      <c r="I1664" s="55" t="s">
        <v>309</v>
      </c>
      <c r="J1664" s="55" t="s">
        <v>308</v>
      </c>
      <c r="K1664" s="128" t="s">
        <v>307</v>
      </c>
      <c r="L1664" s="129">
        <v>43621</v>
      </c>
      <c r="M1664" s="55" t="s">
        <v>86</v>
      </c>
      <c r="N1664" s="131" t="s">
        <v>224</v>
      </c>
      <c r="O1664" s="57" t="s">
        <v>299</v>
      </c>
      <c r="P1664" s="57" t="s">
        <v>298</v>
      </c>
      <c r="Q1664" s="57" t="s">
        <v>297</v>
      </c>
      <c r="R1664" s="60" t="s">
        <v>121</v>
      </c>
      <c r="S1664" s="60"/>
    </row>
    <row r="1665" spans="1:19" ht="135" hidden="1" customHeight="1" x14ac:dyDescent="0.2">
      <c r="A1665" s="61" t="s">
        <v>306</v>
      </c>
      <c r="B1665" s="55" t="s">
        <v>97</v>
      </c>
      <c r="C1665" s="56" t="s">
        <v>96</v>
      </c>
      <c r="D1665" s="57" t="s">
        <v>305</v>
      </c>
      <c r="E1665" s="61" t="s">
        <v>304</v>
      </c>
      <c r="F1665" s="66" t="s">
        <v>219</v>
      </c>
      <c r="G1665" s="55" t="s">
        <v>218</v>
      </c>
      <c r="H1665" s="55" t="s">
        <v>303</v>
      </c>
      <c r="I1665" s="55" t="s">
        <v>302</v>
      </c>
      <c r="J1665" s="55" t="s">
        <v>301</v>
      </c>
      <c r="K1665" s="128" t="s">
        <v>300</v>
      </c>
      <c r="L1665" s="129">
        <v>43621</v>
      </c>
      <c r="M1665" s="55" t="s">
        <v>86</v>
      </c>
      <c r="N1665" s="131" t="s">
        <v>214</v>
      </c>
      <c r="O1665" s="57" t="s">
        <v>299</v>
      </c>
      <c r="P1665" s="57" t="s">
        <v>298</v>
      </c>
      <c r="Q1665" s="57" t="s">
        <v>297</v>
      </c>
      <c r="R1665" s="60" t="s">
        <v>121</v>
      </c>
      <c r="S1665" s="60"/>
    </row>
    <row r="1666" spans="1:19" ht="135" hidden="1" customHeight="1" x14ac:dyDescent="0.2">
      <c r="A1666" s="61" t="s">
        <v>296</v>
      </c>
      <c r="B1666" s="55" t="s">
        <v>97</v>
      </c>
      <c r="C1666" s="56" t="s">
        <v>96</v>
      </c>
      <c r="D1666" s="57" t="s">
        <v>295</v>
      </c>
      <c r="E1666" s="61" t="s">
        <v>242</v>
      </c>
      <c r="F1666" s="66" t="s">
        <v>219</v>
      </c>
      <c r="G1666" s="55" t="s">
        <v>218</v>
      </c>
      <c r="H1666" s="55" t="s">
        <v>294</v>
      </c>
      <c r="I1666" s="55" t="s">
        <v>293</v>
      </c>
      <c r="J1666" s="55" t="s">
        <v>292</v>
      </c>
      <c r="K1666" s="128" t="s">
        <v>291</v>
      </c>
      <c r="L1666" s="129">
        <v>43732</v>
      </c>
      <c r="M1666" s="55" t="s">
        <v>86</v>
      </c>
      <c r="N1666" s="131" t="s">
        <v>214</v>
      </c>
      <c r="O1666" s="57" t="s">
        <v>276</v>
      </c>
      <c r="P1666" s="57" t="s">
        <v>275</v>
      </c>
      <c r="Q1666" s="57" t="s">
        <v>290</v>
      </c>
      <c r="R1666" s="60" t="s">
        <v>121</v>
      </c>
      <c r="S1666" s="60"/>
    </row>
    <row r="1667" spans="1:19" ht="135" hidden="1" customHeight="1" x14ac:dyDescent="0.2">
      <c r="A1667" s="61" t="s">
        <v>289</v>
      </c>
      <c r="B1667" s="55" t="s">
        <v>97</v>
      </c>
      <c r="C1667" s="56" t="s">
        <v>96</v>
      </c>
      <c r="D1667" s="57" t="s">
        <v>288</v>
      </c>
      <c r="E1667" s="61" t="s">
        <v>242</v>
      </c>
      <c r="F1667" s="66" t="s">
        <v>228</v>
      </c>
      <c r="G1667" s="55" t="s">
        <v>218</v>
      </c>
      <c r="H1667" s="55" t="s">
        <v>287</v>
      </c>
      <c r="I1667" s="55" t="s">
        <v>286</v>
      </c>
      <c r="J1667" s="55" t="s">
        <v>285</v>
      </c>
      <c r="K1667" s="128" t="s">
        <v>284</v>
      </c>
      <c r="L1667" s="129">
        <v>43732</v>
      </c>
      <c r="M1667" s="55" t="s">
        <v>86</v>
      </c>
      <c r="N1667" s="131" t="s">
        <v>224</v>
      </c>
      <c r="O1667" s="57" t="s">
        <v>276</v>
      </c>
      <c r="P1667" s="57" t="s">
        <v>275</v>
      </c>
      <c r="Q1667" s="57" t="s">
        <v>283</v>
      </c>
      <c r="R1667" s="60" t="s">
        <v>121</v>
      </c>
      <c r="S1667" s="60"/>
    </row>
    <row r="1668" spans="1:19" ht="135" hidden="1" customHeight="1" x14ac:dyDescent="0.2">
      <c r="A1668" s="61" t="s">
        <v>282</v>
      </c>
      <c r="B1668" s="55" t="s">
        <v>97</v>
      </c>
      <c r="C1668" s="56" t="s">
        <v>96</v>
      </c>
      <c r="D1668" s="57" t="s">
        <v>281</v>
      </c>
      <c r="E1668" s="61" t="s">
        <v>242</v>
      </c>
      <c r="F1668" s="66" t="s">
        <v>228</v>
      </c>
      <c r="G1668" s="55" t="s">
        <v>218</v>
      </c>
      <c r="H1668" s="55" t="s">
        <v>280</v>
      </c>
      <c r="I1668" s="55" t="s">
        <v>279</v>
      </c>
      <c r="J1668" s="55" t="s">
        <v>278</v>
      </c>
      <c r="K1668" s="128" t="s">
        <v>277</v>
      </c>
      <c r="L1668" s="129">
        <v>43732</v>
      </c>
      <c r="M1668" s="55" t="s">
        <v>86</v>
      </c>
      <c r="N1668" s="131" t="s">
        <v>224</v>
      </c>
      <c r="O1668" s="57" t="s">
        <v>276</v>
      </c>
      <c r="P1668" s="57" t="s">
        <v>275</v>
      </c>
      <c r="Q1668" s="57" t="s">
        <v>274</v>
      </c>
      <c r="R1668" s="60" t="s">
        <v>121</v>
      </c>
      <c r="S1668" s="60"/>
    </row>
    <row r="1669" spans="1:19" ht="135" hidden="1" customHeight="1" x14ac:dyDescent="0.2">
      <c r="A1669" s="61" t="s">
        <v>273</v>
      </c>
      <c r="B1669" s="55" t="s">
        <v>97</v>
      </c>
      <c r="C1669" s="56" t="s">
        <v>96</v>
      </c>
      <c r="D1669" s="57" t="s">
        <v>262</v>
      </c>
      <c r="E1669" s="61" t="s">
        <v>220</v>
      </c>
      <c r="F1669" s="66" t="s">
        <v>228</v>
      </c>
      <c r="G1669" s="55" t="s">
        <v>218</v>
      </c>
      <c r="H1669" s="55" t="s">
        <v>272</v>
      </c>
      <c r="I1669" s="55" t="s">
        <v>271</v>
      </c>
      <c r="J1669" s="55" t="s">
        <v>270</v>
      </c>
      <c r="K1669" s="128" t="s">
        <v>269</v>
      </c>
      <c r="L1669" s="129">
        <v>43626</v>
      </c>
      <c r="M1669" s="55" t="s">
        <v>86</v>
      </c>
      <c r="N1669" s="131" t="s">
        <v>224</v>
      </c>
      <c r="O1669" s="57" t="s">
        <v>257</v>
      </c>
      <c r="P1669" s="57" t="s">
        <v>256</v>
      </c>
      <c r="Q1669" s="57" t="s">
        <v>255</v>
      </c>
      <c r="R1669" s="60" t="s">
        <v>121</v>
      </c>
      <c r="S1669" s="60"/>
    </row>
    <row r="1670" spans="1:19" ht="135" hidden="1" customHeight="1" x14ac:dyDescent="0.2">
      <c r="A1670" s="61" t="s">
        <v>268</v>
      </c>
      <c r="B1670" s="55" t="s">
        <v>97</v>
      </c>
      <c r="C1670" s="56" t="s">
        <v>96</v>
      </c>
      <c r="D1670" s="57" t="s">
        <v>262</v>
      </c>
      <c r="E1670" s="61" t="s">
        <v>220</v>
      </c>
      <c r="F1670" s="66" t="s">
        <v>228</v>
      </c>
      <c r="G1670" s="55" t="s">
        <v>218</v>
      </c>
      <c r="H1670" s="55" t="s">
        <v>267</v>
      </c>
      <c r="I1670" s="55" t="s">
        <v>266</v>
      </c>
      <c r="J1670" s="55" t="s">
        <v>265</v>
      </c>
      <c r="K1670" s="128" t="s">
        <v>264</v>
      </c>
      <c r="L1670" s="129">
        <v>43626</v>
      </c>
      <c r="M1670" s="55" t="s">
        <v>86</v>
      </c>
      <c r="N1670" s="131" t="s">
        <v>224</v>
      </c>
      <c r="O1670" s="57" t="s">
        <v>257</v>
      </c>
      <c r="P1670" s="57" t="s">
        <v>256</v>
      </c>
      <c r="Q1670" s="57" t="s">
        <v>255</v>
      </c>
      <c r="R1670" s="60" t="s">
        <v>121</v>
      </c>
      <c r="S1670" s="60"/>
    </row>
    <row r="1671" spans="1:19" ht="135" hidden="1" customHeight="1" x14ac:dyDescent="0.2">
      <c r="A1671" s="61" t="s">
        <v>263</v>
      </c>
      <c r="B1671" s="55" t="s">
        <v>97</v>
      </c>
      <c r="C1671" s="56" t="s">
        <v>96</v>
      </c>
      <c r="D1671" s="57" t="s">
        <v>262</v>
      </c>
      <c r="E1671" s="61" t="s">
        <v>220</v>
      </c>
      <c r="F1671" s="66" t="s">
        <v>219</v>
      </c>
      <c r="G1671" s="55" t="s">
        <v>218</v>
      </c>
      <c r="H1671" s="55" t="s">
        <v>261</v>
      </c>
      <c r="I1671" s="55" t="s">
        <v>260</v>
      </c>
      <c r="J1671" s="55" t="s">
        <v>259</v>
      </c>
      <c r="K1671" s="128" t="s">
        <v>258</v>
      </c>
      <c r="L1671" s="129">
        <v>43626</v>
      </c>
      <c r="M1671" s="55" t="s">
        <v>86</v>
      </c>
      <c r="N1671" s="131" t="s">
        <v>214</v>
      </c>
      <c r="O1671" s="57" t="s">
        <v>257</v>
      </c>
      <c r="P1671" s="57" t="s">
        <v>256</v>
      </c>
      <c r="Q1671" s="57" t="s">
        <v>255</v>
      </c>
      <c r="R1671" s="60" t="s">
        <v>121</v>
      </c>
      <c r="S1671" s="60"/>
    </row>
    <row r="1672" spans="1:19" ht="135" hidden="1" customHeight="1" x14ac:dyDescent="0.2">
      <c r="A1672" s="61" t="s">
        <v>254</v>
      </c>
      <c r="B1672" s="55" t="s">
        <v>97</v>
      </c>
      <c r="C1672" s="56" t="s">
        <v>96</v>
      </c>
      <c r="D1672" s="57" t="s">
        <v>243</v>
      </c>
      <c r="E1672" s="61" t="s">
        <v>242</v>
      </c>
      <c r="F1672" s="66" t="s">
        <v>228</v>
      </c>
      <c r="G1672" s="55" t="s">
        <v>218</v>
      </c>
      <c r="H1672" s="55" t="s">
        <v>253</v>
      </c>
      <c r="I1672" s="55" t="s">
        <v>252</v>
      </c>
      <c r="J1672" s="55" t="s">
        <v>251</v>
      </c>
      <c r="K1672" s="128" t="s">
        <v>250</v>
      </c>
      <c r="L1672" s="129">
        <v>43592</v>
      </c>
      <c r="M1672" s="55" t="s">
        <v>86</v>
      </c>
      <c r="N1672" s="131" t="s">
        <v>224</v>
      </c>
      <c r="O1672" s="57" t="s">
        <v>237</v>
      </c>
      <c r="P1672" s="57" t="s">
        <v>236</v>
      </c>
      <c r="Q1672" s="57" t="s">
        <v>235</v>
      </c>
      <c r="R1672" s="60" t="s">
        <v>121</v>
      </c>
      <c r="S1672" s="60"/>
    </row>
    <row r="1673" spans="1:19" ht="135" hidden="1" customHeight="1" x14ac:dyDescent="0.2">
      <c r="A1673" s="61" t="s">
        <v>249</v>
      </c>
      <c r="B1673" s="55" t="s">
        <v>97</v>
      </c>
      <c r="C1673" s="56" t="s">
        <v>96</v>
      </c>
      <c r="D1673" s="57" t="s">
        <v>243</v>
      </c>
      <c r="E1673" s="61" t="s">
        <v>242</v>
      </c>
      <c r="F1673" s="66" t="s">
        <v>228</v>
      </c>
      <c r="G1673" s="55" t="s">
        <v>218</v>
      </c>
      <c r="H1673" s="55" t="s">
        <v>248</v>
      </c>
      <c r="I1673" s="55" t="s">
        <v>247</v>
      </c>
      <c r="J1673" s="55" t="s">
        <v>246</v>
      </c>
      <c r="K1673" s="128" t="s">
        <v>245</v>
      </c>
      <c r="L1673" s="129">
        <v>43592</v>
      </c>
      <c r="M1673" s="55" t="s">
        <v>86</v>
      </c>
      <c r="N1673" s="131" t="s">
        <v>224</v>
      </c>
      <c r="O1673" s="57" t="s">
        <v>237</v>
      </c>
      <c r="P1673" s="57" t="s">
        <v>236</v>
      </c>
      <c r="Q1673" s="57" t="s">
        <v>235</v>
      </c>
      <c r="R1673" s="60" t="s">
        <v>121</v>
      </c>
      <c r="S1673" s="60"/>
    </row>
    <row r="1674" spans="1:19" ht="135" hidden="1" customHeight="1" x14ac:dyDescent="0.2">
      <c r="A1674" s="61" t="s">
        <v>244</v>
      </c>
      <c r="B1674" s="55" t="s">
        <v>97</v>
      </c>
      <c r="C1674" s="56" t="s">
        <v>96</v>
      </c>
      <c r="D1674" s="57" t="s">
        <v>243</v>
      </c>
      <c r="E1674" s="61" t="s">
        <v>242</v>
      </c>
      <c r="F1674" s="66" t="s">
        <v>219</v>
      </c>
      <c r="G1674" s="55" t="s">
        <v>218</v>
      </c>
      <c r="H1674" s="55" t="s">
        <v>241</v>
      </c>
      <c r="I1674" s="55" t="s">
        <v>240</v>
      </c>
      <c r="J1674" s="55" t="s">
        <v>239</v>
      </c>
      <c r="K1674" s="128" t="s">
        <v>238</v>
      </c>
      <c r="L1674" s="129">
        <v>43592</v>
      </c>
      <c r="M1674" s="55" t="s">
        <v>86</v>
      </c>
      <c r="N1674" s="131" t="s">
        <v>214</v>
      </c>
      <c r="O1674" s="57" t="s">
        <v>237</v>
      </c>
      <c r="P1674" s="57" t="s">
        <v>236</v>
      </c>
      <c r="Q1674" s="57" t="s">
        <v>235</v>
      </c>
      <c r="R1674" s="60" t="s">
        <v>121</v>
      </c>
      <c r="S1674" s="60"/>
    </row>
    <row r="1675" spans="1:19" ht="135" hidden="1" customHeight="1" x14ac:dyDescent="0.2">
      <c r="A1675" s="61" t="s">
        <v>234</v>
      </c>
      <c r="B1675" s="55" t="s">
        <v>97</v>
      </c>
      <c r="C1675" s="56" t="s">
        <v>96</v>
      </c>
      <c r="D1675" s="57" t="s">
        <v>221</v>
      </c>
      <c r="E1675" s="61" t="s">
        <v>220</v>
      </c>
      <c r="F1675" s="66" t="s">
        <v>228</v>
      </c>
      <c r="G1675" s="55" t="s">
        <v>218</v>
      </c>
      <c r="H1675" s="55" t="s">
        <v>233</v>
      </c>
      <c r="I1675" s="55" t="s">
        <v>232</v>
      </c>
      <c r="J1675" s="55" t="s">
        <v>231</v>
      </c>
      <c r="K1675" s="128" t="s">
        <v>230</v>
      </c>
      <c r="L1675" s="129">
        <v>43592</v>
      </c>
      <c r="M1675" s="55" t="s">
        <v>86</v>
      </c>
      <c r="N1675" s="131" t="s">
        <v>224</v>
      </c>
      <c r="O1675" s="57" t="s">
        <v>213</v>
      </c>
      <c r="P1675" s="57" t="s">
        <v>212</v>
      </c>
      <c r="Q1675" s="57" t="s">
        <v>211</v>
      </c>
      <c r="R1675" s="60" t="s">
        <v>121</v>
      </c>
      <c r="S1675" s="60"/>
    </row>
    <row r="1676" spans="1:19" ht="135" hidden="1" customHeight="1" x14ac:dyDescent="0.2">
      <c r="A1676" s="61" t="s">
        <v>229</v>
      </c>
      <c r="B1676" s="55" t="s">
        <v>97</v>
      </c>
      <c r="C1676" s="56" t="s">
        <v>96</v>
      </c>
      <c r="D1676" s="57" t="s">
        <v>221</v>
      </c>
      <c r="E1676" s="61" t="s">
        <v>220</v>
      </c>
      <c r="F1676" s="66" t="s">
        <v>228</v>
      </c>
      <c r="G1676" s="55" t="s">
        <v>218</v>
      </c>
      <c r="H1676" s="55" t="s">
        <v>226</v>
      </c>
      <c r="I1676" s="55" t="s">
        <v>227</v>
      </c>
      <c r="J1676" s="55" t="s">
        <v>226</v>
      </c>
      <c r="K1676" s="128" t="s">
        <v>225</v>
      </c>
      <c r="L1676" s="129">
        <v>43592</v>
      </c>
      <c r="M1676" s="55" t="s">
        <v>86</v>
      </c>
      <c r="N1676" s="131" t="s">
        <v>224</v>
      </c>
      <c r="O1676" s="57" t="s">
        <v>213</v>
      </c>
      <c r="P1676" s="57" t="s">
        <v>212</v>
      </c>
      <c r="Q1676" s="57" t="s">
        <v>211</v>
      </c>
      <c r="R1676" s="60" t="s">
        <v>121</v>
      </c>
      <c r="S1676" s="60" t="s">
        <v>223</v>
      </c>
    </row>
    <row r="1677" spans="1:19" ht="135" hidden="1" customHeight="1" x14ac:dyDescent="0.2">
      <c r="A1677" s="61" t="s">
        <v>222</v>
      </c>
      <c r="B1677" s="55" t="s">
        <v>97</v>
      </c>
      <c r="C1677" s="56" t="s">
        <v>96</v>
      </c>
      <c r="D1677" s="57" t="s">
        <v>221</v>
      </c>
      <c r="E1677" s="61" t="s">
        <v>220</v>
      </c>
      <c r="F1677" s="66" t="s">
        <v>219</v>
      </c>
      <c r="G1677" s="55" t="s">
        <v>218</v>
      </c>
      <c r="H1677" s="55" t="s">
        <v>217</v>
      </c>
      <c r="I1677" s="55" t="s">
        <v>216</v>
      </c>
      <c r="J1677" s="55" t="s">
        <v>215</v>
      </c>
      <c r="K1677" s="128" t="s">
        <v>179</v>
      </c>
      <c r="L1677" s="129">
        <v>43592</v>
      </c>
      <c r="M1677" s="55" t="s">
        <v>86</v>
      </c>
      <c r="N1677" s="131" t="s">
        <v>214</v>
      </c>
      <c r="O1677" s="57" t="s">
        <v>213</v>
      </c>
      <c r="P1677" s="57" t="s">
        <v>212</v>
      </c>
      <c r="Q1677" s="57" t="s">
        <v>211</v>
      </c>
      <c r="R1677" s="60" t="s">
        <v>121</v>
      </c>
      <c r="S1677" s="60"/>
    </row>
    <row r="1678" spans="1:19" ht="135" hidden="1" customHeight="1" x14ac:dyDescent="0.2">
      <c r="A1678" s="61" t="s">
        <v>210</v>
      </c>
      <c r="B1678" s="55" t="s">
        <v>97</v>
      </c>
      <c r="C1678" s="56" t="s">
        <v>96</v>
      </c>
      <c r="D1678" s="57" t="s">
        <v>209</v>
      </c>
      <c r="E1678" s="61" t="s">
        <v>184</v>
      </c>
      <c r="F1678" s="66" t="s">
        <v>183</v>
      </c>
      <c r="G1678" s="55" t="s">
        <v>163</v>
      </c>
      <c r="H1678" s="55" t="s">
        <v>208</v>
      </c>
      <c r="I1678" s="55" t="s">
        <v>207</v>
      </c>
      <c r="J1678" s="55" t="s">
        <v>206</v>
      </c>
      <c r="K1678" s="128" t="s">
        <v>205</v>
      </c>
      <c r="L1678" s="129">
        <v>43819</v>
      </c>
      <c r="M1678" s="55" t="s">
        <v>86</v>
      </c>
      <c r="N1678" s="131" t="s">
        <v>158</v>
      </c>
      <c r="O1678" s="57" t="s">
        <v>178</v>
      </c>
      <c r="P1678" s="57" t="s">
        <v>177</v>
      </c>
      <c r="Q1678" s="57" t="s">
        <v>204</v>
      </c>
      <c r="R1678" s="60" t="s">
        <v>203</v>
      </c>
      <c r="S1678" s="60"/>
    </row>
    <row r="1679" spans="1:19" ht="135" hidden="1" customHeight="1" x14ac:dyDescent="0.2">
      <c r="A1679" s="61" t="s">
        <v>202</v>
      </c>
      <c r="B1679" s="55" t="s">
        <v>97</v>
      </c>
      <c r="C1679" s="56" t="s">
        <v>96</v>
      </c>
      <c r="D1679" s="57" t="s">
        <v>201</v>
      </c>
      <c r="E1679" s="61" t="s">
        <v>193</v>
      </c>
      <c r="F1679" s="66" t="s">
        <v>173</v>
      </c>
      <c r="G1679" s="55" t="s">
        <v>163</v>
      </c>
      <c r="H1679" s="55" t="s">
        <v>200</v>
      </c>
      <c r="I1679" s="55" t="s">
        <v>199</v>
      </c>
      <c r="J1679" s="55" t="s">
        <v>198</v>
      </c>
      <c r="K1679" s="128" t="s">
        <v>197</v>
      </c>
      <c r="L1679" s="129">
        <v>43733</v>
      </c>
      <c r="M1679" s="55" t="s">
        <v>86</v>
      </c>
      <c r="N1679" s="131" t="s">
        <v>158</v>
      </c>
      <c r="O1679" s="57" t="s">
        <v>178</v>
      </c>
      <c r="P1679" s="57" t="s">
        <v>188</v>
      </c>
      <c r="Q1679" s="57" t="s">
        <v>196</v>
      </c>
      <c r="R1679" s="60" t="s">
        <v>121</v>
      </c>
      <c r="S1679" s="60"/>
    </row>
    <row r="1680" spans="1:19" ht="135" hidden="1" customHeight="1" x14ac:dyDescent="0.2">
      <c r="A1680" s="61" t="s">
        <v>195</v>
      </c>
      <c r="B1680" s="55" t="s">
        <v>97</v>
      </c>
      <c r="C1680" s="56" t="s">
        <v>96</v>
      </c>
      <c r="D1680" s="57" t="s">
        <v>194</v>
      </c>
      <c r="E1680" s="61" t="s">
        <v>193</v>
      </c>
      <c r="F1680" s="66" t="s">
        <v>183</v>
      </c>
      <c r="G1680" s="55" t="s">
        <v>163</v>
      </c>
      <c r="H1680" s="55" t="s">
        <v>192</v>
      </c>
      <c r="I1680" s="55" t="s">
        <v>191</v>
      </c>
      <c r="J1680" s="55" t="s">
        <v>190</v>
      </c>
      <c r="K1680" s="128" t="s">
        <v>189</v>
      </c>
      <c r="L1680" s="129">
        <v>43733</v>
      </c>
      <c r="M1680" s="55" t="s">
        <v>86</v>
      </c>
      <c r="N1680" s="131" t="s">
        <v>158</v>
      </c>
      <c r="O1680" s="57" t="s">
        <v>178</v>
      </c>
      <c r="P1680" s="57" t="s">
        <v>188</v>
      </c>
      <c r="Q1680" s="57" t="s">
        <v>187</v>
      </c>
      <c r="R1680" s="60" t="s">
        <v>121</v>
      </c>
      <c r="S1680" s="60"/>
    </row>
    <row r="1681" spans="1:19" ht="135" hidden="1" customHeight="1" x14ac:dyDescent="0.2">
      <c r="A1681" s="61" t="s">
        <v>186</v>
      </c>
      <c r="B1681" s="55" t="s">
        <v>97</v>
      </c>
      <c r="C1681" s="56" t="s">
        <v>96</v>
      </c>
      <c r="D1681" s="57" t="s">
        <v>185</v>
      </c>
      <c r="E1681" s="61" t="s">
        <v>184</v>
      </c>
      <c r="F1681" s="66" t="s">
        <v>183</v>
      </c>
      <c r="G1681" s="55" t="s">
        <v>163</v>
      </c>
      <c r="H1681" s="55" t="s">
        <v>182</v>
      </c>
      <c r="I1681" s="55" t="s">
        <v>181</v>
      </c>
      <c r="J1681" s="55" t="s">
        <v>180</v>
      </c>
      <c r="K1681" s="128" t="s">
        <v>179</v>
      </c>
      <c r="L1681" s="129">
        <v>44155</v>
      </c>
      <c r="M1681" s="55" t="s">
        <v>86</v>
      </c>
      <c r="N1681" s="131" t="s">
        <v>158</v>
      </c>
      <c r="O1681" s="57" t="s">
        <v>178</v>
      </c>
      <c r="P1681" s="57" t="s">
        <v>177</v>
      </c>
      <c r="Q1681" s="57" t="s">
        <v>176</v>
      </c>
      <c r="R1681" s="60" t="s">
        <v>121</v>
      </c>
      <c r="S1681" s="60"/>
    </row>
    <row r="1682" spans="1:19" ht="135" hidden="1" customHeight="1" x14ac:dyDescent="0.2">
      <c r="A1682" s="61" t="s">
        <v>175</v>
      </c>
      <c r="B1682" s="55" t="s">
        <v>97</v>
      </c>
      <c r="C1682" s="56" t="s">
        <v>96</v>
      </c>
      <c r="D1682" s="57" t="s">
        <v>174</v>
      </c>
      <c r="E1682" s="61" t="s">
        <v>165</v>
      </c>
      <c r="F1682" s="66" t="s">
        <v>173</v>
      </c>
      <c r="G1682" s="55" t="s">
        <v>163</v>
      </c>
      <c r="H1682" s="55" t="s">
        <v>172</v>
      </c>
      <c r="I1682" s="55" t="s">
        <v>171</v>
      </c>
      <c r="J1682" s="55" t="s">
        <v>170</v>
      </c>
      <c r="K1682" s="128" t="s">
        <v>169</v>
      </c>
      <c r="L1682" s="129">
        <v>44264</v>
      </c>
      <c r="M1682" s="55" t="s">
        <v>86</v>
      </c>
      <c r="N1682" s="131" t="s">
        <v>158</v>
      </c>
      <c r="O1682" s="57" t="s">
        <v>157</v>
      </c>
      <c r="P1682" s="57" t="s">
        <v>156</v>
      </c>
      <c r="Q1682" s="57" t="s">
        <v>168</v>
      </c>
      <c r="R1682" s="60" t="s">
        <v>121</v>
      </c>
      <c r="S1682" s="60"/>
    </row>
    <row r="1683" spans="1:19" ht="135" hidden="1" customHeight="1" x14ac:dyDescent="0.2">
      <c r="A1683" s="61" t="s">
        <v>167</v>
      </c>
      <c r="B1683" s="55" t="s">
        <v>97</v>
      </c>
      <c r="C1683" s="56" t="s">
        <v>96</v>
      </c>
      <c r="D1683" s="57" t="s">
        <v>166</v>
      </c>
      <c r="E1683" s="61" t="s">
        <v>165</v>
      </c>
      <c r="F1683" s="66" t="s">
        <v>164</v>
      </c>
      <c r="G1683" s="55" t="s">
        <v>163</v>
      </c>
      <c r="H1683" s="55" t="s">
        <v>162</v>
      </c>
      <c r="I1683" s="55" t="s">
        <v>161</v>
      </c>
      <c r="J1683" s="55" t="s">
        <v>160</v>
      </c>
      <c r="K1683" s="128" t="s">
        <v>159</v>
      </c>
      <c r="L1683" s="129">
        <v>44264</v>
      </c>
      <c r="M1683" s="55" t="s">
        <v>86</v>
      </c>
      <c r="N1683" s="131" t="s">
        <v>158</v>
      </c>
      <c r="O1683" s="57" t="s">
        <v>157</v>
      </c>
      <c r="P1683" s="57" t="s">
        <v>156</v>
      </c>
      <c r="Q1683" s="57" t="s">
        <v>155</v>
      </c>
      <c r="R1683" s="60" t="s">
        <v>121</v>
      </c>
      <c r="S1683" s="60"/>
    </row>
    <row r="1684" spans="1:19" ht="135" hidden="1" customHeight="1" x14ac:dyDescent="0.2">
      <c r="A1684" s="61" t="s">
        <v>154</v>
      </c>
      <c r="B1684" s="55" t="s">
        <v>110</v>
      </c>
      <c r="C1684" s="56" t="s">
        <v>96</v>
      </c>
      <c r="D1684" s="57" t="s">
        <v>153</v>
      </c>
      <c r="E1684" s="61" t="s">
        <v>108</v>
      </c>
      <c r="F1684" s="66" t="s">
        <v>145</v>
      </c>
      <c r="G1684" s="55" t="s">
        <v>106</v>
      </c>
      <c r="H1684" s="55" t="s">
        <v>152</v>
      </c>
      <c r="I1684" s="55" t="s">
        <v>151</v>
      </c>
      <c r="J1684" s="55" t="s">
        <v>150</v>
      </c>
      <c r="K1684" s="128" t="s">
        <v>149</v>
      </c>
      <c r="L1684" s="129">
        <v>45084</v>
      </c>
      <c r="M1684" s="134" t="s">
        <v>103</v>
      </c>
      <c r="N1684" s="131" t="s">
        <v>102</v>
      </c>
      <c r="O1684" s="57" t="s">
        <v>101</v>
      </c>
      <c r="P1684" s="57" t="s">
        <v>100</v>
      </c>
      <c r="Q1684" s="57" t="s">
        <v>148</v>
      </c>
      <c r="R1684" s="60" t="s">
        <v>86</v>
      </c>
      <c r="S1684" s="60"/>
    </row>
    <row r="1685" spans="1:19" ht="135" hidden="1" customHeight="1" x14ac:dyDescent="0.2">
      <c r="A1685" s="61" t="s">
        <v>147</v>
      </c>
      <c r="B1685" s="55" t="s">
        <v>110</v>
      </c>
      <c r="C1685" s="56" t="s">
        <v>96</v>
      </c>
      <c r="D1685" s="57" t="s">
        <v>146</v>
      </c>
      <c r="E1685" s="61" t="s">
        <v>108</v>
      </c>
      <c r="F1685" s="66" t="s">
        <v>145</v>
      </c>
      <c r="G1685" s="55" t="s">
        <v>106</v>
      </c>
      <c r="H1685" s="55" t="s">
        <v>144</v>
      </c>
      <c r="I1685" s="55" t="s">
        <v>143</v>
      </c>
      <c r="J1685" s="55" t="s">
        <v>142</v>
      </c>
      <c r="K1685" s="128" t="s">
        <v>141</v>
      </c>
      <c r="L1685" s="129">
        <v>45084</v>
      </c>
      <c r="M1685" s="134" t="s">
        <v>103</v>
      </c>
      <c r="N1685" s="131" t="s">
        <v>102</v>
      </c>
      <c r="O1685" s="57" t="s">
        <v>101</v>
      </c>
      <c r="P1685" s="57" t="s">
        <v>100</v>
      </c>
      <c r="Q1685" s="57" t="s">
        <v>140</v>
      </c>
      <c r="R1685" s="60" t="s">
        <v>86</v>
      </c>
      <c r="S1685" s="60"/>
    </row>
    <row r="1686" spans="1:19" ht="135" hidden="1" customHeight="1" x14ac:dyDescent="0.2">
      <c r="A1686" s="61" t="s">
        <v>139</v>
      </c>
      <c r="B1686" s="55" t="s">
        <v>110</v>
      </c>
      <c r="C1686" s="56" t="s">
        <v>96</v>
      </c>
      <c r="D1686" s="57" t="s">
        <v>138</v>
      </c>
      <c r="E1686" s="61" t="s">
        <v>108</v>
      </c>
      <c r="F1686" s="66" t="s">
        <v>129</v>
      </c>
      <c r="G1686" s="55" t="s">
        <v>106</v>
      </c>
      <c r="H1686" s="55" t="s">
        <v>137</v>
      </c>
      <c r="I1686" s="55" t="s">
        <v>136</v>
      </c>
      <c r="J1686" s="55" t="s">
        <v>135</v>
      </c>
      <c r="K1686" s="128" t="s">
        <v>134</v>
      </c>
      <c r="L1686" s="129">
        <v>45084</v>
      </c>
      <c r="M1686" s="134" t="s">
        <v>103</v>
      </c>
      <c r="N1686" s="131" t="s">
        <v>102</v>
      </c>
      <c r="O1686" s="57" t="s">
        <v>101</v>
      </c>
      <c r="P1686" s="57" t="s">
        <v>100</v>
      </c>
      <c r="Q1686" s="57" t="s">
        <v>133</v>
      </c>
      <c r="R1686" s="60" t="s">
        <v>86</v>
      </c>
      <c r="S1686" s="60"/>
    </row>
    <row r="1687" spans="1:19" ht="135" hidden="1" customHeight="1" x14ac:dyDescent="0.2">
      <c r="A1687" s="61" t="s">
        <v>132</v>
      </c>
      <c r="B1687" s="55" t="s">
        <v>97</v>
      </c>
      <c r="C1687" s="56" t="s">
        <v>96</v>
      </c>
      <c r="D1687" s="57" t="s">
        <v>131</v>
      </c>
      <c r="E1687" s="61" t="s">
        <v>130</v>
      </c>
      <c r="F1687" s="66" t="s">
        <v>129</v>
      </c>
      <c r="G1687" s="55" t="s">
        <v>92</v>
      </c>
      <c r="H1687" s="55" t="s">
        <v>128</v>
      </c>
      <c r="I1687" s="55" t="s">
        <v>127</v>
      </c>
      <c r="J1687" s="55" t="s">
        <v>126</v>
      </c>
      <c r="K1687" s="128" t="s">
        <v>125</v>
      </c>
      <c r="L1687" s="129">
        <v>44036</v>
      </c>
      <c r="M1687" s="55" t="s">
        <v>86</v>
      </c>
      <c r="N1687" s="131" t="s">
        <v>90</v>
      </c>
      <c r="O1687" s="57" t="s">
        <v>124</v>
      </c>
      <c r="P1687" s="57" t="s">
        <v>123</v>
      </c>
      <c r="Q1687" s="57" t="s">
        <v>122</v>
      </c>
      <c r="R1687" s="60" t="s">
        <v>121</v>
      </c>
      <c r="S1687" s="60"/>
    </row>
    <row r="1688" spans="1:19" ht="135" hidden="1" customHeight="1" x14ac:dyDescent="0.2">
      <c r="A1688" s="61" t="s">
        <v>120</v>
      </c>
      <c r="B1688" s="55" t="s">
        <v>110</v>
      </c>
      <c r="C1688" s="56" t="s">
        <v>96</v>
      </c>
      <c r="D1688" s="57" t="s">
        <v>119</v>
      </c>
      <c r="E1688" s="61" t="s">
        <v>118</v>
      </c>
      <c r="F1688" s="66" t="s">
        <v>117</v>
      </c>
      <c r="G1688" s="55" t="s">
        <v>92</v>
      </c>
      <c r="H1688" s="55" t="s">
        <v>86</v>
      </c>
      <c r="I1688" s="55" t="s">
        <v>86</v>
      </c>
      <c r="J1688" s="55" t="s">
        <v>116</v>
      </c>
      <c r="K1688" s="128" t="s">
        <v>115</v>
      </c>
      <c r="L1688" s="129">
        <v>45099</v>
      </c>
      <c r="M1688" s="134" t="s">
        <v>103</v>
      </c>
      <c r="N1688" s="131" t="s">
        <v>90</v>
      </c>
      <c r="O1688" s="57" t="s">
        <v>114</v>
      </c>
      <c r="P1688" s="57" t="s">
        <v>113</v>
      </c>
      <c r="Q1688" s="57" t="s">
        <v>112</v>
      </c>
      <c r="R1688" s="60" t="s">
        <v>86</v>
      </c>
      <c r="S1688" s="60"/>
    </row>
    <row r="1689" spans="1:19" ht="135" hidden="1" customHeight="1" x14ac:dyDescent="0.2">
      <c r="A1689" s="61" t="s">
        <v>111</v>
      </c>
      <c r="B1689" s="55" t="s">
        <v>110</v>
      </c>
      <c r="C1689" s="56" t="s">
        <v>96</v>
      </c>
      <c r="D1689" s="57" t="s">
        <v>109</v>
      </c>
      <c r="E1689" s="61" t="s">
        <v>108</v>
      </c>
      <c r="F1689" s="66" t="s">
        <v>107</v>
      </c>
      <c r="G1689" s="55" t="s">
        <v>106</v>
      </c>
      <c r="H1689" s="55" t="s">
        <v>86</v>
      </c>
      <c r="I1689" s="55" t="s">
        <v>86</v>
      </c>
      <c r="J1689" s="55" t="s">
        <v>105</v>
      </c>
      <c r="K1689" s="128" t="s">
        <v>104</v>
      </c>
      <c r="L1689" s="129">
        <v>45100</v>
      </c>
      <c r="M1689" s="134" t="s">
        <v>103</v>
      </c>
      <c r="N1689" s="131" t="s">
        <v>102</v>
      </c>
      <c r="O1689" s="57" t="s">
        <v>101</v>
      </c>
      <c r="P1689" s="57" t="s">
        <v>100</v>
      </c>
      <c r="Q1689" s="57" t="s">
        <v>99</v>
      </c>
      <c r="R1689" s="60" t="s">
        <v>86</v>
      </c>
      <c r="S1689" s="60"/>
    </row>
    <row r="1690" spans="1:19" ht="135" hidden="1" customHeight="1" x14ac:dyDescent="0.2">
      <c r="A1690" s="61" t="s">
        <v>98</v>
      </c>
      <c r="B1690" s="55" t="s">
        <v>97</v>
      </c>
      <c r="C1690" s="56" t="s">
        <v>96</v>
      </c>
      <c r="D1690" s="57" t="s">
        <v>95</v>
      </c>
      <c r="E1690" s="61" t="s">
        <v>94</v>
      </c>
      <c r="F1690" s="66" t="s">
        <v>93</v>
      </c>
      <c r="G1690" s="55" t="s">
        <v>92</v>
      </c>
      <c r="H1690" s="55" t="s">
        <v>86</v>
      </c>
      <c r="I1690" s="55" t="s">
        <v>86</v>
      </c>
      <c r="J1690" s="55" t="s">
        <v>91</v>
      </c>
      <c r="K1690" s="128">
        <v>34.26</v>
      </c>
      <c r="L1690" s="129">
        <v>45100</v>
      </c>
      <c r="M1690" s="55" t="s">
        <v>86</v>
      </c>
      <c r="N1690" s="131" t="s">
        <v>90</v>
      </c>
      <c r="O1690" s="57" t="s">
        <v>89</v>
      </c>
      <c r="P1690" s="57" t="s">
        <v>88</v>
      </c>
      <c r="Q1690" s="57" t="s">
        <v>87</v>
      </c>
      <c r="R1690" s="60" t="s">
        <v>86</v>
      </c>
      <c r="S1690" s="60"/>
    </row>
  </sheetData>
  <dataValidations count="2">
    <dataValidation type="list" allowBlank="1" showInputMessage="1" showErrorMessage="1" sqref="N671:N672 N678 N553 N450 N440:N445 N436:N438 N682 N733 N5:N373" xr:uid="{00000000-0002-0000-0000-000001000000}">
      <formula1>#REF!</formula1>
    </dataValidation>
    <dataValidation type="list" allowBlank="1" showInputMessage="1" showErrorMessage="1" sqref="G126" xr:uid="{00000000-0002-0000-0000-000000000000}">
      <formula1>#REF!</formula1>
    </dataValidation>
  </dataValidations>
  <hyperlinks>
    <hyperlink ref="M256" r:id="rId1" display="Pathways Details" xr:uid="{FFB17A7C-8B85-EA42-B238-936C04C0094B}"/>
    <hyperlink ref="M257" r:id="rId2" display="https://www.arb.ca.gov/fuels/lcfs/fuelpathways/comments/tier2/4293_t2n1159_cover.pdf" xr:uid="{448BEFE6-2FF8-7B48-8E89-5387F110FE68}"/>
    <hyperlink ref="M28" r:id="rId3" display="https://www.arb.ca.gov/fuels/lcfs/fuelpathways/comments/tier2/4293_t2n1161_cover.pdf" xr:uid="{6173627E-B57D-504D-830C-51D022DF0255}"/>
    <hyperlink ref="M258" r:id="rId4" display="https://www.arb.ca.gov/fuels/lcfs/fuelpathways/comments/tier2/4293_t2n1162_cover.pdf" xr:uid="{93E67CDA-F726-2A4B-850C-166CC940CC4D}"/>
    <hyperlink ref="M31" r:id="rId5" display="https://www.arb.ca.gov/fuels/lcfs/fuelpathways/comments/tier2/4293_t2n1163_cover.pdf" xr:uid="{A808E143-5D35-9649-BCBC-3B1D6BE75345}"/>
    <hyperlink ref="M260" r:id="rId6" display="https://www.arb.ca.gov/fuels/lcfs/fuelpathways/comments/tier2/4293_t2n1164_cover.pdf" xr:uid="{10536035-7AEB-5040-A78E-0F69856E2078}"/>
    <hyperlink ref="M35" r:id="rId7" display="https://www.arb.ca.gov/fuels/lcfs/fuelpathways/comments/tier2/4293_t2n1165_cover.pdf" xr:uid="{23302207-DF0E-BA4A-B91F-D6AAF7E52D7C}"/>
    <hyperlink ref="M262" r:id="rId8" xr:uid="{2415B133-FD25-B14E-AAAF-3ABB538D819D}"/>
    <hyperlink ref="M281" r:id="rId9" xr:uid="{E045C5C0-BB4E-834B-9D25-BE45B3A11261}"/>
    <hyperlink ref="M287" r:id="rId10" xr:uid="{75C511E1-2067-D546-9763-269C070BC7A1}"/>
    <hyperlink ref="M288" r:id="rId11" xr:uid="{5278D1E8-5FBE-F941-A6C4-C796DDD61A68}"/>
    <hyperlink ref="M289" r:id="rId12" xr:uid="{10BFFC6D-DB2C-D640-9D52-C003A3E10CF9}"/>
    <hyperlink ref="M290" r:id="rId13" xr:uid="{77AEB2DD-D629-154E-89CA-089E62A8089B}"/>
    <hyperlink ref="M291" r:id="rId14" xr:uid="{B857548B-84BD-8844-9948-0302A7753F93}"/>
    <hyperlink ref="M299" r:id="rId15" xr:uid="{AD43C470-067D-B449-8457-18038ADC3F5B}"/>
    <hyperlink ref="M300" r:id="rId16" xr:uid="{5D380A24-60E8-BB4B-952E-59D3C90D624A}"/>
    <hyperlink ref="M301" r:id="rId17" xr:uid="{D2887946-21E2-5B40-8438-C3EB8FA64923}"/>
    <hyperlink ref="M317" r:id="rId18" display="https://www.arb.ca.gov/fuels/lcfs/fuelpathways/comments/tier2/t2n-1195_cover.pdf" xr:uid="{01060AC4-1615-4340-B5DA-08C5A80778EA}"/>
    <hyperlink ref="M318" r:id="rId19" display="https://www.arb.ca.gov/fuels/lcfs/fuelpathways/comments/tier2/t2n-1208_cover.pdf" xr:uid="{16749E47-2EF5-B94F-A537-0962C0CC3888}"/>
    <hyperlink ref="M319" r:id="rId20" display="https://www.arb.ca.gov/fuels/lcfs/fuelpathways/comments/tier2/t2n-1166_cover.pdf" xr:uid="{F7B499D9-34D0-8A4E-8600-CAE67598BA02}"/>
    <hyperlink ref="M321" r:id="rId21" xr:uid="{CEB2C9E7-5C96-B148-BEA4-58C6E7BC2E47}"/>
    <hyperlink ref="M322" r:id="rId22" xr:uid="{FE1FDB4D-2BCC-4345-8E0E-B8AE5C27DB62}"/>
    <hyperlink ref="M327" r:id="rId23" xr:uid="{16945591-7C31-A441-9FD2-6C3690276E15}"/>
    <hyperlink ref="M328" r:id="rId24" xr:uid="{A465EF89-C844-6A4E-BB54-67DCE813F973}"/>
    <hyperlink ref="M331" r:id="rId25" xr:uid="{F15D0188-EBC5-3E46-B4AA-46DD9A66AF64}"/>
    <hyperlink ref="M336" r:id="rId26" xr:uid="{05F0A822-2C00-DA47-B513-460707E72B61}"/>
    <hyperlink ref="M337" r:id="rId27" xr:uid="{A09B6497-F2A4-D244-8527-35C841A7C957}"/>
    <hyperlink ref="M339" r:id="rId28" xr:uid="{1BF7CB43-C29E-E243-B73D-08816495DDF1}"/>
    <hyperlink ref="M340" r:id="rId29" xr:uid="{BF6D2DF8-6493-3B43-AD51-C92135158175}"/>
    <hyperlink ref="M341" r:id="rId30" xr:uid="{37168204-CAE0-FA4C-9E6C-8E6AE0A133A0}"/>
    <hyperlink ref="M342" r:id="rId31" xr:uid="{66686076-B86B-8543-B4AB-B5D22EC6BB37}"/>
    <hyperlink ref="M343" r:id="rId32" xr:uid="{F5ECD430-62E7-2546-8FEB-063E71468B80}"/>
    <hyperlink ref="M86" r:id="rId33" xr:uid="{FF4E92F1-C68C-D545-89F7-733EE54A644D}"/>
    <hyperlink ref="M347" r:id="rId34" xr:uid="{929716FD-FDA7-6341-BD93-E1606EB63320}"/>
    <hyperlink ref="M348" r:id="rId35" xr:uid="{4FFBEEF4-E093-A646-83AE-6E1E8333C33A}"/>
    <hyperlink ref="M351" r:id="rId36" xr:uid="{AF54D17A-8918-3140-B081-7BD2C45AAEC6}"/>
    <hyperlink ref="M360" r:id="rId37" xr:uid="{7458B62A-100E-AA4A-8BB1-7EEAB35EEBB4}"/>
    <hyperlink ref="M362" r:id="rId38" xr:uid="{CB5FCCBB-1C28-D04C-BE54-D090F8C4B5E9}"/>
    <hyperlink ref="M363" r:id="rId39" xr:uid="{A7A6F5C2-26AC-A047-8C8F-7F84EB208C40}"/>
    <hyperlink ref="M364" r:id="rId40" xr:uid="{6D3FF2F2-9355-7549-9CFC-1526B9B0B6A6}"/>
    <hyperlink ref="M365" r:id="rId41" xr:uid="{E7015F2D-CB1D-F444-9D03-334B43EEBAD0}"/>
    <hyperlink ref="M366" r:id="rId42" xr:uid="{C532022A-8C8E-2A43-8601-8B46BA45D1B8}"/>
    <hyperlink ref="M369" r:id="rId43" xr:uid="{547F6880-BF56-DB4D-A4D3-2BAF2C3330BE}"/>
    <hyperlink ref="M370" r:id="rId44" xr:uid="{3747329C-BC7B-9C4E-B6A3-9E9A36E4A0EF}"/>
    <hyperlink ref="M371" r:id="rId45" display="https://www.arb.ca.gov/fuels/lcfs/fuelpathways/comments/tier2/t2n-1289_cover.pdf" xr:uid="{BBD2A644-D547-8142-804D-1A1BF29B1A45}"/>
    <hyperlink ref="M372" r:id="rId46" xr:uid="{C9E70412-D2EE-254D-ACDF-6593FA231B3B}"/>
    <hyperlink ref="M373" r:id="rId47" xr:uid="{4840ECD1-533A-3141-A846-39193CFBF49E}"/>
    <hyperlink ref="M373:M375" r:id="rId48" display="Application Package" xr:uid="{5C2551B7-8F03-CA4C-B951-F1130CBF6343}"/>
    <hyperlink ref="M374" r:id="rId49" xr:uid="{32E9E7BC-A41B-424F-9B70-934D9FEB32AD}"/>
    <hyperlink ref="M375" r:id="rId50" xr:uid="{DE62FA3E-DD2F-6446-A838-5098F29CD6A1}"/>
    <hyperlink ref="M567" r:id="rId51" xr:uid="{D534A42A-3195-FC44-AD89-4A9196185B4A}"/>
    <hyperlink ref="M578" r:id="rId52" xr:uid="{29B906F6-1317-124F-94CB-E5AAEDD9F7F9}"/>
    <hyperlink ref="M579" r:id="rId53" xr:uid="{7019D20A-ED73-5C4E-B8E2-73191E31A1D1}"/>
    <hyperlink ref="M580" r:id="rId54" xr:uid="{EEAEA162-7F3F-A44A-8D84-12554042603D}"/>
    <hyperlink ref="M584" r:id="rId55" xr:uid="{D20D13FC-D5D6-EF4A-891F-C6D4A9FFA256}"/>
    <hyperlink ref="M585" r:id="rId56" xr:uid="{A69B7ECB-8C8D-314A-AFDC-1D7D4EF5E592}"/>
    <hyperlink ref="M586" r:id="rId57" xr:uid="{E755588F-F34E-F446-825F-FCDB76F9B4F8}"/>
    <hyperlink ref="M587" r:id="rId58" xr:uid="{79742965-EB6F-0F43-9ED9-B6FF227E98B7}"/>
    <hyperlink ref="M591" r:id="rId59" xr:uid="{FF00FF33-BE9F-B54A-9DDC-A289A8826AE7}"/>
    <hyperlink ref="M592" r:id="rId60" xr:uid="{AE20968F-85C4-8F4B-8ABF-4DD2EE1C80DA}"/>
    <hyperlink ref="M593" r:id="rId61" xr:uid="{8BD5AAE9-5A2A-AA47-9EA1-63F6D09B8332}"/>
    <hyperlink ref="M594" r:id="rId62" xr:uid="{5F6B2B68-7FA8-154A-942D-109CCEBBD12A}"/>
    <hyperlink ref="M595" r:id="rId63" xr:uid="{099E6184-6B4B-444E-9135-CD265850D273}"/>
    <hyperlink ref="M596" r:id="rId64" xr:uid="{9E31D7EE-EBE9-964F-BB89-351E56157F7D}"/>
    <hyperlink ref="M597" r:id="rId65" xr:uid="{1F7D3A59-DDA2-FF4E-9C99-24FE719C7CE6}"/>
    <hyperlink ref="M598" r:id="rId66" xr:uid="{7D3C5E45-611F-A845-B99F-E82FD55A0097}"/>
    <hyperlink ref="M599" r:id="rId67" xr:uid="{13EDEBBD-FA24-5D42-ABB7-0B110B3DDC89}"/>
    <hyperlink ref="M600" r:id="rId68" xr:uid="{81B98488-3D35-0B4F-B62F-19ED1A7FC9E8}"/>
    <hyperlink ref="M601" r:id="rId69" xr:uid="{43592B5B-7F6C-0C41-BDA5-A5B4AE60F53A}"/>
    <hyperlink ref="M602" r:id="rId70" xr:uid="{E8DEBE02-A847-0846-9956-A09F2AB88F05}"/>
    <hyperlink ref="M603" r:id="rId71" xr:uid="{C3DDDEB4-3DB8-EF48-BB38-50D84563F991}"/>
    <hyperlink ref="M604" r:id="rId72" xr:uid="{42BCAD7B-2B77-D74E-9FA9-C340DC451B43}"/>
    <hyperlink ref="M657" r:id="rId73" xr:uid="{1154C04A-EC3E-0D42-971E-5712A00D0B6E}"/>
    <hyperlink ref="M658" r:id="rId74" xr:uid="{940FC340-C0C3-1F4A-8A8E-3D63FADC3108}"/>
    <hyperlink ref="M659" r:id="rId75" xr:uid="{D17F412A-5E32-864B-BF5B-D95956F96C0A}"/>
    <hyperlink ref="M663" r:id="rId76" display="https://www.arb.ca.gov/fuels/lcfs/fuelpathways/comments/tier2/t2n-1210_cover.pdf" xr:uid="{67EA7C54-7DEB-8548-8516-94FC59B12160}"/>
    <hyperlink ref="M664" r:id="rId77" xr:uid="{1549251F-B461-874F-8923-0A9823222E2B}"/>
    <hyperlink ref="M670" r:id="rId78" xr:uid="{2EF27B0B-46D6-3245-A030-AB11E882E620}"/>
    <hyperlink ref="M671" r:id="rId79" display="https://www.arb.ca.gov/fuels/lcfs/fuelpathways/comments/tier2/t2n-1252_cover.pdf" xr:uid="{F639C9C4-1C26-824D-8294-2C93CB1B091E}"/>
    <hyperlink ref="M672" r:id="rId80" xr:uid="{8D5CCBB8-4EFB-A844-9FF3-76A6ABE48AFF}"/>
    <hyperlink ref="M673" r:id="rId81" xr:uid="{6B55C6D1-C8C7-5D46-A773-E7B7F13B4A8E}"/>
    <hyperlink ref="M674" r:id="rId82" xr:uid="{3FA9B5AF-D0BF-D947-B66A-F0C1DB2CD541}"/>
    <hyperlink ref="M675" r:id="rId83" xr:uid="{16BF756A-D369-0847-B627-1C6BD6D4E87E}"/>
    <hyperlink ref="M676" r:id="rId84" xr:uid="{A2588190-B0B3-CE42-B0E2-3052402679D4}"/>
    <hyperlink ref="M677" r:id="rId85" xr:uid="{845887A4-8F7F-8F49-A4F0-6CA0149BB901}"/>
    <hyperlink ref="M678" r:id="rId86" xr:uid="{ED028C8E-17A9-D340-84E1-7492B9FBF831}"/>
    <hyperlink ref="M680" r:id="rId87" xr:uid="{3A2E08E2-0D88-2747-9F13-7A3605F0D1F6}"/>
    <hyperlink ref="M681" r:id="rId88" xr:uid="{7D086792-4ECE-774B-A99A-8E504CD5C412}"/>
    <hyperlink ref="M682" r:id="rId89" xr:uid="{A041FF24-DA1A-404D-84C3-56E3B30C291E}"/>
    <hyperlink ref="M689" r:id="rId90" xr:uid="{CB1A9C5C-CBC5-FB4C-ABCD-C70178395D06}"/>
    <hyperlink ref="M690" r:id="rId91" xr:uid="{7B39FB65-7B09-D344-8B72-72F98B8CEAAE}"/>
    <hyperlink ref="M691" r:id="rId92" xr:uid="{B93EC4F2-9D3D-D24A-9950-03248AD8E108}"/>
    <hyperlink ref="M713" r:id="rId93" xr:uid="{4526F07D-65ED-214C-A4B4-3DD3B67085DA}"/>
    <hyperlink ref="M714" r:id="rId94" xr:uid="{0E7482BC-F670-294E-9E64-6A67F088B8CC}"/>
    <hyperlink ref="M715" r:id="rId95" xr:uid="{81F3017B-C8CD-0E4E-A563-7235B36AF113}"/>
    <hyperlink ref="M716" r:id="rId96" xr:uid="{E650B638-4D90-1D49-A2E8-566D834D2D7D}"/>
    <hyperlink ref="M717" r:id="rId97" xr:uid="{63322290-864E-0F47-96CD-968377D7CC81}"/>
    <hyperlink ref="M718" r:id="rId98" xr:uid="{F46A8202-0032-3747-8770-697F2B6C648C}"/>
    <hyperlink ref="M719" r:id="rId99" xr:uid="{A7AA006C-4D41-E04B-A472-E1B7DC9A9089}"/>
    <hyperlink ref="M720" r:id="rId100" xr:uid="{31985838-A3C2-574C-A317-E12D2D18C428}"/>
    <hyperlink ref="M721" r:id="rId101" xr:uid="{19DC37DA-BCC9-8F4A-B075-AA0A76A5663D}"/>
    <hyperlink ref="M722" r:id="rId102" xr:uid="{DD793F1D-C2DA-914B-83BA-F1B0B05A6737}"/>
    <hyperlink ref="M723" r:id="rId103" xr:uid="{91FDF378-D90B-A44B-A3CF-EBA8B2FE5545}"/>
    <hyperlink ref="M739" r:id="rId104" xr:uid="{597C1A04-C755-7C40-B1AA-3084581E078B}"/>
    <hyperlink ref="M743" r:id="rId105" xr:uid="{18405B31-B04F-7744-8091-A90803E6B513}"/>
    <hyperlink ref="M744" r:id="rId106" xr:uid="{A1E6FBB8-A334-3E40-9EA4-9C8726A75630}"/>
    <hyperlink ref="M782" r:id="rId107" xr:uid="{543B520E-C1FD-C540-A4A8-4329CF0BF193}"/>
    <hyperlink ref="M783" r:id="rId108" xr:uid="{E2946B95-A526-094E-998D-6B8A64F229AA}"/>
    <hyperlink ref="M784" r:id="rId109" xr:uid="{255E1F9E-8EAC-2D4F-8F62-729A4F4E6ED3}"/>
    <hyperlink ref="M785" r:id="rId110" xr:uid="{CB09D136-9494-8748-85FF-A233144794ED}"/>
    <hyperlink ref="M786" r:id="rId111" xr:uid="{03E61AB3-39C6-FC41-A891-05D67E08137C}"/>
    <hyperlink ref="M787" r:id="rId112" xr:uid="{53ADB009-0E15-104C-A06F-75E61D15C911}"/>
    <hyperlink ref="M788:M792" r:id="rId113" display="Application Package" xr:uid="{2A7F8F26-3D53-4F44-9DCE-C1DF100833B7}"/>
    <hyperlink ref="M813" r:id="rId114" xr:uid="{4964D015-0BF5-934A-AF1E-6F00E4B7CFE5}"/>
    <hyperlink ref="M814" r:id="rId115" xr:uid="{8E6990A6-50D3-8641-873E-DF42445CBC1F}"/>
    <hyperlink ref="M815" r:id="rId116" xr:uid="{1F58B4A2-337E-9249-A70C-F060D99B5FB0}"/>
    <hyperlink ref="M816" r:id="rId117" xr:uid="{C10FBFA1-02F9-4046-8C99-2C6E8CF2AFA5}"/>
    <hyperlink ref="M845" r:id="rId118" xr:uid="{F9B3AD4A-7D6D-9044-A9A8-4955A8EB7E4A}"/>
    <hyperlink ref="M846" r:id="rId119" xr:uid="{C7046282-A769-2347-A5E0-692A171C591E}"/>
    <hyperlink ref="M847" r:id="rId120" xr:uid="{6240F46A-9C06-204A-8A4C-A9A1010285C1}"/>
    <hyperlink ref="M848" r:id="rId121" xr:uid="{5AE75F83-034D-704F-AC9E-1924C99C10A6}"/>
    <hyperlink ref="M849" r:id="rId122" display="https://ww2.arb.ca.gov/sites/default/files/classic/fuels/lcfs/fuelpathways/comments/tier2/b0109_cover.pdf" xr:uid="{B7618867-9752-8D4A-9B67-B68A6154596E}"/>
    <hyperlink ref="M850" r:id="rId123" xr:uid="{83C35EB3-96C3-C641-874E-189513C3ED15}"/>
    <hyperlink ref="M851" r:id="rId124" xr:uid="{D9A30848-CF6F-9241-892E-163A00F36AFC}"/>
    <hyperlink ref="M852" r:id="rId125" display="https://ww2.arb.ca.gov/sites/default/files/classic/fuels/lcfs/fuelpathways/comments/tier2/b0097_cover.pdf" xr:uid="{3442733A-2336-6445-85B4-2B53153B9071}"/>
    <hyperlink ref="M853" r:id="rId126" xr:uid="{3098C9DE-8991-824E-9A1B-9FC997729F2F}"/>
    <hyperlink ref="M866" r:id="rId127" display="https://ww2.arb.ca.gov/sites/default/files/classic/fuels/lcfs/fuelpathways/comments/tier2/b0113_cover.pdf" xr:uid="{189B221F-B6F6-2744-855D-0FE9211FA030}"/>
    <hyperlink ref="M880" r:id="rId128" xr:uid="{09F22045-AB69-4045-AD03-B02324575A8E}"/>
    <hyperlink ref="M881" r:id="rId129" xr:uid="{64FC8273-2719-2A46-8E68-297CC0AA85BB}"/>
    <hyperlink ref="M882" r:id="rId130" xr:uid="{93097727-F764-6D4C-9A49-D6EA4B63F3F5}"/>
    <hyperlink ref="M886" r:id="rId131" xr:uid="{A6FD2DD1-4754-BD44-B18A-C60C5AEAA947}"/>
    <hyperlink ref="M887" r:id="rId132" xr:uid="{5847541C-00E6-5640-84FE-AC52DEB59935}"/>
    <hyperlink ref="M894" r:id="rId133" xr:uid="{B640A46F-7696-1644-8052-A76451CBC25E}"/>
    <hyperlink ref="M898" r:id="rId134" xr:uid="{165EFD10-9C72-8645-9389-5ED9F0F15CEC}"/>
    <hyperlink ref="M899" r:id="rId135" xr:uid="{C133A4B1-5DEB-FB4C-9D41-E9173E25086C}"/>
    <hyperlink ref="M900" r:id="rId136" xr:uid="{0EB5B936-A85B-5E46-ABF0-E361B43CA6BC}"/>
    <hyperlink ref="M911" r:id="rId137" xr:uid="{D57BA84B-C008-B94B-B127-E5325A60D360}"/>
    <hyperlink ref="M912" r:id="rId138" xr:uid="{770463F9-6547-384E-9DDF-08D7307E2D37}"/>
    <hyperlink ref="M913" r:id="rId139" xr:uid="{BE9B8F28-C43C-A249-BF44-456D023AA3F4}"/>
    <hyperlink ref="M914" r:id="rId140" xr:uid="{63E16863-A4C5-D246-902F-DABBA006452D}"/>
    <hyperlink ref="M915" r:id="rId141" xr:uid="{56A0B26D-13E6-5A42-8919-19E873E9DB9E}"/>
    <hyperlink ref="M916" r:id="rId142" xr:uid="{7F332CE2-8DF9-1447-99E5-83FC3272F96C}"/>
    <hyperlink ref="M917" r:id="rId143" xr:uid="{AD961953-D815-1949-AB6A-2A4AEDCD360D}"/>
    <hyperlink ref="M918" r:id="rId144" xr:uid="{82BDEF10-BF9B-D643-8B90-15E9D4247FBB}"/>
    <hyperlink ref="M919" r:id="rId145" xr:uid="{CCD766A8-4B45-9D4C-AF0F-8FA65F63EE69}"/>
    <hyperlink ref="M920" r:id="rId146" xr:uid="{3D37C3F8-D23F-F54C-A90F-1DE57C1C1C02}"/>
    <hyperlink ref="M921" r:id="rId147" xr:uid="{061F7C84-5879-B74B-B92A-255A62E16480}"/>
    <hyperlink ref="M922" r:id="rId148" xr:uid="{BB9DA30D-97D4-9F4A-B217-286A5F12EA1C}"/>
    <hyperlink ref="M901" r:id="rId149" xr:uid="{912DC748-5FAC-EB46-86D7-F818AD20207B}"/>
    <hyperlink ref="M902" r:id="rId150" xr:uid="{93114F65-3C01-624F-A060-C5CB21DC2E70}"/>
    <hyperlink ref="M903" r:id="rId151" xr:uid="{F3820927-BFF7-3E44-9E1E-2F45304115CD}"/>
    <hyperlink ref="M904" r:id="rId152" xr:uid="{87830321-420B-3445-B26E-AB16D1CC1E7F}"/>
    <hyperlink ref="M905" r:id="rId153" xr:uid="{A41E014E-B690-174F-91B5-487CB44E1A8A}"/>
    <hyperlink ref="M906" r:id="rId154" xr:uid="{0F230027-94EE-F642-8FE1-12A284DD9F9E}"/>
    <hyperlink ref="M907" r:id="rId155" xr:uid="{5D4D91F5-0F26-284D-B799-EB091B674B72}"/>
    <hyperlink ref="M925" r:id="rId156" xr:uid="{AE5F2A52-6A61-D24A-A886-D03ED7879775}"/>
    <hyperlink ref="M956" r:id="rId157" xr:uid="{A0A92236-0A60-D44D-A14B-B4D1A864F357}"/>
    <hyperlink ref="M962" r:id="rId158" xr:uid="{A9C1BE14-33C0-A14C-ADB4-F2437D5A4E3C}"/>
    <hyperlink ref="M963" r:id="rId159" xr:uid="{31208793-E697-5D4B-8B48-806067E804A7}"/>
    <hyperlink ref="M964" r:id="rId160" xr:uid="{A107B057-F9C0-C94B-A3DF-521199DFDF90}"/>
    <hyperlink ref="M965" r:id="rId161" xr:uid="{77E33CCE-346A-3040-A4B1-7060D16A0D80}"/>
    <hyperlink ref="M967" r:id="rId162" xr:uid="{7717F838-F737-7D40-95A3-446E42685076}"/>
    <hyperlink ref="M968" r:id="rId163" xr:uid="{7D221CB4-575A-7D48-A9D6-AB45EC8143E9}"/>
    <hyperlink ref="M969" r:id="rId164" xr:uid="{DAFEC5BE-0BE2-C84C-8A12-F3F9412540F3}"/>
    <hyperlink ref="M970" r:id="rId165" xr:uid="{A1036ABF-E7E4-8A49-9371-4CC703A5E617}"/>
    <hyperlink ref="M971" r:id="rId166" xr:uid="{9A0BEDBD-12A4-1F40-8D9F-60F6B3F3689C}"/>
    <hyperlink ref="M972" r:id="rId167" xr:uid="{3FDE5E8E-6B3F-BB45-AEB2-737FA534CD82}"/>
    <hyperlink ref="M973:M975" r:id="rId168" display="Application Package" xr:uid="{A53B8260-398C-214E-BAC8-6C71CA6C7D72}"/>
    <hyperlink ref="M976:M977" r:id="rId169" display="Application Package" xr:uid="{AB87E32B-0874-E346-AFCD-9E18697BF278}"/>
    <hyperlink ref="M982" r:id="rId170" xr:uid="{67DE4479-F08C-F942-9930-39F1C285EB50}"/>
    <hyperlink ref="M983:M999" r:id="rId171" display="Application Package" xr:uid="{F83038CA-8F77-5B40-AB54-48D0A464B81B}"/>
    <hyperlink ref="M475" r:id="rId172" xr:uid="{8FB3279E-5B87-074C-A2B6-59FFCFDBF734}"/>
    <hyperlink ref="M492" r:id="rId173" xr:uid="{10CC7C1F-24B8-1D4C-9529-4ADC22E62F58}"/>
    <hyperlink ref="M1069" r:id="rId174" xr:uid="{461CF4F9-CEEA-314B-AE15-69F6FC9A4355}"/>
    <hyperlink ref="M1073" r:id="rId175" xr:uid="{2B075E6F-F000-AC4A-883D-E79EE45BBC97}"/>
    <hyperlink ref="M1074" r:id="rId176" xr:uid="{2F1A6078-7C65-D54C-AFB6-14F9B64B98A8}"/>
    <hyperlink ref="M1075" r:id="rId177" xr:uid="{04E6004A-A9B0-5040-BA4A-AAA777EE9094}"/>
    <hyperlink ref="M1076" r:id="rId178" xr:uid="{BFF74DDE-587C-6B41-A16B-E3A264F6A58D}"/>
    <hyperlink ref="M1077" r:id="rId179" xr:uid="{0D2561E2-E571-4E4F-9CB0-91435C6759DE}"/>
    <hyperlink ref="M1078" r:id="rId180" xr:uid="{630C852D-1F84-7840-BE51-E702A4DDF23D}"/>
    <hyperlink ref="M1079" r:id="rId181" xr:uid="{44614945-983A-434F-94C7-4E6B5CB680F8}"/>
    <hyperlink ref="M1080" r:id="rId182" xr:uid="{9BA921F8-B573-D242-B22A-D59398A823D6}"/>
    <hyperlink ref="M1081" r:id="rId183" xr:uid="{08E889A2-AC65-E64B-BB61-0B014456A722}"/>
    <hyperlink ref="M1082" r:id="rId184" xr:uid="{18BF8AA7-AEC1-6944-BD3C-95A1D8E89DC8}"/>
    <hyperlink ref="M1083" r:id="rId185" xr:uid="{9C3A7C91-FB5D-864D-A614-8C103E1E74E6}"/>
    <hyperlink ref="M1084" r:id="rId186" xr:uid="{AAA3914A-073F-914E-872D-F950706AD25D}"/>
    <hyperlink ref="M1085" r:id="rId187" xr:uid="{E6661DF6-52BE-AA44-9E90-5DF6115A8124}"/>
    <hyperlink ref="M1086" r:id="rId188" xr:uid="{F85AC6FB-6476-E048-9889-0BAE97025172}"/>
    <hyperlink ref="M1087" r:id="rId189" xr:uid="{5282ED60-838D-6840-A4C5-C6787AEA2F40}"/>
    <hyperlink ref="M1088" r:id="rId190" xr:uid="{8DD3FAFF-A288-AE45-9FB6-5EE0243199B7}"/>
    <hyperlink ref="M1089" r:id="rId191" xr:uid="{A7B44CBA-7A2F-3049-963F-10DB4C6E81D6}"/>
    <hyperlink ref="M1090" r:id="rId192" xr:uid="{C8411008-746C-994E-B935-AD8E69E196F6}"/>
    <hyperlink ref="M1091" r:id="rId193" xr:uid="{857BC0A0-7A73-9542-82A8-370BD5962E1E}"/>
    <hyperlink ref="M1092" r:id="rId194" xr:uid="{0EF43896-7BAD-BC4B-899B-24C251CBBE8E}"/>
    <hyperlink ref="M1093" r:id="rId195" xr:uid="{089D4CF8-53F3-DC4B-BF2B-04CD7CA5B637}"/>
    <hyperlink ref="M1094" r:id="rId196" xr:uid="{8468C3BE-AC7B-8849-BFBE-CD7AB4980BC3}"/>
    <hyperlink ref="M1096" r:id="rId197" xr:uid="{4963B313-9570-D843-96B9-0E13843DF354}"/>
    <hyperlink ref="M1113" r:id="rId198" xr:uid="{A1A11501-A463-614E-88BC-053482297924}"/>
    <hyperlink ref="M1139" r:id="rId199" xr:uid="{371C679F-4320-4843-BE5C-4EB5ED00C37D}"/>
    <hyperlink ref="M1140" r:id="rId200" xr:uid="{DE5DD232-6F52-824A-A813-20CEF98BF04A}"/>
    <hyperlink ref="M1141" r:id="rId201" xr:uid="{B4B989B5-161C-9044-8305-FAAEC850C80C}"/>
    <hyperlink ref="M1142" r:id="rId202" xr:uid="{0BECC791-BAD1-5C46-8472-E42B0528C305}"/>
    <hyperlink ref="M1145" r:id="rId203" xr:uid="{39B7F3C9-06FE-064C-86C6-1A145EFC4FD9}"/>
    <hyperlink ref="M1147" r:id="rId204" xr:uid="{4B07102E-C335-9E46-AD71-B9685CB27B61}"/>
    <hyperlink ref="M1148" r:id="rId205" xr:uid="{012CFCC9-DE1A-0843-BE50-B418EDE89437}"/>
    <hyperlink ref="M1149" r:id="rId206" xr:uid="{7F3FBA99-0BD5-AC47-8363-7301E28176C3}"/>
    <hyperlink ref="M1150" r:id="rId207" xr:uid="{33A22269-05A6-DB43-BF99-42146B4D9D98}"/>
    <hyperlink ref="M1151" r:id="rId208" xr:uid="{50B9EB8C-9D8E-0540-B495-9333EC26CB33}"/>
    <hyperlink ref="M1152" r:id="rId209" xr:uid="{E2FE5A49-16A0-5347-9DA1-7F28B76F57DD}"/>
    <hyperlink ref="M1153" r:id="rId210" xr:uid="{7E13256C-26CB-C744-AC9A-D3533DED477C}"/>
    <hyperlink ref="M1154" r:id="rId211" xr:uid="{4C32D0A9-9793-AA47-946A-AE3DEAD50FFC}"/>
    <hyperlink ref="M1155" r:id="rId212" xr:uid="{9DD9310D-6C44-F843-BC2E-90C7524E2816}"/>
    <hyperlink ref="M1156" r:id="rId213" xr:uid="{CE3550E7-5B44-B54E-BF44-8F3A039DEFDD}"/>
    <hyperlink ref="M1157" r:id="rId214" xr:uid="{8FB3CBA0-EF77-8445-A34A-F803B960C05F}"/>
    <hyperlink ref="M1158" r:id="rId215" xr:uid="{9559DA5C-3AD3-ED4D-8D6D-F3C8B0105E07}"/>
    <hyperlink ref="M1159" r:id="rId216" xr:uid="{86F24D92-0157-BC43-9211-3F8FAECA83B1}"/>
    <hyperlink ref="M1160" r:id="rId217" xr:uid="{C1B0087E-29B2-E64A-9B02-7BDC246B0DAB}"/>
    <hyperlink ref="M1168" r:id="rId218" xr:uid="{0A8E485D-642D-4449-9654-3AE05A462A3D}"/>
    <hyperlink ref="M1201" r:id="rId219" xr:uid="{2BAC2032-6C7F-D444-BFFB-93072FDB246B}"/>
    <hyperlink ref="M1202" r:id="rId220" xr:uid="{A3AD1351-DC35-1C41-B877-977D91717808}"/>
    <hyperlink ref="M1203" r:id="rId221" xr:uid="{EBDFD407-97CF-3E4C-A3DA-9148E5A9E265}"/>
    <hyperlink ref="M1204" r:id="rId222" display="https://ww2.arb.ca.gov/sites/default/files/classic/fuels/lcfs/fuelpathways/comments/tier2/b0220_cover.pdf" xr:uid="{D3D18A89-0435-3E49-ADFE-7E7EA46BBC74}"/>
    <hyperlink ref="M1205" r:id="rId223" display="https://ww2.arb.ca.gov/sites/default/files/classic/fuels/lcfs/fuelpathways/comments/tier2/b0240_cover.pdf" xr:uid="{BF89EA73-E00D-BF4B-80E9-9E390FB4D764}"/>
    <hyperlink ref="M1206" r:id="rId224" display="https://ww2.arb.ca.gov/sites/default/files/classic/fuels/lcfs/fuelpathways/comments/tier2/b0240_cover.pdf" xr:uid="{0E65817F-CF4B-DC4A-8023-E438A42F83A4}"/>
    <hyperlink ref="M1207" r:id="rId225" display="https://ww2.arb.ca.gov/sites/default/files/classic/fuels/lcfs/fuelpathways/comments/tier2/b0240_cover.pdf" xr:uid="{C6AF0027-F9C5-2D4A-B6DC-31AD7391FBC2}"/>
    <hyperlink ref="M1208" r:id="rId226" display="https://ww2.arb.ca.gov/sites/default/files/classic/fuels/lcfs/fuelpathways/comments/tier2/b0240_cover.pdf" xr:uid="{0E259AE0-1D73-DC4F-937B-DFA674E7EAD1}"/>
    <hyperlink ref="M1209" r:id="rId227" display="https://ww2.arb.ca.gov/sites/default/files/classic/fuels/lcfs/fuelpathways/comments/tier2/b0240_cover.pdf" xr:uid="{01D32BF9-5C09-2D47-ACA4-95101450C7A7}"/>
    <hyperlink ref="M1210" r:id="rId228" display="https://ww2.arb.ca.gov/sites/default/files/classic/fuels/lcfs/fuelpathways/comments/tier2/b0240_cover.pdf" xr:uid="{68A5E041-8DF3-8549-8C19-EC27D90202E5}"/>
    <hyperlink ref="M1211" r:id="rId229" display="https://ww2.arb.ca.gov/sites/default/files/classic/fuels/lcfs/fuelpathways/comments/tier2/b0240_cover.pdf" xr:uid="{7E49B24F-270C-E341-878D-F247AEA51487}"/>
    <hyperlink ref="M1212" r:id="rId230" display="https://ww2.arb.ca.gov/sites/default/files/classic/fuels/lcfs/fuelpathways/comments/tier2/b0240_cover.pdf" xr:uid="{FEDFA74F-8680-944A-9DE3-840E41717BCE}"/>
    <hyperlink ref="M1213" r:id="rId231" display="https://ww2.arb.ca.gov/sites/default/files/classic/fuels/lcfs/fuelpathways/comments/tier2/b0241_cover.pdf" xr:uid="{BF016FA7-2D2D-D247-93C4-6ADF4072105E}"/>
    <hyperlink ref="M1214" r:id="rId232" display="https://ww2.arb.ca.gov/sites/default/files/classic/fuels/lcfs/fuelpathways/comments/tier2/b0241_cover.pdf" xr:uid="{902BE510-5573-A64F-9C4B-55BF9CA0BD64}"/>
    <hyperlink ref="M1215" r:id="rId233" display="https://ww2.arb.ca.gov/sites/default/files/classic/fuels/lcfs/fuelpathways/comments/tier2/b0241_cover.pdf" xr:uid="{F3BED472-042B-E147-83F3-396940818AE4}"/>
    <hyperlink ref="M1216" r:id="rId234" display="https://ww2.arb.ca.gov/sites/default/files/classic/fuels/lcfs/fuelpathways/comments/tier2/b0242_cover.pdf" xr:uid="{8113AA81-A5FD-2C4D-805F-B7623574907C}"/>
    <hyperlink ref="M1217" r:id="rId235" display="https://ww2.arb.ca.gov/sites/default/files/classic/fuels/lcfs/fuelpathways/comments/tier2/b0242_cover.pdf" xr:uid="{68D8BE55-E0F1-0642-9977-27E6FA434C67}"/>
    <hyperlink ref="M1218" r:id="rId236" display="https://ww2.arb.ca.gov/sites/default/files/classic/fuels/lcfs/fuelpathways/comments/tier2/b0242_cover.pdf" xr:uid="{1F907620-EDF2-7D4F-BAD5-25F5A6A764AD}"/>
    <hyperlink ref="M1219" r:id="rId237" display="https://ww2.arb.ca.gov/sites/default/files/classic/fuels/lcfs/fuelpathways/comments/tier2/b0242_cover.pdf" xr:uid="{B2FC01EF-16C1-6542-B152-F76F6D1722AC}"/>
    <hyperlink ref="M1220" r:id="rId238" display="https://ww2.arb.ca.gov/sites/default/files/classic/fuels/lcfs/fuelpathways/comments/tier2/b0242_cover.pdf" xr:uid="{7CB04060-C905-154F-9180-7F0EF10A3678}"/>
    <hyperlink ref="M1221" r:id="rId239" display="https://ww2.arb.ca.gov/sites/default/files/classic/fuels/lcfs/fuelpathways/comments/tier2/b0242_cover.pdf" xr:uid="{EDA6EF6C-1E65-5A45-8F7F-F4D05D1EF7F9}"/>
    <hyperlink ref="M1222" r:id="rId240" display="https://ww2.arb.ca.gov/sites/default/files/classic/fuels/lcfs/fuelpathways/comments/tier2/b0242_cover.pdf" xr:uid="{9E30D433-2E21-A749-8B52-9D10820E6109}"/>
    <hyperlink ref="M1223" r:id="rId241" display="https://ww2.arb.ca.gov/sites/default/files/classic/fuels/lcfs/fuelpathways/comments/tier2/b0242_cover.pdf" xr:uid="{4D49A75B-0C0F-A74D-83E0-5CCE55E58597}"/>
    <hyperlink ref="M1224" r:id="rId242" display="https://ww2.arb.ca.gov/sites/default/files/classic/fuels/lcfs/fuelpathways/comments/tier2/b0242_cover.pdf" xr:uid="{DCC9BA08-810B-A545-8601-65703E6AE5BD}"/>
    <hyperlink ref="M1225" r:id="rId243" display="https://ww2.arb.ca.gov/sites/default/files/classic/fuels/lcfs/fuelpathways/comments/tier2/b0242_cover.pdf" xr:uid="{2643BA40-D4B3-E04C-97F8-388DEC2A6040}"/>
    <hyperlink ref="M1226" r:id="rId244" display="https://ww2.arb.ca.gov/sites/default/files/classic/fuels/lcfs/fuelpathways/comments/tier2/b0242_cover.pdf" xr:uid="{17C0A815-A505-6E4E-A264-6AA6022844A0}"/>
    <hyperlink ref="M1227" r:id="rId245" display="https://ww2.arb.ca.gov/sites/default/files/classic/fuels/lcfs/fuelpathways/comments/tier2/b0242_cover.pdf" xr:uid="{BF5B62A3-F82E-264B-85B5-E7E49C0508CA}"/>
    <hyperlink ref="M1241" r:id="rId246" xr:uid="{B2E176A0-C12F-6442-9579-1A2DFC10BDA9}"/>
    <hyperlink ref="M1242" r:id="rId247" xr:uid="{7FD5EC79-7D49-1248-BD0E-F46EF97D5AAD}"/>
    <hyperlink ref="M1243" r:id="rId248" xr:uid="{B528E0DF-2294-CE43-834F-B0B7E6CE3DD9}"/>
    <hyperlink ref="M1244" r:id="rId249" xr:uid="{54331C61-76AE-0744-B19D-8F22611EA433}"/>
    <hyperlink ref="M1245" r:id="rId250" xr:uid="{045F5CDB-AAF7-3C46-9E57-8EC10D1764B6}"/>
    <hyperlink ref="M1246" r:id="rId251" xr:uid="{9E7A15F6-D6A9-3B4E-BD83-FA390F8D4F63}"/>
    <hyperlink ref="M1247" r:id="rId252" xr:uid="{F973D01F-9505-6A46-B976-13AE1A11912B}"/>
    <hyperlink ref="M1248" r:id="rId253" xr:uid="{6C860E53-FF9B-2D40-874E-E4D06D2E8997}"/>
    <hyperlink ref="M1249" r:id="rId254" xr:uid="{973C19CA-6876-B744-A5C5-F7A45D380B3B}"/>
    <hyperlink ref="M1250" r:id="rId255" xr:uid="{929C472F-D5FD-C541-A4B1-CFB2330FCB04}"/>
    <hyperlink ref="M1251" r:id="rId256" xr:uid="{F2CC7E17-8393-3D44-80D4-0B807746E56F}"/>
    <hyperlink ref="M1252" r:id="rId257" xr:uid="{14858A7A-48C0-CC42-B8AC-59F109C9AC85}"/>
    <hyperlink ref="M1253" r:id="rId258" xr:uid="{197195F9-9388-F04E-BC47-5FC6135811C1}"/>
    <hyperlink ref="M1254:M1270" r:id="rId259" display="Application Package" xr:uid="{D43B9834-C795-FA41-A44E-F8E4844A0B5F}"/>
    <hyperlink ref="M1271" r:id="rId260" xr:uid="{37B0E0CC-70BC-9C47-B000-9607A90EACD6}"/>
    <hyperlink ref="M1272" r:id="rId261" xr:uid="{64F73312-5385-9349-88F3-9A55C6D15884}"/>
    <hyperlink ref="M1273" r:id="rId262" xr:uid="{0E5ADC2C-42EF-A94B-91CC-6B2F4C759A2C}"/>
    <hyperlink ref="M1274" r:id="rId263" xr:uid="{F84E179A-3494-6A4F-85A5-C0EEF0C43121}"/>
    <hyperlink ref="M1275" r:id="rId264" xr:uid="{970BB5FF-217D-EB4C-BB10-E94E02FFAB70}"/>
    <hyperlink ref="M1276" r:id="rId265" xr:uid="{D4353CDB-2377-EA43-8624-D1C29B67D02A}"/>
    <hyperlink ref="M1277" r:id="rId266" xr:uid="{38492252-8ACC-1A4B-AF7E-AD0113C0649E}"/>
    <hyperlink ref="M1278" r:id="rId267" xr:uid="{37CE76A4-3585-8F4D-B40C-C28A7651FF22}"/>
    <hyperlink ref="M1279" r:id="rId268" xr:uid="{FB77A179-5E68-434D-BB8C-8412A41807EF}"/>
    <hyperlink ref="M1282" r:id="rId269" xr:uid="{CA405820-8D2A-2D4A-AA82-428CF8D2B394}"/>
    <hyperlink ref="M1283" r:id="rId270" xr:uid="{6DBE1D57-DE3B-C647-8388-0D7D44852779}"/>
    <hyperlink ref="M1284" r:id="rId271" xr:uid="{45E1078D-32B4-794B-A15C-B47BD82DC987}"/>
    <hyperlink ref="M1285" r:id="rId272" xr:uid="{7D89524D-85B0-EE4E-AC51-5AC4939200B2}"/>
    <hyperlink ref="M1286" r:id="rId273" xr:uid="{F0D798CE-735C-4248-9D7A-C176312CC9A7}"/>
    <hyperlink ref="M1287" r:id="rId274" xr:uid="{276BC31D-9229-D74F-B4AD-8E37C5C354BB}"/>
    <hyperlink ref="M1288" r:id="rId275" xr:uid="{EAF019C8-0559-944E-88EC-5C6341FCEABF}"/>
    <hyperlink ref="M1289" r:id="rId276" xr:uid="{FD314164-5E62-4A4A-B366-35D94D0414B5}"/>
    <hyperlink ref="M1290" r:id="rId277" xr:uid="{27A1ADC5-1FA9-9B43-A290-C19CBF29292A}"/>
    <hyperlink ref="M1291" r:id="rId278" xr:uid="{1C7A318D-E567-1044-8EAE-E9F6E396B02C}"/>
    <hyperlink ref="M1292" r:id="rId279" xr:uid="{94BC5638-3A38-6D49-B7AD-42BC0F1512F1}"/>
    <hyperlink ref="M1302" r:id="rId280" xr:uid="{2291DA21-73C7-584B-B248-632DE09EF07A}"/>
    <hyperlink ref="M1303:M1305" r:id="rId281" display="Application Package" xr:uid="{F372B106-BA1A-CB4D-A19A-B3ADA6A5D76D}"/>
    <hyperlink ref="M1309" r:id="rId282" xr:uid="{EE3B9D3D-D96D-F74B-95E4-81B784FC5F67}"/>
    <hyperlink ref="M1310" r:id="rId283" xr:uid="{98072123-EDBA-E441-B1AA-3B724168605C}"/>
    <hyperlink ref="M1311" r:id="rId284" xr:uid="{8263B5B5-0536-9446-889B-5553CA0902B3}"/>
    <hyperlink ref="M1312" r:id="rId285" xr:uid="{DC6AB309-13D7-4945-90D5-AD94AEA468B9}"/>
    <hyperlink ref="M1313" r:id="rId286" xr:uid="{D7A3D388-112F-7146-8048-D488A4D85D9F}"/>
    <hyperlink ref="M1314" r:id="rId287" xr:uid="{71A84025-2EF6-7043-9CA5-A64849DA286C}"/>
    <hyperlink ref="M1315" r:id="rId288" xr:uid="{9257D158-881E-EE4F-A3FB-C0B851F23328}"/>
    <hyperlink ref="M1316" r:id="rId289" xr:uid="{98061F36-79C0-B849-8A70-82C9DAF979E1}"/>
    <hyperlink ref="M1317" r:id="rId290" xr:uid="{E9F04A92-33A9-0B42-ABC8-2363CFCDF03D}"/>
    <hyperlink ref="M1319" r:id="rId291" xr:uid="{DBAE8F69-8D9C-8049-80A7-BD3444D71A41}"/>
    <hyperlink ref="M1320" r:id="rId292" xr:uid="{FD513F02-7256-AE47-8F31-C3FECA27370B}"/>
    <hyperlink ref="M1321" r:id="rId293" xr:uid="{E46E00EA-966D-E143-8E97-E9E020B6F14B}"/>
    <hyperlink ref="M1322" r:id="rId294" xr:uid="{102292C5-8209-DA4E-A8FE-B0723866332C}"/>
    <hyperlink ref="M1323" r:id="rId295" xr:uid="{3A4BE42D-3486-4C45-A633-A1967104B968}"/>
    <hyperlink ref="M1324" r:id="rId296" xr:uid="{AD4C23C0-E1E5-8C45-A1E9-17A50330A5D1}"/>
    <hyperlink ref="M1325" r:id="rId297" xr:uid="{F458F239-A727-EF42-931F-E5A5BB8B7C95}"/>
    <hyperlink ref="M1326" r:id="rId298" xr:uid="{294DC404-6828-9745-9F43-08E1EE48C010}"/>
    <hyperlink ref="M1352" r:id="rId299" xr:uid="{4572ADD2-4DB2-F141-91B4-5A6AACE52E4D}"/>
    <hyperlink ref="M1353" r:id="rId300" xr:uid="{A6F83739-9C07-4F4D-B0CA-CD0290025397}"/>
    <hyperlink ref="M1354" r:id="rId301" xr:uid="{E65791BB-3BF1-A64E-B4DD-AAA1A0D6E8E4}"/>
    <hyperlink ref="M1355" r:id="rId302" xr:uid="{E03CEF02-0AAE-A847-9531-1B75235A386D}"/>
    <hyperlink ref="M1356" r:id="rId303" xr:uid="{054700C9-FFC2-204F-A9EE-923A6E98B5CA}"/>
    <hyperlink ref="M1357" r:id="rId304" xr:uid="{1B038A46-8E32-6842-B211-6E526A0D38B0}"/>
    <hyperlink ref="M1358" r:id="rId305" xr:uid="{9297E23F-F1E7-BB48-873F-E8220E9D3019}"/>
    <hyperlink ref="M1359" r:id="rId306" xr:uid="{257C2172-91DD-9F4D-AF11-879618D07246}"/>
    <hyperlink ref="M1360" r:id="rId307" xr:uid="{0A4EEF93-3E72-6A45-8CB8-70A9989D1594}"/>
    <hyperlink ref="M1361" r:id="rId308" xr:uid="{F908A7AF-9753-0B40-B206-6B32893F5865}"/>
    <hyperlink ref="M1362" r:id="rId309" xr:uid="{3D7BBAF6-7FBC-AD43-8E3F-49B90153E92F}"/>
    <hyperlink ref="M1363" r:id="rId310" xr:uid="{80719B0E-CDCF-124C-9773-9E9B9FE84B83}"/>
    <hyperlink ref="M1364" r:id="rId311" xr:uid="{5D645DE3-D3B4-F64B-B9BE-13C6CC0741B0}"/>
    <hyperlink ref="M1365" r:id="rId312" xr:uid="{A3EC8E72-80BF-704C-BDAC-5A4C27F97C4E}"/>
    <hyperlink ref="M1366" r:id="rId313" xr:uid="{7217AC4D-E581-124B-BD33-841CECF290FB}"/>
    <hyperlink ref="M1367" r:id="rId314" xr:uid="{71B70CB5-35AA-9342-B92C-604A5A4DE017}"/>
    <hyperlink ref="M1368" r:id="rId315" xr:uid="{9BE4ED58-1E57-3346-87CB-496E0DF1DB10}"/>
    <hyperlink ref="M1369" r:id="rId316" xr:uid="{3F118A8C-6608-9147-ABFA-F2A696B1AD7A}"/>
    <hyperlink ref="M1370" r:id="rId317" xr:uid="{0C9C723F-3EE3-9F48-B590-9D4AE22CB2ED}"/>
    <hyperlink ref="M1371" r:id="rId318" xr:uid="{CC5FBA8C-DB13-CD4C-BDB4-6EE2BC8ACF1B}"/>
    <hyperlink ref="M1372" r:id="rId319" xr:uid="{BF86ED22-AD3F-CF4D-AD05-A282086CC95C}"/>
    <hyperlink ref="M1373" r:id="rId320" xr:uid="{9BEE65A9-1D17-2349-8EE1-FBC0167B4A23}"/>
    <hyperlink ref="M1374" r:id="rId321" xr:uid="{024A4DF8-ECCB-F840-B0FC-FEA6B405D017}"/>
    <hyperlink ref="M1375" r:id="rId322" xr:uid="{94CB5745-C29C-DC44-B49C-07CD796B80A9}"/>
    <hyperlink ref="M1376" r:id="rId323" xr:uid="{D76CCDD0-E0E1-E64B-BDDF-D46249DF8155}"/>
    <hyperlink ref="M1377" r:id="rId324" xr:uid="{23D1C216-512F-1B45-894E-F1DB90769AEA}"/>
    <hyperlink ref="M1392" r:id="rId325" display="https://ww2.arb.ca.gov/sites/default/files/classic/fuels/lcfs/fuelpathways/comments/tier2/b0325_cover.pdf" xr:uid="{ED938509-44FA-2049-B4D1-E506F6DF9B63}"/>
    <hyperlink ref="M1393" r:id="rId326" xr:uid="{B18195A5-3AB3-F344-A3EF-0316C4FB6DF2}"/>
    <hyperlink ref="M1394" r:id="rId327" xr:uid="{6CDB5F2B-AD98-8645-A220-5991A8B76F3C}"/>
    <hyperlink ref="M1395" r:id="rId328" display="https://ww2.arb.ca.gov/sites/default/files/classic/fuels/lcfs/fuelpathways/comments/tier2/b0337_cover.pdf" xr:uid="{C99862B7-7A0E-A940-9A4B-55B48D35706D}"/>
    <hyperlink ref="M1396" r:id="rId329" display="https://ww2.arb.ca.gov/sites/default/files/classic/fuels/lcfs/fuelpathways/comments/tier2/b0352_cover.pdf" xr:uid="{2C49CD36-6675-2649-BC50-F0597216E700}"/>
    <hyperlink ref="M1397" r:id="rId330" display="https://ww2.arb.ca.gov/sites/default/files/classic/fuels/lcfs/fuelpathways/comments/tier2/b0352_cover.pdf" xr:uid="{A6843C83-0859-CF4B-AF34-E702FA5378B0}"/>
    <hyperlink ref="M1400" r:id="rId331" display="https://ww2.arb.ca.gov/sites/default/files/classic/fuels/lcfs/fuelpathways/comments/tier2/b0366_cover.pdf" xr:uid="{28B0F03C-469B-9D41-856D-529D0039E335}"/>
    <hyperlink ref="M1401" r:id="rId332" display="https://ww2.arb.ca.gov/sites/default/files/classic/fuels/lcfs/fuelpathways/comments/tier2/b0378_cover.pdf" xr:uid="{6935EAB6-5791-224A-8802-EA8CF9D17A2A}"/>
    <hyperlink ref="M1402" r:id="rId333" display="https://ww2.arb.ca.gov/sites/default/files/classic/fuels/lcfs/fuelpathways/comments/tier2/b0378_cover.pdf" xr:uid="{8D25F6E6-3D85-ED4B-BD55-6FC2E42F10E2}"/>
    <hyperlink ref="M1403" r:id="rId334" display="https://ww2.arb.ca.gov/sites/default/files/classic/fuels/lcfs/fuelpathways/comments/tier2/b0385_cover.pdf" xr:uid="{046884AA-FAEE-0743-AFA3-360666932BA7}"/>
    <hyperlink ref="M1404" r:id="rId335" display="https://ww2.arb.ca.gov/sites/default/files/classic/fuels/lcfs/fuelpathways/comments/tier2/b0391_cover.pdf" xr:uid="{D7B0B64C-B7C2-4B47-88BC-38EF1E0BE83D}"/>
    <hyperlink ref="M1405" r:id="rId336" display="https://ww2.arb.ca.gov/sites/default/files/classic/fuels/lcfs/fuelpathways/comments/tier2/b0391_cover.pdf" xr:uid="{47645D64-AB95-2642-92CD-A692859988B3}"/>
    <hyperlink ref="M1406" r:id="rId337" display="https://ww2.arb.ca.gov/sites/default/files/classic/fuels/lcfs/fuelpathways/comments/tier2/b0391_cover.pdf" xr:uid="{93DE7037-7AD1-7A42-9DC6-2CE9B84D48F0}"/>
    <hyperlink ref="M1407" r:id="rId338" display="https://ww2.arb.ca.gov/sites/default/files/classic/fuels/lcfs/fuelpathways/comments/tier2/b0392_cover.pdf" xr:uid="{2482D371-79BD-B740-BA5E-51BB4EBF6FB7}"/>
    <hyperlink ref="M1408" r:id="rId339" display="https://ww2.arb.ca.gov/sites/default/files/classic/fuels/lcfs/fuelpathways/comments/tier2/b0392_cover.pdf" xr:uid="{E5CC84F1-1AB5-4E4A-BFBC-42EA2B28C4C9}"/>
    <hyperlink ref="M1409" r:id="rId340" display="https://ww2.arb.ca.gov/sites/default/files/classic/fuels/lcfs/fuelpathways/comments/tier2/b0392_cover.pdf" xr:uid="{730B6D6B-BB48-7744-AC25-6423BAD65E1F}"/>
    <hyperlink ref="M1410" r:id="rId341" display="https://ww2.arb.ca.gov/sites/default/files/classic/fuels/lcfs/fuelpathways/comments/tier2/b0345_cover.pdf" xr:uid="{8D60A393-DF99-0A4B-B49E-31EE79534AAA}"/>
    <hyperlink ref="M1411" r:id="rId342" display="https://ww2.arb.ca.gov/sites/default/files/classic/fuels/lcfs/fuelpathways/comments/tier2/b0347_cover.pdf" xr:uid="{815BF70A-5B33-5443-99CE-CF14141E0D6F}"/>
    <hyperlink ref="M1414" r:id="rId343" display="https://ww2.arb.ca.gov/sites/default/files/classic/fuels/lcfs/fuelpathways/comments/tier2/b0370_cover.pdf" xr:uid="{A3326C5E-07D6-434B-9607-EF8AF2B4DAA2}"/>
    <hyperlink ref="M1415" r:id="rId344" display="https://ww2.arb.ca.gov/sites/default/files/classic/fuels/lcfs/fuelpathways/comments/tier2/b0371_cover.pdf" xr:uid="{30E919C9-39D5-9641-BB4B-E05AFBA76839}"/>
    <hyperlink ref="M1427" r:id="rId345" display="https://ww2.arb.ca.gov/sites/default/files/classic/fuels/lcfs/fuelpathways/comments/tier2/b0043_cover.pdf" xr:uid="{FB879D25-A40F-2F40-B741-C1734E0FBF17}"/>
    <hyperlink ref="M1437" r:id="rId346" display="https://ww2.arb.ca.gov/sites/default/files/classic/fuels/lcfs/fuelpathways/comments/tier2/b0174_cover.pdf" xr:uid="{B9141677-4792-ED4C-90C8-8E292E77F158}"/>
    <hyperlink ref="M1438" r:id="rId347" display="https://ww2.arb.ca.gov/sites/default/files/classic/fuels/lcfs/fuelpathways/comments/tier2/b0190_cover.pdf" xr:uid="{44F86B1E-6FCF-8B4A-B69E-7FC8E94CD0A5}"/>
    <hyperlink ref="M1439" r:id="rId348" display="https://ww2.arb.ca.gov/sites/default/files/classic/fuels/lcfs/fuelpathways/comments/tier2/b0190_cover.pdf" xr:uid="{4700072D-4F0D-254E-B42D-B822D241D163}"/>
    <hyperlink ref="M1442" r:id="rId349" display="https://ww2.arb.ca.gov/sites/default/files/classic/fuels/lcfs/fuelpathways/comments/tier2/b0240_cover.pdf" xr:uid="{4A99FF82-8DD2-2E44-B6A2-8A85E77546EC}"/>
    <hyperlink ref="M1443" r:id="rId350" display="https://ww2.arb.ca.gov/sites/default/files/classic/fuels/lcfs/fuelpathways/comments/tier2/b0240_cover.pdf" xr:uid="{76035DE0-19B6-6B48-98CC-EF500131F91F}"/>
    <hyperlink ref="M1444" r:id="rId351" display="https://ww2.arb.ca.gov/sites/default/files/classic/fuels/lcfs/fuelpathways/comments/tier2/b0241_cover.pdf" xr:uid="{ADE50FC7-AE1C-FA4E-B2A9-A4F05761758A}"/>
    <hyperlink ref="M1445" r:id="rId352" display="https://ww2.arb.ca.gov/sites/default/files/classic/fuels/lcfs/fuelpathways/comments/tier2/b0241_cover.pdf" xr:uid="{B8DCEEBB-E6F5-F443-84C6-49058722D0B8}"/>
    <hyperlink ref="M1464" r:id="rId353" display="https://ww2.arb.ca.gov/sites/default/files/classic/fuels/lcfs/fuelpathways/comments/tier2/b0267_cover.pdf" xr:uid="{EA775D54-8F6B-194F-AA7F-FBD90B84BF83}"/>
    <hyperlink ref="M1465" r:id="rId354" display="https://ww2.arb.ca.gov/sites/default/files/classic/fuels/lcfs/fuelpathways/comments/tier2/b0267_cover.pdf" xr:uid="{3735897D-89D5-AC48-9F6C-D00F873039DB}"/>
    <hyperlink ref="M885" r:id="rId355" xr:uid="{D7102025-A5AA-C546-ABAA-53BF3C3C720F}"/>
    <hyperlink ref="M1575" r:id="rId356" display="https://ww2.arb.ca.gov/sites/default/files/classic/fuels/lcfs/fuelpathways/comments/tier2/b0043_cover.pdf" xr:uid="{58D2C7D7-5F2A-F84D-B502-0C0A75D68D35}"/>
    <hyperlink ref="M1576" r:id="rId357" display="https://ww2.arb.ca.gov/sites/default/files/classic/fuels/lcfs/fuelpathways/comments/tier2/b0044_cover.pdf" xr:uid="{7A14167C-322D-5446-9D5A-23F83D19D1D7}"/>
    <hyperlink ref="M1579" r:id="rId358" display="https://ww2.arb.ca.gov/sites/default/files/classic/fuels/lcfs/fuelpathways/comments/tier2/b0079_cover.pdf" xr:uid="{08841E89-F128-6649-9EF2-35C9EAEC9519}"/>
    <hyperlink ref="M1580" r:id="rId359" display="https://ww2.arb.ca.gov/sites/default/files/classic/fuels/lcfs/fuelpathways/comments/tier2/b0079_cover.pdf" xr:uid="{F4266D9A-17B6-4E48-AE6F-11669E133D57}"/>
    <hyperlink ref="M1581" r:id="rId360" display="https://ww2.arb.ca.gov/sites/default/files/classic/fuels/lcfs/fuelpathways/comments/tier2/b0102_cover.pdf" xr:uid="{04CB2022-4FAC-9449-909F-AD83844C4CF3}"/>
    <hyperlink ref="M1589" r:id="rId361" display="https://ww2.arb.ca.gov/sites/default/files/classic/fuels/lcfs/fuelpathways/comments/tier2/b0168_cover.pdf" xr:uid="{79678DBC-B05F-6D43-B44D-DD1A99E92E5D}"/>
    <hyperlink ref="M1590" r:id="rId362" display="https://ww2.arb.ca.gov/sites/default/files/classic/fuels/lcfs/fuelpathways/comments/tier2/b0185_cover.pdf" xr:uid="{F5204E22-227D-9B41-A5D4-E7C0AA8D5FE6}"/>
    <hyperlink ref="M1591" r:id="rId363" display="https://ww2.arb.ca.gov/sites/default/files/classic/fuels/lcfs/fuelpathways/comments/tier2/b0187_cover.pdf" xr:uid="{94CA4B8F-B7CF-2047-80F1-D160994ECD5F}"/>
    <hyperlink ref="M1592" r:id="rId364" display="https://ww2.arb.ca.gov/sites/default/files/classic/fuels/lcfs/fuelpathways/comments/tier2/b0198_cover.pdf" xr:uid="{F835402F-1FBD-254C-9569-F8D1DBE34DFF}"/>
    <hyperlink ref="M1594" r:id="rId365" display="https://ww2.arb.ca.gov/sites/default/files/classic/fuels/lcfs/fuelpathways/comments/tier2/b0207_cover.pdf" xr:uid="{8EA4A0DE-B2B1-C14B-AA55-D2E7F69E7901}"/>
    <hyperlink ref="M1595" r:id="rId366" display="https://ww2.arb.ca.gov/sites/default/files/classic/fuels/lcfs/fuelpathways/comments/tier2/b0207_cover.pdf" xr:uid="{032413D3-EAB0-324F-9D4B-1222D8CA14E2}"/>
    <hyperlink ref="M1597" r:id="rId367" display="https://ww2.arb.ca.gov/sites/default/files/classic/fuels/lcfs/fuelpathways/comments/tier2/b0216_cover.pdf" xr:uid="{3E39B064-C719-4C46-BD27-46103EEBA714}"/>
    <hyperlink ref="M1598" r:id="rId368" display="https://ww2.arb.ca.gov/sites/default/files/classic/fuels/lcfs/fuelpathways/comments/tier2/b0216_cover.pdf" xr:uid="{45C0EA77-508D-9148-A19F-10939C19472B}"/>
    <hyperlink ref="M1599" r:id="rId369" display="https://ww2.arb.ca.gov/sites/default/files/classic/fuels/lcfs/fuelpathways/comments/tier2/b0216_cover.pdf" xr:uid="{DBD19D82-CA15-4743-BE2B-D2193070400B}"/>
    <hyperlink ref="M1600" r:id="rId370" display="https://ww2.arb.ca.gov/sites/default/files/classic/fuels/lcfs/fuelpathways/comments/tier2/b0217_cover.pdf" xr:uid="{9C88A829-3F10-A947-8707-1A61CC03EF63}"/>
    <hyperlink ref="M1601" r:id="rId371" display="https://ww2.arb.ca.gov/sites/default/files/classic/fuels/lcfs/fuelpathways/comments/tier2/b0217_cover.pdf" xr:uid="{AB45298D-C96C-674F-A1EC-B294FCF7BECF}"/>
    <hyperlink ref="M1602" r:id="rId372" display="https://ww2.arb.ca.gov/sites/default/files/classic/fuels/lcfs/fuelpathways/comments/tier2/b0217_cover.pdf" xr:uid="{4177C2DD-CA8F-9D48-9AC3-1D622A57629E}"/>
    <hyperlink ref="M1603" r:id="rId373" display="https://ww2.arb.ca.gov/sites/default/files/classic/fuels/lcfs/fuelpathways/comments/tier2/b0220_cover.pdf" xr:uid="{F074FA6D-E58E-F944-9AA1-BB1861D5BD56}"/>
    <hyperlink ref="M1608" r:id="rId374" display="https://ww2.arb.ca.gov/sites/default/files/classic/fuels/lcfs/fuelpathways/comments/tier2/b0251_cover.pdf" xr:uid="{07431494-D15B-ED4C-960C-1E87A63C39AD}"/>
    <hyperlink ref="M1609" r:id="rId375" display="https://ww2.arb.ca.gov/sites/default/files/classic/fuels/lcfs/fuelpathways/comments/tier2/b0251_cover.pdf" xr:uid="{03A501D7-C327-6C4A-A308-ACC4B7D6F755}"/>
    <hyperlink ref="M1610" r:id="rId376" display="https://ww2.arb.ca.gov/sites/default/files/classic/fuels/lcfs/fuelpathways/comments/tier2/b0268_cover.pdf" xr:uid="{9EB922FD-7404-8340-A64F-E4A4CDE8389C}"/>
    <hyperlink ref="M1611" r:id="rId377" display="https://ww2.arb.ca.gov/sites/default/files/classic/fuels/lcfs/fuelpathways/comments/tier2/b0268_cover.pdf" xr:uid="{1C4C28DB-CB0E-6642-809C-22CE8EF493BC}"/>
    <hyperlink ref="M1612" r:id="rId378" display="https://ww2.arb.ca.gov/sites/default/files/classic/fuels/lcfs/fuelpathways/comments/tier2/b0268_cover.pdf" xr:uid="{4D307446-F8FD-8B49-8DD8-0C22940D4B9D}"/>
    <hyperlink ref="M1613" r:id="rId379" display="https://ww2.arb.ca.gov/sites/default/files/classic/fuels/lcfs/fuelpathways/comments/tier2/b0268_cover.pdf" xr:uid="{219924D5-76C6-DA42-9FE6-4B00A57B4215}"/>
    <hyperlink ref="M1614" r:id="rId380" display="https://ww2.arb.ca.gov/sites/default/files/classic/fuels/lcfs/fuelpathways/comments/tier2/b0268_cover.pdf" xr:uid="{AE9E9A01-2875-EF4B-8550-8F3978ED12C3}"/>
    <hyperlink ref="M1615" r:id="rId381" display="https://ww2.arb.ca.gov/sites/default/files/classic/fuels/lcfs/fuelpathways/comments/tier2/b0268_cover.pdf" xr:uid="{FB68259A-119F-6E43-9C16-75D2045BFD3B}"/>
    <hyperlink ref="M1616" r:id="rId382" display="https://ww2.arb.ca.gov/sites/default/files/classic/fuels/lcfs/fuelpathways/comments/tier2/b0369_cover.pdf" xr:uid="{3D13133C-5FB3-4541-B14F-AF79FDE4B544}"/>
    <hyperlink ref="M1620" r:id="rId383" display="https://ww2.arb.ca.gov/sites/default/files/classic/fuels/lcfs/fuelpathways/comments/tier2/b0382_cover.pdf" xr:uid="{0E174047-58A9-4E4E-BE69-170193380458}"/>
    <hyperlink ref="M1621" r:id="rId384" display="https://ww2.arb.ca.gov/sites/default/files/classic/fuels/lcfs/fuelpathways/comments/tier2/b0393_cover.pdf" xr:uid="{76F291C1-9FDB-064C-A7D5-4802F0E61ADD}"/>
    <hyperlink ref="M1622" r:id="rId385" display="https://ww2.arb.ca.gov/sites/default/files/classic/fuels/lcfs/fuelpathways/comments/tier2/b0401_cover.pdf" xr:uid="{1DE7EC0B-EF38-2346-8324-0151DB916C78}"/>
    <hyperlink ref="M1623" r:id="rId386" display="https://ww2.arb.ca.gov/sites/default/files/classic/fuels/lcfs/fuelpathways/comments/tier2/b0404_cover.pdf" xr:uid="{E1FB7D20-99CF-0545-91EB-24C66AB86C5F}"/>
    <hyperlink ref="M1624" r:id="rId387" display="https://ww2.arb.ca.gov/sites/default/files/classic/fuels/lcfs/fuelpathways/comments/tier2/b0420_cover.pdf" xr:uid="{4EB955E7-563C-D845-AF49-ECD9AAC02322}"/>
    <hyperlink ref="M1625" r:id="rId388" display="https://ww2.arb.ca.gov/sites/default/files/classic/fuels/lcfs/fuelpathways/comments/tier2/b0428_cover.pdf" xr:uid="{5EAFF667-FFF9-FD4E-8F1A-C6D5DF5FB9C3}"/>
    <hyperlink ref="M1626" r:id="rId389" display="https://ww2.arb.ca.gov/sites/default/files/classic/fuels/lcfs/fuelpathways/comments/tier2/b0428_cover.pdf" xr:uid="{33854480-87A4-084C-A876-31A8075FE1B9}"/>
    <hyperlink ref="M1641" r:id="rId390" display="https://ww2.arb.ca.gov/sites/default/files/classic/fuels/lcfs/fuelpathways/comments/tier2/b0251_cover.pdf" xr:uid="{764C28AF-AA91-F843-BD8B-7031A9203E94}"/>
    <hyperlink ref="M1642" r:id="rId391" display="https://ww2.arb.ca.gov/sites/default/files/classic/fuels/lcfs/fuelpathways/comments/tier2/b0251_cover.pdf" xr:uid="{078E76E9-45A1-E64E-89CF-1535A883AD63}"/>
    <hyperlink ref="M1643" r:id="rId392" display="https://ww2.arb.ca.gov/sites/default/files/classic/fuels/lcfs/fuelpathways/comments/tier2/b0251_cover.pdf" xr:uid="{BC813F1A-1896-4948-B6EF-9B82DE8B7BA2}"/>
    <hyperlink ref="M1644" r:id="rId393" display="https://ww2.arb.ca.gov/sites/default/files/classic/fuels/lcfs/fuelpathways/comments/tier2/b0251_cover.pdf" xr:uid="{E9E07857-30EA-DA49-AFA6-68F959257BF3}"/>
    <hyperlink ref="M1645" r:id="rId394" display="https://ww2.arb.ca.gov/sites/default/files/classic/fuels/lcfs/fuelpathways/comments/tier2/b0251_cover.pdf" xr:uid="{B860D503-1275-8145-A18C-49BD9F03671B}"/>
    <hyperlink ref="M1646" r:id="rId395" display="https://ww2.arb.ca.gov/sites/default/files/classic/fuels/lcfs/fuelpathways/comments/tier2/b0251_cover.pdf" xr:uid="{08A62763-66BE-7941-9798-8BFF4D1E6889}"/>
    <hyperlink ref="M1647" r:id="rId396" display="https://ww2.arb.ca.gov/sites/default/files/classic/fuels/lcfs/fuelpathways/comments/tier2/b0251_cover.pdf" xr:uid="{78D5BCDE-9005-8042-BFF7-4B2187244D48}"/>
    <hyperlink ref="M1648" r:id="rId397" display="https://ww2.arb.ca.gov/sites/default/files/classic/fuels/lcfs/fuelpathways/comments/tier2/b0251_cover.pdf" xr:uid="{CF77302C-158C-3B46-92A0-9AD770246938}"/>
    <hyperlink ref="M1649" r:id="rId398" display="https://ww2.arb.ca.gov/sites/default/files/classic/fuels/lcfs/fuelpathways/comments/tier2/b0251_cover.pdf" xr:uid="{8B91FC18-D3AB-9A4E-9BE8-94C1C8BCEC5C}"/>
    <hyperlink ref="M1650" r:id="rId399" display="https://ww2.arb.ca.gov/sites/default/files/classic/fuels/lcfs/fuelpathways/comments/tier2/b0251_cover.pdf" xr:uid="{C6BE44CC-961D-0F42-A8B4-445A5E7179E8}"/>
    <hyperlink ref="M1684" r:id="rId400" xr:uid="{5A140B7F-4F7C-FD41-803D-A8AD01C5C253}"/>
    <hyperlink ref="M1685" r:id="rId401" xr:uid="{5C4D05B3-0F78-784A-8276-FEAF26F3929E}"/>
    <hyperlink ref="M1686" r:id="rId402" xr:uid="{ED5E32AE-DAFB-1440-8992-1C7D434CA2B4}"/>
    <hyperlink ref="M1688" r:id="rId403" display="https://ww2.arb.ca.gov/sites/default/files/classic/fuels/lcfs/fuelpathways/comments/tier2/b0383_cover.pdf" xr:uid="{C90DA238-32A1-3040-B428-5480998BF52A}"/>
    <hyperlink ref="M1689" r:id="rId404" xr:uid="{A1AF738D-E7D7-384F-9A8C-84206DBEED16}"/>
  </hyperlinks>
  <pageMargins left="0.7" right="0.7" top="0.75" bottom="0.75" header="0.3" footer="0.3"/>
  <legacyDrawing r:id="rId405"/>
  <tableParts count="1">
    <tablePart r:id="rId40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3CE3B-DB8E-4C48-889E-B6D58F7217AF}">
  <sheetPr codeName="Sheet19">
    <tabColor rgb="FF00B0F0"/>
  </sheetPr>
  <dimension ref="A1:T65"/>
  <sheetViews>
    <sheetView workbookViewId="0">
      <selection activeCell="V42" sqref="V42"/>
    </sheetView>
  </sheetViews>
  <sheetFormatPr baseColWidth="10" defaultColWidth="8.83203125" defaultRowHeight="11" x14ac:dyDescent="0.15"/>
  <cols>
    <col min="1" max="1" width="8.83203125" style="185"/>
    <col min="2" max="8" width="8" style="185" customWidth="1"/>
    <col min="9" max="9" width="7" style="185" customWidth="1"/>
    <col min="10" max="10" width="8" style="185" customWidth="1"/>
    <col min="11" max="11" width="7.1640625" style="185" customWidth="1"/>
    <col min="12" max="12" width="7.5" style="185" customWidth="1"/>
    <col min="13" max="13" width="7.1640625" style="185" customWidth="1"/>
    <col min="14" max="14" width="8.83203125" style="185"/>
    <col min="15" max="15" width="8" style="185" customWidth="1"/>
    <col min="16" max="16" width="6.83203125" style="185" customWidth="1"/>
    <col min="17" max="18" width="8" style="185" customWidth="1"/>
    <col min="19" max="257" width="8.83203125" style="185"/>
    <col min="258" max="264" width="8" style="185" customWidth="1"/>
    <col min="265" max="265" width="7" style="185" customWidth="1"/>
    <col min="266" max="266" width="8" style="185" customWidth="1"/>
    <col min="267" max="267" width="7.1640625" style="185" customWidth="1"/>
    <col min="268" max="268" width="7.5" style="185" customWidth="1"/>
    <col min="269" max="269" width="7.1640625" style="185" customWidth="1"/>
    <col min="270" max="270" width="8.83203125" style="185"/>
    <col min="271" max="271" width="8" style="185" customWidth="1"/>
    <col min="272" max="272" width="6.83203125" style="185" customWidth="1"/>
    <col min="273" max="274" width="8" style="185" customWidth="1"/>
    <col min="275" max="513" width="8.83203125" style="185"/>
    <col min="514" max="520" width="8" style="185" customWidth="1"/>
    <col min="521" max="521" width="7" style="185" customWidth="1"/>
    <col min="522" max="522" width="8" style="185" customWidth="1"/>
    <col min="523" max="523" width="7.1640625" style="185" customWidth="1"/>
    <col min="524" max="524" width="7.5" style="185" customWidth="1"/>
    <col min="525" max="525" width="7.1640625" style="185" customWidth="1"/>
    <col min="526" max="526" width="8.83203125" style="185"/>
    <col min="527" max="527" width="8" style="185" customWidth="1"/>
    <col min="528" max="528" width="6.83203125" style="185" customWidth="1"/>
    <col min="529" max="530" width="8" style="185" customWidth="1"/>
    <col min="531" max="769" width="8.83203125" style="185"/>
    <col min="770" max="776" width="8" style="185" customWidth="1"/>
    <col min="777" max="777" width="7" style="185" customWidth="1"/>
    <col min="778" max="778" width="8" style="185" customWidth="1"/>
    <col min="779" max="779" width="7.1640625" style="185" customWidth="1"/>
    <col min="780" max="780" width="7.5" style="185" customWidth="1"/>
    <col min="781" max="781" width="7.1640625" style="185" customWidth="1"/>
    <col min="782" max="782" width="8.83203125" style="185"/>
    <col min="783" max="783" width="8" style="185" customWidth="1"/>
    <col min="784" max="784" width="6.83203125" style="185" customWidth="1"/>
    <col min="785" max="786" width="8" style="185" customWidth="1"/>
    <col min="787" max="1025" width="8.83203125" style="185"/>
    <col min="1026" max="1032" width="8" style="185" customWidth="1"/>
    <col min="1033" max="1033" width="7" style="185" customWidth="1"/>
    <col min="1034" max="1034" width="8" style="185" customWidth="1"/>
    <col min="1035" max="1035" width="7.1640625" style="185" customWidth="1"/>
    <col min="1036" max="1036" width="7.5" style="185" customWidth="1"/>
    <col min="1037" max="1037" width="7.1640625" style="185" customWidth="1"/>
    <col min="1038" max="1038" width="8.83203125" style="185"/>
    <col min="1039" max="1039" width="8" style="185" customWidth="1"/>
    <col min="1040" max="1040" width="6.83203125" style="185" customWidth="1"/>
    <col min="1041" max="1042" width="8" style="185" customWidth="1"/>
    <col min="1043" max="1281" width="8.83203125" style="185"/>
    <col min="1282" max="1288" width="8" style="185" customWidth="1"/>
    <col min="1289" max="1289" width="7" style="185" customWidth="1"/>
    <col min="1290" max="1290" width="8" style="185" customWidth="1"/>
    <col min="1291" max="1291" width="7.1640625" style="185" customWidth="1"/>
    <col min="1292" max="1292" width="7.5" style="185" customWidth="1"/>
    <col min="1293" max="1293" width="7.1640625" style="185" customWidth="1"/>
    <col min="1294" max="1294" width="8.83203125" style="185"/>
    <col min="1295" max="1295" width="8" style="185" customWidth="1"/>
    <col min="1296" max="1296" width="6.83203125" style="185" customWidth="1"/>
    <col min="1297" max="1298" width="8" style="185" customWidth="1"/>
    <col min="1299" max="1537" width="8.83203125" style="185"/>
    <col min="1538" max="1544" width="8" style="185" customWidth="1"/>
    <col min="1545" max="1545" width="7" style="185" customWidth="1"/>
    <col min="1546" max="1546" width="8" style="185" customWidth="1"/>
    <col min="1547" max="1547" width="7.1640625" style="185" customWidth="1"/>
    <col min="1548" max="1548" width="7.5" style="185" customWidth="1"/>
    <col min="1549" max="1549" width="7.1640625" style="185" customWidth="1"/>
    <col min="1550" max="1550" width="8.83203125" style="185"/>
    <col min="1551" max="1551" width="8" style="185" customWidth="1"/>
    <col min="1552" max="1552" width="6.83203125" style="185" customWidth="1"/>
    <col min="1553" max="1554" width="8" style="185" customWidth="1"/>
    <col min="1555" max="1793" width="8.83203125" style="185"/>
    <col min="1794" max="1800" width="8" style="185" customWidth="1"/>
    <col min="1801" max="1801" width="7" style="185" customWidth="1"/>
    <col min="1802" max="1802" width="8" style="185" customWidth="1"/>
    <col min="1803" max="1803" width="7.1640625" style="185" customWidth="1"/>
    <col min="1804" max="1804" width="7.5" style="185" customWidth="1"/>
    <col min="1805" max="1805" width="7.1640625" style="185" customWidth="1"/>
    <col min="1806" max="1806" width="8.83203125" style="185"/>
    <col min="1807" max="1807" width="8" style="185" customWidth="1"/>
    <col min="1808" max="1808" width="6.83203125" style="185" customWidth="1"/>
    <col min="1809" max="1810" width="8" style="185" customWidth="1"/>
    <col min="1811" max="2049" width="8.83203125" style="185"/>
    <col min="2050" max="2056" width="8" style="185" customWidth="1"/>
    <col min="2057" max="2057" width="7" style="185" customWidth="1"/>
    <col min="2058" max="2058" width="8" style="185" customWidth="1"/>
    <col min="2059" max="2059" width="7.1640625" style="185" customWidth="1"/>
    <col min="2060" max="2060" width="7.5" style="185" customWidth="1"/>
    <col min="2061" max="2061" width="7.1640625" style="185" customWidth="1"/>
    <col min="2062" max="2062" width="8.83203125" style="185"/>
    <col min="2063" max="2063" width="8" style="185" customWidth="1"/>
    <col min="2064" max="2064" width="6.83203125" style="185" customWidth="1"/>
    <col min="2065" max="2066" width="8" style="185" customWidth="1"/>
    <col min="2067" max="2305" width="8.83203125" style="185"/>
    <col min="2306" max="2312" width="8" style="185" customWidth="1"/>
    <col min="2313" max="2313" width="7" style="185" customWidth="1"/>
    <col min="2314" max="2314" width="8" style="185" customWidth="1"/>
    <col min="2315" max="2315" width="7.1640625" style="185" customWidth="1"/>
    <col min="2316" max="2316" width="7.5" style="185" customWidth="1"/>
    <col min="2317" max="2317" width="7.1640625" style="185" customWidth="1"/>
    <col min="2318" max="2318" width="8.83203125" style="185"/>
    <col min="2319" max="2319" width="8" style="185" customWidth="1"/>
    <col min="2320" max="2320" width="6.83203125" style="185" customWidth="1"/>
    <col min="2321" max="2322" width="8" style="185" customWidth="1"/>
    <col min="2323" max="2561" width="8.83203125" style="185"/>
    <col min="2562" max="2568" width="8" style="185" customWidth="1"/>
    <col min="2569" max="2569" width="7" style="185" customWidth="1"/>
    <col min="2570" max="2570" width="8" style="185" customWidth="1"/>
    <col min="2571" max="2571" width="7.1640625" style="185" customWidth="1"/>
    <col min="2572" max="2572" width="7.5" style="185" customWidth="1"/>
    <col min="2573" max="2573" width="7.1640625" style="185" customWidth="1"/>
    <col min="2574" max="2574" width="8.83203125" style="185"/>
    <col min="2575" max="2575" width="8" style="185" customWidth="1"/>
    <col min="2576" max="2576" width="6.83203125" style="185" customWidth="1"/>
    <col min="2577" max="2578" width="8" style="185" customWidth="1"/>
    <col min="2579" max="2817" width="8.83203125" style="185"/>
    <col min="2818" max="2824" width="8" style="185" customWidth="1"/>
    <col min="2825" max="2825" width="7" style="185" customWidth="1"/>
    <col min="2826" max="2826" width="8" style="185" customWidth="1"/>
    <col min="2827" max="2827" width="7.1640625" style="185" customWidth="1"/>
    <col min="2828" max="2828" width="7.5" style="185" customWidth="1"/>
    <col min="2829" max="2829" width="7.1640625" style="185" customWidth="1"/>
    <col min="2830" max="2830" width="8.83203125" style="185"/>
    <col min="2831" max="2831" width="8" style="185" customWidth="1"/>
    <col min="2832" max="2832" width="6.83203125" style="185" customWidth="1"/>
    <col min="2833" max="2834" width="8" style="185" customWidth="1"/>
    <col min="2835" max="3073" width="8.83203125" style="185"/>
    <col min="3074" max="3080" width="8" style="185" customWidth="1"/>
    <col min="3081" max="3081" width="7" style="185" customWidth="1"/>
    <col min="3082" max="3082" width="8" style="185" customWidth="1"/>
    <col min="3083" max="3083" width="7.1640625" style="185" customWidth="1"/>
    <col min="3084" max="3084" width="7.5" style="185" customWidth="1"/>
    <col min="3085" max="3085" width="7.1640625" style="185" customWidth="1"/>
    <col min="3086" max="3086" width="8.83203125" style="185"/>
    <col min="3087" max="3087" width="8" style="185" customWidth="1"/>
    <col min="3088" max="3088" width="6.83203125" style="185" customWidth="1"/>
    <col min="3089" max="3090" width="8" style="185" customWidth="1"/>
    <col min="3091" max="3329" width="8.83203125" style="185"/>
    <col min="3330" max="3336" width="8" style="185" customWidth="1"/>
    <col min="3337" max="3337" width="7" style="185" customWidth="1"/>
    <col min="3338" max="3338" width="8" style="185" customWidth="1"/>
    <col min="3339" max="3339" width="7.1640625" style="185" customWidth="1"/>
    <col min="3340" max="3340" width="7.5" style="185" customWidth="1"/>
    <col min="3341" max="3341" width="7.1640625" style="185" customWidth="1"/>
    <col min="3342" max="3342" width="8.83203125" style="185"/>
    <col min="3343" max="3343" width="8" style="185" customWidth="1"/>
    <col min="3344" max="3344" width="6.83203125" style="185" customWidth="1"/>
    <col min="3345" max="3346" width="8" style="185" customWidth="1"/>
    <col min="3347" max="3585" width="8.83203125" style="185"/>
    <col min="3586" max="3592" width="8" style="185" customWidth="1"/>
    <col min="3593" max="3593" width="7" style="185" customWidth="1"/>
    <col min="3594" max="3594" width="8" style="185" customWidth="1"/>
    <col min="3595" max="3595" width="7.1640625" style="185" customWidth="1"/>
    <col min="3596" max="3596" width="7.5" style="185" customWidth="1"/>
    <col min="3597" max="3597" width="7.1640625" style="185" customWidth="1"/>
    <col min="3598" max="3598" width="8.83203125" style="185"/>
    <col min="3599" max="3599" width="8" style="185" customWidth="1"/>
    <col min="3600" max="3600" width="6.83203125" style="185" customWidth="1"/>
    <col min="3601" max="3602" width="8" style="185" customWidth="1"/>
    <col min="3603" max="3841" width="8.83203125" style="185"/>
    <col min="3842" max="3848" width="8" style="185" customWidth="1"/>
    <col min="3849" max="3849" width="7" style="185" customWidth="1"/>
    <col min="3850" max="3850" width="8" style="185" customWidth="1"/>
    <col min="3851" max="3851" width="7.1640625" style="185" customWidth="1"/>
    <col min="3852" max="3852" width="7.5" style="185" customWidth="1"/>
    <col min="3853" max="3853" width="7.1640625" style="185" customWidth="1"/>
    <col min="3854" max="3854" width="8.83203125" style="185"/>
    <col min="3855" max="3855" width="8" style="185" customWidth="1"/>
    <col min="3856" max="3856" width="6.83203125" style="185" customWidth="1"/>
    <col min="3857" max="3858" width="8" style="185" customWidth="1"/>
    <col min="3859" max="4097" width="8.83203125" style="185"/>
    <col min="4098" max="4104" width="8" style="185" customWidth="1"/>
    <col min="4105" max="4105" width="7" style="185" customWidth="1"/>
    <col min="4106" max="4106" width="8" style="185" customWidth="1"/>
    <col min="4107" max="4107" width="7.1640625" style="185" customWidth="1"/>
    <col min="4108" max="4108" width="7.5" style="185" customWidth="1"/>
    <col min="4109" max="4109" width="7.1640625" style="185" customWidth="1"/>
    <col min="4110" max="4110" width="8.83203125" style="185"/>
    <col min="4111" max="4111" width="8" style="185" customWidth="1"/>
    <col min="4112" max="4112" width="6.83203125" style="185" customWidth="1"/>
    <col min="4113" max="4114" width="8" style="185" customWidth="1"/>
    <col min="4115" max="4353" width="8.83203125" style="185"/>
    <col min="4354" max="4360" width="8" style="185" customWidth="1"/>
    <col min="4361" max="4361" width="7" style="185" customWidth="1"/>
    <col min="4362" max="4362" width="8" style="185" customWidth="1"/>
    <col min="4363" max="4363" width="7.1640625" style="185" customWidth="1"/>
    <col min="4364" max="4364" width="7.5" style="185" customWidth="1"/>
    <col min="4365" max="4365" width="7.1640625" style="185" customWidth="1"/>
    <col min="4366" max="4366" width="8.83203125" style="185"/>
    <col min="4367" max="4367" width="8" style="185" customWidth="1"/>
    <col min="4368" max="4368" width="6.83203125" style="185" customWidth="1"/>
    <col min="4369" max="4370" width="8" style="185" customWidth="1"/>
    <col min="4371" max="4609" width="8.83203125" style="185"/>
    <col min="4610" max="4616" width="8" style="185" customWidth="1"/>
    <col min="4617" max="4617" width="7" style="185" customWidth="1"/>
    <col min="4618" max="4618" width="8" style="185" customWidth="1"/>
    <col min="4619" max="4619" width="7.1640625" style="185" customWidth="1"/>
    <col min="4620" max="4620" width="7.5" style="185" customWidth="1"/>
    <col min="4621" max="4621" width="7.1640625" style="185" customWidth="1"/>
    <col min="4622" max="4622" width="8.83203125" style="185"/>
    <col min="4623" max="4623" width="8" style="185" customWidth="1"/>
    <col min="4624" max="4624" width="6.83203125" style="185" customWidth="1"/>
    <col min="4625" max="4626" width="8" style="185" customWidth="1"/>
    <col min="4627" max="4865" width="8.83203125" style="185"/>
    <col min="4866" max="4872" width="8" style="185" customWidth="1"/>
    <col min="4873" max="4873" width="7" style="185" customWidth="1"/>
    <col min="4874" max="4874" width="8" style="185" customWidth="1"/>
    <col min="4875" max="4875" width="7.1640625" style="185" customWidth="1"/>
    <col min="4876" max="4876" width="7.5" style="185" customWidth="1"/>
    <col min="4877" max="4877" width="7.1640625" style="185" customWidth="1"/>
    <col min="4878" max="4878" width="8.83203125" style="185"/>
    <col min="4879" max="4879" width="8" style="185" customWidth="1"/>
    <col min="4880" max="4880" width="6.83203125" style="185" customWidth="1"/>
    <col min="4881" max="4882" width="8" style="185" customWidth="1"/>
    <col min="4883" max="5121" width="8.83203125" style="185"/>
    <col min="5122" max="5128" width="8" style="185" customWidth="1"/>
    <col min="5129" max="5129" width="7" style="185" customWidth="1"/>
    <col min="5130" max="5130" width="8" style="185" customWidth="1"/>
    <col min="5131" max="5131" width="7.1640625" style="185" customWidth="1"/>
    <col min="5132" max="5132" width="7.5" style="185" customWidth="1"/>
    <col min="5133" max="5133" width="7.1640625" style="185" customWidth="1"/>
    <col min="5134" max="5134" width="8.83203125" style="185"/>
    <col min="5135" max="5135" width="8" style="185" customWidth="1"/>
    <col min="5136" max="5136" width="6.83203125" style="185" customWidth="1"/>
    <col min="5137" max="5138" width="8" style="185" customWidth="1"/>
    <col min="5139" max="5377" width="8.83203125" style="185"/>
    <col min="5378" max="5384" width="8" style="185" customWidth="1"/>
    <col min="5385" max="5385" width="7" style="185" customWidth="1"/>
    <col min="5386" max="5386" width="8" style="185" customWidth="1"/>
    <col min="5387" max="5387" width="7.1640625" style="185" customWidth="1"/>
    <col min="5388" max="5388" width="7.5" style="185" customWidth="1"/>
    <col min="5389" max="5389" width="7.1640625" style="185" customWidth="1"/>
    <col min="5390" max="5390" width="8.83203125" style="185"/>
    <col min="5391" max="5391" width="8" style="185" customWidth="1"/>
    <col min="5392" max="5392" width="6.83203125" style="185" customWidth="1"/>
    <col min="5393" max="5394" width="8" style="185" customWidth="1"/>
    <col min="5395" max="5633" width="8.83203125" style="185"/>
    <col min="5634" max="5640" width="8" style="185" customWidth="1"/>
    <col min="5641" max="5641" width="7" style="185" customWidth="1"/>
    <col min="5642" max="5642" width="8" style="185" customWidth="1"/>
    <col min="5643" max="5643" width="7.1640625" style="185" customWidth="1"/>
    <col min="5644" max="5644" width="7.5" style="185" customWidth="1"/>
    <col min="5645" max="5645" width="7.1640625" style="185" customWidth="1"/>
    <col min="5646" max="5646" width="8.83203125" style="185"/>
    <col min="5647" max="5647" width="8" style="185" customWidth="1"/>
    <col min="5648" max="5648" width="6.83203125" style="185" customWidth="1"/>
    <col min="5649" max="5650" width="8" style="185" customWidth="1"/>
    <col min="5651" max="5889" width="8.83203125" style="185"/>
    <col min="5890" max="5896" width="8" style="185" customWidth="1"/>
    <col min="5897" max="5897" width="7" style="185" customWidth="1"/>
    <col min="5898" max="5898" width="8" style="185" customWidth="1"/>
    <col min="5899" max="5899" width="7.1640625" style="185" customWidth="1"/>
    <col min="5900" max="5900" width="7.5" style="185" customWidth="1"/>
    <col min="5901" max="5901" width="7.1640625" style="185" customWidth="1"/>
    <col min="5902" max="5902" width="8.83203125" style="185"/>
    <col min="5903" max="5903" width="8" style="185" customWidth="1"/>
    <col min="5904" max="5904" width="6.83203125" style="185" customWidth="1"/>
    <col min="5905" max="5906" width="8" style="185" customWidth="1"/>
    <col min="5907" max="6145" width="8.83203125" style="185"/>
    <col min="6146" max="6152" width="8" style="185" customWidth="1"/>
    <col min="6153" max="6153" width="7" style="185" customWidth="1"/>
    <col min="6154" max="6154" width="8" style="185" customWidth="1"/>
    <col min="6155" max="6155" width="7.1640625" style="185" customWidth="1"/>
    <col min="6156" max="6156" width="7.5" style="185" customWidth="1"/>
    <col min="6157" max="6157" width="7.1640625" style="185" customWidth="1"/>
    <col min="6158" max="6158" width="8.83203125" style="185"/>
    <col min="6159" max="6159" width="8" style="185" customWidth="1"/>
    <col min="6160" max="6160" width="6.83203125" style="185" customWidth="1"/>
    <col min="6161" max="6162" width="8" style="185" customWidth="1"/>
    <col min="6163" max="6401" width="8.83203125" style="185"/>
    <col min="6402" max="6408" width="8" style="185" customWidth="1"/>
    <col min="6409" max="6409" width="7" style="185" customWidth="1"/>
    <col min="6410" max="6410" width="8" style="185" customWidth="1"/>
    <col min="6411" max="6411" width="7.1640625" style="185" customWidth="1"/>
    <col min="6412" max="6412" width="7.5" style="185" customWidth="1"/>
    <col min="6413" max="6413" width="7.1640625" style="185" customWidth="1"/>
    <col min="6414" max="6414" width="8.83203125" style="185"/>
    <col min="6415" max="6415" width="8" style="185" customWidth="1"/>
    <col min="6416" max="6416" width="6.83203125" style="185" customWidth="1"/>
    <col min="6417" max="6418" width="8" style="185" customWidth="1"/>
    <col min="6419" max="6657" width="8.83203125" style="185"/>
    <col min="6658" max="6664" width="8" style="185" customWidth="1"/>
    <col min="6665" max="6665" width="7" style="185" customWidth="1"/>
    <col min="6666" max="6666" width="8" style="185" customWidth="1"/>
    <col min="6667" max="6667" width="7.1640625" style="185" customWidth="1"/>
    <col min="6668" max="6668" width="7.5" style="185" customWidth="1"/>
    <col min="6669" max="6669" width="7.1640625" style="185" customWidth="1"/>
    <col min="6670" max="6670" width="8.83203125" style="185"/>
    <col min="6671" max="6671" width="8" style="185" customWidth="1"/>
    <col min="6672" max="6672" width="6.83203125" style="185" customWidth="1"/>
    <col min="6673" max="6674" width="8" style="185" customWidth="1"/>
    <col min="6675" max="6913" width="8.83203125" style="185"/>
    <col min="6914" max="6920" width="8" style="185" customWidth="1"/>
    <col min="6921" max="6921" width="7" style="185" customWidth="1"/>
    <col min="6922" max="6922" width="8" style="185" customWidth="1"/>
    <col min="6923" max="6923" width="7.1640625" style="185" customWidth="1"/>
    <col min="6924" max="6924" width="7.5" style="185" customWidth="1"/>
    <col min="6925" max="6925" width="7.1640625" style="185" customWidth="1"/>
    <col min="6926" max="6926" width="8.83203125" style="185"/>
    <col min="6927" max="6927" width="8" style="185" customWidth="1"/>
    <col min="6928" max="6928" width="6.83203125" style="185" customWidth="1"/>
    <col min="6929" max="6930" width="8" style="185" customWidth="1"/>
    <col min="6931" max="7169" width="8.83203125" style="185"/>
    <col min="7170" max="7176" width="8" style="185" customWidth="1"/>
    <col min="7177" max="7177" width="7" style="185" customWidth="1"/>
    <col min="7178" max="7178" width="8" style="185" customWidth="1"/>
    <col min="7179" max="7179" width="7.1640625" style="185" customWidth="1"/>
    <col min="7180" max="7180" width="7.5" style="185" customWidth="1"/>
    <col min="7181" max="7181" width="7.1640625" style="185" customWidth="1"/>
    <col min="7182" max="7182" width="8.83203125" style="185"/>
    <col min="7183" max="7183" width="8" style="185" customWidth="1"/>
    <col min="7184" max="7184" width="6.83203125" style="185" customWidth="1"/>
    <col min="7185" max="7186" width="8" style="185" customWidth="1"/>
    <col min="7187" max="7425" width="8.83203125" style="185"/>
    <col min="7426" max="7432" width="8" style="185" customWidth="1"/>
    <col min="7433" max="7433" width="7" style="185" customWidth="1"/>
    <col min="7434" max="7434" width="8" style="185" customWidth="1"/>
    <col min="7435" max="7435" width="7.1640625" style="185" customWidth="1"/>
    <col min="7436" max="7436" width="7.5" style="185" customWidth="1"/>
    <col min="7437" max="7437" width="7.1640625" style="185" customWidth="1"/>
    <col min="7438" max="7438" width="8.83203125" style="185"/>
    <col min="7439" max="7439" width="8" style="185" customWidth="1"/>
    <col min="7440" max="7440" width="6.83203125" style="185" customWidth="1"/>
    <col min="7441" max="7442" width="8" style="185" customWidth="1"/>
    <col min="7443" max="7681" width="8.83203125" style="185"/>
    <col min="7682" max="7688" width="8" style="185" customWidth="1"/>
    <col min="7689" max="7689" width="7" style="185" customWidth="1"/>
    <col min="7690" max="7690" width="8" style="185" customWidth="1"/>
    <col min="7691" max="7691" width="7.1640625" style="185" customWidth="1"/>
    <col min="7692" max="7692" width="7.5" style="185" customWidth="1"/>
    <col min="7693" max="7693" width="7.1640625" style="185" customWidth="1"/>
    <col min="7694" max="7694" width="8.83203125" style="185"/>
    <col min="7695" max="7695" width="8" style="185" customWidth="1"/>
    <col min="7696" max="7696" width="6.83203125" style="185" customWidth="1"/>
    <col min="7697" max="7698" width="8" style="185" customWidth="1"/>
    <col min="7699" max="7937" width="8.83203125" style="185"/>
    <col min="7938" max="7944" width="8" style="185" customWidth="1"/>
    <col min="7945" max="7945" width="7" style="185" customWidth="1"/>
    <col min="7946" max="7946" width="8" style="185" customWidth="1"/>
    <col min="7947" max="7947" width="7.1640625" style="185" customWidth="1"/>
    <col min="7948" max="7948" width="7.5" style="185" customWidth="1"/>
    <col min="7949" max="7949" width="7.1640625" style="185" customWidth="1"/>
    <col min="7950" max="7950" width="8.83203125" style="185"/>
    <col min="7951" max="7951" width="8" style="185" customWidth="1"/>
    <col min="7952" max="7952" width="6.83203125" style="185" customWidth="1"/>
    <col min="7953" max="7954" width="8" style="185" customWidth="1"/>
    <col min="7955" max="8193" width="8.83203125" style="185"/>
    <col min="8194" max="8200" width="8" style="185" customWidth="1"/>
    <col min="8201" max="8201" width="7" style="185" customWidth="1"/>
    <col min="8202" max="8202" width="8" style="185" customWidth="1"/>
    <col min="8203" max="8203" width="7.1640625" style="185" customWidth="1"/>
    <col min="8204" max="8204" width="7.5" style="185" customWidth="1"/>
    <col min="8205" max="8205" width="7.1640625" style="185" customWidth="1"/>
    <col min="8206" max="8206" width="8.83203125" style="185"/>
    <col min="8207" max="8207" width="8" style="185" customWidth="1"/>
    <col min="8208" max="8208" width="6.83203125" style="185" customWidth="1"/>
    <col min="8209" max="8210" width="8" style="185" customWidth="1"/>
    <col min="8211" max="8449" width="8.83203125" style="185"/>
    <col min="8450" max="8456" width="8" style="185" customWidth="1"/>
    <col min="8457" max="8457" width="7" style="185" customWidth="1"/>
    <col min="8458" max="8458" width="8" style="185" customWidth="1"/>
    <col min="8459" max="8459" width="7.1640625" style="185" customWidth="1"/>
    <col min="8460" max="8460" width="7.5" style="185" customWidth="1"/>
    <col min="8461" max="8461" width="7.1640625" style="185" customWidth="1"/>
    <col min="8462" max="8462" width="8.83203125" style="185"/>
    <col min="8463" max="8463" width="8" style="185" customWidth="1"/>
    <col min="8464" max="8464" width="6.83203125" style="185" customWidth="1"/>
    <col min="8465" max="8466" width="8" style="185" customWidth="1"/>
    <col min="8467" max="8705" width="8.83203125" style="185"/>
    <col min="8706" max="8712" width="8" style="185" customWidth="1"/>
    <col min="8713" max="8713" width="7" style="185" customWidth="1"/>
    <col min="8714" max="8714" width="8" style="185" customWidth="1"/>
    <col min="8715" max="8715" width="7.1640625" style="185" customWidth="1"/>
    <col min="8716" max="8716" width="7.5" style="185" customWidth="1"/>
    <col min="8717" max="8717" width="7.1640625" style="185" customWidth="1"/>
    <col min="8718" max="8718" width="8.83203125" style="185"/>
    <col min="8719" max="8719" width="8" style="185" customWidth="1"/>
    <col min="8720" max="8720" width="6.83203125" style="185" customWidth="1"/>
    <col min="8721" max="8722" width="8" style="185" customWidth="1"/>
    <col min="8723" max="8961" width="8.83203125" style="185"/>
    <col min="8962" max="8968" width="8" style="185" customWidth="1"/>
    <col min="8969" max="8969" width="7" style="185" customWidth="1"/>
    <col min="8970" max="8970" width="8" style="185" customWidth="1"/>
    <col min="8971" max="8971" width="7.1640625" style="185" customWidth="1"/>
    <col min="8972" max="8972" width="7.5" style="185" customWidth="1"/>
    <col min="8973" max="8973" width="7.1640625" style="185" customWidth="1"/>
    <col min="8974" max="8974" width="8.83203125" style="185"/>
    <col min="8975" max="8975" width="8" style="185" customWidth="1"/>
    <col min="8976" max="8976" width="6.83203125" style="185" customWidth="1"/>
    <col min="8977" max="8978" width="8" style="185" customWidth="1"/>
    <col min="8979" max="9217" width="8.83203125" style="185"/>
    <col min="9218" max="9224" width="8" style="185" customWidth="1"/>
    <col min="9225" max="9225" width="7" style="185" customWidth="1"/>
    <col min="9226" max="9226" width="8" style="185" customWidth="1"/>
    <col min="9227" max="9227" width="7.1640625" style="185" customWidth="1"/>
    <col min="9228" max="9228" width="7.5" style="185" customWidth="1"/>
    <col min="9229" max="9229" width="7.1640625" style="185" customWidth="1"/>
    <col min="9230" max="9230" width="8.83203125" style="185"/>
    <col min="9231" max="9231" width="8" style="185" customWidth="1"/>
    <col min="9232" max="9232" width="6.83203125" style="185" customWidth="1"/>
    <col min="9233" max="9234" width="8" style="185" customWidth="1"/>
    <col min="9235" max="9473" width="8.83203125" style="185"/>
    <col min="9474" max="9480" width="8" style="185" customWidth="1"/>
    <col min="9481" max="9481" width="7" style="185" customWidth="1"/>
    <col min="9482" max="9482" width="8" style="185" customWidth="1"/>
    <col min="9483" max="9483" width="7.1640625" style="185" customWidth="1"/>
    <col min="9484" max="9484" width="7.5" style="185" customWidth="1"/>
    <col min="9485" max="9485" width="7.1640625" style="185" customWidth="1"/>
    <col min="9486" max="9486" width="8.83203125" style="185"/>
    <col min="9487" max="9487" width="8" style="185" customWidth="1"/>
    <col min="9488" max="9488" width="6.83203125" style="185" customWidth="1"/>
    <col min="9489" max="9490" width="8" style="185" customWidth="1"/>
    <col min="9491" max="9729" width="8.83203125" style="185"/>
    <col min="9730" max="9736" width="8" style="185" customWidth="1"/>
    <col min="9737" max="9737" width="7" style="185" customWidth="1"/>
    <col min="9738" max="9738" width="8" style="185" customWidth="1"/>
    <col min="9739" max="9739" width="7.1640625" style="185" customWidth="1"/>
    <col min="9740" max="9740" width="7.5" style="185" customWidth="1"/>
    <col min="9741" max="9741" width="7.1640625" style="185" customWidth="1"/>
    <col min="9742" max="9742" width="8.83203125" style="185"/>
    <col min="9743" max="9743" width="8" style="185" customWidth="1"/>
    <col min="9744" max="9744" width="6.83203125" style="185" customWidth="1"/>
    <col min="9745" max="9746" width="8" style="185" customWidth="1"/>
    <col min="9747" max="9985" width="8.83203125" style="185"/>
    <col min="9986" max="9992" width="8" style="185" customWidth="1"/>
    <col min="9993" max="9993" width="7" style="185" customWidth="1"/>
    <col min="9994" max="9994" width="8" style="185" customWidth="1"/>
    <col min="9995" max="9995" width="7.1640625" style="185" customWidth="1"/>
    <col min="9996" max="9996" width="7.5" style="185" customWidth="1"/>
    <col min="9997" max="9997" width="7.1640625" style="185" customWidth="1"/>
    <col min="9998" max="9998" width="8.83203125" style="185"/>
    <col min="9999" max="9999" width="8" style="185" customWidth="1"/>
    <col min="10000" max="10000" width="6.83203125" style="185" customWidth="1"/>
    <col min="10001" max="10002" width="8" style="185" customWidth="1"/>
    <col min="10003" max="10241" width="8.83203125" style="185"/>
    <col min="10242" max="10248" width="8" style="185" customWidth="1"/>
    <col min="10249" max="10249" width="7" style="185" customWidth="1"/>
    <col min="10250" max="10250" width="8" style="185" customWidth="1"/>
    <col min="10251" max="10251" width="7.1640625" style="185" customWidth="1"/>
    <col min="10252" max="10252" width="7.5" style="185" customWidth="1"/>
    <col min="10253" max="10253" width="7.1640625" style="185" customWidth="1"/>
    <col min="10254" max="10254" width="8.83203125" style="185"/>
    <col min="10255" max="10255" width="8" style="185" customWidth="1"/>
    <col min="10256" max="10256" width="6.83203125" style="185" customWidth="1"/>
    <col min="10257" max="10258" width="8" style="185" customWidth="1"/>
    <col min="10259" max="10497" width="8.83203125" style="185"/>
    <col min="10498" max="10504" width="8" style="185" customWidth="1"/>
    <col min="10505" max="10505" width="7" style="185" customWidth="1"/>
    <col min="10506" max="10506" width="8" style="185" customWidth="1"/>
    <col min="10507" max="10507" width="7.1640625" style="185" customWidth="1"/>
    <col min="10508" max="10508" width="7.5" style="185" customWidth="1"/>
    <col min="10509" max="10509" width="7.1640625" style="185" customWidth="1"/>
    <col min="10510" max="10510" width="8.83203125" style="185"/>
    <col min="10511" max="10511" width="8" style="185" customWidth="1"/>
    <col min="10512" max="10512" width="6.83203125" style="185" customWidth="1"/>
    <col min="10513" max="10514" width="8" style="185" customWidth="1"/>
    <col min="10515" max="10753" width="8.83203125" style="185"/>
    <col min="10754" max="10760" width="8" style="185" customWidth="1"/>
    <col min="10761" max="10761" width="7" style="185" customWidth="1"/>
    <col min="10762" max="10762" width="8" style="185" customWidth="1"/>
    <col min="10763" max="10763" width="7.1640625" style="185" customWidth="1"/>
    <col min="10764" max="10764" width="7.5" style="185" customWidth="1"/>
    <col min="10765" max="10765" width="7.1640625" style="185" customWidth="1"/>
    <col min="10766" max="10766" width="8.83203125" style="185"/>
    <col min="10767" max="10767" width="8" style="185" customWidth="1"/>
    <col min="10768" max="10768" width="6.83203125" style="185" customWidth="1"/>
    <col min="10769" max="10770" width="8" style="185" customWidth="1"/>
    <col min="10771" max="11009" width="8.83203125" style="185"/>
    <col min="11010" max="11016" width="8" style="185" customWidth="1"/>
    <col min="11017" max="11017" width="7" style="185" customWidth="1"/>
    <col min="11018" max="11018" width="8" style="185" customWidth="1"/>
    <col min="11019" max="11019" width="7.1640625" style="185" customWidth="1"/>
    <col min="11020" max="11020" width="7.5" style="185" customWidth="1"/>
    <col min="11021" max="11021" width="7.1640625" style="185" customWidth="1"/>
    <col min="11022" max="11022" width="8.83203125" style="185"/>
    <col min="11023" max="11023" width="8" style="185" customWidth="1"/>
    <col min="11024" max="11024" width="6.83203125" style="185" customWidth="1"/>
    <col min="11025" max="11026" width="8" style="185" customWidth="1"/>
    <col min="11027" max="11265" width="8.83203125" style="185"/>
    <col min="11266" max="11272" width="8" style="185" customWidth="1"/>
    <col min="11273" max="11273" width="7" style="185" customWidth="1"/>
    <col min="11274" max="11274" width="8" style="185" customWidth="1"/>
    <col min="11275" max="11275" width="7.1640625" style="185" customWidth="1"/>
    <col min="11276" max="11276" width="7.5" style="185" customWidth="1"/>
    <col min="11277" max="11277" width="7.1640625" style="185" customWidth="1"/>
    <col min="11278" max="11278" width="8.83203125" style="185"/>
    <col min="11279" max="11279" width="8" style="185" customWidth="1"/>
    <col min="11280" max="11280" width="6.83203125" style="185" customWidth="1"/>
    <col min="11281" max="11282" width="8" style="185" customWidth="1"/>
    <col min="11283" max="11521" width="8.83203125" style="185"/>
    <col min="11522" max="11528" width="8" style="185" customWidth="1"/>
    <col min="11529" max="11529" width="7" style="185" customWidth="1"/>
    <col min="11530" max="11530" width="8" style="185" customWidth="1"/>
    <col min="11531" max="11531" width="7.1640625" style="185" customWidth="1"/>
    <col min="11532" max="11532" width="7.5" style="185" customWidth="1"/>
    <col min="11533" max="11533" width="7.1640625" style="185" customWidth="1"/>
    <col min="11534" max="11534" width="8.83203125" style="185"/>
    <col min="11535" max="11535" width="8" style="185" customWidth="1"/>
    <col min="11536" max="11536" width="6.83203125" style="185" customWidth="1"/>
    <col min="11537" max="11538" width="8" style="185" customWidth="1"/>
    <col min="11539" max="11777" width="8.83203125" style="185"/>
    <col min="11778" max="11784" width="8" style="185" customWidth="1"/>
    <col min="11785" max="11785" width="7" style="185" customWidth="1"/>
    <col min="11786" max="11786" width="8" style="185" customWidth="1"/>
    <col min="11787" max="11787" width="7.1640625" style="185" customWidth="1"/>
    <col min="11788" max="11788" width="7.5" style="185" customWidth="1"/>
    <col min="11789" max="11789" width="7.1640625" style="185" customWidth="1"/>
    <col min="11790" max="11790" width="8.83203125" style="185"/>
    <col min="11791" max="11791" width="8" style="185" customWidth="1"/>
    <col min="11792" max="11792" width="6.83203125" style="185" customWidth="1"/>
    <col min="11793" max="11794" width="8" style="185" customWidth="1"/>
    <col min="11795" max="12033" width="8.83203125" style="185"/>
    <col min="12034" max="12040" width="8" style="185" customWidth="1"/>
    <col min="12041" max="12041" width="7" style="185" customWidth="1"/>
    <col min="12042" max="12042" width="8" style="185" customWidth="1"/>
    <col min="12043" max="12043" width="7.1640625" style="185" customWidth="1"/>
    <col min="12044" max="12044" width="7.5" style="185" customWidth="1"/>
    <col min="12045" max="12045" width="7.1640625" style="185" customWidth="1"/>
    <col min="12046" max="12046" width="8.83203125" style="185"/>
    <col min="12047" max="12047" width="8" style="185" customWidth="1"/>
    <col min="12048" max="12048" width="6.83203125" style="185" customWidth="1"/>
    <col min="12049" max="12050" width="8" style="185" customWidth="1"/>
    <col min="12051" max="12289" width="8.83203125" style="185"/>
    <col min="12290" max="12296" width="8" style="185" customWidth="1"/>
    <col min="12297" max="12297" width="7" style="185" customWidth="1"/>
    <col min="12298" max="12298" width="8" style="185" customWidth="1"/>
    <col min="12299" max="12299" width="7.1640625" style="185" customWidth="1"/>
    <col min="12300" max="12300" width="7.5" style="185" customWidth="1"/>
    <col min="12301" max="12301" width="7.1640625" style="185" customWidth="1"/>
    <col min="12302" max="12302" width="8.83203125" style="185"/>
    <col min="12303" max="12303" width="8" style="185" customWidth="1"/>
    <col min="12304" max="12304" width="6.83203125" style="185" customWidth="1"/>
    <col min="12305" max="12306" width="8" style="185" customWidth="1"/>
    <col min="12307" max="12545" width="8.83203125" style="185"/>
    <col min="12546" max="12552" width="8" style="185" customWidth="1"/>
    <col min="12553" max="12553" width="7" style="185" customWidth="1"/>
    <col min="12554" max="12554" width="8" style="185" customWidth="1"/>
    <col min="12555" max="12555" width="7.1640625" style="185" customWidth="1"/>
    <col min="12556" max="12556" width="7.5" style="185" customWidth="1"/>
    <col min="12557" max="12557" width="7.1640625" style="185" customWidth="1"/>
    <col min="12558" max="12558" width="8.83203125" style="185"/>
    <col min="12559" max="12559" width="8" style="185" customWidth="1"/>
    <col min="12560" max="12560" width="6.83203125" style="185" customWidth="1"/>
    <col min="12561" max="12562" width="8" style="185" customWidth="1"/>
    <col min="12563" max="12801" width="8.83203125" style="185"/>
    <col min="12802" max="12808" width="8" style="185" customWidth="1"/>
    <col min="12809" max="12809" width="7" style="185" customWidth="1"/>
    <col min="12810" max="12810" width="8" style="185" customWidth="1"/>
    <col min="12811" max="12811" width="7.1640625" style="185" customWidth="1"/>
    <col min="12812" max="12812" width="7.5" style="185" customWidth="1"/>
    <col min="12813" max="12813" width="7.1640625" style="185" customWidth="1"/>
    <col min="12814" max="12814" width="8.83203125" style="185"/>
    <col min="12815" max="12815" width="8" style="185" customWidth="1"/>
    <col min="12816" max="12816" width="6.83203125" style="185" customWidth="1"/>
    <col min="12817" max="12818" width="8" style="185" customWidth="1"/>
    <col min="12819" max="13057" width="8.83203125" style="185"/>
    <col min="13058" max="13064" width="8" style="185" customWidth="1"/>
    <col min="13065" max="13065" width="7" style="185" customWidth="1"/>
    <col min="13066" max="13066" width="8" style="185" customWidth="1"/>
    <col min="13067" max="13067" width="7.1640625" style="185" customWidth="1"/>
    <col min="13068" max="13068" width="7.5" style="185" customWidth="1"/>
    <col min="13069" max="13069" width="7.1640625" style="185" customWidth="1"/>
    <col min="13070" max="13070" width="8.83203125" style="185"/>
    <col min="13071" max="13071" width="8" style="185" customWidth="1"/>
    <col min="13072" max="13072" width="6.83203125" style="185" customWidth="1"/>
    <col min="13073" max="13074" width="8" style="185" customWidth="1"/>
    <col min="13075" max="13313" width="8.83203125" style="185"/>
    <col min="13314" max="13320" width="8" style="185" customWidth="1"/>
    <col min="13321" max="13321" width="7" style="185" customWidth="1"/>
    <col min="13322" max="13322" width="8" style="185" customWidth="1"/>
    <col min="13323" max="13323" width="7.1640625" style="185" customWidth="1"/>
    <col min="13324" max="13324" width="7.5" style="185" customWidth="1"/>
    <col min="13325" max="13325" width="7.1640625" style="185" customWidth="1"/>
    <col min="13326" max="13326" width="8.83203125" style="185"/>
    <col min="13327" max="13327" width="8" style="185" customWidth="1"/>
    <col min="13328" max="13328" width="6.83203125" style="185" customWidth="1"/>
    <col min="13329" max="13330" width="8" style="185" customWidth="1"/>
    <col min="13331" max="13569" width="8.83203125" style="185"/>
    <col min="13570" max="13576" width="8" style="185" customWidth="1"/>
    <col min="13577" max="13577" width="7" style="185" customWidth="1"/>
    <col min="13578" max="13578" width="8" style="185" customWidth="1"/>
    <col min="13579" max="13579" width="7.1640625" style="185" customWidth="1"/>
    <col min="13580" max="13580" width="7.5" style="185" customWidth="1"/>
    <col min="13581" max="13581" width="7.1640625" style="185" customWidth="1"/>
    <col min="13582" max="13582" width="8.83203125" style="185"/>
    <col min="13583" max="13583" width="8" style="185" customWidth="1"/>
    <col min="13584" max="13584" width="6.83203125" style="185" customWidth="1"/>
    <col min="13585" max="13586" width="8" style="185" customWidth="1"/>
    <col min="13587" max="13825" width="8.83203125" style="185"/>
    <col min="13826" max="13832" width="8" style="185" customWidth="1"/>
    <col min="13833" max="13833" width="7" style="185" customWidth="1"/>
    <col min="13834" max="13834" width="8" style="185" customWidth="1"/>
    <col min="13835" max="13835" width="7.1640625" style="185" customWidth="1"/>
    <col min="13836" max="13836" width="7.5" style="185" customWidth="1"/>
    <col min="13837" max="13837" width="7.1640625" style="185" customWidth="1"/>
    <col min="13838" max="13838" width="8.83203125" style="185"/>
    <col min="13839" max="13839" width="8" style="185" customWidth="1"/>
    <col min="13840" max="13840" width="6.83203125" style="185" customWidth="1"/>
    <col min="13841" max="13842" width="8" style="185" customWidth="1"/>
    <col min="13843" max="14081" width="8.83203125" style="185"/>
    <col min="14082" max="14088" width="8" style="185" customWidth="1"/>
    <col min="14089" max="14089" width="7" style="185" customWidth="1"/>
    <col min="14090" max="14090" width="8" style="185" customWidth="1"/>
    <col min="14091" max="14091" width="7.1640625" style="185" customWidth="1"/>
    <col min="14092" max="14092" width="7.5" style="185" customWidth="1"/>
    <col min="14093" max="14093" width="7.1640625" style="185" customWidth="1"/>
    <col min="14094" max="14094" width="8.83203125" style="185"/>
    <col min="14095" max="14095" width="8" style="185" customWidth="1"/>
    <col min="14096" max="14096" width="6.83203125" style="185" customWidth="1"/>
    <col min="14097" max="14098" width="8" style="185" customWidth="1"/>
    <col min="14099" max="14337" width="8.83203125" style="185"/>
    <col min="14338" max="14344" width="8" style="185" customWidth="1"/>
    <col min="14345" max="14345" width="7" style="185" customWidth="1"/>
    <col min="14346" max="14346" width="8" style="185" customWidth="1"/>
    <col min="14347" max="14347" width="7.1640625" style="185" customWidth="1"/>
    <col min="14348" max="14348" width="7.5" style="185" customWidth="1"/>
    <col min="14349" max="14349" width="7.1640625" style="185" customWidth="1"/>
    <col min="14350" max="14350" width="8.83203125" style="185"/>
    <col min="14351" max="14351" width="8" style="185" customWidth="1"/>
    <col min="14352" max="14352" width="6.83203125" style="185" customWidth="1"/>
    <col min="14353" max="14354" width="8" style="185" customWidth="1"/>
    <col min="14355" max="14593" width="8.83203125" style="185"/>
    <col min="14594" max="14600" width="8" style="185" customWidth="1"/>
    <col min="14601" max="14601" width="7" style="185" customWidth="1"/>
    <col min="14602" max="14602" width="8" style="185" customWidth="1"/>
    <col min="14603" max="14603" width="7.1640625" style="185" customWidth="1"/>
    <col min="14604" max="14604" width="7.5" style="185" customWidth="1"/>
    <col min="14605" max="14605" width="7.1640625" style="185" customWidth="1"/>
    <col min="14606" max="14606" width="8.83203125" style="185"/>
    <col min="14607" max="14607" width="8" style="185" customWidth="1"/>
    <col min="14608" max="14608" width="6.83203125" style="185" customWidth="1"/>
    <col min="14609" max="14610" width="8" style="185" customWidth="1"/>
    <col min="14611" max="14849" width="8.83203125" style="185"/>
    <col min="14850" max="14856" width="8" style="185" customWidth="1"/>
    <col min="14857" max="14857" width="7" style="185" customWidth="1"/>
    <col min="14858" max="14858" width="8" style="185" customWidth="1"/>
    <col min="14859" max="14859" width="7.1640625" style="185" customWidth="1"/>
    <col min="14860" max="14860" width="7.5" style="185" customWidth="1"/>
    <col min="14861" max="14861" width="7.1640625" style="185" customWidth="1"/>
    <col min="14862" max="14862" width="8.83203125" style="185"/>
    <col min="14863" max="14863" width="8" style="185" customWidth="1"/>
    <col min="14864" max="14864" width="6.83203125" style="185" customWidth="1"/>
    <col min="14865" max="14866" width="8" style="185" customWidth="1"/>
    <col min="14867" max="15105" width="8.83203125" style="185"/>
    <col min="15106" max="15112" width="8" style="185" customWidth="1"/>
    <col min="15113" max="15113" width="7" style="185" customWidth="1"/>
    <col min="15114" max="15114" width="8" style="185" customWidth="1"/>
    <col min="15115" max="15115" width="7.1640625" style="185" customWidth="1"/>
    <col min="15116" max="15116" width="7.5" style="185" customWidth="1"/>
    <col min="15117" max="15117" width="7.1640625" style="185" customWidth="1"/>
    <col min="15118" max="15118" width="8.83203125" style="185"/>
    <col min="15119" max="15119" width="8" style="185" customWidth="1"/>
    <col min="15120" max="15120" width="6.83203125" style="185" customWidth="1"/>
    <col min="15121" max="15122" width="8" style="185" customWidth="1"/>
    <col min="15123" max="15361" width="8.83203125" style="185"/>
    <col min="15362" max="15368" width="8" style="185" customWidth="1"/>
    <col min="15369" max="15369" width="7" style="185" customWidth="1"/>
    <col min="15370" max="15370" width="8" style="185" customWidth="1"/>
    <col min="15371" max="15371" width="7.1640625" style="185" customWidth="1"/>
    <col min="15372" max="15372" width="7.5" style="185" customWidth="1"/>
    <col min="15373" max="15373" width="7.1640625" style="185" customWidth="1"/>
    <col min="15374" max="15374" width="8.83203125" style="185"/>
    <col min="15375" max="15375" width="8" style="185" customWidth="1"/>
    <col min="15376" max="15376" width="6.83203125" style="185" customWidth="1"/>
    <col min="15377" max="15378" width="8" style="185" customWidth="1"/>
    <col min="15379" max="15617" width="8.83203125" style="185"/>
    <col min="15618" max="15624" width="8" style="185" customWidth="1"/>
    <col min="15625" max="15625" width="7" style="185" customWidth="1"/>
    <col min="15626" max="15626" width="8" style="185" customWidth="1"/>
    <col min="15627" max="15627" width="7.1640625" style="185" customWidth="1"/>
    <col min="15628" max="15628" width="7.5" style="185" customWidth="1"/>
    <col min="15629" max="15629" width="7.1640625" style="185" customWidth="1"/>
    <col min="15630" max="15630" width="8.83203125" style="185"/>
    <col min="15631" max="15631" width="8" style="185" customWidth="1"/>
    <col min="15632" max="15632" width="6.83203125" style="185" customWidth="1"/>
    <col min="15633" max="15634" width="8" style="185" customWidth="1"/>
    <col min="15635" max="15873" width="8.83203125" style="185"/>
    <col min="15874" max="15880" width="8" style="185" customWidth="1"/>
    <col min="15881" max="15881" width="7" style="185" customWidth="1"/>
    <col min="15882" max="15882" width="8" style="185" customWidth="1"/>
    <col min="15883" max="15883" width="7.1640625" style="185" customWidth="1"/>
    <col min="15884" max="15884" width="7.5" style="185" customWidth="1"/>
    <col min="15885" max="15885" width="7.1640625" style="185" customWidth="1"/>
    <col min="15886" max="15886" width="8.83203125" style="185"/>
    <col min="15887" max="15887" width="8" style="185" customWidth="1"/>
    <col min="15888" max="15888" width="6.83203125" style="185" customWidth="1"/>
    <col min="15889" max="15890" width="8" style="185" customWidth="1"/>
    <col min="15891" max="16129" width="8.83203125" style="185"/>
    <col min="16130" max="16136" width="8" style="185" customWidth="1"/>
    <col min="16137" max="16137" width="7" style="185" customWidth="1"/>
    <col min="16138" max="16138" width="8" style="185" customWidth="1"/>
    <col min="16139" max="16139" width="7.1640625" style="185" customWidth="1"/>
    <col min="16140" max="16140" width="7.5" style="185" customWidth="1"/>
    <col min="16141" max="16141" width="7.1640625" style="185" customWidth="1"/>
    <col min="16142" max="16142" width="8.83203125" style="185"/>
    <col min="16143" max="16143" width="8" style="185" customWidth="1"/>
    <col min="16144" max="16144" width="6.83203125" style="185" customWidth="1"/>
    <col min="16145" max="16146" width="8" style="185" customWidth="1"/>
    <col min="16147" max="16384" width="8.83203125" style="185"/>
  </cols>
  <sheetData>
    <row r="1" spans="1:17" x14ac:dyDescent="0.15">
      <c r="A1" s="183" t="s">
        <v>8491</v>
      </c>
      <c r="B1" s="184"/>
      <c r="C1" s="184"/>
      <c r="D1" s="184"/>
      <c r="E1" s="184"/>
      <c r="F1" s="184"/>
      <c r="G1" s="184"/>
      <c r="H1" s="184"/>
      <c r="I1" s="184"/>
      <c r="J1" s="184"/>
      <c r="K1" s="184"/>
      <c r="L1" s="184"/>
      <c r="M1" s="184"/>
      <c r="N1" s="184"/>
      <c r="O1" s="184"/>
      <c r="P1" s="184"/>
      <c r="Q1" s="184"/>
    </row>
    <row r="2" spans="1:17" x14ac:dyDescent="0.15">
      <c r="B2" s="186"/>
      <c r="C2" s="186"/>
      <c r="D2" s="186"/>
      <c r="E2" s="186"/>
      <c r="F2" s="186"/>
      <c r="G2" s="186"/>
      <c r="H2" s="186"/>
      <c r="I2" s="186" t="s">
        <v>8492</v>
      </c>
      <c r="J2" s="186" t="s">
        <v>8493</v>
      </c>
      <c r="K2" s="186"/>
      <c r="L2" s="186"/>
      <c r="M2" s="186"/>
      <c r="N2" s="186"/>
      <c r="O2" s="186"/>
      <c r="P2" s="186"/>
      <c r="Q2" s="186" t="s">
        <v>8494</v>
      </c>
    </row>
    <row r="3" spans="1:17" x14ac:dyDescent="0.15">
      <c r="A3" s="187" t="s">
        <v>8495</v>
      </c>
      <c r="B3" s="188" t="s">
        <v>108</v>
      </c>
      <c r="C3" s="188" t="s">
        <v>959</v>
      </c>
      <c r="D3" s="188" t="s">
        <v>636</v>
      </c>
      <c r="E3" s="188" t="s">
        <v>1027</v>
      </c>
      <c r="F3" s="188" t="s">
        <v>242</v>
      </c>
      <c r="G3" s="188" t="s">
        <v>7400</v>
      </c>
      <c r="H3" s="188" t="s">
        <v>782</v>
      </c>
      <c r="I3" s="188" t="s">
        <v>8496</v>
      </c>
      <c r="J3" s="188" t="s">
        <v>8497</v>
      </c>
      <c r="K3" s="188" t="s">
        <v>476</v>
      </c>
      <c r="L3" s="188" t="s">
        <v>94</v>
      </c>
      <c r="M3" s="188" t="s">
        <v>130</v>
      </c>
      <c r="N3" s="188" t="s">
        <v>589</v>
      </c>
      <c r="O3" s="188" t="s">
        <v>1525</v>
      </c>
      <c r="P3" s="188" t="s">
        <v>8498</v>
      </c>
      <c r="Q3" s="188" t="s">
        <v>8499</v>
      </c>
    </row>
    <row r="4" spans="1:17" x14ac:dyDescent="0.15">
      <c r="B4" s="189"/>
      <c r="C4" s="189"/>
      <c r="D4" s="189"/>
      <c r="E4" s="189"/>
      <c r="F4" s="189"/>
      <c r="G4" s="190" t="s">
        <v>8500</v>
      </c>
      <c r="H4" s="189"/>
      <c r="I4" s="189"/>
      <c r="J4" s="189"/>
      <c r="K4" s="189"/>
      <c r="L4" s="189"/>
      <c r="M4" s="189"/>
      <c r="N4" s="189"/>
      <c r="O4" s="189"/>
      <c r="P4" s="189"/>
      <c r="Q4" s="189"/>
    </row>
    <row r="5" spans="1:17" x14ac:dyDescent="0.15">
      <c r="A5" s="191" t="s">
        <v>8501</v>
      </c>
      <c r="B5" s="192">
        <v>16.73</v>
      </c>
      <c r="C5" s="192">
        <v>19.89</v>
      </c>
      <c r="D5" s="192">
        <v>18.850000000000001</v>
      </c>
      <c r="E5" s="192">
        <v>14.39</v>
      </c>
      <c r="F5" s="192">
        <v>17.97</v>
      </c>
      <c r="G5" s="192">
        <v>19.809999999999999</v>
      </c>
      <c r="H5" s="192">
        <v>20.34</v>
      </c>
      <c r="I5" s="192" t="s">
        <v>6221</v>
      </c>
      <c r="J5" s="192">
        <v>18.61</v>
      </c>
      <c r="K5" s="192" t="s">
        <v>6221</v>
      </c>
      <c r="L5" s="192">
        <v>18.079999999999998</v>
      </c>
      <c r="M5" s="192" t="s">
        <v>6221</v>
      </c>
      <c r="N5" s="192" t="s">
        <v>6221</v>
      </c>
      <c r="O5" s="192">
        <v>20.16</v>
      </c>
      <c r="P5" s="192" t="s">
        <v>6221</v>
      </c>
      <c r="Q5" s="192">
        <v>18</v>
      </c>
    </row>
    <row r="6" spans="1:17" x14ac:dyDescent="0.15">
      <c r="A6" s="191" t="s">
        <v>8502</v>
      </c>
      <c r="B6" s="192">
        <v>24.37</v>
      </c>
      <c r="C6" s="192">
        <v>38.020000000000003</v>
      </c>
      <c r="D6" s="192">
        <v>36.909999999999997</v>
      </c>
      <c r="E6" s="192">
        <v>32.69</v>
      </c>
      <c r="F6" s="192">
        <v>27.95</v>
      </c>
      <c r="G6" s="192">
        <v>37.659999999999997</v>
      </c>
      <c r="H6" s="192">
        <v>38.14</v>
      </c>
      <c r="I6" s="192" t="s">
        <v>6221</v>
      </c>
      <c r="J6" s="192">
        <v>27.97</v>
      </c>
      <c r="K6" s="192" t="s">
        <v>6221</v>
      </c>
      <c r="L6" s="192">
        <v>35.54</v>
      </c>
      <c r="M6" s="192" t="s">
        <v>6221</v>
      </c>
      <c r="N6" s="192" t="s">
        <v>6221</v>
      </c>
      <c r="O6" s="192">
        <v>38.92</v>
      </c>
      <c r="P6" s="192" t="s">
        <v>6221</v>
      </c>
      <c r="Q6" s="192">
        <v>31.68</v>
      </c>
    </row>
    <row r="7" spans="1:17" x14ac:dyDescent="0.15">
      <c r="A7" s="191" t="s">
        <v>8503</v>
      </c>
      <c r="B7" s="192">
        <v>50.74</v>
      </c>
      <c r="C7" s="192">
        <v>52.51</v>
      </c>
      <c r="D7" s="192">
        <v>46.22</v>
      </c>
      <c r="E7" s="192">
        <v>49.71</v>
      </c>
      <c r="F7" s="192">
        <v>42.99</v>
      </c>
      <c r="G7" s="192">
        <v>54.74</v>
      </c>
      <c r="H7" s="192">
        <v>52.42</v>
      </c>
      <c r="I7" s="192" t="s">
        <v>6221</v>
      </c>
      <c r="J7" s="192">
        <v>40.83</v>
      </c>
      <c r="K7" s="192" t="s">
        <v>6221</v>
      </c>
      <c r="L7" s="192">
        <v>41.92</v>
      </c>
      <c r="M7" s="192" t="s">
        <v>6221</v>
      </c>
      <c r="N7" s="192" t="s">
        <v>6221</v>
      </c>
      <c r="O7" s="192">
        <v>54.9</v>
      </c>
      <c r="P7" s="192" t="s">
        <v>6221</v>
      </c>
      <c r="Q7" s="192">
        <v>48.86</v>
      </c>
    </row>
    <row r="8" spans="1:17" x14ac:dyDescent="0.15">
      <c r="A8" s="191" t="s">
        <v>8504</v>
      </c>
      <c r="B8" s="192">
        <v>30.1</v>
      </c>
      <c r="C8" s="192">
        <v>28.7</v>
      </c>
      <c r="D8" s="192">
        <v>24.9</v>
      </c>
      <c r="E8" s="192">
        <v>24.8</v>
      </c>
      <c r="F8" s="192">
        <v>23.6</v>
      </c>
      <c r="G8" s="192">
        <v>30.2</v>
      </c>
      <c r="H8" s="192">
        <v>28.9</v>
      </c>
      <c r="I8" s="192" t="s">
        <v>6221</v>
      </c>
      <c r="J8" s="192">
        <v>28.5</v>
      </c>
      <c r="K8" s="192" t="s">
        <v>6221</v>
      </c>
      <c r="L8" s="192">
        <v>22</v>
      </c>
      <c r="M8" s="192" t="s">
        <v>6221</v>
      </c>
      <c r="N8" s="192" t="s">
        <v>6221</v>
      </c>
      <c r="O8" s="192">
        <v>29.5</v>
      </c>
      <c r="P8" s="192" t="s">
        <v>6221</v>
      </c>
      <c r="Q8" s="192">
        <v>27.6</v>
      </c>
    </row>
    <row r="9" spans="1:17" x14ac:dyDescent="0.15">
      <c r="A9" s="191" t="s">
        <v>8505</v>
      </c>
      <c r="B9" s="192">
        <v>22.4</v>
      </c>
      <c r="C9" s="192">
        <v>21.1</v>
      </c>
      <c r="D9" s="192">
        <v>20.8</v>
      </c>
      <c r="E9" s="192">
        <v>22.4</v>
      </c>
      <c r="F9" s="192">
        <v>18.7</v>
      </c>
      <c r="G9" s="192">
        <v>22.4</v>
      </c>
      <c r="H9" s="192">
        <v>21.3</v>
      </c>
      <c r="I9" s="192" t="s">
        <v>6221</v>
      </c>
      <c r="J9" s="192">
        <v>19.7</v>
      </c>
      <c r="K9" s="192" t="s">
        <v>6221</v>
      </c>
      <c r="L9" s="192">
        <v>19</v>
      </c>
      <c r="M9" s="192" t="s">
        <v>6221</v>
      </c>
      <c r="N9" s="192" t="s">
        <v>6221</v>
      </c>
      <c r="O9" s="192">
        <v>22.5</v>
      </c>
      <c r="P9" s="192" t="s">
        <v>6221</v>
      </c>
      <c r="Q9" s="192">
        <v>21</v>
      </c>
    </row>
    <row r="10" spans="1:17" x14ac:dyDescent="0.15">
      <c r="A10" s="191" t="s">
        <v>8506</v>
      </c>
      <c r="B10" s="192">
        <v>26.4</v>
      </c>
      <c r="C10" s="192">
        <v>26.3</v>
      </c>
      <c r="D10" s="192">
        <v>25.5</v>
      </c>
      <c r="E10" s="192">
        <v>20.100000000000001</v>
      </c>
      <c r="F10" s="192">
        <v>20.6</v>
      </c>
      <c r="G10" s="192">
        <v>29.1</v>
      </c>
      <c r="H10" s="192">
        <v>27</v>
      </c>
      <c r="I10" s="192" t="s">
        <v>6221</v>
      </c>
      <c r="J10" s="192">
        <v>21.4</v>
      </c>
      <c r="K10" s="192" t="s">
        <v>6221</v>
      </c>
      <c r="L10" s="192">
        <v>23</v>
      </c>
      <c r="M10" s="192" t="s">
        <v>6221</v>
      </c>
      <c r="N10" s="192" t="s">
        <v>6221</v>
      </c>
      <c r="O10" s="192">
        <v>28.8</v>
      </c>
      <c r="P10" s="192" t="s">
        <v>6221</v>
      </c>
      <c r="Q10" s="192">
        <v>24.2</v>
      </c>
    </row>
    <row r="11" spans="1:17" x14ac:dyDescent="0.15">
      <c r="A11" s="191" t="s">
        <v>8507</v>
      </c>
      <c r="B11" s="192">
        <v>25.8</v>
      </c>
      <c r="C11" s="192">
        <v>27.6</v>
      </c>
      <c r="D11" s="192">
        <v>27.7</v>
      </c>
      <c r="E11" s="192">
        <v>23.5</v>
      </c>
      <c r="F11" s="192">
        <v>21.8</v>
      </c>
      <c r="G11" s="192">
        <v>29.9</v>
      </c>
      <c r="H11" s="192">
        <v>27.8</v>
      </c>
      <c r="I11" s="192" t="s">
        <v>6221</v>
      </c>
      <c r="J11" s="192">
        <v>22.9</v>
      </c>
      <c r="K11" s="192" t="s">
        <v>6221</v>
      </c>
      <c r="L11" s="192">
        <v>26</v>
      </c>
      <c r="M11" s="192" t="s">
        <v>6221</v>
      </c>
      <c r="N11" s="192" t="s">
        <v>6221</v>
      </c>
      <c r="O11" s="192">
        <v>29.5</v>
      </c>
      <c r="P11" s="192" t="s">
        <v>6221</v>
      </c>
      <c r="Q11" s="192">
        <v>25.2</v>
      </c>
    </row>
    <row r="12" spans="1:17" x14ac:dyDescent="0.15">
      <c r="A12" s="191" t="s">
        <v>8508</v>
      </c>
      <c r="B12" s="192">
        <v>31.1</v>
      </c>
      <c r="C12" s="192">
        <v>34.1</v>
      </c>
      <c r="D12" s="192">
        <v>37.6</v>
      </c>
      <c r="E12" s="192">
        <v>38.9</v>
      </c>
      <c r="F12" s="192">
        <v>31.8</v>
      </c>
      <c r="G12" s="192">
        <v>37.299999999999997</v>
      </c>
      <c r="H12" s="192">
        <v>34</v>
      </c>
      <c r="I12" s="192" t="s">
        <v>6221</v>
      </c>
      <c r="J12" s="192">
        <v>34.1</v>
      </c>
      <c r="K12" s="192" t="s">
        <v>6221</v>
      </c>
      <c r="L12" s="192">
        <v>33</v>
      </c>
      <c r="M12" s="192" t="s">
        <v>6221</v>
      </c>
      <c r="N12" s="192" t="s">
        <v>6221</v>
      </c>
      <c r="O12" s="192">
        <v>38</v>
      </c>
      <c r="P12" s="192" t="s">
        <v>6221</v>
      </c>
      <c r="Q12" s="192">
        <v>33.9</v>
      </c>
    </row>
    <row r="13" spans="1:17" x14ac:dyDescent="0.15">
      <c r="A13" s="191" t="s">
        <v>8509</v>
      </c>
      <c r="B13" s="192">
        <v>51.2</v>
      </c>
      <c r="C13" s="192">
        <v>47.5</v>
      </c>
      <c r="D13" s="192">
        <v>46.2</v>
      </c>
      <c r="E13" s="192">
        <v>40.700000000000003</v>
      </c>
      <c r="F13" s="192">
        <v>44.1</v>
      </c>
      <c r="G13" s="192">
        <v>51.4</v>
      </c>
      <c r="H13" s="192">
        <v>47</v>
      </c>
      <c r="I13" s="192">
        <v>47.3</v>
      </c>
      <c r="J13" s="192">
        <v>46.3</v>
      </c>
      <c r="K13" s="192">
        <v>46.2</v>
      </c>
      <c r="L13" s="192">
        <v>42.3</v>
      </c>
      <c r="M13" s="192">
        <v>42.7</v>
      </c>
      <c r="N13" s="192" t="s">
        <v>6221</v>
      </c>
      <c r="O13" s="192">
        <v>50.9</v>
      </c>
      <c r="P13" s="192" t="s">
        <v>6221</v>
      </c>
      <c r="Q13" s="192">
        <v>47.2</v>
      </c>
    </row>
    <row r="14" spans="1:17" x14ac:dyDescent="0.15">
      <c r="A14" s="191" t="s">
        <v>8510</v>
      </c>
      <c r="B14" s="192">
        <v>32</v>
      </c>
      <c r="C14" s="192">
        <v>33.799999999999997</v>
      </c>
      <c r="D14" s="192">
        <v>32.5</v>
      </c>
      <c r="E14" s="192">
        <v>26.5</v>
      </c>
      <c r="F14" s="192">
        <v>20</v>
      </c>
      <c r="G14" s="192">
        <v>37.200000000000003</v>
      </c>
      <c r="H14" s="192">
        <v>33.700000000000003</v>
      </c>
      <c r="I14" s="192">
        <v>32.6</v>
      </c>
      <c r="J14" s="192">
        <v>20.5</v>
      </c>
      <c r="K14" s="192">
        <v>28.9</v>
      </c>
      <c r="L14" s="192">
        <v>30</v>
      </c>
      <c r="M14" s="192">
        <v>30.6</v>
      </c>
      <c r="N14" s="192" t="s">
        <v>6221</v>
      </c>
      <c r="O14" s="192">
        <v>38</v>
      </c>
      <c r="P14" s="192" t="s">
        <v>6221</v>
      </c>
      <c r="Q14" s="192">
        <v>29.2</v>
      </c>
    </row>
    <row r="15" spans="1:17" x14ac:dyDescent="0.15">
      <c r="A15" s="191" t="s">
        <v>8511</v>
      </c>
      <c r="B15" s="192">
        <v>33</v>
      </c>
      <c r="C15" s="192">
        <v>35</v>
      </c>
      <c r="D15" s="192">
        <v>37.200000000000003</v>
      </c>
      <c r="E15" s="192">
        <v>35.799999999999997</v>
      </c>
      <c r="F15" s="192">
        <v>34.299999999999997</v>
      </c>
      <c r="G15" s="192">
        <v>42.4</v>
      </c>
      <c r="H15" s="192">
        <v>34.9</v>
      </c>
      <c r="I15" s="192">
        <v>36.1</v>
      </c>
      <c r="J15" s="192">
        <v>35.700000000000003</v>
      </c>
      <c r="K15" s="192" t="s">
        <v>6221</v>
      </c>
      <c r="L15" s="192">
        <v>36.299999999999997</v>
      </c>
      <c r="M15" s="192">
        <v>36.700000000000003</v>
      </c>
      <c r="N15" s="192" t="s">
        <v>6221</v>
      </c>
      <c r="O15" s="192">
        <v>38.799999999999997</v>
      </c>
      <c r="P15" s="192" t="s">
        <v>6221</v>
      </c>
      <c r="Q15" s="192">
        <v>35.4</v>
      </c>
    </row>
    <row r="16" spans="1:17" x14ac:dyDescent="0.15">
      <c r="A16" s="191" t="s">
        <v>8512</v>
      </c>
      <c r="B16" s="192">
        <v>40.200000000000003</v>
      </c>
      <c r="C16" s="192">
        <v>33.4</v>
      </c>
      <c r="D16" s="192">
        <v>40.5</v>
      </c>
      <c r="E16" s="192">
        <v>36.200000000000003</v>
      </c>
      <c r="F16" s="192">
        <v>35.4</v>
      </c>
      <c r="G16" s="192">
        <v>37.6</v>
      </c>
      <c r="H16" s="192">
        <v>31.6</v>
      </c>
      <c r="I16" s="192" t="s">
        <v>6221</v>
      </c>
      <c r="J16" s="192">
        <v>35.4</v>
      </c>
      <c r="K16" s="192">
        <v>34.700000000000003</v>
      </c>
      <c r="L16" s="192">
        <v>40.700000000000003</v>
      </c>
      <c r="M16" s="192">
        <v>35.700000000000003</v>
      </c>
      <c r="N16" s="192" t="s">
        <v>6221</v>
      </c>
      <c r="O16" s="192">
        <v>34.200000000000003</v>
      </c>
      <c r="P16" s="192" t="s">
        <v>6221</v>
      </c>
      <c r="Q16" s="192">
        <v>37</v>
      </c>
    </row>
    <row r="17" spans="1:17" x14ac:dyDescent="0.15">
      <c r="A17" s="191" t="s">
        <v>8513</v>
      </c>
      <c r="B17" s="192">
        <v>35.1</v>
      </c>
      <c r="C17" s="192">
        <v>22.4</v>
      </c>
      <c r="D17" s="192">
        <v>37.1</v>
      </c>
      <c r="E17" s="192">
        <v>34.4</v>
      </c>
      <c r="F17" s="192">
        <v>35.4</v>
      </c>
      <c r="G17" s="192">
        <v>35.5</v>
      </c>
      <c r="H17" s="192">
        <v>22.7</v>
      </c>
      <c r="I17" s="192" t="s">
        <v>6221</v>
      </c>
      <c r="J17" s="192">
        <v>37</v>
      </c>
      <c r="K17" s="192">
        <v>23.6</v>
      </c>
      <c r="L17" s="192">
        <v>36.5</v>
      </c>
      <c r="M17" s="192">
        <v>33.200000000000003</v>
      </c>
      <c r="N17" s="192" t="s">
        <v>6221</v>
      </c>
      <c r="O17" s="192">
        <v>32</v>
      </c>
      <c r="P17" s="192" t="s">
        <v>6221</v>
      </c>
      <c r="Q17" s="192">
        <v>33.9</v>
      </c>
    </row>
    <row r="18" spans="1:17" x14ac:dyDescent="0.15">
      <c r="A18" s="191" t="s">
        <v>8514</v>
      </c>
      <c r="B18" s="192">
        <v>33.1</v>
      </c>
      <c r="C18" s="192">
        <v>27.4</v>
      </c>
      <c r="D18" s="192">
        <v>36.6</v>
      </c>
      <c r="E18" s="192">
        <v>29.6</v>
      </c>
      <c r="F18" s="192">
        <v>36</v>
      </c>
      <c r="G18" s="192">
        <v>35.1</v>
      </c>
      <c r="H18" s="192">
        <v>28.5</v>
      </c>
      <c r="I18" s="192" t="s">
        <v>6221</v>
      </c>
      <c r="J18" s="192">
        <v>35.5</v>
      </c>
      <c r="K18" s="192">
        <v>27.9</v>
      </c>
      <c r="L18" s="192">
        <v>35</v>
      </c>
      <c r="M18" s="192">
        <v>29.4</v>
      </c>
      <c r="N18" s="192" t="s">
        <v>6221</v>
      </c>
      <c r="O18" s="192">
        <v>32.1</v>
      </c>
      <c r="P18" s="192" t="s">
        <v>6221</v>
      </c>
      <c r="Q18" s="192">
        <v>33.799999999999997</v>
      </c>
    </row>
    <row r="19" spans="1:17" x14ac:dyDescent="0.15">
      <c r="A19" s="191" t="s">
        <v>8515</v>
      </c>
      <c r="B19" s="192">
        <v>35.700000000000003</v>
      </c>
      <c r="C19" s="192">
        <v>32.9</v>
      </c>
      <c r="D19" s="192">
        <v>36.4</v>
      </c>
      <c r="E19" s="192">
        <v>30</v>
      </c>
      <c r="F19" s="192">
        <v>29.2</v>
      </c>
      <c r="G19" s="192">
        <v>39.1</v>
      </c>
      <c r="H19" s="192">
        <v>32.5</v>
      </c>
      <c r="I19" s="192" t="s">
        <v>6221</v>
      </c>
      <c r="J19" s="192">
        <v>39.299999999999997</v>
      </c>
      <c r="K19" s="192">
        <v>29.8</v>
      </c>
      <c r="L19" s="192">
        <v>34.200000000000003</v>
      </c>
      <c r="M19" s="192">
        <v>24</v>
      </c>
      <c r="N19" s="192" t="s">
        <v>6221</v>
      </c>
      <c r="O19" s="192">
        <v>36.6</v>
      </c>
      <c r="P19" s="192" t="s">
        <v>6221</v>
      </c>
      <c r="Q19" s="192">
        <v>35.9</v>
      </c>
    </row>
    <row r="20" spans="1:17" x14ac:dyDescent="0.15">
      <c r="A20" s="191" t="s">
        <v>8516</v>
      </c>
      <c r="B20" s="192">
        <v>33.6</v>
      </c>
      <c r="C20" s="192">
        <v>35.4</v>
      </c>
      <c r="D20" s="192">
        <v>38.700000000000003</v>
      </c>
      <c r="E20" s="192">
        <v>31</v>
      </c>
      <c r="F20" s="192">
        <v>43.8</v>
      </c>
      <c r="G20" s="192">
        <v>42.2</v>
      </c>
      <c r="H20" s="192">
        <v>35.5</v>
      </c>
      <c r="I20" s="192">
        <v>35.5</v>
      </c>
      <c r="J20" s="192">
        <v>43.9</v>
      </c>
      <c r="K20" s="192">
        <v>32.9</v>
      </c>
      <c r="L20" s="192">
        <v>36.6</v>
      </c>
      <c r="M20" s="192">
        <v>33.5</v>
      </c>
      <c r="N20" s="192" t="s">
        <v>6221</v>
      </c>
      <c r="O20" s="192">
        <v>39.299999999999997</v>
      </c>
      <c r="P20" s="192" t="s">
        <v>6221</v>
      </c>
      <c r="Q20" s="192">
        <v>38.200000000000003</v>
      </c>
    </row>
    <row r="21" spans="1:17" x14ac:dyDescent="0.15">
      <c r="A21" s="191" t="s">
        <v>8517</v>
      </c>
      <c r="B21" s="192">
        <v>36.700000000000003</v>
      </c>
      <c r="C21" s="192">
        <v>42.1</v>
      </c>
      <c r="D21" s="192">
        <v>43.3</v>
      </c>
      <c r="E21" s="192">
        <v>36</v>
      </c>
      <c r="F21" s="192">
        <v>43.9</v>
      </c>
      <c r="G21" s="192">
        <v>45.2</v>
      </c>
      <c r="H21" s="192">
        <v>43.2</v>
      </c>
      <c r="I21" s="192">
        <v>41.3</v>
      </c>
      <c r="J21" s="192">
        <v>44</v>
      </c>
      <c r="K21" s="192">
        <v>35.200000000000003</v>
      </c>
      <c r="L21" s="192">
        <v>40.700000000000003</v>
      </c>
      <c r="M21" s="192">
        <v>37.6</v>
      </c>
      <c r="N21" s="192" t="s">
        <v>6221</v>
      </c>
      <c r="O21" s="192">
        <v>45.1</v>
      </c>
      <c r="P21" s="192" t="s">
        <v>6221</v>
      </c>
      <c r="Q21" s="192">
        <v>41.2</v>
      </c>
    </row>
    <row r="22" spans="1:17" x14ac:dyDescent="0.15">
      <c r="A22" s="191" t="s">
        <v>8518</v>
      </c>
      <c r="B22" s="192">
        <v>42.3</v>
      </c>
      <c r="C22" s="192">
        <v>43.7</v>
      </c>
      <c r="D22" s="192">
        <v>43.6</v>
      </c>
      <c r="E22" s="192">
        <v>41.9</v>
      </c>
      <c r="F22" s="192">
        <v>40.799999999999997</v>
      </c>
      <c r="G22" s="192">
        <v>43.6</v>
      </c>
      <c r="H22" s="192">
        <v>43.2</v>
      </c>
      <c r="I22" s="192" t="s">
        <v>6221</v>
      </c>
      <c r="J22" s="192">
        <v>40.200000000000003</v>
      </c>
      <c r="K22" s="192" t="s">
        <v>6221</v>
      </c>
      <c r="L22" s="192">
        <v>40.799999999999997</v>
      </c>
      <c r="M22" s="192">
        <v>41.3</v>
      </c>
      <c r="N22" s="192" t="s">
        <v>6221</v>
      </c>
      <c r="O22" s="192">
        <v>45.1</v>
      </c>
      <c r="P22" s="192">
        <v>40.700000000000003</v>
      </c>
      <c r="Q22" s="192">
        <v>42.1</v>
      </c>
    </row>
    <row r="23" spans="1:17" x14ac:dyDescent="0.15">
      <c r="A23" s="191" t="s">
        <v>8519</v>
      </c>
      <c r="B23" s="192">
        <v>41.6</v>
      </c>
      <c r="C23" s="192">
        <v>39.799999999999997</v>
      </c>
      <c r="D23" s="192">
        <v>41.7</v>
      </c>
      <c r="E23" s="192">
        <v>38.299999999999997</v>
      </c>
      <c r="F23" s="192">
        <v>49</v>
      </c>
      <c r="G23" s="192">
        <v>43.2</v>
      </c>
      <c r="H23" s="192">
        <v>40.1</v>
      </c>
      <c r="I23" s="192" t="s">
        <v>6221</v>
      </c>
      <c r="J23" s="192">
        <v>48.3</v>
      </c>
      <c r="K23" s="192" t="s">
        <v>6221</v>
      </c>
      <c r="L23" s="192">
        <v>37.799999999999997</v>
      </c>
      <c r="M23" s="192">
        <v>37.200000000000003</v>
      </c>
      <c r="N23" s="192" t="s">
        <v>6221</v>
      </c>
      <c r="O23" s="192">
        <v>40.5</v>
      </c>
      <c r="P23" s="192">
        <v>39.700000000000003</v>
      </c>
      <c r="Q23" s="192">
        <v>43</v>
      </c>
    </row>
    <row r="24" spans="1:17" x14ac:dyDescent="0.15">
      <c r="A24" s="191" t="s">
        <v>8520</v>
      </c>
      <c r="B24" s="192">
        <v>37.1</v>
      </c>
      <c r="C24" s="192">
        <v>39.799999999999997</v>
      </c>
      <c r="D24" s="192">
        <v>38.299999999999997</v>
      </c>
      <c r="E24" s="192">
        <v>38.1</v>
      </c>
      <c r="F24" s="192">
        <v>40.200000000000003</v>
      </c>
      <c r="G24" s="192">
        <v>37.299999999999997</v>
      </c>
      <c r="H24" s="192">
        <v>39</v>
      </c>
      <c r="I24" s="192" t="s">
        <v>6221</v>
      </c>
      <c r="J24" s="192">
        <v>39.6</v>
      </c>
      <c r="K24" s="192" t="s">
        <v>6221</v>
      </c>
      <c r="L24" s="192">
        <v>36.700000000000003</v>
      </c>
      <c r="M24" s="192">
        <v>30.7</v>
      </c>
      <c r="N24" s="192" t="s">
        <v>6221</v>
      </c>
      <c r="O24" s="192">
        <v>38.299999999999997</v>
      </c>
      <c r="P24" s="192">
        <v>36.299999999999997</v>
      </c>
      <c r="Q24" s="192">
        <v>38.5</v>
      </c>
    </row>
    <row r="25" spans="1:17" x14ac:dyDescent="0.15">
      <c r="A25" s="191" t="s">
        <v>8521</v>
      </c>
      <c r="B25" s="192">
        <v>35.9</v>
      </c>
      <c r="C25" s="192">
        <v>39.5</v>
      </c>
      <c r="D25" s="192">
        <v>39.6</v>
      </c>
      <c r="E25" s="192">
        <v>36.4</v>
      </c>
      <c r="F25" s="192">
        <v>47.8</v>
      </c>
      <c r="G25" s="192">
        <v>43.8</v>
      </c>
      <c r="H25" s="192">
        <v>39.6</v>
      </c>
      <c r="I25" s="192" t="s">
        <v>6221</v>
      </c>
      <c r="J25" s="192">
        <v>46</v>
      </c>
      <c r="K25" s="192" t="s">
        <v>6221</v>
      </c>
      <c r="L25" s="192">
        <v>37.1</v>
      </c>
      <c r="M25" s="192">
        <v>34.5</v>
      </c>
      <c r="N25" s="192" t="s">
        <v>6221</v>
      </c>
      <c r="O25" s="192">
        <v>40.700000000000003</v>
      </c>
      <c r="P25" s="192">
        <v>36.1</v>
      </c>
      <c r="Q25" s="192">
        <v>41.1</v>
      </c>
    </row>
    <row r="26" spans="1:17" x14ac:dyDescent="0.15">
      <c r="A26" s="191" t="s">
        <v>8522</v>
      </c>
      <c r="B26" s="192">
        <v>35.5</v>
      </c>
      <c r="C26" s="192">
        <v>38.4</v>
      </c>
      <c r="D26" s="192">
        <v>41.2</v>
      </c>
      <c r="E26" s="192">
        <v>35.799999999999997</v>
      </c>
      <c r="F26" s="192">
        <v>40.9</v>
      </c>
      <c r="G26" s="192">
        <v>43.6</v>
      </c>
      <c r="H26" s="192">
        <v>35.700000000000003</v>
      </c>
      <c r="I26" s="192" t="s">
        <v>6221</v>
      </c>
      <c r="J26" s="192">
        <v>41.1</v>
      </c>
      <c r="K26" s="192" t="s">
        <v>6221</v>
      </c>
      <c r="L26" s="192">
        <v>40.1</v>
      </c>
      <c r="M26" s="192">
        <v>31</v>
      </c>
      <c r="N26" s="192" t="s">
        <v>6221</v>
      </c>
      <c r="O26" s="192">
        <v>40.700000000000003</v>
      </c>
      <c r="P26" s="192">
        <v>37.299999999999997</v>
      </c>
      <c r="Q26" s="192">
        <v>39</v>
      </c>
    </row>
    <row r="27" spans="1:17" x14ac:dyDescent="0.15">
      <c r="A27" s="191" t="s">
        <v>8523</v>
      </c>
      <c r="B27" s="192">
        <v>33.5</v>
      </c>
      <c r="C27" s="192">
        <v>35.700000000000003</v>
      </c>
      <c r="D27" s="192">
        <v>38</v>
      </c>
      <c r="E27" s="192">
        <v>37.6</v>
      </c>
      <c r="F27" s="192">
        <v>42.3</v>
      </c>
      <c r="G27" s="192">
        <v>41.9</v>
      </c>
      <c r="H27" s="192">
        <v>36.5</v>
      </c>
      <c r="I27" s="192" t="s">
        <v>6221</v>
      </c>
      <c r="J27" s="192">
        <v>40.4</v>
      </c>
      <c r="K27" s="192" t="s">
        <v>6221</v>
      </c>
      <c r="L27" s="192">
        <v>34.799999999999997</v>
      </c>
      <c r="M27" s="192">
        <v>36.799999999999997</v>
      </c>
      <c r="N27" s="192" t="s">
        <v>6221</v>
      </c>
      <c r="O27" s="192">
        <v>38.200000000000003</v>
      </c>
      <c r="P27" s="192">
        <v>34.6</v>
      </c>
      <c r="Q27" s="192">
        <v>38.799999999999997</v>
      </c>
    </row>
    <row r="28" spans="1:17" x14ac:dyDescent="0.15">
      <c r="A28" s="191" t="s">
        <v>8524</v>
      </c>
      <c r="B28" s="192">
        <v>39.4</v>
      </c>
      <c r="C28" s="192">
        <v>35.4</v>
      </c>
      <c r="D28" s="192">
        <v>40.5</v>
      </c>
      <c r="E28" s="192">
        <v>33.799999999999997</v>
      </c>
      <c r="F28" s="192">
        <v>38</v>
      </c>
      <c r="G28" s="192">
        <v>39.9</v>
      </c>
      <c r="H28" s="192">
        <v>34.4</v>
      </c>
      <c r="I28" s="192" t="s">
        <v>6221</v>
      </c>
      <c r="J28" s="192">
        <v>39.1</v>
      </c>
      <c r="K28" s="192" t="s">
        <v>6221</v>
      </c>
      <c r="L28" s="192">
        <v>39.299999999999997</v>
      </c>
      <c r="M28" s="192">
        <v>36.5</v>
      </c>
      <c r="N28" s="192" t="s">
        <v>6221</v>
      </c>
      <c r="O28" s="192">
        <v>37.700000000000003</v>
      </c>
      <c r="P28" s="192">
        <v>38.4</v>
      </c>
      <c r="Q28" s="192">
        <v>38.1</v>
      </c>
    </row>
    <row r="29" spans="1:17" x14ac:dyDescent="0.15">
      <c r="A29" s="191" t="s">
        <v>8525</v>
      </c>
      <c r="B29" s="192">
        <v>43</v>
      </c>
      <c r="C29" s="192">
        <v>41.2</v>
      </c>
      <c r="D29" s="192">
        <v>46.1</v>
      </c>
      <c r="E29" s="192">
        <v>41.6</v>
      </c>
      <c r="F29" s="192">
        <v>47.1</v>
      </c>
      <c r="G29" s="192">
        <v>48.1</v>
      </c>
      <c r="H29" s="192">
        <v>44.4</v>
      </c>
      <c r="I29" s="192">
        <v>31.7</v>
      </c>
      <c r="J29" s="192">
        <v>46.1</v>
      </c>
      <c r="K29" s="192">
        <v>42</v>
      </c>
      <c r="L29" s="192">
        <v>42.5</v>
      </c>
      <c r="M29" s="192">
        <v>32.5</v>
      </c>
      <c r="N29" s="192">
        <v>42.9</v>
      </c>
      <c r="O29" s="192">
        <v>46.5</v>
      </c>
      <c r="P29" s="192" t="s">
        <v>6221</v>
      </c>
      <c r="Q29" s="192">
        <v>45.4</v>
      </c>
    </row>
    <row r="30" spans="1:17" x14ac:dyDescent="0.15">
      <c r="A30" s="191" t="s">
        <v>8526</v>
      </c>
      <c r="B30" s="192">
        <v>40.6</v>
      </c>
      <c r="C30" s="192">
        <v>34.1</v>
      </c>
      <c r="D30" s="192">
        <v>40.6</v>
      </c>
      <c r="E30" s="192">
        <v>38.5</v>
      </c>
      <c r="F30" s="192">
        <v>38.700000000000003</v>
      </c>
      <c r="G30" s="192">
        <v>40.5</v>
      </c>
      <c r="H30" s="192">
        <v>35.6</v>
      </c>
      <c r="I30" s="192">
        <v>31.2</v>
      </c>
      <c r="J30" s="192">
        <v>37.9</v>
      </c>
      <c r="K30" s="192">
        <v>38.4</v>
      </c>
      <c r="L30" s="192">
        <v>39.9</v>
      </c>
      <c r="M30" s="192">
        <v>34</v>
      </c>
      <c r="N30" s="192">
        <v>38.9</v>
      </c>
      <c r="O30" s="192">
        <v>38.5</v>
      </c>
      <c r="P30" s="192" t="s">
        <v>6221</v>
      </c>
      <c r="Q30" s="192">
        <v>38.799999999999997</v>
      </c>
    </row>
    <row r="31" spans="1:17" x14ac:dyDescent="0.15">
      <c r="A31" s="191" t="s">
        <v>8527</v>
      </c>
      <c r="B31" s="192">
        <v>39.799999999999997</v>
      </c>
      <c r="C31" s="192">
        <v>35.4</v>
      </c>
      <c r="D31" s="192">
        <v>39.9</v>
      </c>
      <c r="E31" s="192">
        <v>36.700000000000003</v>
      </c>
      <c r="F31" s="192">
        <v>35.1</v>
      </c>
      <c r="G31" s="192">
        <v>36.9</v>
      </c>
      <c r="H31" s="192">
        <v>35.200000000000003</v>
      </c>
      <c r="I31" s="192" t="s">
        <v>6221</v>
      </c>
      <c r="J31" s="192">
        <v>35.4</v>
      </c>
      <c r="K31" s="192">
        <v>37.5</v>
      </c>
      <c r="L31" s="192">
        <v>41</v>
      </c>
      <c r="M31" s="192" t="s">
        <v>6221</v>
      </c>
      <c r="N31" s="192">
        <v>22.9</v>
      </c>
      <c r="O31" s="192">
        <v>39</v>
      </c>
      <c r="P31" s="192" t="s">
        <v>6221</v>
      </c>
      <c r="Q31" s="192">
        <v>36.4</v>
      </c>
    </row>
    <row r="32" spans="1:17" x14ac:dyDescent="0.15">
      <c r="A32" s="191" t="s">
        <v>8528</v>
      </c>
      <c r="B32" s="192">
        <v>36.799999999999997</v>
      </c>
      <c r="C32" s="192">
        <v>31.4</v>
      </c>
      <c r="D32" s="192">
        <v>42.3</v>
      </c>
      <c r="E32" s="192">
        <v>32.799999999999997</v>
      </c>
      <c r="F32" s="192">
        <v>36.700000000000003</v>
      </c>
      <c r="G32" s="192">
        <v>40.4</v>
      </c>
      <c r="H32" s="192">
        <v>33.200000000000003</v>
      </c>
      <c r="I32" s="192" t="s">
        <v>6221</v>
      </c>
      <c r="J32" s="192">
        <v>38</v>
      </c>
      <c r="K32" s="192">
        <v>32.700000000000003</v>
      </c>
      <c r="L32" s="192">
        <v>41.1</v>
      </c>
      <c r="M32" s="192" t="s">
        <v>6221</v>
      </c>
      <c r="N32" s="192">
        <v>32.4</v>
      </c>
      <c r="O32" s="192">
        <v>39</v>
      </c>
      <c r="P32" s="192" t="s">
        <v>6221</v>
      </c>
      <c r="Q32" s="192">
        <v>37.200000000000003</v>
      </c>
    </row>
    <row r="33" spans="1:17" x14ac:dyDescent="0.15">
      <c r="A33" s="191" t="s">
        <v>8529</v>
      </c>
      <c r="B33" s="192">
        <v>30.4</v>
      </c>
      <c r="C33" s="192">
        <v>28.7</v>
      </c>
      <c r="D33" s="192">
        <v>37.9</v>
      </c>
      <c r="E33" s="192">
        <v>31.3</v>
      </c>
      <c r="F33" s="192">
        <v>33.700000000000003</v>
      </c>
      <c r="G33" s="192">
        <v>34.700000000000003</v>
      </c>
      <c r="H33" s="192">
        <v>29.2</v>
      </c>
      <c r="I33" s="192" t="s">
        <v>6221</v>
      </c>
      <c r="J33" s="192">
        <v>37.799999999999997</v>
      </c>
      <c r="K33" s="192">
        <v>30.9</v>
      </c>
      <c r="L33" s="192">
        <v>37.9</v>
      </c>
      <c r="M33" s="192" t="s">
        <v>6221</v>
      </c>
      <c r="N33" s="192">
        <v>33.5</v>
      </c>
      <c r="O33" s="192">
        <v>32.5</v>
      </c>
      <c r="P33" s="192" t="s">
        <v>6221</v>
      </c>
      <c r="Q33" s="192">
        <v>34.200000000000003</v>
      </c>
    </row>
    <row r="34" spans="1:17" x14ac:dyDescent="0.15">
      <c r="A34" s="191" t="s">
        <v>8530</v>
      </c>
      <c r="B34" s="192">
        <v>33.4</v>
      </c>
      <c r="C34" s="192">
        <v>34.200000000000003</v>
      </c>
      <c r="D34" s="192">
        <v>40.5</v>
      </c>
      <c r="E34" s="192">
        <v>34.799999999999997</v>
      </c>
      <c r="F34" s="192">
        <v>40.299999999999997</v>
      </c>
      <c r="G34" s="192">
        <v>38.799999999999997</v>
      </c>
      <c r="H34" s="192">
        <v>36.9</v>
      </c>
      <c r="I34" s="192" t="s">
        <v>6221</v>
      </c>
      <c r="J34" s="192">
        <v>46.1</v>
      </c>
      <c r="K34" s="192">
        <v>35.5</v>
      </c>
      <c r="L34" s="192">
        <v>40.5</v>
      </c>
      <c r="M34" s="192" t="s">
        <v>6221</v>
      </c>
      <c r="N34" s="192">
        <v>40.5</v>
      </c>
      <c r="O34" s="192">
        <v>39.700000000000003</v>
      </c>
      <c r="P34" s="192" t="s">
        <v>6221</v>
      </c>
      <c r="Q34" s="192">
        <v>39.799999999999997</v>
      </c>
    </row>
    <row r="35" spans="1:17" x14ac:dyDescent="0.15">
      <c r="A35" s="191" t="s">
        <v>8531</v>
      </c>
      <c r="B35" s="192">
        <v>39.4</v>
      </c>
      <c r="C35" s="192">
        <v>36.799999999999997</v>
      </c>
      <c r="D35" s="192">
        <v>41.6</v>
      </c>
      <c r="E35" s="192">
        <v>38.200000000000003</v>
      </c>
      <c r="F35" s="192">
        <v>38</v>
      </c>
      <c r="G35" s="192">
        <v>41</v>
      </c>
      <c r="H35" s="192">
        <v>40</v>
      </c>
      <c r="I35" s="192" t="s">
        <v>6221</v>
      </c>
      <c r="J35" s="192">
        <v>41</v>
      </c>
      <c r="K35" s="192">
        <v>38.9</v>
      </c>
      <c r="L35" s="192">
        <v>41.6</v>
      </c>
      <c r="M35" s="192" t="s">
        <v>6221</v>
      </c>
      <c r="N35" s="192">
        <v>41.6</v>
      </c>
      <c r="O35" s="192">
        <v>42.3</v>
      </c>
      <c r="P35" s="192" t="s">
        <v>6221</v>
      </c>
      <c r="Q35" s="192">
        <v>39.6</v>
      </c>
    </row>
    <row r="36" spans="1:17" x14ac:dyDescent="0.15">
      <c r="A36" s="191" t="s">
        <v>8532</v>
      </c>
      <c r="B36" s="192">
        <v>39.5</v>
      </c>
      <c r="C36" s="192">
        <v>38.4</v>
      </c>
      <c r="D36" s="192">
        <v>35.9</v>
      </c>
      <c r="E36" s="192">
        <v>36.700000000000003</v>
      </c>
      <c r="F36" s="192">
        <v>44.2</v>
      </c>
      <c r="G36" s="192">
        <v>43</v>
      </c>
      <c r="H36" s="192">
        <v>42.3</v>
      </c>
      <c r="I36" s="192" t="s">
        <v>6221</v>
      </c>
      <c r="J36" s="192">
        <v>46.3</v>
      </c>
      <c r="K36" s="192">
        <v>36</v>
      </c>
      <c r="L36" s="192">
        <v>35.9</v>
      </c>
      <c r="M36" s="192" t="s">
        <v>6221</v>
      </c>
      <c r="N36" s="192">
        <v>35.9</v>
      </c>
      <c r="O36" s="192">
        <v>41.2</v>
      </c>
      <c r="P36" s="192" t="s">
        <v>6221</v>
      </c>
      <c r="Q36" s="192">
        <v>41.4</v>
      </c>
    </row>
    <row r="37" spans="1:17" x14ac:dyDescent="0.15">
      <c r="A37" s="191" t="s">
        <v>8533</v>
      </c>
      <c r="B37" s="192">
        <v>39.1</v>
      </c>
      <c r="C37" s="192">
        <v>36.299999999999997</v>
      </c>
      <c r="D37" s="192">
        <v>37.1</v>
      </c>
      <c r="E37" s="192">
        <v>26.4</v>
      </c>
      <c r="F37" s="192">
        <v>37.799999999999997</v>
      </c>
      <c r="G37" s="192">
        <v>40.799999999999997</v>
      </c>
      <c r="H37" s="192">
        <v>39.9</v>
      </c>
      <c r="I37" s="192" t="s">
        <v>6221</v>
      </c>
      <c r="J37" s="192">
        <v>39.5</v>
      </c>
      <c r="K37" s="192">
        <v>26.4</v>
      </c>
      <c r="L37" s="192">
        <v>37.1</v>
      </c>
      <c r="M37" s="192" t="s">
        <v>6221</v>
      </c>
      <c r="N37" s="192">
        <v>37.1</v>
      </c>
      <c r="O37" s="192">
        <v>41.7</v>
      </c>
      <c r="P37" s="192" t="s">
        <v>6221</v>
      </c>
      <c r="Q37" s="192">
        <v>36.9</v>
      </c>
    </row>
    <row r="38" spans="1:17" x14ac:dyDescent="0.15">
      <c r="A38" s="191" t="s">
        <v>8534</v>
      </c>
      <c r="B38" s="192">
        <v>41.8</v>
      </c>
      <c r="C38" s="192">
        <v>40.700000000000003</v>
      </c>
      <c r="D38" s="192">
        <v>44.4</v>
      </c>
      <c r="E38" s="192">
        <v>34.4</v>
      </c>
      <c r="F38" s="192">
        <v>43.8</v>
      </c>
      <c r="G38" s="192">
        <v>45.3</v>
      </c>
      <c r="H38" s="192">
        <v>43.1</v>
      </c>
      <c r="I38" s="192" t="s">
        <v>6221</v>
      </c>
      <c r="J38" s="192">
        <v>49.2</v>
      </c>
      <c r="K38" s="192" t="s">
        <v>6221</v>
      </c>
      <c r="L38" s="192">
        <v>44.4</v>
      </c>
      <c r="M38" s="192" t="s">
        <v>6221</v>
      </c>
      <c r="N38" s="192">
        <v>44.4</v>
      </c>
      <c r="O38" s="192">
        <v>42.8</v>
      </c>
      <c r="P38" s="192" t="s">
        <v>6221</v>
      </c>
      <c r="Q38" s="192">
        <v>43.5</v>
      </c>
    </row>
    <row r="39" spans="1:17" x14ac:dyDescent="0.15">
      <c r="A39" s="191" t="s">
        <v>8535</v>
      </c>
      <c r="B39" s="192">
        <v>44.2</v>
      </c>
      <c r="C39" s="192">
        <v>42.2</v>
      </c>
      <c r="D39" s="192">
        <v>39.5</v>
      </c>
      <c r="E39" s="192">
        <v>38</v>
      </c>
      <c r="F39" s="192">
        <v>46.7</v>
      </c>
      <c r="G39" s="192">
        <v>41.6</v>
      </c>
      <c r="H39" s="192">
        <v>44.5</v>
      </c>
      <c r="I39" s="192" t="s">
        <v>6221</v>
      </c>
      <c r="J39" s="192">
        <v>48.9</v>
      </c>
      <c r="K39" s="192" t="s">
        <v>6221</v>
      </c>
      <c r="L39" s="192">
        <v>39.5</v>
      </c>
      <c r="M39" s="192" t="s">
        <v>6221</v>
      </c>
      <c r="N39" s="192">
        <v>39.5</v>
      </c>
      <c r="O39" s="192">
        <v>46.8</v>
      </c>
      <c r="P39" s="192" t="s">
        <v>6221</v>
      </c>
      <c r="Q39" s="192">
        <v>44.2</v>
      </c>
    </row>
    <row r="40" spans="1:17" x14ac:dyDescent="0.15">
      <c r="A40" s="191" t="s">
        <v>8536</v>
      </c>
      <c r="B40" s="192">
        <v>43.6</v>
      </c>
      <c r="C40" s="192">
        <v>36</v>
      </c>
      <c r="D40" s="192">
        <v>36.9</v>
      </c>
      <c r="E40" s="192">
        <v>36</v>
      </c>
      <c r="F40" s="192">
        <v>45.2</v>
      </c>
      <c r="G40" s="192">
        <v>39.1</v>
      </c>
      <c r="H40" s="192">
        <v>40.4</v>
      </c>
      <c r="I40" s="192" t="s">
        <v>6221</v>
      </c>
      <c r="J40" s="192">
        <v>46.3</v>
      </c>
      <c r="K40" s="192" t="s">
        <v>6221</v>
      </c>
      <c r="L40" s="192">
        <v>36.9</v>
      </c>
      <c r="M40" s="192" t="s">
        <v>6221</v>
      </c>
      <c r="N40" s="192">
        <v>36.9</v>
      </c>
      <c r="O40" s="192">
        <v>40.200000000000003</v>
      </c>
      <c r="P40" s="192" t="s">
        <v>6221</v>
      </c>
      <c r="Q40" s="192">
        <v>42</v>
      </c>
    </row>
    <row r="41" spans="1:17" x14ac:dyDescent="0.15">
      <c r="A41" s="191" t="s">
        <v>8537</v>
      </c>
      <c r="B41" s="193">
        <v>49.1</v>
      </c>
      <c r="C41" s="193">
        <v>47.8</v>
      </c>
      <c r="D41" s="193">
        <v>42</v>
      </c>
      <c r="E41" s="193">
        <v>44</v>
      </c>
      <c r="F41" s="193">
        <v>49.9</v>
      </c>
      <c r="G41" s="193">
        <v>50.8</v>
      </c>
      <c r="H41" s="193">
        <v>50.8</v>
      </c>
      <c r="I41" s="192" t="s">
        <v>6221</v>
      </c>
      <c r="J41" s="193">
        <v>51</v>
      </c>
      <c r="K41" s="192" t="s">
        <v>6221</v>
      </c>
      <c r="L41" s="193">
        <v>42</v>
      </c>
      <c r="M41" s="193" t="s">
        <v>6221</v>
      </c>
      <c r="N41" s="193">
        <v>42</v>
      </c>
      <c r="O41" s="193">
        <v>52.6</v>
      </c>
      <c r="P41" s="192" t="s">
        <v>6221</v>
      </c>
      <c r="Q41" s="192">
        <v>48</v>
      </c>
    </row>
    <row r="42" spans="1:17" x14ac:dyDescent="0.15">
      <c r="A42" s="191" t="s">
        <v>8538</v>
      </c>
      <c r="B42" s="193">
        <v>63.4</v>
      </c>
      <c r="C42" s="193">
        <v>53.3</v>
      </c>
      <c r="D42" s="193">
        <v>45.1</v>
      </c>
      <c r="E42" s="193">
        <v>60.8</v>
      </c>
      <c r="F42" s="193">
        <v>49.8</v>
      </c>
      <c r="G42" s="193">
        <v>53.4</v>
      </c>
      <c r="H42" s="193">
        <v>54.6</v>
      </c>
      <c r="I42" s="192" t="s">
        <v>6221</v>
      </c>
      <c r="J42" s="193">
        <v>51.9</v>
      </c>
      <c r="K42" s="192" t="s">
        <v>6221</v>
      </c>
      <c r="L42" s="193">
        <v>45.1</v>
      </c>
      <c r="M42" s="193" t="s">
        <v>6221</v>
      </c>
      <c r="N42" s="192" t="s">
        <v>6221</v>
      </c>
      <c r="O42" s="193">
        <v>53.9</v>
      </c>
      <c r="P42" s="192" t="s">
        <v>6221</v>
      </c>
      <c r="Q42" s="192">
        <v>51.5</v>
      </c>
    </row>
    <row r="43" spans="1:17" x14ac:dyDescent="0.15">
      <c r="A43" s="191" t="s">
        <v>8539</v>
      </c>
      <c r="B43" s="193">
        <v>70.400000000000006</v>
      </c>
      <c r="C43" s="193">
        <v>68.900000000000006</v>
      </c>
      <c r="D43" s="193">
        <v>57.3</v>
      </c>
      <c r="E43" s="193">
        <v>71.3</v>
      </c>
      <c r="F43" s="193">
        <v>67.599999999999994</v>
      </c>
      <c r="G43" s="193">
        <v>64</v>
      </c>
      <c r="H43" s="193">
        <v>72.599999999999994</v>
      </c>
      <c r="I43" s="192" t="s">
        <v>6221</v>
      </c>
      <c r="J43" s="193">
        <v>69.900000000000006</v>
      </c>
      <c r="K43" s="192" t="s">
        <v>6221</v>
      </c>
      <c r="L43" s="193">
        <v>57.3</v>
      </c>
      <c r="M43" s="193" t="s">
        <v>6221</v>
      </c>
      <c r="N43" s="192" t="s">
        <v>6221</v>
      </c>
      <c r="O43" s="193">
        <v>70.3</v>
      </c>
      <c r="P43" s="192" t="s">
        <v>6221</v>
      </c>
      <c r="Q43" s="192">
        <v>66.900000000000006</v>
      </c>
    </row>
    <row r="44" spans="1:17" x14ac:dyDescent="0.15">
      <c r="A44" s="191" t="s">
        <v>8540</v>
      </c>
      <c r="B44" s="193">
        <v>66.3</v>
      </c>
      <c r="C44" s="193">
        <v>68.400000000000006</v>
      </c>
      <c r="D44" s="193">
        <v>65.400000000000006</v>
      </c>
      <c r="E44" s="193">
        <v>87.7</v>
      </c>
      <c r="F44" s="193">
        <v>68.3</v>
      </c>
      <c r="G44" s="193">
        <v>71.900000000000006</v>
      </c>
      <c r="H44" s="193">
        <v>72.5</v>
      </c>
      <c r="I44" s="192" t="s">
        <v>6221</v>
      </c>
      <c r="J44" s="193">
        <v>60.8</v>
      </c>
      <c r="K44" s="192" t="s">
        <v>6221</v>
      </c>
      <c r="L44" s="193">
        <v>65.400000000000006</v>
      </c>
      <c r="M44" s="193" t="s">
        <v>6221</v>
      </c>
      <c r="N44" s="192" t="s">
        <v>6221</v>
      </c>
      <c r="O44" s="193">
        <v>74.599999999999994</v>
      </c>
      <c r="P44" s="192" t="s">
        <v>6221</v>
      </c>
      <c r="Q44" s="192">
        <v>69.400000000000006</v>
      </c>
    </row>
    <row r="45" spans="1:17" x14ac:dyDescent="0.15">
      <c r="A45" s="191" t="s">
        <v>8541</v>
      </c>
      <c r="B45" s="193">
        <v>52.1</v>
      </c>
      <c r="C45" s="193">
        <v>55.4</v>
      </c>
      <c r="D45" s="193">
        <v>52.1</v>
      </c>
      <c r="E45" s="193">
        <v>72.400000000000006</v>
      </c>
      <c r="F45" s="193">
        <v>74.2</v>
      </c>
      <c r="G45" s="193">
        <v>63.8</v>
      </c>
      <c r="H45" s="193">
        <v>61.6</v>
      </c>
      <c r="I45" s="192" t="s">
        <v>6221</v>
      </c>
      <c r="J45" s="193">
        <v>69.099999999999994</v>
      </c>
      <c r="K45" s="192" t="s">
        <v>6221</v>
      </c>
      <c r="L45" s="193">
        <v>52.1</v>
      </c>
      <c r="M45" s="193" t="s">
        <v>6221</v>
      </c>
      <c r="N45" s="192" t="s">
        <v>6221</v>
      </c>
      <c r="O45" s="193">
        <v>61</v>
      </c>
      <c r="P45" s="192" t="s">
        <v>6221</v>
      </c>
      <c r="Q45" s="192">
        <v>66.400000000000006</v>
      </c>
    </row>
    <row r="46" spans="1:17" x14ac:dyDescent="0.15">
      <c r="A46" s="191" t="s">
        <v>8542</v>
      </c>
      <c r="B46" s="193">
        <v>43</v>
      </c>
      <c r="C46" s="193">
        <v>35.6</v>
      </c>
      <c r="D46" s="193">
        <v>40</v>
      </c>
      <c r="E46" s="193">
        <v>53.6</v>
      </c>
      <c r="F46" s="193">
        <v>52.6</v>
      </c>
      <c r="G46" s="193">
        <v>39.4</v>
      </c>
      <c r="H46" s="193">
        <v>37.799999999999997</v>
      </c>
      <c r="I46" s="192" t="s">
        <v>6221</v>
      </c>
      <c r="J46" s="193">
        <v>44.9</v>
      </c>
      <c r="K46" s="192" t="s">
        <v>6221</v>
      </c>
      <c r="L46" s="193">
        <v>40</v>
      </c>
      <c r="M46" s="193" t="s">
        <v>6221</v>
      </c>
      <c r="N46" s="192" t="s">
        <v>6221</v>
      </c>
      <c r="O46" s="193">
        <v>37.200000000000003</v>
      </c>
      <c r="P46" s="192" t="s">
        <v>6221</v>
      </c>
      <c r="Q46" s="192">
        <v>46.46</v>
      </c>
    </row>
    <row r="47" spans="1:17" x14ac:dyDescent="0.15">
      <c r="A47" s="191" t="s">
        <v>8543</v>
      </c>
      <c r="B47" s="193">
        <v>45.6</v>
      </c>
      <c r="C47" s="193">
        <v>46.7</v>
      </c>
      <c r="D47" s="193">
        <v>45</v>
      </c>
      <c r="E47" s="193">
        <v>49.1</v>
      </c>
      <c r="F47" s="193">
        <v>45.1</v>
      </c>
      <c r="G47" s="193">
        <v>49.7</v>
      </c>
      <c r="H47" s="193">
        <v>48.7</v>
      </c>
      <c r="I47" s="192" t="s">
        <v>6221</v>
      </c>
      <c r="J47" s="193">
        <v>44.2</v>
      </c>
      <c r="K47" s="192" t="s">
        <v>6221</v>
      </c>
      <c r="L47" s="193">
        <v>45</v>
      </c>
      <c r="M47" s="193" t="s">
        <v>6221</v>
      </c>
      <c r="N47" s="192" t="s">
        <v>6221</v>
      </c>
      <c r="O47" s="193">
        <v>49.2</v>
      </c>
      <c r="P47" s="192" t="s">
        <v>6221</v>
      </c>
      <c r="Q47" s="192">
        <v>46</v>
      </c>
    </row>
    <row r="48" spans="1:17" x14ac:dyDescent="0.15">
      <c r="A48" s="191" t="s">
        <v>8544</v>
      </c>
      <c r="B48" s="193">
        <v>46.9</v>
      </c>
      <c r="C48" s="193">
        <v>51</v>
      </c>
      <c r="D48" s="193">
        <v>45.5</v>
      </c>
      <c r="E48" s="193">
        <v>45.3</v>
      </c>
      <c r="F48" s="193">
        <v>46.4</v>
      </c>
      <c r="G48" s="193">
        <v>52.9</v>
      </c>
      <c r="H48" s="193">
        <v>51.3</v>
      </c>
      <c r="I48" s="192" t="s">
        <v>6221</v>
      </c>
      <c r="J48" s="193">
        <v>48.3</v>
      </c>
      <c r="K48" s="192" t="s">
        <v>6221</v>
      </c>
      <c r="L48" s="193">
        <v>45.5</v>
      </c>
      <c r="M48" s="193" t="s">
        <v>6221</v>
      </c>
      <c r="N48" s="192" t="s">
        <v>6221</v>
      </c>
      <c r="O48" s="193">
        <v>54.7</v>
      </c>
      <c r="P48" s="192" t="s">
        <v>6221</v>
      </c>
      <c r="Q48" s="192">
        <v>47.2</v>
      </c>
    </row>
    <row r="49" spans="1:20" x14ac:dyDescent="0.15">
      <c r="A49" s="191" t="s">
        <v>8545</v>
      </c>
      <c r="B49" s="193">
        <v>47.7</v>
      </c>
      <c r="C49" s="193">
        <v>26.5</v>
      </c>
      <c r="D49" s="193">
        <v>43.2</v>
      </c>
      <c r="E49" s="193">
        <v>30.7</v>
      </c>
      <c r="F49" s="193">
        <v>33.799999999999997</v>
      </c>
      <c r="G49" s="193">
        <v>36.6</v>
      </c>
      <c r="H49" s="193">
        <v>25.9</v>
      </c>
      <c r="I49" s="192" t="s">
        <v>6221</v>
      </c>
      <c r="J49" s="193">
        <v>36.6</v>
      </c>
      <c r="K49" s="192" t="s">
        <v>6221</v>
      </c>
      <c r="L49" s="193">
        <v>43.2</v>
      </c>
      <c r="M49" s="193" t="s">
        <v>6221</v>
      </c>
      <c r="N49" s="193">
        <v>43.2</v>
      </c>
      <c r="O49" s="193">
        <v>27.2</v>
      </c>
      <c r="P49" s="192" t="s">
        <v>6221</v>
      </c>
      <c r="Q49" s="192">
        <v>35.700000000000003</v>
      </c>
      <c r="S49" s="189"/>
      <c r="T49" s="189"/>
    </row>
    <row r="50" spans="1:20" x14ac:dyDescent="0.15">
      <c r="A50" s="191" t="s">
        <v>8546</v>
      </c>
      <c r="B50" s="193">
        <v>47.7</v>
      </c>
      <c r="C50" s="193">
        <v>31.6</v>
      </c>
      <c r="D50" s="193">
        <v>40.200000000000003</v>
      </c>
      <c r="E50" s="193">
        <v>38.299999999999997</v>
      </c>
      <c r="F50" s="193">
        <v>42.5</v>
      </c>
      <c r="G50" s="193">
        <v>41.3</v>
      </c>
      <c r="H50" s="193">
        <v>33.700000000000003</v>
      </c>
      <c r="I50" s="192" t="s">
        <v>6221</v>
      </c>
      <c r="J50" s="193">
        <v>44.2</v>
      </c>
      <c r="K50" s="192" t="s">
        <v>6221</v>
      </c>
      <c r="L50" s="193">
        <v>40.200000000000003</v>
      </c>
      <c r="M50" s="193" t="s">
        <v>6221</v>
      </c>
      <c r="N50" s="193">
        <v>40.200000000000003</v>
      </c>
      <c r="O50" s="193">
        <v>37.299999999999997</v>
      </c>
      <c r="P50" s="192" t="s">
        <v>6221</v>
      </c>
      <c r="Q50" s="192">
        <v>41.2</v>
      </c>
      <c r="S50" s="189"/>
      <c r="T50" s="189"/>
    </row>
    <row r="51" spans="1:20" x14ac:dyDescent="0.15">
      <c r="A51" s="191" t="s">
        <v>8547</v>
      </c>
      <c r="B51" s="193">
        <v>47.2</v>
      </c>
      <c r="C51" s="193">
        <v>29.2</v>
      </c>
      <c r="D51" s="193">
        <v>46</v>
      </c>
      <c r="E51" s="193">
        <v>35.1</v>
      </c>
      <c r="F51" s="193">
        <v>27.5</v>
      </c>
      <c r="G51" s="193">
        <v>41.4</v>
      </c>
      <c r="H51" s="193">
        <v>30</v>
      </c>
      <c r="I51" s="192" t="s">
        <v>6221</v>
      </c>
      <c r="J51" s="193">
        <v>35.6</v>
      </c>
      <c r="K51" s="192" t="s">
        <v>6221</v>
      </c>
      <c r="L51" s="193">
        <v>46</v>
      </c>
      <c r="M51" s="193" t="s">
        <v>6221</v>
      </c>
      <c r="N51" s="193">
        <v>46</v>
      </c>
      <c r="O51" s="193">
        <v>39.9</v>
      </c>
      <c r="P51" s="192" t="s">
        <v>6221</v>
      </c>
      <c r="Q51" s="192">
        <v>35.6</v>
      </c>
      <c r="S51" s="189"/>
      <c r="T51" s="189"/>
    </row>
    <row r="52" spans="1:20" x14ac:dyDescent="0.15">
      <c r="A52" s="191" t="s">
        <v>8548</v>
      </c>
      <c r="B52" s="192">
        <v>48.6</v>
      </c>
      <c r="C52" s="192">
        <v>16.899999999999999</v>
      </c>
      <c r="D52" s="192">
        <v>50.9</v>
      </c>
      <c r="E52" s="192">
        <v>35</v>
      </c>
      <c r="F52" s="192">
        <v>35.4</v>
      </c>
      <c r="G52" s="192">
        <v>29.2</v>
      </c>
      <c r="H52" s="192">
        <v>16.899999999999999</v>
      </c>
      <c r="I52" s="192" t="s">
        <v>6221</v>
      </c>
      <c r="J52" s="193">
        <v>38</v>
      </c>
      <c r="K52" s="192" t="s">
        <v>6221</v>
      </c>
      <c r="L52" s="193">
        <v>50.9</v>
      </c>
      <c r="M52" s="193" t="s">
        <v>6221</v>
      </c>
      <c r="N52" s="193">
        <v>50.9</v>
      </c>
      <c r="O52" s="193">
        <v>25.8</v>
      </c>
      <c r="P52" s="192" t="s">
        <v>6221</v>
      </c>
      <c r="Q52" s="192">
        <v>38.299999999999997</v>
      </c>
      <c r="S52" s="189"/>
      <c r="T52" s="189"/>
    </row>
    <row r="53" spans="1:20" x14ac:dyDescent="0.15">
      <c r="A53" s="191" t="s">
        <v>8549</v>
      </c>
      <c r="B53" s="192">
        <v>48</v>
      </c>
      <c r="C53" s="192">
        <v>44.5</v>
      </c>
      <c r="D53" s="192">
        <v>53.5</v>
      </c>
      <c r="E53" s="192">
        <v>55</v>
      </c>
      <c r="F53" s="192">
        <v>49.3</v>
      </c>
      <c r="G53" s="192">
        <v>47.2</v>
      </c>
      <c r="H53" s="192">
        <v>44.5</v>
      </c>
      <c r="I53" s="192" t="s">
        <v>6221</v>
      </c>
      <c r="J53" s="192">
        <v>49.3</v>
      </c>
      <c r="K53" s="192" t="s">
        <v>6221</v>
      </c>
      <c r="L53" s="192">
        <v>53.5</v>
      </c>
      <c r="M53" s="192" t="s">
        <v>6221</v>
      </c>
      <c r="N53" s="192">
        <v>53.5</v>
      </c>
      <c r="O53" s="192">
        <v>47.8</v>
      </c>
      <c r="P53" s="192" t="s">
        <v>6221</v>
      </c>
      <c r="Q53" s="192">
        <v>50.5</v>
      </c>
      <c r="S53" s="189"/>
      <c r="T53" s="189"/>
    </row>
    <row r="54" spans="1:20" x14ac:dyDescent="0.15">
      <c r="A54" s="183" t="s">
        <v>8550</v>
      </c>
      <c r="B54" s="194">
        <v>48</v>
      </c>
      <c r="C54" s="194">
        <v>48.2</v>
      </c>
      <c r="D54" s="194">
        <v>60</v>
      </c>
      <c r="E54" s="194">
        <v>38.5</v>
      </c>
      <c r="F54" s="194">
        <v>53.4</v>
      </c>
      <c r="G54" s="194">
        <v>48.2</v>
      </c>
      <c r="H54" s="194">
        <v>48.2</v>
      </c>
      <c r="I54" s="194" t="s">
        <v>6221</v>
      </c>
      <c r="J54" s="194">
        <v>58.4</v>
      </c>
      <c r="K54" s="194" t="s">
        <v>6221</v>
      </c>
      <c r="L54" s="194">
        <v>60</v>
      </c>
      <c r="M54" s="194" t="s">
        <v>6221</v>
      </c>
      <c r="N54" s="194">
        <v>60</v>
      </c>
      <c r="O54" s="194">
        <v>49</v>
      </c>
      <c r="P54" s="194" t="s">
        <v>6221</v>
      </c>
      <c r="Q54" s="194">
        <v>52.7</v>
      </c>
      <c r="S54" s="189"/>
      <c r="T54" s="189"/>
    </row>
    <row r="55" spans="1:20" x14ac:dyDescent="0.15">
      <c r="A55" s="195" t="s">
        <v>8551</v>
      </c>
      <c r="B55" s="186"/>
      <c r="C55" s="186"/>
      <c r="D55" s="186"/>
      <c r="E55" s="186"/>
      <c r="F55" s="186"/>
      <c r="G55" s="186"/>
      <c r="H55" s="186"/>
      <c r="I55" s="186"/>
      <c r="J55" s="186"/>
      <c r="K55" s="186"/>
      <c r="L55" s="186"/>
      <c r="M55" s="186"/>
      <c r="N55" s="186"/>
      <c r="O55" s="186"/>
      <c r="P55" s="186"/>
      <c r="Q55" s="189"/>
      <c r="S55" s="189"/>
      <c r="T55" s="189"/>
    </row>
    <row r="56" spans="1:20" x14ac:dyDescent="0.15">
      <c r="A56" s="185" t="s">
        <v>8554</v>
      </c>
      <c r="B56" s="189"/>
      <c r="C56" s="189"/>
      <c r="D56" s="189"/>
      <c r="E56" s="189"/>
      <c r="F56" s="189"/>
      <c r="G56" s="189"/>
      <c r="H56" s="189"/>
      <c r="I56" s="189"/>
      <c r="J56" s="189"/>
      <c r="K56" s="189"/>
      <c r="L56" s="189"/>
      <c r="M56" s="189"/>
      <c r="N56" s="189"/>
      <c r="O56" s="189"/>
      <c r="P56" s="189"/>
      <c r="Q56" s="189"/>
    </row>
    <row r="57" spans="1:20" x14ac:dyDescent="0.15">
      <c r="A57" s="196" t="s">
        <v>8552</v>
      </c>
      <c r="B57" s="189"/>
      <c r="C57" s="189"/>
      <c r="D57" s="189"/>
      <c r="E57" s="189"/>
      <c r="F57" s="189"/>
      <c r="G57" s="189"/>
      <c r="H57" s="189"/>
      <c r="I57" s="189"/>
      <c r="J57" s="189"/>
      <c r="K57" s="189"/>
      <c r="L57" s="189"/>
      <c r="M57" s="189"/>
      <c r="N57" s="189"/>
      <c r="O57" s="189"/>
      <c r="P57" s="189"/>
      <c r="Q57" s="189"/>
    </row>
    <row r="58" spans="1:20" x14ac:dyDescent="0.15">
      <c r="A58" s="196" t="s">
        <v>8553</v>
      </c>
      <c r="B58" s="189"/>
      <c r="C58" s="189"/>
      <c r="D58" s="189"/>
      <c r="E58" s="189"/>
      <c r="F58" s="189"/>
      <c r="G58" s="189"/>
      <c r="H58" s="189"/>
      <c r="I58" s="189"/>
      <c r="J58" s="189"/>
      <c r="K58" s="189"/>
      <c r="L58" s="189"/>
      <c r="M58" s="189"/>
      <c r="N58" s="189"/>
      <c r="O58" s="189"/>
      <c r="P58" s="189"/>
      <c r="Q58" s="189"/>
    </row>
    <row r="59" spans="1:20" x14ac:dyDescent="0.15">
      <c r="B59" s="189"/>
      <c r="C59" s="189"/>
      <c r="D59" s="189"/>
      <c r="E59" s="189"/>
      <c r="F59" s="189"/>
      <c r="G59" s="189"/>
      <c r="H59" s="189"/>
      <c r="I59" s="189"/>
      <c r="J59" s="189"/>
      <c r="K59" s="189"/>
      <c r="L59" s="189"/>
      <c r="M59" s="189"/>
      <c r="N59" s="189"/>
      <c r="O59" s="189"/>
      <c r="P59" s="189"/>
      <c r="Q59" s="189"/>
    </row>
    <row r="65" spans="7:7" x14ac:dyDescent="0.15">
      <c r="G65" s="19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095E3-21F2-844F-B617-09253B61C42B}">
  <sheetPr codeName="Sheet1">
    <tabColor rgb="FF00B0F0"/>
  </sheetPr>
  <dimension ref="A1:L13"/>
  <sheetViews>
    <sheetView workbookViewId="0">
      <selection activeCell="C6" sqref="C6"/>
    </sheetView>
  </sheetViews>
  <sheetFormatPr baseColWidth="10" defaultRowHeight="15" x14ac:dyDescent="0.2"/>
  <cols>
    <col min="4" max="4" width="12.6640625" bestFit="1" customWidth="1"/>
  </cols>
  <sheetData>
    <row r="1" spans="1:12" x14ac:dyDescent="0.2">
      <c r="A1" s="206" t="s">
        <v>8603</v>
      </c>
      <c r="B1" s="206" t="s">
        <v>8604</v>
      </c>
      <c r="C1" s="206" t="s">
        <v>8605</v>
      </c>
      <c r="D1" s="207" t="s">
        <v>8606</v>
      </c>
      <c r="E1" s="206" t="s">
        <v>8607</v>
      </c>
      <c r="F1" s="206" t="s">
        <v>8608</v>
      </c>
      <c r="G1" s="206" t="s">
        <v>81</v>
      </c>
      <c r="H1" s="206" t="s">
        <v>29</v>
      </c>
      <c r="I1" s="206" t="s">
        <v>8573</v>
      </c>
      <c r="J1" s="208"/>
      <c r="K1" s="208"/>
      <c r="L1" s="208"/>
    </row>
    <row r="2" spans="1:12" x14ac:dyDescent="0.2">
      <c r="A2" s="208" t="s">
        <v>8609</v>
      </c>
      <c r="B2" s="208" t="s">
        <v>8610</v>
      </c>
      <c r="C2" s="208" t="s">
        <v>8611</v>
      </c>
      <c r="D2" s="212">
        <f>1.25/1000*0.066</f>
        <v>8.25E-5</v>
      </c>
      <c r="E2" s="208" t="s">
        <v>8612</v>
      </c>
      <c r="F2" s="208" t="s">
        <v>8613</v>
      </c>
      <c r="G2" s="208" t="s">
        <v>8614</v>
      </c>
      <c r="H2" s="208">
        <v>2019</v>
      </c>
      <c r="I2" s="208" t="s">
        <v>8615</v>
      </c>
      <c r="J2" s="208"/>
      <c r="K2" s="208"/>
      <c r="L2" s="208"/>
    </row>
    <row r="3" spans="1:12" x14ac:dyDescent="0.2">
      <c r="A3" s="208" t="s">
        <v>8616</v>
      </c>
      <c r="B3" s="208" t="s">
        <v>8610</v>
      </c>
      <c r="C3" s="208" t="s">
        <v>8610</v>
      </c>
      <c r="D3" s="212">
        <f>0.0001/453.5924*0.74</f>
        <v>1.6314206322680891E-7</v>
      </c>
      <c r="E3" s="208" t="s">
        <v>8612</v>
      </c>
      <c r="F3" s="208" t="s">
        <v>8617</v>
      </c>
      <c r="G3" s="208" t="s">
        <v>8618</v>
      </c>
      <c r="H3" s="208">
        <v>2019</v>
      </c>
      <c r="I3" s="208" t="s">
        <v>8615</v>
      </c>
      <c r="J3" s="208"/>
      <c r="K3" s="208"/>
      <c r="L3" s="208"/>
    </row>
    <row r="4" spans="1:12" x14ac:dyDescent="0.2">
      <c r="A4" s="208" t="s">
        <v>8619</v>
      </c>
      <c r="B4" s="208" t="s">
        <v>8610</v>
      </c>
      <c r="C4" s="208" t="s">
        <v>8610</v>
      </c>
      <c r="D4" s="212">
        <f>900/907184.7*0.003</f>
        <v>2.9762406707255976E-6</v>
      </c>
      <c r="E4" s="208" t="s">
        <v>8612</v>
      </c>
      <c r="F4" s="208" t="s">
        <v>8620</v>
      </c>
      <c r="G4" s="208" t="s">
        <v>8621</v>
      </c>
      <c r="H4" s="208">
        <v>2019</v>
      </c>
      <c r="I4" s="208" t="s">
        <v>8615</v>
      </c>
      <c r="J4" s="208"/>
      <c r="K4" s="208"/>
      <c r="L4" s="208"/>
    </row>
    <row r="5" spans="1:12" x14ac:dyDescent="0.2">
      <c r="A5" s="208" t="s">
        <v>8622</v>
      </c>
      <c r="B5" s="208" t="s">
        <v>8610</v>
      </c>
      <c r="C5" s="208" t="s">
        <v>8610</v>
      </c>
      <c r="D5" s="212">
        <f>1338/1000000*0.003</f>
        <v>4.014E-6</v>
      </c>
      <c r="E5" s="208" t="s">
        <v>8612</v>
      </c>
      <c r="F5" s="208" t="s">
        <v>8623</v>
      </c>
      <c r="G5" s="208" t="s">
        <v>8621</v>
      </c>
      <c r="H5" s="208">
        <v>2019</v>
      </c>
      <c r="I5" s="208" t="s">
        <v>8615</v>
      </c>
      <c r="J5" s="208"/>
      <c r="K5" s="208"/>
      <c r="L5" s="208"/>
    </row>
    <row r="6" spans="1:12" x14ac:dyDescent="0.2">
      <c r="A6" s="11"/>
      <c r="B6" s="11"/>
      <c r="C6" s="11"/>
      <c r="D6" s="213"/>
      <c r="E6" s="11"/>
      <c r="F6" s="11"/>
      <c r="G6" s="11"/>
      <c r="H6" s="11"/>
      <c r="I6" s="11"/>
      <c r="J6" s="11"/>
      <c r="K6" s="11"/>
      <c r="L6" s="11"/>
    </row>
    <row r="7" spans="1:12" x14ac:dyDescent="0.2">
      <c r="A7" s="11"/>
      <c r="B7" s="11"/>
      <c r="C7" s="11"/>
      <c r="D7" s="213"/>
      <c r="E7" s="11"/>
      <c r="F7" s="11"/>
      <c r="G7" s="11"/>
      <c r="H7" s="11"/>
      <c r="I7" s="11"/>
      <c r="J7" s="11"/>
      <c r="K7" s="11"/>
      <c r="L7" s="11"/>
    </row>
    <row r="8" spans="1:12" x14ac:dyDescent="0.2">
      <c r="A8" s="11"/>
      <c r="B8" s="11"/>
      <c r="C8" s="31" t="s">
        <v>28</v>
      </c>
      <c r="D8" s="214">
        <f>SUM(D2:D5)</f>
        <v>8.9653382733952418E-5</v>
      </c>
      <c r="E8" s="11" t="s">
        <v>8612</v>
      </c>
      <c r="F8" s="11"/>
      <c r="G8" s="11"/>
      <c r="H8" s="11"/>
      <c r="I8" s="11"/>
      <c r="J8" s="11"/>
      <c r="K8" s="11"/>
      <c r="L8" s="11"/>
    </row>
    <row r="9" spans="1:12" x14ac:dyDescent="0.2">
      <c r="A9" s="11"/>
      <c r="B9" s="11"/>
      <c r="C9" s="11"/>
      <c r="D9" s="11"/>
      <c r="E9" s="11"/>
      <c r="F9" s="11"/>
      <c r="G9" s="11"/>
      <c r="H9" s="11"/>
      <c r="I9" s="11"/>
      <c r="J9" s="11"/>
      <c r="K9" s="11"/>
      <c r="L9" s="11"/>
    </row>
    <row r="10" spans="1:12" x14ac:dyDescent="0.2">
      <c r="A10" s="11"/>
      <c r="B10" s="11"/>
      <c r="C10" s="11"/>
      <c r="D10" s="11"/>
      <c r="E10" s="11"/>
      <c r="F10" s="11"/>
      <c r="G10" s="11"/>
      <c r="H10" s="11"/>
      <c r="I10" s="11"/>
      <c r="J10" s="11"/>
      <c r="K10" s="11"/>
      <c r="L10" s="11"/>
    </row>
    <row r="11" spans="1:12" x14ac:dyDescent="0.2">
      <c r="A11" s="11"/>
      <c r="B11" s="11"/>
      <c r="C11" s="11"/>
      <c r="D11" s="11"/>
      <c r="E11" s="11"/>
      <c r="F11" s="11"/>
      <c r="G11" s="11"/>
      <c r="H11" s="11"/>
      <c r="I11" s="11"/>
      <c r="J11" s="11"/>
      <c r="K11" s="11"/>
      <c r="L11" s="11"/>
    </row>
    <row r="12" spans="1:12" x14ac:dyDescent="0.2">
      <c r="A12" s="11"/>
      <c r="B12" s="11"/>
      <c r="C12" s="11"/>
      <c r="D12" s="11"/>
      <c r="E12" s="11"/>
      <c r="F12" s="11"/>
      <c r="G12" s="11"/>
      <c r="H12" s="11"/>
      <c r="I12" s="11"/>
      <c r="J12" s="11"/>
      <c r="K12" s="11"/>
      <c r="L12" s="11"/>
    </row>
    <row r="13" spans="1:12" x14ac:dyDescent="0.2">
      <c r="A13" s="11"/>
      <c r="B13" s="11"/>
      <c r="C13" s="11"/>
      <c r="D13" s="11"/>
      <c r="E13" s="11"/>
      <c r="F13" s="11"/>
      <c r="G13" s="11"/>
      <c r="H13" s="11"/>
      <c r="I13" s="11"/>
      <c r="J13" s="11"/>
      <c r="K13" s="11"/>
      <c r="L13"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44F4F-1E12-DF4F-ADF7-52A6317B966A}">
  <sheetPr codeName="Sheet3">
    <tabColor rgb="FFFFFF00"/>
  </sheetPr>
  <dimension ref="A1:M43"/>
  <sheetViews>
    <sheetView zoomScale="120" zoomScaleNormal="120" workbookViewId="0">
      <selection activeCell="B21" sqref="B21"/>
    </sheetView>
  </sheetViews>
  <sheetFormatPr baseColWidth="10" defaultColWidth="11.5" defaultRowHeight="15" x14ac:dyDescent="0.2"/>
  <cols>
    <col min="2" max="2" width="16.5" customWidth="1"/>
    <col min="3" max="3" width="22.6640625" bestFit="1" customWidth="1"/>
    <col min="4" max="4" width="76" style="7" customWidth="1"/>
  </cols>
  <sheetData>
    <row r="1" spans="1:13" ht="19" x14ac:dyDescent="0.25">
      <c r="A1" s="1" t="s">
        <v>8663</v>
      </c>
      <c r="B1" s="18"/>
      <c r="C1" s="18"/>
      <c r="D1" s="29"/>
      <c r="E1" s="18"/>
      <c r="F1" s="18"/>
      <c r="G1" s="18"/>
      <c r="H1" s="18"/>
      <c r="I1" s="18"/>
      <c r="J1" s="18"/>
      <c r="K1" s="18"/>
      <c r="L1" s="18"/>
      <c r="M1" s="18"/>
    </row>
    <row r="2" spans="1:13" ht="19" x14ac:dyDescent="0.25">
      <c r="A2" s="1" t="s">
        <v>6</v>
      </c>
      <c r="B2" s="18"/>
      <c r="C2" s="18"/>
      <c r="D2" s="29"/>
      <c r="E2" s="18"/>
      <c r="F2" s="18"/>
      <c r="G2" s="18"/>
      <c r="H2" s="18"/>
      <c r="I2" s="18"/>
      <c r="J2" s="18"/>
      <c r="K2" s="18"/>
      <c r="L2" s="18"/>
      <c r="M2" s="18"/>
    </row>
    <row r="3" spans="1:13" ht="19" x14ac:dyDescent="0.25">
      <c r="A3" s="2" t="s">
        <v>8666</v>
      </c>
      <c r="B3" s="18"/>
      <c r="C3" s="18"/>
      <c r="D3" s="29"/>
      <c r="E3" s="18"/>
      <c r="F3" s="18"/>
      <c r="G3" s="18"/>
      <c r="H3" s="18"/>
      <c r="I3" s="18"/>
      <c r="J3" s="18"/>
      <c r="K3" s="18"/>
      <c r="L3" s="18"/>
      <c r="M3" s="18"/>
    </row>
    <row r="4" spans="1:13" x14ac:dyDescent="0.2">
      <c r="A4" s="18"/>
      <c r="B4" s="18"/>
      <c r="C4" s="18"/>
      <c r="D4" s="29"/>
      <c r="E4" s="18"/>
      <c r="F4" s="18"/>
      <c r="G4" s="18"/>
      <c r="H4" s="18"/>
      <c r="I4" s="18"/>
      <c r="J4" s="18"/>
      <c r="K4" s="18"/>
      <c r="L4" s="18"/>
      <c r="M4" s="18"/>
    </row>
    <row r="5" spans="1:13" x14ac:dyDescent="0.2">
      <c r="A5" s="18"/>
      <c r="B5" s="18"/>
      <c r="C5" s="18"/>
      <c r="D5" s="29"/>
      <c r="E5" s="18"/>
      <c r="F5" s="18"/>
      <c r="G5" s="18"/>
      <c r="H5" s="18"/>
      <c r="I5" s="18"/>
      <c r="J5" s="18"/>
      <c r="K5" s="18"/>
      <c r="L5" s="18"/>
      <c r="M5" s="18"/>
    </row>
    <row r="6" spans="1:13" x14ac:dyDescent="0.2">
      <c r="A6" s="18"/>
      <c r="B6" s="18"/>
      <c r="C6" s="18"/>
      <c r="D6" s="29"/>
      <c r="E6" s="18"/>
      <c r="F6" s="18"/>
      <c r="G6" s="18"/>
      <c r="H6" s="18"/>
      <c r="I6" s="18"/>
      <c r="J6" s="18"/>
      <c r="K6" s="18"/>
      <c r="L6" s="18"/>
      <c r="M6" s="18"/>
    </row>
    <row r="7" spans="1:13" x14ac:dyDescent="0.2">
      <c r="A7" s="18"/>
      <c r="B7" s="18"/>
      <c r="C7" s="18"/>
      <c r="D7" s="29"/>
      <c r="E7" s="18"/>
      <c r="F7" s="18"/>
      <c r="G7" s="18"/>
      <c r="H7" s="18"/>
      <c r="I7" s="18"/>
      <c r="J7" s="18"/>
      <c r="K7" s="18"/>
      <c r="L7" s="18"/>
      <c r="M7" s="18"/>
    </row>
    <row r="8" spans="1:13" x14ac:dyDescent="0.2">
      <c r="A8" s="18"/>
      <c r="B8" s="18"/>
      <c r="C8" s="18"/>
      <c r="D8" s="29"/>
      <c r="E8" s="18"/>
      <c r="F8" s="18"/>
      <c r="G8" s="18"/>
      <c r="H8" s="18"/>
      <c r="I8" s="18"/>
      <c r="J8" s="18"/>
      <c r="K8" s="18"/>
      <c r="L8" s="18"/>
      <c r="M8" s="18"/>
    </row>
    <row r="9" spans="1:13" x14ac:dyDescent="0.2">
      <c r="A9" s="18"/>
      <c r="B9" s="18"/>
      <c r="C9" s="18"/>
      <c r="D9" s="29"/>
      <c r="E9" s="18"/>
      <c r="F9" s="18"/>
      <c r="G9" s="18"/>
      <c r="H9" s="18"/>
      <c r="I9" s="18"/>
      <c r="J9" s="18"/>
      <c r="K9" s="18"/>
      <c r="L9" s="18"/>
      <c r="M9" s="18"/>
    </row>
    <row r="10" spans="1:13" ht="16" thickBot="1" x14ac:dyDescent="0.25">
      <c r="A10" s="18"/>
      <c r="B10" s="18"/>
      <c r="C10" s="18"/>
      <c r="D10" s="29"/>
      <c r="E10" s="18"/>
      <c r="F10" s="18"/>
      <c r="G10" s="18"/>
      <c r="H10" s="18"/>
      <c r="I10" s="18"/>
      <c r="J10" s="18"/>
      <c r="K10" s="18"/>
      <c r="L10" s="18"/>
      <c r="M10" s="18"/>
    </row>
    <row r="11" spans="1:13" ht="20" x14ac:dyDescent="0.25">
      <c r="A11" s="18"/>
      <c r="B11" s="26" t="s">
        <v>0</v>
      </c>
      <c r="C11" s="27" t="s">
        <v>69</v>
      </c>
      <c r="D11" s="28" t="s">
        <v>7</v>
      </c>
      <c r="E11" s="18"/>
      <c r="F11" s="18"/>
      <c r="G11" s="18"/>
      <c r="H11" s="18"/>
      <c r="I11" s="18"/>
      <c r="J11" s="18"/>
      <c r="K11" s="18"/>
      <c r="L11" s="18"/>
      <c r="M11" s="18"/>
    </row>
    <row r="12" spans="1:13" ht="16" x14ac:dyDescent="0.2">
      <c r="A12" s="18"/>
      <c r="B12" s="20" t="s">
        <v>8</v>
      </c>
      <c r="C12" s="21" t="s">
        <v>8595</v>
      </c>
      <c r="D12" s="24" t="s">
        <v>8594</v>
      </c>
      <c r="E12" s="18"/>
      <c r="F12" s="18"/>
      <c r="G12" s="18"/>
      <c r="H12" s="18"/>
      <c r="I12" s="18"/>
      <c r="J12" s="18"/>
      <c r="K12" s="18"/>
      <c r="L12" s="18"/>
      <c r="M12" s="18"/>
    </row>
    <row r="13" spans="1:13" ht="16" x14ac:dyDescent="0.2">
      <c r="A13" s="18"/>
      <c r="B13" s="20" t="s">
        <v>8</v>
      </c>
      <c r="C13" s="21" t="s">
        <v>8593</v>
      </c>
      <c r="D13" s="24" t="s">
        <v>9</v>
      </c>
      <c r="E13" s="18"/>
      <c r="F13" s="18"/>
      <c r="G13" s="18"/>
      <c r="H13" s="18"/>
      <c r="I13" s="18"/>
      <c r="J13" s="18"/>
      <c r="K13" s="18"/>
      <c r="L13" s="18"/>
      <c r="M13" s="18"/>
    </row>
    <row r="14" spans="1:13" ht="16" x14ac:dyDescent="0.2">
      <c r="A14" s="18"/>
      <c r="B14" s="20" t="s">
        <v>8</v>
      </c>
      <c r="C14" s="21" t="s">
        <v>10</v>
      </c>
      <c r="D14" s="24" t="s">
        <v>11</v>
      </c>
      <c r="E14" s="18"/>
      <c r="F14" s="18"/>
      <c r="G14" s="18"/>
      <c r="H14" s="18"/>
      <c r="I14" s="18"/>
      <c r="J14" s="18"/>
      <c r="K14" s="18"/>
      <c r="L14" s="18"/>
      <c r="M14" s="18"/>
    </row>
    <row r="15" spans="1:13" ht="16" x14ac:dyDescent="0.2">
      <c r="A15" s="18"/>
      <c r="B15" s="20" t="s">
        <v>8</v>
      </c>
      <c r="C15" s="21" t="s">
        <v>12</v>
      </c>
      <c r="D15" s="24" t="s">
        <v>13</v>
      </c>
      <c r="E15" s="18"/>
      <c r="F15" s="18"/>
      <c r="G15" s="18"/>
      <c r="H15" s="18"/>
      <c r="I15" s="18"/>
      <c r="J15" s="18"/>
      <c r="K15" s="18"/>
      <c r="L15" s="18"/>
      <c r="M15" s="18"/>
    </row>
    <row r="16" spans="1:13" ht="16" x14ac:dyDescent="0.2">
      <c r="A16" s="18"/>
      <c r="B16" s="20" t="s">
        <v>8</v>
      </c>
      <c r="C16" s="21" t="s">
        <v>62</v>
      </c>
      <c r="D16" s="24" t="s">
        <v>63</v>
      </c>
      <c r="E16" s="18"/>
      <c r="F16" s="18"/>
      <c r="G16" s="18"/>
      <c r="H16" s="18"/>
      <c r="I16" s="18"/>
      <c r="J16" s="18"/>
      <c r="K16" s="18"/>
      <c r="L16" s="18"/>
      <c r="M16" s="18"/>
    </row>
    <row r="17" spans="1:13" ht="16" x14ac:dyDescent="0.2">
      <c r="A17" s="18"/>
      <c r="B17" s="20" t="s">
        <v>8</v>
      </c>
      <c r="C17" s="21" t="s">
        <v>64</v>
      </c>
      <c r="D17" s="24" t="s">
        <v>65</v>
      </c>
      <c r="E17" s="18"/>
      <c r="F17" s="18"/>
      <c r="G17" s="18"/>
      <c r="H17" s="18"/>
      <c r="I17" s="18"/>
      <c r="J17" s="18"/>
      <c r="K17" s="18"/>
      <c r="L17" s="18"/>
      <c r="M17" s="18"/>
    </row>
    <row r="18" spans="1:13" ht="16" x14ac:dyDescent="0.2">
      <c r="A18" s="18"/>
      <c r="B18" s="20" t="s">
        <v>8</v>
      </c>
      <c r="C18" s="21" t="s">
        <v>67</v>
      </c>
      <c r="D18" s="24" t="s">
        <v>66</v>
      </c>
      <c r="E18" s="18"/>
      <c r="F18" s="18"/>
      <c r="G18" s="18"/>
      <c r="H18" s="18"/>
      <c r="I18" s="18"/>
      <c r="J18" s="18"/>
      <c r="K18" s="18"/>
      <c r="L18" s="18"/>
      <c r="M18" s="18"/>
    </row>
    <row r="19" spans="1:13" ht="17" thickBot="1" x14ac:dyDescent="0.25">
      <c r="A19" s="18"/>
      <c r="B19" s="22" t="s">
        <v>8</v>
      </c>
      <c r="C19" s="23" t="s">
        <v>14</v>
      </c>
      <c r="D19" s="25" t="s">
        <v>15</v>
      </c>
      <c r="E19" s="18"/>
      <c r="F19" s="18"/>
      <c r="G19" s="18"/>
      <c r="H19" s="18"/>
      <c r="I19" s="18"/>
      <c r="J19" s="18"/>
      <c r="K19" s="18"/>
      <c r="L19" s="18"/>
      <c r="M19" s="18"/>
    </row>
    <row r="20" spans="1:13" x14ac:dyDescent="0.2">
      <c r="A20" s="18"/>
      <c r="B20" s="18"/>
      <c r="C20" s="18"/>
      <c r="D20" s="29"/>
      <c r="E20" s="18"/>
      <c r="F20" s="18"/>
      <c r="G20" s="18"/>
      <c r="H20" s="18"/>
      <c r="I20" s="18"/>
      <c r="J20" s="18"/>
      <c r="K20" s="18"/>
      <c r="L20" s="18"/>
      <c r="M20" s="18"/>
    </row>
    <row r="21" spans="1:13" x14ac:dyDescent="0.2">
      <c r="A21" s="18"/>
      <c r="B21" s="18"/>
      <c r="C21" s="18"/>
      <c r="D21" s="29"/>
      <c r="E21" s="18"/>
      <c r="F21" s="18"/>
      <c r="G21" s="18"/>
      <c r="H21" s="18"/>
      <c r="I21" s="18"/>
      <c r="J21" s="18"/>
      <c r="K21" s="18"/>
      <c r="L21" s="18"/>
      <c r="M21" s="18"/>
    </row>
    <row r="22" spans="1:13" x14ac:dyDescent="0.2">
      <c r="A22" s="18"/>
      <c r="B22" s="18"/>
      <c r="C22" s="18"/>
      <c r="D22" s="29"/>
      <c r="E22" s="18"/>
      <c r="F22" s="18"/>
      <c r="G22" s="18"/>
      <c r="H22" s="18"/>
      <c r="I22" s="18"/>
      <c r="J22" s="18"/>
      <c r="K22" s="18"/>
      <c r="L22" s="18"/>
      <c r="M22" s="18"/>
    </row>
    <row r="23" spans="1:13" x14ac:dyDescent="0.2">
      <c r="A23" s="18"/>
      <c r="B23" s="18"/>
      <c r="C23" s="18"/>
      <c r="D23" s="29"/>
      <c r="E23" s="18"/>
      <c r="F23" s="18"/>
      <c r="G23" s="18"/>
      <c r="H23" s="18"/>
      <c r="I23" s="18"/>
      <c r="J23" s="18"/>
      <c r="K23" s="18"/>
      <c r="L23" s="18"/>
      <c r="M23" s="18"/>
    </row>
    <row r="24" spans="1:13" x14ac:dyDescent="0.2">
      <c r="A24" s="18"/>
      <c r="B24" s="18"/>
      <c r="C24" s="18"/>
      <c r="D24" s="29"/>
      <c r="E24" s="18"/>
      <c r="F24" s="18"/>
      <c r="G24" s="18"/>
      <c r="H24" s="18"/>
      <c r="I24" s="18"/>
      <c r="J24" s="18"/>
      <c r="K24" s="18"/>
      <c r="L24" s="18"/>
      <c r="M24" s="18"/>
    </row>
    <row r="25" spans="1:13" x14ac:dyDescent="0.2">
      <c r="A25" s="18"/>
      <c r="B25" s="18"/>
      <c r="C25" s="18"/>
      <c r="D25" s="29"/>
      <c r="E25" s="18"/>
      <c r="F25" s="18"/>
      <c r="G25" s="18"/>
      <c r="H25" s="18"/>
      <c r="I25" s="18"/>
      <c r="J25" s="18"/>
      <c r="K25" s="18"/>
      <c r="L25" s="18"/>
      <c r="M25" s="18"/>
    </row>
    <row r="26" spans="1:13" x14ac:dyDescent="0.2">
      <c r="A26" s="18"/>
      <c r="B26" s="18"/>
      <c r="C26" s="18"/>
      <c r="D26" s="29"/>
      <c r="E26" s="18"/>
      <c r="F26" s="18"/>
      <c r="G26" s="18"/>
      <c r="H26" s="18"/>
      <c r="I26" s="18"/>
      <c r="J26" s="18"/>
      <c r="K26" s="18"/>
      <c r="L26" s="18"/>
      <c r="M26" s="18"/>
    </row>
    <row r="27" spans="1:13" x14ac:dyDescent="0.2">
      <c r="A27" s="18"/>
      <c r="B27" s="18"/>
      <c r="C27" s="18"/>
      <c r="D27" s="29"/>
      <c r="E27" s="18"/>
      <c r="F27" s="18"/>
      <c r="G27" s="18"/>
      <c r="H27" s="18"/>
      <c r="I27" s="18"/>
      <c r="J27" s="18"/>
      <c r="K27" s="18"/>
      <c r="L27" s="18"/>
      <c r="M27" s="18"/>
    </row>
    <row r="28" spans="1:13" x14ac:dyDescent="0.2">
      <c r="A28" s="18"/>
      <c r="B28" s="18"/>
      <c r="C28" s="18"/>
      <c r="D28" s="29"/>
      <c r="E28" s="18"/>
      <c r="F28" s="18"/>
      <c r="G28" s="18"/>
      <c r="H28" s="18"/>
      <c r="I28" s="18"/>
      <c r="J28" s="18"/>
      <c r="K28" s="18"/>
      <c r="L28" s="18"/>
      <c r="M28" s="18"/>
    </row>
    <row r="29" spans="1:13" x14ac:dyDescent="0.2">
      <c r="A29" s="18"/>
      <c r="B29" s="18"/>
      <c r="C29" s="18"/>
      <c r="D29" s="29"/>
      <c r="E29" s="18"/>
      <c r="F29" s="18"/>
      <c r="G29" s="18"/>
      <c r="H29" s="18"/>
      <c r="I29" s="18"/>
      <c r="J29" s="18"/>
      <c r="K29" s="18"/>
      <c r="L29" s="18"/>
      <c r="M29" s="18"/>
    </row>
    <row r="30" spans="1:13" x14ac:dyDescent="0.2">
      <c r="A30" s="18"/>
      <c r="B30" s="18"/>
      <c r="C30" s="18"/>
      <c r="D30" s="29"/>
      <c r="E30" s="18"/>
      <c r="F30" s="18"/>
      <c r="G30" s="18"/>
      <c r="H30" s="18"/>
      <c r="I30" s="18"/>
      <c r="J30" s="18"/>
      <c r="K30" s="18"/>
      <c r="L30" s="18"/>
      <c r="M30" s="18"/>
    </row>
    <row r="31" spans="1:13" x14ac:dyDescent="0.2">
      <c r="A31" s="18"/>
      <c r="B31" s="18"/>
      <c r="C31" s="18"/>
      <c r="D31" s="29"/>
      <c r="E31" s="18"/>
      <c r="F31" s="18"/>
      <c r="G31" s="18"/>
      <c r="H31" s="18"/>
      <c r="I31" s="18"/>
      <c r="J31" s="18"/>
      <c r="K31" s="18"/>
      <c r="L31" s="18"/>
      <c r="M31" s="18"/>
    </row>
    <row r="32" spans="1:13" x14ac:dyDescent="0.2">
      <c r="A32" s="18"/>
      <c r="B32" s="18"/>
      <c r="C32" s="18"/>
      <c r="D32" s="29"/>
      <c r="E32" s="18"/>
      <c r="F32" s="18"/>
      <c r="G32" s="18"/>
      <c r="H32" s="18"/>
      <c r="I32" s="18"/>
      <c r="J32" s="18"/>
      <c r="K32" s="18"/>
      <c r="L32" s="18"/>
      <c r="M32" s="18"/>
    </row>
    <row r="33" spans="1:13" x14ac:dyDescent="0.2">
      <c r="A33" s="18"/>
      <c r="B33" s="18"/>
      <c r="C33" s="18"/>
      <c r="D33" s="29"/>
      <c r="E33" s="18"/>
      <c r="F33" s="18"/>
      <c r="G33" s="18"/>
      <c r="H33" s="18"/>
      <c r="I33" s="18"/>
      <c r="J33" s="18"/>
      <c r="K33" s="18"/>
      <c r="L33" s="18"/>
      <c r="M33" s="18"/>
    </row>
    <row r="34" spans="1:13" x14ac:dyDescent="0.2">
      <c r="A34" s="18"/>
      <c r="B34" s="18"/>
      <c r="C34" s="18"/>
      <c r="D34" s="29"/>
      <c r="E34" s="18"/>
      <c r="F34" s="18"/>
      <c r="G34" s="18"/>
      <c r="H34" s="18"/>
      <c r="I34" s="18"/>
      <c r="J34" s="18"/>
      <c r="K34" s="18"/>
      <c r="L34" s="18"/>
      <c r="M34" s="18"/>
    </row>
    <row r="35" spans="1:13" x14ac:dyDescent="0.2">
      <c r="A35" s="18"/>
      <c r="B35" s="18"/>
      <c r="C35" s="18"/>
      <c r="D35" s="29"/>
      <c r="E35" s="18"/>
      <c r="F35" s="18"/>
      <c r="G35" s="18"/>
      <c r="H35" s="18"/>
      <c r="I35" s="18"/>
      <c r="J35" s="18"/>
      <c r="K35" s="18"/>
      <c r="L35" s="18"/>
      <c r="M35" s="18"/>
    </row>
    <row r="36" spans="1:13" x14ac:dyDescent="0.2">
      <c r="A36" s="18"/>
      <c r="B36" s="18"/>
      <c r="C36" s="18"/>
      <c r="D36" s="29"/>
      <c r="E36" s="18"/>
      <c r="F36" s="18"/>
      <c r="G36" s="18"/>
      <c r="H36" s="18"/>
      <c r="I36" s="18"/>
      <c r="J36" s="18"/>
      <c r="K36" s="18"/>
      <c r="L36" s="18"/>
      <c r="M36" s="18"/>
    </row>
    <row r="37" spans="1:13" x14ac:dyDescent="0.2">
      <c r="A37" s="18"/>
      <c r="B37" s="18"/>
      <c r="C37" s="18"/>
      <c r="D37" s="29"/>
      <c r="E37" s="18"/>
      <c r="F37" s="18"/>
      <c r="G37" s="18"/>
      <c r="H37" s="18"/>
      <c r="I37" s="18"/>
      <c r="J37" s="18"/>
      <c r="K37" s="18"/>
      <c r="L37" s="18"/>
      <c r="M37" s="18"/>
    </row>
    <row r="38" spans="1:13" x14ac:dyDescent="0.2">
      <c r="A38" s="18"/>
      <c r="B38" s="18"/>
      <c r="C38" s="18"/>
      <c r="D38" s="29"/>
      <c r="E38" s="18"/>
      <c r="F38" s="18"/>
      <c r="G38" s="18"/>
      <c r="H38" s="18"/>
      <c r="I38" s="18"/>
      <c r="J38" s="18"/>
      <c r="K38" s="18"/>
      <c r="L38" s="18"/>
      <c r="M38" s="18"/>
    </row>
    <row r="39" spans="1:13" x14ac:dyDescent="0.2">
      <c r="A39" s="18"/>
      <c r="B39" s="18"/>
      <c r="C39" s="18"/>
      <c r="D39" s="29"/>
      <c r="E39" s="18"/>
      <c r="F39" s="18"/>
      <c r="G39" s="18"/>
      <c r="H39" s="18"/>
      <c r="I39" s="18"/>
      <c r="J39" s="18"/>
      <c r="K39" s="18"/>
      <c r="L39" s="18"/>
      <c r="M39" s="18"/>
    </row>
    <row r="40" spans="1:13" x14ac:dyDescent="0.2">
      <c r="A40" s="18"/>
      <c r="B40" s="18"/>
      <c r="C40" s="18"/>
      <c r="D40" s="29"/>
      <c r="E40" s="18"/>
      <c r="F40" s="18"/>
      <c r="G40" s="18"/>
      <c r="H40" s="18"/>
      <c r="I40" s="18"/>
      <c r="J40" s="18"/>
      <c r="K40" s="18"/>
      <c r="L40" s="18"/>
      <c r="M40" s="18"/>
    </row>
    <row r="41" spans="1:13" x14ac:dyDescent="0.2">
      <c r="A41" s="18"/>
      <c r="B41" s="18"/>
      <c r="C41" s="18"/>
      <c r="D41" s="29"/>
      <c r="E41" s="18"/>
      <c r="F41" s="18"/>
      <c r="G41" s="18"/>
      <c r="H41" s="18"/>
      <c r="I41" s="18"/>
      <c r="J41" s="18"/>
      <c r="K41" s="18"/>
      <c r="L41" s="18"/>
      <c r="M41" s="18"/>
    </row>
    <row r="42" spans="1:13" x14ac:dyDescent="0.2">
      <c r="A42" s="18"/>
      <c r="B42" s="18"/>
      <c r="C42" s="18"/>
      <c r="D42" s="29"/>
      <c r="E42" s="18"/>
      <c r="F42" s="18"/>
      <c r="G42" s="18"/>
      <c r="H42" s="18"/>
      <c r="I42" s="18"/>
      <c r="J42" s="18"/>
      <c r="K42" s="18"/>
      <c r="L42" s="18"/>
      <c r="M42" s="18"/>
    </row>
    <row r="43" spans="1:13" x14ac:dyDescent="0.2">
      <c r="A43" s="18"/>
      <c r="B43" s="18"/>
      <c r="C43" s="18"/>
      <c r="D43" s="29"/>
      <c r="E43" s="18"/>
      <c r="F43" s="18"/>
      <c r="G43" s="18"/>
      <c r="H43" s="18"/>
      <c r="I43" s="18"/>
      <c r="J43" s="18"/>
      <c r="K43" s="18"/>
      <c r="L43" s="18"/>
      <c r="M43" s="18"/>
    </row>
  </sheetData>
  <hyperlinks>
    <hyperlink ref="C13" location="'As. 1 - Productivity'!A1" display="'As. 1 - Productivity'!A1" xr:uid="{018B1F23-235B-434F-9519-037E3D0109A9}"/>
    <hyperlink ref="C15" location="'As. 3a - OpEx Salaries'!A1" display="'As. 3a - OpEx Salaries" xr:uid="{449B243A-75FA-1F40-8500-B8253CDDED6B}"/>
    <hyperlink ref="C19" location="'As. 4 - Revenue'!A1" display="'As. 4 - Revenue'!A1" xr:uid="{0C213034-041E-CD4F-A0B6-0B585A9A2DBF}"/>
    <hyperlink ref="C16" location="'As. 3b - OpEx Raw Materials'!A1" display="'As. 3b - OpEx Raw Materials'!A1" xr:uid="{E3923626-272A-4C4C-9D8A-F443BC9E7BFE}"/>
    <hyperlink ref="C17" location="'As. 3c - OpEx Process Costs'!A1" display="'As. 3c - OpEx Process Costs'!A1" xr:uid="{806589C8-2E72-ED46-9751-5456BBA434A3}"/>
    <hyperlink ref="C18" location="'As. 3d - OpEx Other Costs'!A1" display="'As. 3d - OpEx Other Costs'!A1" xr:uid="{BF9C7DA2-B870-684E-8CD0-2D13A892BC6C}"/>
    <hyperlink ref="C12" location="'As. 1a - Theoretical Yield'!A1" display="As. 1b - Productivity" xr:uid="{33099195-458D-5141-882F-1E6513BBB633}"/>
    <hyperlink ref="C14" location="'As. 2 - CapEx'!A1" display="'As. 2 - CapEx'!A1" xr:uid="{9C4EB641-D7AC-A448-B095-377B54154C7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87440-C0D9-324B-86C6-49B163FDF995}">
  <sheetPr codeName="Sheet20">
    <tabColor rgb="FF0432FF"/>
  </sheetPr>
  <dimension ref="A1:I19"/>
  <sheetViews>
    <sheetView topLeftCell="C8" zoomScale="125" workbookViewId="0">
      <selection activeCell="I17" sqref="I17"/>
    </sheetView>
  </sheetViews>
  <sheetFormatPr baseColWidth="10" defaultColWidth="11.5" defaultRowHeight="15" x14ac:dyDescent="0.2"/>
  <cols>
    <col min="1" max="3" width="37" customWidth="1"/>
    <col min="4" max="7" width="20" customWidth="1"/>
    <col min="9" max="9" width="93.5" style="7" customWidth="1"/>
  </cols>
  <sheetData>
    <row r="1" spans="1:9" ht="19" x14ac:dyDescent="0.25">
      <c r="A1" s="1" t="s">
        <v>8663</v>
      </c>
      <c r="B1" s="1"/>
      <c r="C1" s="1"/>
      <c r="D1" s="18"/>
      <c r="E1" s="18"/>
      <c r="F1" s="18"/>
      <c r="G1" s="18"/>
      <c r="H1" s="18"/>
      <c r="I1" s="29"/>
    </row>
    <row r="2" spans="1:9" ht="19" x14ac:dyDescent="0.25">
      <c r="A2" s="1" t="s">
        <v>8591</v>
      </c>
      <c r="B2" s="1"/>
      <c r="C2" s="1"/>
      <c r="D2" s="18"/>
      <c r="E2" s="18"/>
      <c r="F2" s="18"/>
      <c r="G2" s="18"/>
      <c r="H2" s="18"/>
      <c r="I2" s="29"/>
    </row>
    <row r="3" spans="1:9" ht="19" x14ac:dyDescent="0.25">
      <c r="A3" s="2" t="s">
        <v>8666</v>
      </c>
      <c r="B3" s="2"/>
      <c r="C3" s="2"/>
      <c r="D3" s="18"/>
      <c r="E3" s="18"/>
      <c r="F3" s="18"/>
      <c r="G3" s="18"/>
      <c r="H3" s="18"/>
      <c r="I3" s="29"/>
    </row>
    <row r="4" spans="1:9" x14ac:dyDescent="0.2">
      <c r="A4" s="18"/>
      <c r="B4" s="18"/>
      <c r="C4" s="18"/>
      <c r="D4" s="18"/>
      <c r="E4" s="18"/>
      <c r="F4" s="18"/>
      <c r="G4" s="18"/>
      <c r="H4" s="18"/>
      <c r="I4" s="29"/>
    </row>
    <row r="5" spans="1:9" x14ac:dyDescent="0.2">
      <c r="A5" s="19"/>
      <c r="B5" s="19"/>
      <c r="C5" s="19"/>
      <c r="D5" s="18"/>
      <c r="E5" s="18"/>
      <c r="F5" s="18"/>
      <c r="G5" s="18"/>
      <c r="H5" s="18"/>
      <c r="I5" s="29"/>
    </row>
    <row r="6" spans="1:9" x14ac:dyDescent="0.2">
      <c r="A6" s="18"/>
      <c r="B6" s="18"/>
      <c r="C6" s="18"/>
      <c r="D6" s="235" t="s">
        <v>36</v>
      </c>
      <c r="E6" s="235"/>
      <c r="F6" s="235"/>
      <c r="G6" s="235"/>
      <c r="H6" s="18"/>
      <c r="I6" s="29"/>
    </row>
    <row r="7" spans="1:9" ht="16" x14ac:dyDescent="0.2">
      <c r="A7" s="204" t="s">
        <v>0</v>
      </c>
      <c r="B7" s="204" t="s">
        <v>57</v>
      </c>
      <c r="C7" s="204" t="s">
        <v>8590</v>
      </c>
      <c r="D7" s="204" t="s">
        <v>18</v>
      </c>
      <c r="E7" s="204" t="s">
        <v>31</v>
      </c>
      <c r="F7" s="204" t="s">
        <v>33</v>
      </c>
      <c r="G7" s="204" t="s">
        <v>34</v>
      </c>
      <c r="H7" s="18"/>
      <c r="I7" s="215" t="s">
        <v>37</v>
      </c>
    </row>
    <row r="8" spans="1:9" ht="80" x14ac:dyDescent="0.2">
      <c r="A8" s="18" t="s">
        <v>38</v>
      </c>
      <c r="B8" s="182" t="s">
        <v>35</v>
      </c>
      <c r="C8" s="182" t="s">
        <v>8631</v>
      </c>
      <c r="D8" s="205">
        <v>0.35</v>
      </c>
      <c r="E8" s="205">
        <v>0.35</v>
      </c>
      <c r="F8" s="205">
        <v>0.35</v>
      </c>
      <c r="G8" s="205">
        <v>0.35</v>
      </c>
      <c r="H8" s="18"/>
      <c r="I8" s="29" t="s">
        <v>8685</v>
      </c>
    </row>
    <row r="9" spans="1:9" ht="80" x14ac:dyDescent="0.2">
      <c r="A9" s="18" t="s">
        <v>38</v>
      </c>
      <c r="B9" s="182" t="s">
        <v>41</v>
      </c>
      <c r="C9" s="182" t="s">
        <v>8631</v>
      </c>
      <c r="D9" s="205">
        <v>0.38</v>
      </c>
      <c r="E9" s="205">
        <v>0.38</v>
      </c>
      <c r="F9" s="205">
        <v>0.38</v>
      </c>
      <c r="G9" s="205">
        <v>0.38</v>
      </c>
      <c r="H9" s="18"/>
      <c r="I9" s="29" t="s">
        <v>8686</v>
      </c>
    </row>
    <row r="10" spans="1:9" ht="48" x14ac:dyDescent="0.2">
      <c r="A10" s="18" t="s">
        <v>38</v>
      </c>
      <c r="B10" s="182" t="s">
        <v>35</v>
      </c>
      <c r="C10" s="182" t="s">
        <v>8630</v>
      </c>
      <c r="D10" s="205">
        <v>0.35</v>
      </c>
      <c r="E10" s="205">
        <v>0.35</v>
      </c>
      <c r="F10" s="205">
        <v>0.35</v>
      </c>
      <c r="G10" s="205">
        <v>0.35</v>
      </c>
      <c r="H10" s="18"/>
      <c r="I10" s="29" t="s">
        <v>8652</v>
      </c>
    </row>
    <row r="11" spans="1:9" ht="48" x14ac:dyDescent="0.2">
      <c r="A11" s="18" t="s">
        <v>38</v>
      </c>
      <c r="B11" s="182" t="s">
        <v>41</v>
      </c>
      <c r="C11" s="182" t="s">
        <v>8630</v>
      </c>
      <c r="D11" s="205">
        <v>0.38</v>
      </c>
      <c r="E11" s="205">
        <v>0.38</v>
      </c>
      <c r="F11" s="205">
        <v>0.38</v>
      </c>
      <c r="G11" s="205">
        <v>0.38</v>
      </c>
      <c r="H11" s="18"/>
      <c r="I11" s="29" t="s">
        <v>8652</v>
      </c>
    </row>
    <row r="12" spans="1:9" ht="48" x14ac:dyDescent="0.2">
      <c r="A12" s="18" t="s">
        <v>38</v>
      </c>
      <c r="B12" s="182" t="s">
        <v>35</v>
      </c>
      <c r="C12" s="182" t="s">
        <v>8598</v>
      </c>
      <c r="D12" s="205">
        <v>0.33750000000000002</v>
      </c>
      <c r="E12" s="205">
        <v>0.33750000000000002</v>
      </c>
      <c r="F12" s="205">
        <v>0.33750000000000002</v>
      </c>
      <c r="G12" s="205">
        <v>0.33750000000000002</v>
      </c>
      <c r="H12" s="18"/>
      <c r="I12" s="29" t="s">
        <v>8653</v>
      </c>
    </row>
    <row r="13" spans="1:9" ht="48" x14ac:dyDescent="0.2">
      <c r="A13" s="18" t="s">
        <v>38</v>
      </c>
      <c r="B13" s="182" t="s">
        <v>41</v>
      </c>
      <c r="C13" s="182" t="s">
        <v>8598</v>
      </c>
      <c r="D13" s="205">
        <v>0.3649</v>
      </c>
      <c r="E13" s="205">
        <v>0.3649</v>
      </c>
      <c r="F13" s="205">
        <v>0.3649</v>
      </c>
      <c r="G13" s="205">
        <v>0.3649</v>
      </c>
      <c r="H13" s="18"/>
      <c r="I13" s="29" t="s">
        <v>8653</v>
      </c>
    </row>
    <row r="14" spans="1:9" ht="48" x14ac:dyDescent="0.2">
      <c r="A14" s="18" t="s">
        <v>38</v>
      </c>
      <c r="B14" s="182" t="s">
        <v>35</v>
      </c>
      <c r="C14" s="182" t="s">
        <v>8629</v>
      </c>
      <c r="D14" s="205">
        <v>0.3231</v>
      </c>
      <c r="E14" s="205">
        <v>0.3231</v>
      </c>
      <c r="F14" s="205">
        <v>0.3231</v>
      </c>
      <c r="G14" s="205">
        <v>0.3231</v>
      </c>
      <c r="H14" s="18"/>
      <c r="I14" s="29" t="s">
        <v>8654</v>
      </c>
    </row>
    <row r="15" spans="1:9" ht="48" x14ac:dyDescent="0.2">
      <c r="A15" s="18" t="s">
        <v>38</v>
      </c>
      <c r="B15" s="182" t="s">
        <v>41</v>
      </c>
      <c r="C15" s="182" t="s">
        <v>8629</v>
      </c>
      <c r="D15" s="205">
        <v>0.34910000000000002</v>
      </c>
      <c r="E15" s="205">
        <v>0.34910000000000002</v>
      </c>
      <c r="F15" s="205">
        <v>0.34910000000000002</v>
      </c>
      <c r="G15" s="205">
        <v>0.34910000000000002</v>
      </c>
      <c r="H15" s="18"/>
      <c r="I15" s="29" t="s">
        <v>8654</v>
      </c>
    </row>
    <row r="16" spans="1:9" ht="48" x14ac:dyDescent="0.2">
      <c r="A16" s="18" t="s">
        <v>38</v>
      </c>
      <c r="B16" s="182" t="s">
        <v>35</v>
      </c>
      <c r="C16" s="182" t="s">
        <v>8627</v>
      </c>
      <c r="D16" s="205">
        <v>0.38069999999999998</v>
      </c>
      <c r="E16" s="205">
        <v>0.38069999999999998</v>
      </c>
      <c r="F16" s="205">
        <v>0.38069999999999998</v>
      </c>
      <c r="G16" s="205">
        <v>0.38069999999999998</v>
      </c>
      <c r="H16" s="18"/>
      <c r="I16" s="29" t="s">
        <v>8655</v>
      </c>
    </row>
    <row r="17" spans="1:9" ht="48" x14ac:dyDescent="0.2">
      <c r="A17" s="18" t="s">
        <v>38</v>
      </c>
      <c r="B17" s="182" t="s">
        <v>41</v>
      </c>
      <c r="C17" s="182" t="s">
        <v>8627</v>
      </c>
      <c r="D17" s="205">
        <v>0.4123</v>
      </c>
      <c r="E17" s="205">
        <v>0.4123</v>
      </c>
      <c r="F17" s="205">
        <v>0.4123</v>
      </c>
      <c r="G17" s="205">
        <v>0.4123</v>
      </c>
      <c r="H17" s="18"/>
      <c r="I17" s="29" t="s">
        <v>8655</v>
      </c>
    </row>
    <row r="18" spans="1:9" x14ac:dyDescent="0.2">
      <c r="A18" s="18"/>
      <c r="B18" s="18"/>
      <c r="C18" s="18"/>
      <c r="D18" s="18"/>
      <c r="E18" s="18"/>
      <c r="F18" s="18"/>
      <c r="G18" s="18"/>
      <c r="H18" s="18"/>
      <c r="I18" s="29"/>
    </row>
    <row r="19" spans="1:9" x14ac:dyDescent="0.2">
      <c r="A19" s="18"/>
      <c r="B19" s="18"/>
      <c r="C19" s="18"/>
      <c r="D19" s="18"/>
      <c r="E19" s="18"/>
      <c r="F19" s="18"/>
      <c r="G19" s="18"/>
      <c r="H19" s="18"/>
      <c r="I19" s="29"/>
    </row>
  </sheetData>
  <mergeCells count="1">
    <mergeCell ref="D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12A5C-3A8A-6743-9AEB-5D0A2754B0C6}">
  <sheetPr codeName="Sheet10">
    <tabColor rgb="FF0432FF"/>
  </sheetPr>
  <dimension ref="A1:H15"/>
  <sheetViews>
    <sheetView topLeftCell="B1" zoomScale="125" workbookViewId="0">
      <selection activeCell="H14" sqref="H14"/>
    </sheetView>
  </sheetViews>
  <sheetFormatPr baseColWidth="10" defaultColWidth="11.5" defaultRowHeight="15" x14ac:dyDescent="0.2"/>
  <cols>
    <col min="1" max="2" width="37" customWidth="1"/>
    <col min="3" max="6" width="20" customWidth="1"/>
    <col min="8" max="8" width="93.5" style="7" customWidth="1"/>
  </cols>
  <sheetData>
    <row r="1" spans="1:8" ht="19" x14ac:dyDescent="0.25">
      <c r="A1" s="1" t="s">
        <v>8663</v>
      </c>
      <c r="B1" s="1"/>
    </row>
    <row r="2" spans="1:8" ht="19" x14ac:dyDescent="0.25">
      <c r="A2" s="1" t="s">
        <v>8592</v>
      </c>
      <c r="B2" s="1"/>
    </row>
    <row r="3" spans="1:8" ht="19" x14ac:dyDescent="0.25">
      <c r="A3" s="2" t="s">
        <v>8666</v>
      </c>
      <c r="B3" s="2"/>
    </row>
    <row r="4" spans="1:8" ht="21" x14ac:dyDescent="0.25">
      <c r="C4" s="222"/>
    </row>
    <row r="5" spans="1:8" x14ac:dyDescent="0.2">
      <c r="A5" s="3"/>
      <c r="B5" s="3"/>
    </row>
    <row r="6" spans="1:8" x14ac:dyDescent="0.2">
      <c r="C6" s="236" t="s">
        <v>36</v>
      </c>
      <c r="D6" s="236"/>
      <c r="E6" s="236"/>
      <c r="F6" s="236"/>
    </row>
    <row r="7" spans="1:8" ht="16" x14ac:dyDescent="0.2">
      <c r="A7" s="8" t="s">
        <v>0</v>
      </c>
      <c r="B7" s="8" t="s">
        <v>57</v>
      </c>
      <c r="C7" s="8" t="s">
        <v>18</v>
      </c>
      <c r="D7" s="8" t="s">
        <v>31</v>
      </c>
      <c r="E7" s="8" t="s">
        <v>33</v>
      </c>
      <c r="F7" s="8" t="s">
        <v>34</v>
      </c>
      <c r="H7" s="9" t="s">
        <v>37</v>
      </c>
    </row>
    <row r="8" spans="1:8" ht="48" x14ac:dyDescent="0.2">
      <c r="A8" t="s">
        <v>19</v>
      </c>
      <c r="B8" s="11" t="s">
        <v>35</v>
      </c>
      <c r="C8" s="14">
        <v>0.88600000000000001</v>
      </c>
      <c r="D8" s="14">
        <v>0.70799999999999996</v>
      </c>
      <c r="E8" s="14">
        <v>0.70799999999999996</v>
      </c>
      <c r="F8" s="14">
        <v>1</v>
      </c>
      <c r="H8" s="7" t="s">
        <v>8681</v>
      </c>
    </row>
    <row r="9" spans="1:8" ht="64" x14ac:dyDescent="0.2">
      <c r="A9" t="s">
        <v>39</v>
      </c>
      <c r="B9" s="11" t="s">
        <v>35</v>
      </c>
      <c r="C9" s="11">
        <v>98.9</v>
      </c>
      <c r="D9" s="11">
        <v>57.85</v>
      </c>
      <c r="E9" s="11">
        <v>32.700000000000003</v>
      </c>
      <c r="F9" s="11">
        <f>C9/C8</f>
        <v>111.6252821670429</v>
      </c>
      <c r="H9" s="7" t="s">
        <v>8682</v>
      </c>
    </row>
    <row r="10" spans="1:8" ht="16" x14ac:dyDescent="0.2">
      <c r="A10" t="s">
        <v>40</v>
      </c>
      <c r="B10" s="11" t="s">
        <v>35</v>
      </c>
      <c r="C10" s="11">
        <v>60</v>
      </c>
      <c r="D10" s="11">
        <v>60</v>
      </c>
      <c r="E10" s="11">
        <v>60</v>
      </c>
      <c r="F10" s="11">
        <v>60</v>
      </c>
      <c r="H10" s="7" t="s">
        <v>8586</v>
      </c>
    </row>
    <row r="11" spans="1:8" ht="16" x14ac:dyDescent="0.2">
      <c r="A11" t="s">
        <v>20</v>
      </c>
      <c r="B11" s="11" t="s">
        <v>35</v>
      </c>
      <c r="C11" s="14">
        <v>0.9</v>
      </c>
      <c r="D11" s="14">
        <v>0.9</v>
      </c>
      <c r="E11" s="14">
        <v>0.9</v>
      </c>
      <c r="F11" s="14">
        <v>0.9</v>
      </c>
      <c r="H11" s="7" t="s">
        <v>8587</v>
      </c>
    </row>
    <row r="12" spans="1:8" ht="48" x14ac:dyDescent="0.2">
      <c r="A12" t="s">
        <v>19</v>
      </c>
      <c r="B12" s="11" t="s">
        <v>41</v>
      </c>
      <c r="C12" s="14">
        <v>0.878</v>
      </c>
      <c r="D12" s="14">
        <v>0.67</v>
      </c>
      <c r="E12" s="14">
        <v>0.67</v>
      </c>
      <c r="F12" s="14">
        <v>1</v>
      </c>
      <c r="H12" s="7" t="s">
        <v>8683</v>
      </c>
    </row>
    <row r="13" spans="1:8" ht="48" x14ac:dyDescent="0.2">
      <c r="A13" t="s">
        <v>39</v>
      </c>
      <c r="B13" s="11" t="s">
        <v>41</v>
      </c>
      <c r="C13" s="11">
        <v>23.6</v>
      </c>
      <c r="D13" s="11">
        <v>13.73</v>
      </c>
      <c r="E13" s="11">
        <v>7.86</v>
      </c>
      <c r="F13" s="11">
        <f>C13/C12</f>
        <v>26.879271070615037</v>
      </c>
      <c r="H13" s="7" t="s">
        <v>8684</v>
      </c>
    </row>
    <row r="14" spans="1:8" ht="16" x14ac:dyDescent="0.2">
      <c r="A14" t="s">
        <v>40</v>
      </c>
      <c r="B14" s="11" t="s">
        <v>41</v>
      </c>
      <c r="C14" s="11">
        <f>_xlfn.CEILING.MATH(365/5.5)</f>
        <v>67</v>
      </c>
      <c r="D14" s="11">
        <f>_xlfn.CEILING.MATH(365/5.5)</f>
        <v>67</v>
      </c>
      <c r="E14" s="11">
        <f>_xlfn.CEILING.MATH(365/5.5)</f>
        <v>67</v>
      </c>
      <c r="F14" s="11">
        <f>_xlfn.CEILING.MATH(365/5.5)</f>
        <v>67</v>
      </c>
      <c r="H14" s="7" t="s">
        <v>8588</v>
      </c>
    </row>
    <row r="15" spans="1:8" ht="16" x14ac:dyDescent="0.2">
      <c r="A15" t="s">
        <v>20</v>
      </c>
      <c r="B15" s="11" t="s">
        <v>41</v>
      </c>
      <c r="C15" s="14">
        <v>0.9</v>
      </c>
      <c r="D15" s="14">
        <v>0.9</v>
      </c>
      <c r="E15" s="14">
        <v>0.9</v>
      </c>
      <c r="F15" s="14">
        <v>0.9</v>
      </c>
      <c r="H15" s="7" t="s">
        <v>8587</v>
      </c>
    </row>
  </sheetData>
  <mergeCells count="1">
    <mergeCell ref="C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738A2-94AC-1140-8A8C-C00F7E005FF2}">
  <sheetPr codeName="Sheet11">
    <tabColor rgb="FF0432FF"/>
  </sheetPr>
  <dimension ref="A1:AO79"/>
  <sheetViews>
    <sheetView topLeftCell="V8" workbookViewId="0">
      <selection activeCell="AO13" sqref="AO13"/>
    </sheetView>
  </sheetViews>
  <sheetFormatPr baseColWidth="10" defaultColWidth="11.5" defaultRowHeight="15" outlineLevelCol="1" x14ac:dyDescent="0.2"/>
  <cols>
    <col min="1" max="1" width="12.33203125" customWidth="1"/>
    <col min="3" max="4" width="11.83203125" customWidth="1"/>
    <col min="5" max="7" width="14.6640625" bestFit="1" customWidth="1"/>
    <col min="8" max="8" width="1.5" customWidth="1"/>
    <col min="9" max="9" width="27.33203125" bestFit="1" customWidth="1"/>
    <col min="10" max="10" width="23.83203125" customWidth="1"/>
    <col min="11" max="11" width="72.1640625" style="7" customWidth="1"/>
    <col min="12" max="12" width="2.6640625" customWidth="1"/>
    <col min="13" max="13" width="41.83203125" style="174" bestFit="1" customWidth="1"/>
    <col min="14" max="14" width="28.1640625" style="174" customWidth="1" outlineLevel="1"/>
    <col min="15" max="15" width="14.6640625" style="174" customWidth="1" outlineLevel="1"/>
    <col min="16" max="17" width="14.6640625" style="174" customWidth="1"/>
    <col min="18" max="19" width="14.6640625" customWidth="1"/>
    <col min="22" max="22" width="29.6640625" style="166" customWidth="1"/>
    <col min="23" max="24" width="7.33203125" style="166" customWidth="1"/>
    <col min="25" max="25" width="10.83203125" style="167" bestFit="1" customWidth="1"/>
    <col min="26" max="26" width="12.83203125" style="167" bestFit="1" customWidth="1"/>
    <col min="27" max="27" width="17.83203125" style="167" bestFit="1" customWidth="1"/>
    <col min="28" max="28" width="12.5" style="166" bestFit="1" customWidth="1"/>
    <col min="29" max="29" width="12.5" style="166" customWidth="1"/>
    <col min="30" max="30" width="29.6640625" style="166" customWidth="1"/>
    <col min="31" max="31" width="28.6640625" style="166" customWidth="1"/>
    <col min="32" max="40" width="11.5" style="174"/>
    <col min="41" max="41" width="17.33203125" style="174" bestFit="1" customWidth="1"/>
  </cols>
  <sheetData>
    <row r="1" spans="1:41" ht="33" x14ac:dyDescent="0.25">
      <c r="A1" s="1" t="s">
        <v>8663</v>
      </c>
      <c r="V1" s="166" t="s">
        <v>8589</v>
      </c>
      <c r="AF1" s="223"/>
    </row>
    <row r="2" spans="1:41" ht="19" x14ac:dyDescent="0.25">
      <c r="A2" s="1" t="s">
        <v>42</v>
      </c>
      <c r="AF2" s="223"/>
    </row>
    <row r="3" spans="1:41" ht="19" x14ac:dyDescent="0.25">
      <c r="A3" s="2" t="s">
        <v>8666</v>
      </c>
    </row>
    <row r="8" spans="1:41" x14ac:dyDescent="0.2">
      <c r="A8" s="3" t="s">
        <v>43</v>
      </c>
    </row>
    <row r="9" spans="1:41" x14ac:dyDescent="0.2">
      <c r="E9" s="236" t="s">
        <v>21</v>
      </c>
      <c r="F9" s="236"/>
      <c r="G9" s="236"/>
      <c r="I9" t="s">
        <v>73</v>
      </c>
      <c r="M9" s="216" t="s">
        <v>8667</v>
      </c>
      <c r="N9" s="216"/>
      <c r="O9" s="216"/>
      <c r="P9" s="216"/>
      <c r="Q9" s="216"/>
      <c r="V9" s="237" t="s">
        <v>8479</v>
      </c>
      <c r="W9" s="237"/>
      <c r="X9" s="237"/>
      <c r="Y9" s="237"/>
      <c r="Z9" s="237"/>
      <c r="AA9" s="237"/>
      <c r="AB9" s="237"/>
      <c r="AC9" s="237"/>
      <c r="AD9" s="237"/>
      <c r="AE9" s="237"/>
    </row>
    <row r="10" spans="1:41" ht="32" x14ac:dyDescent="0.2">
      <c r="B10" s="164" t="s">
        <v>16</v>
      </c>
      <c r="C10" s="164" t="s">
        <v>17</v>
      </c>
      <c r="D10" s="164" t="s">
        <v>44</v>
      </c>
      <c r="E10" s="164" t="s">
        <v>22</v>
      </c>
      <c r="F10" s="164" t="s">
        <v>32</v>
      </c>
      <c r="G10" s="164" t="s">
        <v>53</v>
      </c>
      <c r="H10" s="4"/>
      <c r="I10" s="165" t="s">
        <v>57</v>
      </c>
      <c r="J10" s="165" t="s">
        <v>74</v>
      </c>
      <c r="K10" s="165" t="s">
        <v>37</v>
      </c>
      <c r="L10" s="3"/>
      <c r="M10" s="216" t="s">
        <v>8603</v>
      </c>
      <c r="N10" s="216" t="s">
        <v>8643</v>
      </c>
      <c r="O10" s="216" t="s">
        <v>8644</v>
      </c>
      <c r="P10" s="216" t="s">
        <v>8632</v>
      </c>
      <c r="Q10" s="216" t="s">
        <v>8633</v>
      </c>
      <c r="R10" s="3"/>
      <c r="S10" s="3"/>
      <c r="V10" s="168" t="s">
        <v>8456</v>
      </c>
      <c r="W10" s="168" t="s">
        <v>8480</v>
      </c>
      <c r="X10" s="168" t="s">
        <v>29</v>
      </c>
      <c r="Y10" s="169" t="s">
        <v>8462</v>
      </c>
      <c r="Z10" s="169" t="s">
        <v>8474</v>
      </c>
      <c r="AA10" s="168" t="s">
        <v>8481</v>
      </c>
      <c r="AB10" s="168" t="s">
        <v>8477</v>
      </c>
      <c r="AC10" s="168" t="s">
        <v>8478</v>
      </c>
      <c r="AD10" s="168" t="s">
        <v>8455</v>
      </c>
      <c r="AE10" s="168" t="s">
        <v>37</v>
      </c>
      <c r="AL10" s="175" t="s">
        <v>44</v>
      </c>
      <c r="AM10" s="174" t="s">
        <v>8476</v>
      </c>
      <c r="AN10" s="174" t="s">
        <v>8478</v>
      </c>
      <c r="AO10" s="174" t="s">
        <v>1</v>
      </c>
    </row>
    <row r="11" spans="1:41" ht="112" x14ac:dyDescent="0.2">
      <c r="B11" s="5">
        <v>50000</v>
      </c>
      <c r="C11">
        <v>1</v>
      </c>
      <c r="D11" s="10">
        <f t="shared" ref="D11:D22" si="0">B11*C11</f>
        <v>50000</v>
      </c>
      <c r="E11" s="179">
        <f>AO11</f>
        <v>2820825</v>
      </c>
      <c r="F11" s="179">
        <f t="shared" ref="F11:F22" si="1">E11</f>
        <v>2820825</v>
      </c>
      <c r="G11" s="179">
        <f>E11</f>
        <v>2820825</v>
      </c>
      <c r="I11" t="s">
        <v>35</v>
      </c>
      <c r="J11" s="33">
        <f>1-0.575*0.25</f>
        <v>0.85624999999999996</v>
      </c>
      <c r="K11" s="7" t="s">
        <v>8645</v>
      </c>
      <c r="L11" s="32"/>
      <c r="M11" s="217" t="s">
        <v>8634</v>
      </c>
      <c r="N11" s="217">
        <v>7500000</v>
      </c>
      <c r="O11" s="217">
        <v>7500000</v>
      </c>
      <c r="P11" s="218">
        <v>3.787878787878788E-2</v>
      </c>
      <c r="Q11" s="217">
        <v>13320259.469696971</v>
      </c>
      <c r="R11" s="32"/>
      <c r="S11" s="32"/>
      <c r="V11" s="170" t="s">
        <v>8490</v>
      </c>
      <c r="W11" s="170" t="s">
        <v>22</v>
      </c>
      <c r="X11" s="170">
        <v>2000</v>
      </c>
      <c r="Y11" s="171">
        <f>69340000/0.1/(365/2)*3.78541</f>
        <v>14382483.802739726</v>
      </c>
      <c r="Z11" s="173">
        <f t="shared" ref="Z11:Z16" si="2">LN(Y11)</f>
        <v>16.48152162154059</v>
      </c>
      <c r="AA11" s="177">
        <v>198000000</v>
      </c>
      <c r="AB11" s="177">
        <v>356740000</v>
      </c>
      <c r="AC11" s="173">
        <f t="shared" ref="AC11:AC16" si="3">LN(AB11)</f>
        <v>19.692517783094431</v>
      </c>
      <c r="AD11" s="172" t="s">
        <v>8463</v>
      </c>
      <c r="AE11" s="170"/>
      <c r="AL11" s="176">
        <v>50000</v>
      </c>
      <c r="AM11" s="174">
        <f>LN(AL11)</f>
        <v>10.819778284410283</v>
      </c>
      <c r="AN11" s="174">
        <f>11.397*LN(AM11)-12.288</f>
        <v>14.852539786700898</v>
      </c>
      <c r="AO11" s="178">
        <f>_xlfn.CEILING.MATH(EXP(AN11))</f>
        <v>2820825</v>
      </c>
    </row>
    <row r="12" spans="1:41" ht="17" customHeight="1" x14ac:dyDescent="0.2">
      <c r="B12" s="5">
        <v>50000</v>
      </c>
      <c r="C12">
        <v>3</v>
      </c>
      <c r="D12" s="10">
        <f t="shared" si="0"/>
        <v>150000</v>
      </c>
      <c r="E12" s="179">
        <f t="shared" ref="E12:E22" si="4">AO12</f>
        <v>8492618</v>
      </c>
      <c r="F12" s="179">
        <f t="shared" si="1"/>
        <v>8492618</v>
      </c>
      <c r="G12" s="179">
        <f t="shared" ref="G12:G22" si="5">E12</f>
        <v>8492618</v>
      </c>
      <c r="I12" t="s">
        <v>60</v>
      </c>
      <c r="J12" s="33">
        <v>1</v>
      </c>
      <c r="K12" s="7" t="s">
        <v>8457</v>
      </c>
      <c r="M12" s="174" t="s">
        <v>8635</v>
      </c>
      <c r="N12" s="174">
        <v>19000000</v>
      </c>
      <c r="O12" s="217">
        <v>19000000</v>
      </c>
      <c r="P12" s="218">
        <v>9.5959595959595953E-2</v>
      </c>
      <c r="Q12" s="217">
        <v>33744657.323232323</v>
      </c>
      <c r="V12" s="170" t="s">
        <v>8466</v>
      </c>
      <c r="W12" s="170" t="s">
        <v>22</v>
      </c>
      <c r="X12" s="170">
        <v>2014</v>
      </c>
      <c r="Y12" s="171">
        <f>25000000/0.1/(365/2)*3.78</f>
        <v>5178082.1917808214</v>
      </c>
      <c r="Z12" s="173">
        <f t="shared" si="2"/>
        <v>15.459945312435471</v>
      </c>
      <c r="AA12" s="177">
        <v>275000000</v>
      </c>
      <c r="AB12" s="177">
        <v>357540000</v>
      </c>
      <c r="AC12" s="173">
        <f t="shared" si="3"/>
        <v>19.694757801951216</v>
      </c>
      <c r="AD12" s="172" t="s">
        <v>8467</v>
      </c>
      <c r="AE12" s="170"/>
      <c r="AL12" s="176">
        <v>150000</v>
      </c>
      <c r="AM12" s="174">
        <f t="shared" ref="AM12:AM22" si="6">LN(AL12)</f>
        <v>11.918390573078392</v>
      </c>
      <c r="AN12" s="174">
        <f t="shared" ref="AN12:AN22" si="7">11.397*LN(AM12)-12.288</f>
        <v>15.954707773820171</v>
      </c>
      <c r="AO12" s="178">
        <f t="shared" ref="AO12:AO22" si="8">_xlfn.CEILING.MATH(EXP(AN12))</f>
        <v>8492618</v>
      </c>
    </row>
    <row r="13" spans="1:41" ht="17" customHeight="1" x14ac:dyDescent="0.2">
      <c r="B13" s="5">
        <v>50000</v>
      </c>
      <c r="C13">
        <v>10</v>
      </c>
      <c r="D13" s="10">
        <f t="shared" si="0"/>
        <v>500000</v>
      </c>
      <c r="E13" s="179">
        <f t="shared" si="4"/>
        <v>25431552</v>
      </c>
      <c r="F13" s="179">
        <f t="shared" si="1"/>
        <v>25431552</v>
      </c>
      <c r="G13" s="179">
        <f t="shared" si="5"/>
        <v>25431552</v>
      </c>
      <c r="I13" t="s">
        <v>72</v>
      </c>
      <c r="J13" s="33">
        <v>1</v>
      </c>
      <c r="K13" s="7" t="s">
        <v>8458</v>
      </c>
      <c r="M13" s="174" t="s">
        <v>8636</v>
      </c>
      <c r="N13" s="174">
        <v>7900000</v>
      </c>
      <c r="O13" s="174">
        <v>7900000</v>
      </c>
      <c r="P13" s="218">
        <v>3.9898989898989899E-2</v>
      </c>
      <c r="Q13" s="217">
        <v>14030673.308080807</v>
      </c>
      <c r="V13" s="170" t="s">
        <v>8468</v>
      </c>
      <c r="W13" s="170" t="s">
        <v>22</v>
      </c>
      <c r="X13" s="170">
        <v>2015</v>
      </c>
      <c r="Y13" s="171">
        <f>30000000/0.1/(365/2)*3.78</f>
        <v>6213698.6301369863</v>
      </c>
      <c r="Z13" s="173">
        <f t="shared" si="2"/>
        <v>15.642266869229426</v>
      </c>
      <c r="AA13" s="177">
        <v>225000000</v>
      </c>
      <c r="AB13" s="177">
        <v>292530000</v>
      </c>
      <c r="AC13" s="173">
        <f t="shared" si="3"/>
        <v>19.494077783479412</v>
      </c>
      <c r="AD13" s="170" t="s">
        <v>8482</v>
      </c>
      <c r="AE13" s="170"/>
      <c r="AL13" s="176">
        <v>500000</v>
      </c>
      <c r="AM13" s="174">
        <f t="shared" si="6"/>
        <v>13.122363377404328</v>
      </c>
      <c r="AN13" s="174">
        <f t="shared" si="7"/>
        <v>17.05150113782852</v>
      </c>
      <c r="AO13" s="178">
        <f t="shared" si="8"/>
        <v>25431552</v>
      </c>
    </row>
    <row r="14" spans="1:41" ht="17" customHeight="1" x14ac:dyDescent="0.2">
      <c r="B14" s="5">
        <v>100000</v>
      </c>
      <c r="C14">
        <v>1</v>
      </c>
      <c r="D14" s="10">
        <f t="shared" si="0"/>
        <v>100000</v>
      </c>
      <c r="E14" s="179">
        <f t="shared" si="4"/>
        <v>5724305</v>
      </c>
      <c r="F14" s="179">
        <f t="shared" si="1"/>
        <v>5724305</v>
      </c>
      <c r="G14" s="179">
        <f t="shared" si="5"/>
        <v>5724305</v>
      </c>
      <c r="I14" t="s">
        <v>8460</v>
      </c>
      <c r="J14" s="225">
        <f>1-(2*N12/3)/SUM(N11:N21)</f>
        <v>0.93602693602693599</v>
      </c>
      <c r="K14" s="7" t="s">
        <v>8673</v>
      </c>
      <c r="M14" s="174" t="s">
        <v>8637</v>
      </c>
      <c r="N14" s="174">
        <v>9600000</v>
      </c>
      <c r="O14" s="174">
        <v>9600000</v>
      </c>
      <c r="P14" s="218">
        <v>4.8484848484848485E-2</v>
      </c>
      <c r="Q14" s="217">
        <v>17049932.121212121</v>
      </c>
      <c r="V14" s="170" t="s">
        <v>8473</v>
      </c>
      <c r="W14" s="170" t="s">
        <v>22</v>
      </c>
      <c r="X14" s="170">
        <v>2020</v>
      </c>
      <c r="Y14" s="171">
        <f>2000000/0.1/(365/2)*3.718</f>
        <v>407452.05479452055</v>
      </c>
      <c r="Z14" s="173">
        <f t="shared" si="2"/>
        <v>12.917678547794971</v>
      </c>
      <c r="AA14" s="177">
        <v>7492000</v>
      </c>
      <c r="AB14" s="177">
        <v>8832000</v>
      </c>
      <c r="AC14" s="173">
        <f t="shared" si="3"/>
        <v>15.993892047499013</v>
      </c>
      <c r="AD14" s="172" t="s">
        <v>8472</v>
      </c>
      <c r="AE14" s="170"/>
      <c r="AL14" s="176">
        <v>100000</v>
      </c>
      <c r="AM14" s="174">
        <f t="shared" si="6"/>
        <v>11.512925464970229</v>
      </c>
      <c r="AN14" s="174">
        <f t="shared" si="7"/>
        <v>15.560231666502393</v>
      </c>
      <c r="AO14" s="178">
        <f t="shared" si="8"/>
        <v>5724305</v>
      </c>
    </row>
    <row r="15" spans="1:41" ht="17" customHeight="1" x14ac:dyDescent="0.2">
      <c r="B15" s="5">
        <v>100000</v>
      </c>
      <c r="C15">
        <v>3</v>
      </c>
      <c r="D15" s="10">
        <f t="shared" si="0"/>
        <v>300000</v>
      </c>
      <c r="E15" s="179">
        <f t="shared" si="4"/>
        <v>16174945</v>
      </c>
      <c r="F15" s="179">
        <f t="shared" si="1"/>
        <v>16174945</v>
      </c>
      <c r="G15" s="179">
        <f t="shared" si="5"/>
        <v>16174945</v>
      </c>
      <c r="I15" t="s">
        <v>41</v>
      </c>
      <c r="J15" s="33">
        <f>J11</f>
        <v>0.85624999999999996</v>
      </c>
      <c r="K15" s="7" t="s">
        <v>8461</v>
      </c>
      <c r="M15" s="174" t="s">
        <v>8638</v>
      </c>
      <c r="N15" s="174">
        <v>22200000</v>
      </c>
      <c r="O15" s="174">
        <v>22200000</v>
      </c>
      <c r="P15" s="218">
        <v>0.11212121212121212</v>
      </c>
      <c r="Q15" s="217">
        <v>39427968.030303031</v>
      </c>
      <c r="V15" s="170" t="s">
        <v>8473</v>
      </c>
      <c r="W15" s="170" t="s">
        <v>22</v>
      </c>
      <c r="X15" s="170">
        <v>2020</v>
      </c>
      <c r="Y15" s="171">
        <f>1000000/0.1/(365/2)*3.718</f>
        <v>203726.02739726027</v>
      </c>
      <c r="Z15" s="173">
        <f t="shared" si="2"/>
        <v>12.224531367235025</v>
      </c>
      <c r="AA15" s="177">
        <v>5064000</v>
      </c>
      <c r="AB15" s="177">
        <v>5970000</v>
      </c>
      <c r="AC15" s="173">
        <f t="shared" si="3"/>
        <v>15.602257485368785</v>
      </c>
      <c r="AD15" s="170" t="s">
        <v>8472</v>
      </c>
      <c r="AE15" s="170"/>
      <c r="AL15" s="176">
        <v>300000</v>
      </c>
      <c r="AM15" s="174">
        <f t="shared" si="6"/>
        <v>12.611537753638338</v>
      </c>
      <c r="AN15" s="174">
        <f t="shared" si="7"/>
        <v>16.598973986287785</v>
      </c>
      <c r="AO15" s="178">
        <f t="shared" si="8"/>
        <v>16174945</v>
      </c>
    </row>
    <row r="16" spans="1:41" ht="96" x14ac:dyDescent="0.2">
      <c r="B16" s="5">
        <v>100000</v>
      </c>
      <c r="C16">
        <v>10</v>
      </c>
      <c r="D16" s="10">
        <f t="shared" si="0"/>
        <v>1000000</v>
      </c>
      <c r="E16" s="179">
        <f t="shared" si="4"/>
        <v>45724758</v>
      </c>
      <c r="F16" s="179">
        <f t="shared" si="1"/>
        <v>45724758</v>
      </c>
      <c r="G16" s="179">
        <f t="shared" si="5"/>
        <v>45724758</v>
      </c>
      <c r="I16" t="s">
        <v>8599</v>
      </c>
      <c r="J16" s="225">
        <f>1-(2*N12/3)/SUM(N11:N21)</f>
        <v>0.93602693602693599</v>
      </c>
      <c r="K16" s="7" t="s">
        <v>8648</v>
      </c>
      <c r="M16" s="174" t="s">
        <v>8639</v>
      </c>
      <c r="N16" s="174">
        <v>3100000</v>
      </c>
      <c r="O16" s="174">
        <v>3100000</v>
      </c>
      <c r="P16" s="218">
        <v>1.5656565656565657E-2</v>
      </c>
      <c r="Q16" s="217">
        <v>5505707.2474747477</v>
      </c>
      <c r="V16" s="170" t="s">
        <v>8473</v>
      </c>
      <c r="W16" s="170" t="s">
        <v>22</v>
      </c>
      <c r="X16" s="170">
        <v>2020</v>
      </c>
      <c r="Y16" s="171">
        <f>100000/0.1/(365/2)*3.718</f>
        <v>20372.602739726026</v>
      </c>
      <c r="Z16" s="173">
        <f t="shared" si="2"/>
        <v>9.9219462742409803</v>
      </c>
      <c r="AA16" s="177">
        <v>1799000</v>
      </c>
      <c r="AB16" s="177">
        <v>2120000</v>
      </c>
      <c r="AC16" s="173">
        <f t="shared" si="3"/>
        <v>14.566926646648195</v>
      </c>
      <c r="AD16" s="170" t="s">
        <v>8472</v>
      </c>
      <c r="AE16" s="170"/>
      <c r="AL16" s="176">
        <v>1000000</v>
      </c>
      <c r="AM16" s="174">
        <f t="shared" si="6"/>
        <v>13.815510557964274</v>
      </c>
      <c r="AN16" s="174">
        <f t="shared" si="7"/>
        <v>17.638150449283096</v>
      </c>
      <c r="AO16" s="178">
        <f t="shared" si="8"/>
        <v>45724758</v>
      </c>
    </row>
    <row r="17" spans="2:41" ht="17" customHeight="1" x14ac:dyDescent="0.2">
      <c r="B17" s="5">
        <v>500000</v>
      </c>
      <c r="C17">
        <v>1</v>
      </c>
      <c r="D17" s="10">
        <f t="shared" si="0"/>
        <v>500000</v>
      </c>
      <c r="E17" s="179">
        <f t="shared" si="4"/>
        <v>25431552</v>
      </c>
      <c r="F17" s="179">
        <f t="shared" si="1"/>
        <v>25431552</v>
      </c>
      <c r="G17" s="179">
        <f t="shared" si="5"/>
        <v>25431552</v>
      </c>
      <c r="I17" t="s">
        <v>8600</v>
      </c>
      <c r="J17" s="33">
        <v>1</v>
      </c>
      <c r="K17" s="7" t="s">
        <v>8459</v>
      </c>
      <c r="M17" s="174" t="s">
        <v>8640</v>
      </c>
      <c r="N17" s="174">
        <v>2100000</v>
      </c>
      <c r="O17" s="174">
        <v>2100000</v>
      </c>
      <c r="P17" s="218">
        <v>1.0606060606060607E-2</v>
      </c>
      <c r="Q17" s="217">
        <v>3729672.6515151518</v>
      </c>
      <c r="AL17" s="176">
        <v>500000</v>
      </c>
      <c r="AM17" s="174">
        <f t="shared" si="6"/>
        <v>13.122363377404328</v>
      </c>
      <c r="AN17" s="174">
        <f t="shared" si="7"/>
        <v>17.05150113782852</v>
      </c>
      <c r="AO17" s="178">
        <f t="shared" si="8"/>
        <v>25431552</v>
      </c>
    </row>
    <row r="18" spans="2:41" ht="17" customHeight="1" x14ac:dyDescent="0.2">
      <c r="B18" s="5">
        <v>500000</v>
      </c>
      <c r="C18">
        <v>3</v>
      </c>
      <c r="D18" s="10">
        <f t="shared" si="0"/>
        <v>1500000</v>
      </c>
      <c r="E18" s="179">
        <f t="shared" si="4"/>
        <v>63580759</v>
      </c>
      <c r="F18" s="179">
        <f t="shared" si="1"/>
        <v>63580759</v>
      </c>
      <c r="G18" s="179">
        <f t="shared" si="5"/>
        <v>63580759</v>
      </c>
      <c r="M18" s="174" t="s">
        <v>8641</v>
      </c>
      <c r="N18" s="174">
        <v>37900000</v>
      </c>
      <c r="O18" s="174">
        <v>37900000</v>
      </c>
      <c r="P18" s="218">
        <v>0.19141414141414143</v>
      </c>
      <c r="Q18" s="217">
        <v>67311711.186868697</v>
      </c>
      <c r="V18" s="170" t="s">
        <v>8483</v>
      </c>
      <c r="W18" s="170" t="s">
        <v>53</v>
      </c>
      <c r="X18" s="170">
        <v>2013</v>
      </c>
      <c r="Y18" s="171">
        <f>37000*2/0.1</f>
        <v>740000</v>
      </c>
      <c r="Z18" s="173">
        <f>LN(Y18)</f>
        <v>13.514405465180353</v>
      </c>
      <c r="AA18" s="177">
        <v>25000000</v>
      </c>
      <c r="AB18" s="177">
        <v>33020000</v>
      </c>
      <c r="AC18" s="173">
        <f>LN(AB18)</f>
        <v>17.312623996456256</v>
      </c>
      <c r="AD18" s="170" t="s">
        <v>8484</v>
      </c>
      <c r="AE18" s="170" t="s">
        <v>8488</v>
      </c>
      <c r="AL18" s="176">
        <v>1500000</v>
      </c>
      <c r="AM18" s="174">
        <f t="shared" si="6"/>
        <v>14.220975666072439</v>
      </c>
      <c r="AN18" s="174">
        <f t="shared" si="7"/>
        <v>17.967821436492716</v>
      </c>
      <c r="AO18" s="178">
        <f t="shared" si="8"/>
        <v>63580759</v>
      </c>
    </row>
    <row r="19" spans="2:41" ht="17" customHeight="1" x14ac:dyDescent="0.2">
      <c r="B19" s="5">
        <v>500000</v>
      </c>
      <c r="C19">
        <v>10</v>
      </c>
      <c r="D19" s="10">
        <f t="shared" si="0"/>
        <v>5000000</v>
      </c>
      <c r="E19" s="179">
        <f t="shared" si="4"/>
        <v>160537009</v>
      </c>
      <c r="F19" s="179">
        <f t="shared" si="1"/>
        <v>160537009</v>
      </c>
      <c r="G19" s="179">
        <f t="shared" si="5"/>
        <v>160537009</v>
      </c>
      <c r="M19" s="174" t="s">
        <v>8642</v>
      </c>
      <c r="N19" s="174">
        <v>4600000</v>
      </c>
      <c r="O19" s="174">
        <v>4600000</v>
      </c>
      <c r="P19" s="218">
        <v>2.3232323232323233E-2</v>
      </c>
      <c r="Q19" s="217">
        <v>8169759.1414141413</v>
      </c>
      <c r="V19" s="170" t="s">
        <v>8464</v>
      </c>
      <c r="W19" s="170" t="s">
        <v>53</v>
      </c>
      <c r="X19" s="170">
        <v>2017</v>
      </c>
      <c r="Y19" s="171">
        <f>100000*2/0.1</f>
        <v>2000000</v>
      </c>
      <c r="Z19" s="173">
        <f>LN(Y19)</f>
        <v>14.508657738524219</v>
      </c>
      <c r="AA19" s="177">
        <v>133575630</v>
      </c>
      <c r="AB19" s="177">
        <v>240662000</v>
      </c>
      <c r="AC19" s="173">
        <f>LN(AB19)</f>
        <v>19.298904017419275</v>
      </c>
      <c r="AD19" s="172" t="s">
        <v>8465</v>
      </c>
      <c r="AE19" s="170" t="s">
        <v>8489</v>
      </c>
      <c r="AL19" s="176">
        <v>5000000</v>
      </c>
      <c r="AM19" s="174">
        <f t="shared" si="6"/>
        <v>15.424948470398375</v>
      </c>
      <c r="AN19" s="174">
        <f t="shared" si="7"/>
        <v>18.894035053405837</v>
      </c>
      <c r="AO19" s="178">
        <f t="shared" si="8"/>
        <v>160537009</v>
      </c>
    </row>
    <row r="20" spans="2:41" x14ac:dyDescent="0.2">
      <c r="B20" s="5">
        <v>1500000</v>
      </c>
      <c r="C20">
        <v>1</v>
      </c>
      <c r="D20" s="10">
        <f t="shared" si="0"/>
        <v>1500000</v>
      </c>
      <c r="E20" s="179">
        <f t="shared" si="4"/>
        <v>63580759</v>
      </c>
      <c r="F20" s="179">
        <f t="shared" si="1"/>
        <v>63580759</v>
      </c>
      <c r="G20" s="179">
        <f t="shared" si="5"/>
        <v>63580759</v>
      </c>
      <c r="M20" s="216" t="s">
        <v>8646</v>
      </c>
      <c r="N20" s="216"/>
      <c r="O20" s="216"/>
      <c r="P20" s="219">
        <v>0.57525252525252535</v>
      </c>
      <c r="Q20" s="220">
        <v>202290340.47979802</v>
      </c>
      <c r="V20" s="170"/>
      <c r="W20" s="170"/>
      <c r="X20" s="170"/>
      <c r="Y20" s="171"/>
      <c r="Z20" s="171"/>
      <c r="AA20" s="171"/>
      <c r="AB20" s="170"/>
      <c r="AC20" s="170"/>
      <c r="AD20" s="170"/>
      <c r="AE20" s="170"/>
      <c r="AL20" s="174">
        <v>1500000</v>
      </c>
      <c r="AM20" s="174">
        <f t="shared" si="6"/>
        <v>14.220975666072439</v>
      </c>
      <c r="AN20" s="174">
        <f t="shared" si="7"/>
        <v>17.967821436492716</v>
      </c>
      <c r="AO20" s="178">
        <f t="shared" si="8"/>
        <v>63580759</v>
      </c>
    </row>
    <row r="21" spans="2:41" x14ac:dyDescent="0.2">
      <c r="B21" s="5">
        <v>1500000</v>
      </c>
      <c r="C21">
        <v>3</v>
      </c>
      <c r="D21" s="10">
        <f t="shared" si="0"/>
        <v>4500000</v>
      </c>
      <c r="E21" s="179">
        <f t="shared" si="4"/>
        <v>148474007</v>
      </c>
      <c r="F21" s="179">
        <f t="shared" si="1"/>
        <v>148474007</v>
      </c>
      <c r="G21" s="179">
        <f t="shared" si="5"/>
        <v>148474007</v>
      </c>
      <c r="M21" s="216" t="s">
        <v>8647</v>
      </c>
      <c r="N21" s="216">
        <v>84100000</v>
      </c>
      <c r="O21" s="216">
        <v>84100000</v>
      </c>
      <c r="P21" s="221">
        <v>0.42474747474747476</v>
      </c>
      <c r="Q21" s="220">
        <v>149364509.52020201</v>
      </c>
      <c r="V21" s="170"/>
      <c r="W21" s="170"/>
      <c r="X21" s="170"/>
      <c r="Y21" s="171"/>
      <c r="Z21" s="171"/>
      <c r="AA21" s="171"/>
      <c r="AB21" s="170"/>
      <c r="AC21" s="170"/>
      <c r="AD21" s="170"/>
      <c r="AE21" s="170"/>
      <c r="AL21" s="174">
        <v>4500000</v>
      </c>
      <c r="AM21" s="174">
        <f t="shared" si="6"/>
        <v>15.319587954740548</v>
      </c>
      <c r="AN21" s="174">
        <f t="shared" si="7"/>
        <v>18.815920458921173</v>
      </c>
      <c r="AO21" s="178">
        <f t="shared" si="8"/>
        <v>148474007</v>
      </c>
    </row>
    <row r="22" spans="2:41" ht="32" x14ac:dyDescent="0.2">
      <c r="B22" s="5">
        <v>1500000</v>
      </c>
      <c r="C22">
        <v>10</v>
      </c>
      <c r="D22" s="10">
        <f t="shared" si="0"/>
        <v>15000000</v>
      </c>
      <c r="E22" s="179">
        <f t="shared" si="4"/>
        <v>351654850</v>
      </c>
      <c r="F22" s="179">
        <f t="shared" si="1"/>
        <v>351654850</v>
      </c>
      <c r="G22" s="179">
        <f t="shared" si="5"/>
        <v>351654850</v>
      </c>
      <c r="V22" s="170" t="s">
        <v>8470</v>
      </c>
      <c r="W22" s="170" t="s">
        <v>32</v>
      </c>
      <c r="X22" s="170">
        <v>2013</v>
      </c>
      <c r="Y22" s="171">
        <f>75000000/0.1/(365/2)</f>
        <v>4109589.0410958906</v>
      </c>
      <c r="Z22" s="173">
        <f>LN(Y22)</f>
        <v>15.228833591472084</v>
      </c>
      <c r="AA22" s="177">
        <v>163000000</v>
      </c>
      <c r="AB22" s="177">
        <v>215320000</v>
      </c>
      <c r="AC22" s="173">
        <f>LN(AB22)</f>
        <v>19.187635851657031</v>
      </c>
      <c r="AD22" s="172" t="s">
        <v>8471</v>
      </c>
      <c r="AE22" s="170"/>
      <c r="AL22" s="174">
        <v>15000000</v>
      </c>
      <c r="AM22" s="174">
        <f t="shared" si="6"/>
        <v>16.523560759066484</v>
      </c>
      <c r="AN22" s="174">
        <f t="shared" si="7"/>
        <v>19.678160712028038</v>
      </c>
      <c r="AO22" s="178">
        <f t="shared" si="8"/>
        <v>351654850</v>
      </c>
    </row>
    <row r="23" spans="2:41" x14ac:dyDescent="0.2">
      <c r="V23" s="170"/>
      <c r="W23" s="170"/>
      <c r="X23" s="170"/>
      <c r="Y23" s="171"/>
      <c r="Z23" s="171"/>
      <c r="AA23" s="171"/>
      <c r="AB23" s="170"/>
      <c r="AC23" s="170"/>
      <c r="AD23" s="170"/>
      <c r="AE23" s="170"/>
    </row>
    <row r="24" spans="2:41" x14ac:dyDescent="0.2">
      <c r="V24" s="170"/>
      <c r="W24" s="170"/>
      <c r="X24" s="170"/>
      <c r="Y24" s="171"/>
      <c r="Z24" s="171"/>
      <c r="AA24" s="171"/>
      <c r="AB24" s="170"/>
      <c r="AC24" s="170"/>
      <c r="AD24" s="170"/>
      <c r="AE24" s="170"/>
    </row>
    <row r="25" spans="2:41" x14ac:dyDescent="0.2">
      <c r="V25" s="170"/>
      <c r="W25" s="170"/>
      <c r="X25" s="170"/>
      <c r="Y25" s="171"/>
      <c r="Z25" s="171"/>
      <c r="AA25" s="171"/>
      <c r="AB25" s="170"/>
      <c r="AC25" s="170"/>
      <c r="AD25" s="170"/>
      <c r="AE25" s="170"/>
    </row>
    <row r="26" spans="2:41" x14ac:dyDescent="0.2">
      <c r="V26" s="170"/>
      <c r="W26" s="170"/>
      <c r="X26" s="170"/>
      <c r="Y26" s="171"/>
      <c r="Z26" s="171"/>
      <c r="AA26" s="171"/>
      <c r="AB26" s="170"/>
      <c r="AC26" s="170"/>
      <c r="AD26" s="170"/>
      <c r="AE26" s="170"/>
    </row>
    <row r="27" spans="2:41" x14ac:dyDescent="0.2">
      <c r="V27" s="170"/>
      <c r="W27" s="170"/>
      <c r="X27" s="170"/>
      <c r="Y27" s="171"/>
      <c r="Z27" s="171"/>
      <c r="AA27" s="171"/>
      <c r="AB27" s="170"/>
      <c r="AC27" s="170"/>
      <c r="AD27" s="170"/>
      <c r="AE27" s="170"/>
    </row>
    <row r="28" spans="2:41" x14ac:dyDescent="0.2">
      <c r="V28" s="170"/>
      <c r="W28" s="170"/>
      <c r="X28" s="170"/>
      <c r="Y28" s="171"/>
      <c r="Z28" s="171"/>
      <c r="AA28" s="171"/>
      <c r="AB28" s="170"/>
      <c r="AC28" s="170"/>
      <c r="AD28" s="170"/>
      <c r="AE28" s="170"/>
    </row>
    <row r="29" spans="2:41" x14ac:dyDescent="0.2">
      <c r="V29" s="170"/>
      <c r="W29" s="170"/>
      <c r="X29" s="170"/>
      <c r="Y29" s="171"/>
      <c r="Z29" s="171"/>
      <c r="AA29" s="171"/>
      <c r="AB29" s="170"/>
      <c r="AC29" s="170"/>
      <c r="AD29" s="170"/>
      <c r="AE29" s="170"/>
    </row>
    <row r="30" spans="2:41" x14ac:dyDescent="0.2">
      <c r="V30" s="170"/>
      <c r="W30" s="170"/>
      <c r="X30" s="170"/>
      <c r="Y30" s="171"/>
      <c r="Z30" s="171"/>
      <c r="AA30" s="171"/>
      <c r="AB30" s="170"/>
      <c r="AC30" s="170"/>
      <c r="AD30" s="170"/>
      <c r="AE30" s="170"/>
    </row>
    <row r="31" spans="2:41" x14ac:dyDescent="0.2">
      <c r="V31" s="170"/>
      <c r="W31" s="170"/>
      <c r="X31" s="170"/>
      <c r="Y31" s="171"/>
      <c r="Z31" s="171"/>
      <c r="AA31" s="171"/>
      <c r="AB31" s="170"/>
      <c r="AC31" s="170"/>
      <c r="AD31" s="170"/>
      <c r="AE31" s="170"/>
    </row>
    <row r="32" spans="2:41" x14ac:dyDescent="0.2">
      <c r="V32" s="170"/>
      <c r="W32" s="170"/>
      <c r="X32" s="170"/>
      <c r="Y32" s="171"/>
      <c r="Z32" s="171"/>
      <c r="AA32" s="171"/>
      <c r="AB32" s="170"/>
      <c r="AC32" s="170"/>
      <c r="AD32" s="170"/>
      <c r="AE32" s="170"/>
    </row>
    <row r="33" spans="22:31" x14ac:dyDescent="0.2">
      <c r="V33" s="170"/>
      <c r="W33" s="170"/>
      <c r="X33" s="170"/>
      <c r="Y33" s="171"/>
      <c r="Z33" s="171"/>
      <c r="AA33" s="171"/>
      <c r="AB33" s="170"/>
      <c r="AC33" s="170"/>
      <c r="AD33" s="170"/>
      <c r="AE33" s="170"/>
    </row>
    <row r="34" spans="22:31" x14ac:dyDescent="0.2">
      <c r="V34" s="170"/>
      <c r="W34" s="170"/>
      <c r="X34" s="170"/>
      <c r="Y34" s="171"/>
      <c r="Z34" s="171"/>
      <c r="AA34" s="171"/>
      <c r="AB34" s="170"/>
      <c r="AC34" s="170"/>
      <c r="AD34" s="170"/>
      <c r="AE34" s="170"/>
    </row>
    <row r="35" spans="22:31" x14ac:dyDescent="0.2">
      <c r="V35" s="170"/>
      <c r="W35" s="170"/>
      <c r="X35" s="170"/>
      <c r="Y35" s="171"/>
      <c r="Z35" s="171"/>
      <c r="AA35" s="171"/>
      <c r="AB35" s="170"/>
      <c r="AC35" s="170"/>
      <c r="AD35" s="170"/>
      <c r="AE35" s="170"/>
    </row>
    <row r="36" spans="22:31" x14ac:dyDescent="0.2">
      <c r="V36" s="170"/>
      <c r="W36" s="170"/>
      <c r="X36" s="170"/>
      <c r="Y36" s="171"/>
      <c r="Z36" s="171"/>
      <c r="AA36" s="171"/>
      <c r="AB36" s="170"/>
      <c r="AC36" s="170"/>
      <c r="AD36" s="170"/>
      <c r="AE36" s="170"/>
    </row>
    <row r="37" spans="22:31" x14ac:dyDescent="0.2">
      <c r="V37" s="170"/>
      <c r="W37" s="170"/>
      <c r="X37" s="170"/>
      <c r="Y37" s="171"/>
      <c r="Z37" s="171"/>
      <c r="AA37" s="171"/>
      <c r="AB37" s="170"/>
      <c r="AC37" s="170"/>
      <c r="AD37" s="170"/>
      <c r="AE37" s="170"/>
    </row>
    <row r="38" spans="22:31" x14ac:dyDescent="0.2">
      <c r="V38" s="170"/>
      <c r="W38" s="170"/>
      <c r="X38" s="170"/>
      <c r="Y38" s="171"/>
      <c r="Z38" s="171"/>
      <c r="AA38" s="171"/>
      <c r="AB38" s="170"/>
      <c r="AC38" s="170"/>
      <c r="AD38" s="170"/>
      <c r="AE38" s="170"/>
    </row>
    <row r="39" spans="22:31" x14ac:dyDescent="0.2">
      <c r="V39" s="170"/>
      <c r="W39" s="170"/>
      <c r="X39" s="170"/>
      <c r="Y39" s="171"/>
      <c r="Z39" s="171"/>
      <c r="AA39" s="171"/>
      <c r="AB39" s="170"/>
      <c r="AC39" s="170"/>
      <c r="AD39" s="170"/>
      <c r="AE39" s="170"/>
    </row>
    <row r="40" spans="22:31" x14ac:dyDescent="0.2">
      <c r="V40" s="170"/>
      <c r="W40" s="170"/>
      <c r="X40" s="170"/>
      <c r="Y40" s="171"/>
      <c r="Z40" s="171"/>
      <c r="AA40" s="171"/>
      <c r="AB40" s="170"/>
      <c r="AC40" s="170"/>
      <c r="AD40" s="170"/>
      <c r="AE40" s="170"/>
    </row>
    <row r="41" spans="22:31" x14ac:dyDescent="0.2">
      <c r="V41" s="170"/>
      <c r="W41" s="170"/>
      <c r="X41" s="170"/>
      <c r="Y41" s="171"/>
      <c r="Z41" s="171"/>
      <c r="AA41" s="171"/>
      <c r="AB41" s="170"/>
      <c r="AC41" s="170"/>
      <c r="AD41" s="170"/>
      <c r="AE41" s="170"/>
    </row>
    <row r="42" spans="22:31" x14ac:dyDescent="0.2">
      <c r="V42" s="170"/>
      <c r="W42" s="170"/>
      <c r="X42" s="170"/>
      <c r="Y42" s="171"/>
      <c r="Z42" s="171"/>
      <c r="AA42" s="171"/>
      <c r="AB42" s="170"/>
      <c r="AC42" s="170"/>
      <c r="AD42" s="170"/>
      <c r="AE42" s="170"/>
    </row>
    <row r="43" spans="22:31" x14ac:dyDescent="0.2">
      <c r="V43" s="170"/>
      <c r="W43" s="170"/>
      <c r="X43" s="170"/>
      <c r="Y43" s="171"/>
      <c r="Z43" s="171"/>
      <c r="AA43" s="171"/>
      <c r="AB43" s="170"/>
      <c r="AC43" s="170"/>
      <c r="AD43" s="170"/>
      <c r="AE43" s="170"/>
    </row>
    <row r="44" spans="22:31" x14ac:dyDescent="0.2">
      <c r="V44" s="170"/>
      <c r="W44" s="170"/>
      <c r="X44" s="170"/>
      <c r="Y44" s="171"/>
      <c r="Z44" s="171"/>
      <c r="AA44" s="171"/>
      <c r="AB44" s="170"/>
      <c r="AC44" s="170"/>
      <c r="AD44" s="170"/>
      <c r="AE44" s="170"/>
    </row>
    <row r="45" spans="22:31" x14ac:dyDescent="0.2">
      <c r="V45" s="170"/>
      <c r="W45" s="170"/>
      <c r="X45" s="170"/>
      <c r="Y45" s="171"/>
      <c r="Z45" s="171"/>
      <c r="AA45" s="171"/>
      <c r="AB45" s="170"/>
      <c r="AC45" s="170"/>
      <c r="AD45" s="170"/>
      <c r="AE45" s="170"/>
    </row>
    <row r="46" spans="22:31" x14ac:dyDescent="0.2">
      <c r="V46" s="170"/>
      <c r="W46" s="170"/>
      <c r="X46" s="170"/>
      <c r="Y46" s="171"/>
      <c r="Z46" s="171"/>
      <c r="AA46" s="171"/>
      <c r="AB46" s="170"/>
      <c r="AC46" s="170"/>
      <c r="AD46" s="170"/>
      <c r="AE46" s="170"/>
    </row>
    <row r="47" spans="22:31" x14ac:dyDescent="0.2">
      <c r="V47" s="170"/>
      <c r="W47" s="170"/>
      <c r="X47" s="170"/>
      <c r="Y47" s="171"/>
      <c r="Z47" s="171"/>
      <c r="AA47" s="171"/>
      <c r="AB47" s="170"/>
      <c r="AC47" s="170"/>
      <c r="AD47" s="170"/>
      <c r="AE47" s="170"/>
    </row>
    <row r="48" spans="22:31" x14ac:dyDescent="0.2">
      <c r="V48" s="170"/>
      <c r="W48" s="170"/>
      <c r="X48" s="170"/>
      <c r="Y48" s="171"/>
      <c r="Z48" s="171"/>
      <c r="AA48" s="171"/>
      <c r="AB48" s="170"/>
      <c r="AC48" s="170"/>
      <c r="AD48" s="170"/>
      <c r="AE48" s="170"/>
    </row>
    <row r="49" spans="22:31" x14ac:dyDescent="0.2">
      <c r="V49" s="170"/>
      <c r="W49" s="170"/>
      <c r="X49" s="170"/>
      <c r="Y49" s="171"/>
      <c r="Z49" s="171"/>
      <c r="AA49" s="171"/>
      <c r="AB49" s="170"/>
      <c r="AC49" s="170"/>
      <c r="AD49" s="170"/>
      <c r="AE49" s="170"/>
    </row>
    <row r="50" spans="22:31" x14ac:dyDescent="0.2">
      <c r="V50" s="170"/>
      <c r="W50" s="170"/>
      <c r="X50" s="170"/>
      <c r="Y50" s="171"/>
      <c r="Z50" s="171"/>
      <c r="AA50" s="171"/>
      <c r="AB50" s="170"/>
      <c r="AC50" s="170"/>
      <c r="AD50" s="170"/>
      <c r="AE50" s="170"/>
    </row>
    <row r="51" spans="22:31" x14ac:dyDescent="0.2">
      <c r="V51" s="170"/>
      <c r="W51" s="170"/>
      <c r="X51" s="170"/>
      <c r="Y51" s="171"/>
      <c r="Z51" s="171"/>
      <c r="AA51" s="171"/>
      <c r="AB51" s="170"/>
      <c r="AC51" s="170"/>
      <c r="AD51" s="170"/>
      <c r="AE51" s="170"/>
    </row>
    <row r="52" spans="22:31" x14ac:dyDescent="0.2">
      <c r="V52" s="170"/>
      <c r="W52" s="170"/>
      <c r="X52" s="170"/>
      <c r="Y52" s="171"/>
      <c r="Z52" s="171"/>
      <c r="AA52" s="171"/>
      <c r="AB52" s="170"/>
      <c r="AC52" s="170"/>
      <c r="AD52" s="170"/>
      <c r="AE52" s="170"/>
    </row>
    <row r="53" spans="22:31" x14ac:dyDescent="0.2">
      <c r="V53" s="170"/>
      <c r="W53" s="170"/>
      <c r="X53" s="170"/>
      <c r="Y53" s="171"/>
      <c r="Z53" s="171"/>
      <c r="AA53" s="171"/>
      <c r="AB53" s="170"/>
      <c r="AC53" s="170"/>
      <c r="AD53" s="170"/>
      <c r="AE53" s="170"/>
    </row>
    <row r="54" spans="22:31" x14ac:dyDescent="0.2">
      <c r="V54" s="170"/>
      <c r="W54" s="170"/>
      <c r="X54" s="170"/>
      <c r="Y54" s="171"/>
      <c r="Z54" s="171"/>
      <c r="AA54" s="171"/>
      <c r="AB54" s="170"/>
      <c r="AC54" s="170"/>
      <c r="AD54" s="170"/>
      <c r="AE54" s="170"/>
    </row>
    <row r="55" spans="22:31" x14ac:dyDescent="0.2">
      <c r="V55" s="170"/>
      <c r="W55" s="170"/>
      <c r="X55" s="170"/>
      <c r="Y55" s="171"/>
      <c r="Z55" s="171"/>
      <c r="AA55" s="171"/>
      <c r="AB55" s="170"/>
      <c r="AC55" s="170"/>
      <c r="AD55" s="170"/>
      <c r="AE55" s="170"/>
    </row>
    <row r="56" spans="22:31" x14ac:dyDescent="0.2">
      <c r="V56" s="170"/>
      <c r="W56" s="170"/>
      <c r="X56" s="170"/>
      <c r="Y56" s="171"/>
      <c r="Z56" s="171"/>
      <c r="AA56" s="171"/>
      <c r="AB56" s="170"/>
      <c r="AC56" s="170"/>
      <c r="AD56" s="170"/>
      <c r="AE56" s="170"/>
    </row>
    <row r="57" spans="22:31" x14ac:dyDescent="0.2">
      <c r="V57" s="170"/>
      <c r="W57" s="170"/>
      <c r="X57" s="170"/>
      <c r="Y57" s="171"/>
      <c r="Z57" s="171"/>
      <c r="AA57" s="171"/>
      <c r="AB57" s="170"/>
      <c r="AC57" s="170"/>
      <c r="AD57" s="170"/>
      <c r="AE57" s="170"/>
    </row>
    <row r="58" spans="22:31" x14ac:dyDescent="0.2">
      <c r="V58" s="170"/>
      <c r="W58" s="170"/>
      <c r="X58" s="170"/>
      <c r="Y58" s="171"/>
      <c r="Z58" s="171"/>
      <c r="AA58" s="171"/>
      <c r="AB58" s="170"/>
      <c r="AC58" s="170"/>
      <c r="AD58" s="170"/>
      <c r="AE58" s="170"/>
    </row>
    <row r="59" spans="22:31" x14ac:dyDescent="0.2">
      <c r="V59" s="170"/>
      <c r="W59" s="170"/>
      <c r="X59" s="170"/>
      <c r="Y59" s="171"/>
      <c r="Z59" s="171"/>
      <c r="AA59" s="171"/>
      <c r="AB59" s="170"/>
      <c r="AC59" s="170"/>
      <c r="AD59" s="170"/>
      <c r="AE59" s="170"/>
    </row>
    <row r="60" spans="22:31" x14ac:dyDescent="0.2">
      <c r="V60" s="170"/>
      <c r="W60" s="170"/>
      <c r="X60" s="170"/>
      <c r="Y60" s="171"/>
      <c r="Z60" s="171"/>
      <c r="AA60" s="171"/>
      <c r="AB60" s="170"/>
      <c r="AC60" s="170"/>
      <c r="AD60" s="170"/>
      <c r="AE60" s="170"/>
    </row>
    <row r="61" spans="22:31" x14ac:dyDescent="0.2">
      <c r="V61" s="170"/>
      <c r="W61" s="170"/>
      <c r="X61" s="170"/>
      <c r="Y61" s="171"/>
      <c r="Z61" s="171"/>
      <c r="AA61" s="171"/>
      <c r="AB61" s="170"/>
      <c r="AC61" s="170"/>
      <c r="AD61" s="170"/>
      <c r="AE61" s="170"/>
    </row>
    <row r="62" spans="22:31" x14ac:dyDescent="0.2">
      <c r="V62" s="170"/>
      <c r="W62" s="170"/>
      <c r="X62" s="170"/>
      <c r="Y62" s="171"/>
      <c r="Z62" s="171"/>
      <c r="AA62" s="171"/>
      <c r="AB62" s="170"/>
      <c r="AC62" s="170"/>
      <c r="AD62" s="170"/>
      <c r="AE62" s="170"/>
    </row>
    <row r="63" spans="22:31" x14ac:dyDescent="0.2">
      <c r="V63" s="170"/>
      <c r="W63" s="170"/>
      <c r="X63" s="170"/>
      <c r="Y63" s="171"/>
      <c r="Z63" s="171"/>
      <c r="AA63" s="171"/>
      <c r="AB63" s="170"/>
      <c r="AC63" s="170"/>
      <c r="AD63" s="170"/>
      <c r="AE63" s="170"/>
    </row>
    <row r="64" spans="22:31" x14ac:dyDescent="0.2">
      <c r="V64" s="170"/>
      <c r="W64" s="170"/>
      <c r="X64" s="170"/>
      <c r="Y64" s="171"/>
      <c r="Z64" s="171"/>
      <c r="AA64" s="171"/>
      <c r="AB64" s="170"/>
      <c r="AC64" s="170"/>
      <c r="AD64" s="170"/>
      <c r="AE64" s="170"/>
    </row>
    <row r="65" spans="22:31" x14ac:dyDescent="0.2">
      <c r="V65" s="170"/>
      <c r="W65" s="170"/>
      <c r="X65" s="170"/>
      <c r="Y65" s="171"/>
      <c r="Z65" s="171"/>
      <c r="AA65" s="171"/>
      <c r="AB65" s="170"/>
      <c r="AC65" s="170"/>
      <c r="AD65" s="170"/>
      <c r="AE65" s="170"/>
    </row>
    <row r="66" spans="22:31" x14ac:dyDescent="0.2">
      <c r="V66" s="170"/>
      <c r="W66" s="170"/>
      <c r="X66" s="170"/>
      <c r="Y66" s="171"/>
      <c r="Z66" s="171"/>
      <c r="AA66" s="171"/>
      <c r="AB66" s="170"/>
      <c r="AC66" s="170"/>
      <c r="AD66" s="170"/>
      <c r="AE66" s="170"/>
    </row>
    <row r="67" spans="22:31" x14ac:dyDescent="0.2">
      <c r="V67" s="170"/>
      <c r="W67" s="170"/>
      <c r="X67" s="170"/>
      <c r="Y67" s="171"/>
      <c r="Z67" s="171"/>
      <c r="AA67" s="171"/>
      <c r="AB67" s="170"/>
      <c r="AC67" s="170"/>
      <c r="AD67" s="170"/>
      <c r="AE67" s="170"/>
    </row>
    <row r="68" spans="22:31" x14ac:dyDescent="0.2">
      <c r="V68" s="170"/>
      <c r="W68" s="170"/>
      <c r="X68" s="170"/>
      <c r="Y68" s="171"/>
      <c r="Z68" s="171"/>
      <c r="AA68" s="171"/>
      <c r="AB68" s="170"/>
      <c r="AC68" s="170"/>
      <c r="AD68" s="170"/>
      <c r="AE68" s="170"/>
    </row>
    <row r="69" spans="22:31" x14ac:dyDescent="0.2">
      <c r="V69" s="170"/>
      <c r="W69" s="170"/>
      <c r="X69" s="170"/>
      <c r="Y69" s="171"/>
      <c r="Z69" s="171"/>
      <c r="AA69" s="171"/>
      <c r="AB69" s="170"/>
      <c r="AC69" s="170"/>
      <c r="AD69" s="170"/>
      <c r="AE69" s="170"/>
    </row>
    <row r="70" spans="22:31" x14ac:dyDescent="0.2">
      <c r="V70" s="170"/>
      <c r="W70" s="170"/>
      <c r="X70" s="170"/>
      <c r="Y70" s="171"/>
      <c r="Z70" s="171"/>
      <c r="AA70" s="171"/>
      <c r="AB70" s="170"/>
      <c r="AC70" s="170"/>
      <c r="AD70" s="170"/>
      <c r="AE70" s="170"/>
    </row>
    <row r="71" spans="22:31" x14ac:dyDescent="0.2">
      <c r="V71" s="170"/>
      <c r="W71" s="170"/>
      <c r="X71" s="170"/>
      <c r="Y71" s="171"/>
      <c r="Z71" s="171"/>
      <c r="AA71" s="171"/>
      <c r="AB71" s="170"/>
      <c r="AC71" s="170"/>
      <c r="AD71" s="170"/>
      <c r="AE71" s="170"/>
    </row>
    <row r="72" spans="22:31" x14ac:dyDescent="0.2">
      <c r="V72" s="170"/>
      <c r="W72" s="170"/>
      <c r="X72" s="170"/>
      <c r="Y72" s="171"/>
      <c r="Z72" s="171"/>
      <c r="AA72" s="171"/>
      <c r="AB72" s="170"/>
      <c r="AC72" s="170"/>
      <c r="AD72" s="170"/>
      <c r="AE72" s="170"/>
    </row>
    <row r="73" spans="22:31" x14ac:dyDescent="0.2">
      <c r="V73" s="170"/>
      <c r="W73" s="170"/>
      <c r="X73" s="170"/>
      <c r="Y73" s="171"/>
      <c r="Z73" s="171"/>
      <c r="AA73" s="171"/>
      <c r="AB73" s="170"/>
      <c r="AC73" s="170"/>
      <c r="AD73" s="170"/>
      <c r="AE73" s="170"/>
    </row>
    <row r="74" spans="22:31" x14ac:dyDescent="0.2">
      <c r="V74" s="170"/>
      <c r="W74" s="170"/>
      <c r="X74" s="170"/>
      <c r="Y74" s="171"/>
      <c r="Z74" s="171"/>
      <c r="AA74" s="171"/>
      <c r="AB74" s="170"/>
      <c r="AC74" s="170"/>
      <c r="AD74" s="170"/>
      <c r="AE74" s="170"/>
    </row>
    <row r="75" spans="22:31" x14ac:dyDescent="0.2">
      <c r="V75" s="170"/>
      <c r="W75" s="170"/>
      <c r="X75" s="170"/>
      <c r="Y75" s="171"/>
      <c r="Z75" s="171"/>
      <c r="AA75" s="171"/>
      <c r="AB75" s="170"/>
      <c r="AC75" s="170"/>
      <c r="AD75" s="170"/>
      <c r="AE75" s="170"/>
    </row>
    <row r="76" spans="22:31" x14ac:dyDescent="0.2">
      <c r="V76" s="170"/>
      <c r="W76" s="170"/>
      <c r="X76" s="170"/>
      <c r="Y76" s="171"/>
      <c r="Z76" s="171"/>
      <c r="AA76" s="171"/>
      <c r="AB76" s="170"/>
      <c r="AC76" s="170"/>
      <c r="AD76" s="170"/>
      <c r="AE76" s="170"/>
    </row>
    <row r="77" spans="22:31" x14ac:dyDescent="0.2">
      <c r="V77" s="170"/>
      <c r="W77" s="170"/>
      <c r="X77" s="170"/>
      <c r="Y77" s="171"/>
      <c r="Z77" s="171"/>
      <c r="AA77" s="171"/>
      <c r="AB77" s="170"/>
      <c r="AC77" s="170"/>
      <c r="AD77" s="170"/>
      <c r="AE77" s="170"/>
    </row>
    <row r="78" spans="22:31" x14ac:dyDescent="0.2">
      <c r="V78" s="170"/>
      <c r="W78" s="170"/>
      <c r="X78" s="170"/>
      <c r="Y78" s="171"/>
      <c r="Z78" s="171"/>
      <c r="AA78" s="171"/>
      <c r="AB78" s="170"/>
      <c r="AC78" s="170"/>
      <c r="AD78" s="170"/>
      <c r="AE78" s="170"/>
    </row>
    <row r="79" spans="22:31" x14ac:dyDescent="0.2">
      <c r="V79" s="170"/>
      <c r="W79" s="170"/>
      <c r="X79" s="170"/>
      <c r="Y79" s="171"/>
      <c r="Z79" s="171"/>
      <c r="AA79" s="171"/>
      <c r="AB79" s="170"/>
      <c r="AC79" s="170"/>
      <c r="AD79" s="170"/>
      <c r="AE79" s="170"/>
    </row>
  </sheetData>
  <mergeCells count="2">
    <mergeCell ref="E9:G9"/>
    <mergeCell ref="V9:AE9"/>
  </mergeCells>
  <hyperlinks>
    <hyperlink ref="AD19" r:id="rId1" xr:uid="{AD59BDBB-E52F-2141-BDE2-3F9D2C726264}"/>
    <hyperlink ref="AD22" r:id="rId2" xr:uid="{22056CD6-072C-9545-BDD6-B2E6832453F5}"/>
    <hyperlink ref="AD12" r:id="rId3" xr:uid="{036DDD22-FEFF-E04B-9758-427D839084EC}"/>
    <hyperlink ref="AD11" r:id="rId4" xr:uid="{11963A5B-7CA6-6F4C-A501-314B5942FC8A}"/>
    <hyperlink ref="AD14" r:id="rId5" xr:uid="{6754059C-BC1D-6447-AE3C-39742541B609}"/>
  </hyperlinks>
  <pageMargins left="0.7" right="0.7" top="0.75" bottom="0.75" header="0.3" footer="0.3"/>
  <drawing r:id="rId6"/>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C8E3D-B084-9340-968C-1D75EF5FC465}">
  <sheetPr codeName="Sheet12">
    <tabColor rgb="FF0432FF"/>
  </sheetPr>
  <dimension ref="A1:AE78"/>
  <sheetViews>
    <sheetView topLeftCell="A4" workbookViewId="0">
      <selection activeCell="U10" sqref="U10"/>
    </sheetView>
  </sheetViews>
  <sheetFormatPr baseColWidth="10" defaultColWidth="11.5" defaultRowHeight="15" x14ac:dyDescent="0.2"/>
  <cols>
    <col min="2" max="2" width="10.1640625" bestFit="1" customWidth="1"/>
    <col min="3" max="3" width="7.6640625" customWidth="1"/>
    <col min="4" max="4" width="11.83203125" customWidth="1"/>
    <col min="5" max="5" width="15.6640625" style="15" bestFit="1" customWidth="1"/>
    <col min="7" max="7" width="3.6640625" customWidth="1"/>
    <col min="8" max="8" width="15" bestFit="1" customWidth="1"/>
    <col min="9" max="9" width="13.5" bestFit="1" customWidth="1"/>
    <col min="10" max="11" width="12.1640625" bestFit="1" customWidth="1"/>
    <col min="15" max="15" width="29.6640625" style="166" customWidth="1"/>
    <col min="16" max="17" width="19.1640625" style="167" customWidth="1"/>
    <col min="18" max="19" width="11.5" style="166"/>
    <col min="20" max="20" width="29.6640625" style="166" customWidth="1"/>
    <col min="21" max="21" width="28.6640625" style="166" customWidth="1"/>
    <col min="22" max="31" width="11.5" style="174"/>
  </cols>
  <sheetData>
    <row r="1" spans="1:31" ht="19" x14ac:dyDescent="0.25">
      <c r="A1" s="1" t="s">
        <v>8663</v>
      </c>
    </row>
    <row r="2" spans="1:31" ht="19" x14ac:dyDescent="0.25">
      <c r="A2" s="1" t="s">
        <v>45</v>
      </c>
    </row>
    <row r="3" spans="1:31" ht="19" x14ac:dyDescent="0.25">
      <c r="A3" s="2" t="s">
        <v>8666</v>
      </c>
    </row>
    <row r="6" spans="1:31" x14ac:dyDescent="0.2">
      <c r="E6" s="5"/>
    </row>
    <row r="7" spans="1:31" x14ac:dyDescent="0.2">
      <c r="A7" t="s">
        <v>46</v>
      </c>
      <c r="E7" s="5"/>
      <c r="I7" s="236" t="s">
        <v>21</v>
      </c>
      <c r="J7" s="236"/>
      <c r="K7" s="236"/>
      <c r="O7" s="237" t="s">
        <v>8454</v>
      </c>
      <c r="P7" s="237"/>
      <c r="Q7" s="237"/>
      <c r="R7" s="237"/>
      <c r="S7" s="237"/>
      <c r="T7" s="237"/>
      <c r="U7" s="237"/>
    </row>
    <row r="8" spans="1:31" ht="16" x14ac:dyDescent="0.2">
      <c r="B8" s="6" t="s">
        <v>8462</v>
      </c>
      <c r="C8" s="6" t="s">
        <v>17</v>
      </c>
      <c r="D8" s="6" t="s">
        <v>44</v>
      </c>
      <c r="E8" s="16" t="s">
        <v>47</v>
      </c>
      <c r="I8" s="6" t="s">
        <v>22</v>
      </c>
      <c r="J8" s="6" t="s">
        <v>32</v>
      </c>
      <c r="K8" s="6" t="s">
        <v>53</v>
      </c>
      <c r="O8" s="168" t="s">
        <v>8456</v>
      </c>
      <c r="P8" s="169" t="s">
        <v>8462</v>
      </c>
      <c r="Q8" s="169" t="s">
        <v>8474</v>
      </c>
      <c r="R8" s="168" t="s">
        <v>47</v>
      </c>
      <c r="S8" s="168" t="s">
        <v>8475</v>
      </c>
      <c r="T8" s="168" t="s">
        <v>8455</v>
      </c>
      <c r="U8" s="168" t="s">
        <v>37</v>
      </c>
      <c r="AB8" s="175" t="s">
        <v>44</v>
      </c>
      <c r="AC8" s="174" t="s">
        <v>8476</v>
      </c>
      <c r="AD8" s="174" t="s">
        <v>8475</v>
      </c>
      <c r="AE8" s="174" t="s">
        <v>47</v>
      </c>
    </row>
    <row r="9" spans="1:31" ht="64" x14ac:dyDescent="0.2">
      <c r="B9" s="5">
        <v>50000</v>
      </c>
      <c r="C9">
        <v>1</v>
      </c>
      <c r="D9" s="10">
        <f t="shared" ref="D9:D20" si="0">B9*C9</f>
        <v>50000</v>
      </c>
      <c r="E9" s="34">
        <f t="shared" ref="E9:E20" si="1">AE9</f>
        <v>6</v>
      </c>
      <c r="H9" t="s">
        <v>8601</v>
      </c>
      <c r="I9" s="12">
        <f>17.74*2000*2</f>
        <v>70960</v>
      </c>
      <c r="J9" s="12">
        <f>2*28817*1.09</f>
        <v>62821.060000000005</v>
      </c>
      <c r="K9" s="179">
        <f>2*0.028*358960</f>
        <v>20101.760000000002</v>
      </c>
      <c r="O9" s="170" t="s">
        <v>8490</v>
      </c>
      <c r="P9" s="171">
        <f>69340000/0.1/(365/2)*3.78541</f>
        <v>14382483.802739726</v>
      </c>
      <c r="Q9" s="173">
        <f>LN(P9)</f>
        <v>16.48152162154059</v>
      </c>
      <c r="R9" s="170">
        <v>77</v>
      </c>
      <c r="S9" s="173">
        <f>LN(R9)</f>
        <v>4.3438054218536841</v>
      </c>
      <c r="T9" s="170" t="s">
        <v>8463</v>
      </c>
      <c r="U9" s="170" t="s">
        <v>8674</v>
      </c>
      <c r="AB9" s="176">
        <v>50000</v>
      </c>
      <c r="AC9" s="174">
        <f t="shared" ref="AC9:AC20" si="2">LN(AB9)</f>
        <v>10.819778284410283</v>
      </c>
      <c r="AD9" s="174">
        <f t="shared" ref="AD9:AD20" si="3">7.4099*LN(AC9)-15.997</f>
        <v>1.6487564065521632</v>
      </c>
      <c r="AE9" s="174">
        <f t="shared" ref="AE9:AE20" si="4">_xlfn.CEILING.MATH(EXP(AD9))</f>
        <v>6</v>
      </c>
    </row>
    <row r="10" spans="1:31" ht="80" x14ac:dyDescent="0.2">
      <c r="B10" s="5">
        <v>50000</v>
      </c>
      <c r="C10">
        <v>3</v>
      </c>
      <c r="D10" s="10">
        <f t="shared" si="0"/>
        <v>150000</v>
      </c>
      <c r="E10" s="34">
        <f t="shared" si="1"/>
        <v>11</v>
      </c>
      <c r="O10" s="170" t="s">
        <v>8464</v>
      </c>
      <c r="P10" s="171">
        <f>37000*2/0.1</f>
        <v>740000</v>
      </c>
      <c r="Q10" s="173">
        <f t="shared" ref="Q10:S16" si="5">LN(P10)</f>
        <v>13.514405465180353</v>
      </c>
      <c r="R10" s="170">
        <v>150</v>
      </c>
      <c r="S10" s="173">
        <f t="shared" si="5"/>
        <v>5.0106352940962555</v>
      </c>
      <c r="T10" s="170" t="s">
        <v>8465</v>
      </c>
      <c r="U10" s="170" t="s">
        <v>8489</v>
      </c>
      <c r="AB10" s="176">
        <v>150000</v>
      </c>
      <c r="AC10" s="174">
        <f t="shared" si="2"/>
        <v>11.918390573078392</v>
      </c>
      <c r="AD10" s="174">
        <f t="shared" si="3"/>
        <v>2.365344505855056</v>
      </c>
      <c r="AE10" s="174">
        <f t="shared" si="4"/>
        <v>11</v>
      </c>
    </row>
    <row r="11" spans="1:31" ht="80" x14ac:dyDescent="0.2">
      <c r="B11" s="5">
        <v>50000</v>
      </c>
      <c r="C11">
        <v>10</v>
      </c>
      <c r="D11" s="10">
        <f t="shared" si="0"/>
        <v>500000</v>
      </c>
      <c r="E11" s="34">
        <f t="shared" si="1"/>
        <v>22</v>
      </c>
      <c r="O11" s="170" t="s">
        <v>8466</v>
      </c>
      <c r="P11" s="171">
        <f>25000000/0.1/(365/2)*3.78</f>
        <v>5178082.1917808214</v>
      </c>
      <c r="Q11" s="173">
        <f t="shared" si="5"/>
        <v>15.459945312435471</v>
      </c>
      <c r="R11" s="170">
        <v>70</v>
      </c>
      <c r="S11" s="173">
        <f t="shared" si="5"/>
        <v>4.2484952420493594</v>
      </c>
      <c r="T11" s="172" t="s">
        <v>8467</v>
      </c>
      <c r="U11" s="170"/>
      <c r="AB11" s="176">
        <v>500000</v>
      </c>
      <c r="AC11" s="174">
        <f t="shared" si="2"/>
        <v>13.122363377404328</v>
      </c>
      <c r="AD11" s="174">
        <f t="shared" si="3"/>
        <v>3.0784382277086557</v>
      </c>
      <c r="AE11" s="174">
        <f t="shared" si="4"/>
        <v>22</v>
      </c>
    </row>
    <row r="12" spans="1:31" ht="64" x14ac:dyDescent="0.2">
      <c r="B12" s="5">
        <v>100000</v>
      </c>
      <c r="C12">
        <v>1</v>
      </c>
      <c r="D12" s="10">
        <f t="shared" si="0"/>
        <v>100000</v>
      </c>
      <c r="E12" s="34">
        <f t="shared" si="1"/>
        <v>9</v>
      </c>
      <c r="O12" s="170" t="s">
        <v>8468</v>
      </c>
      <c r="P12" s="171">
        <f>30000000/0.1/(365/2)*3.78</f>
        <v>6213698.6301369863</v>
      </c>
      <c r="Q12" s="173">
        <f t="shared" si="5"/>
        <v>15.642266869229426</v>
      </c>
      <c r="R12" s="170">
        <v>85</v>
      </c>
      <c r="S12" s="173">
        <f t="shared" si="5"/>
        <v>4.4426512564903167</v>
      </c>
      <c r="T12" s="170" t="s">
        <v>8469</v>
      </c>
      <c r="U12" s="170"/>
      <c r="AB12" s="176">
        <v>100000</v>
      </c>
      <c r="AC12" s="174">
        <f t="shared" si="2"/>
        <v>11.512925464970229</v>
      </c>
      <c r="AD12" s="174">
        <f t="shared" si="3"/>
        <v>2.1088710033882663</v>
      </c>
      <c r="AE12" s="174">
        <f t="shared" si="4"/>
        <v>9</v>
      </c>
    </row>
    <row r="13" spans="1:31" ht="32" x14ac:dyDescent="0.2">
      <c r="B13" s="5">
        <v>100000</v>
      </c>
      <c r="C13">
        <v>3</v>
      </c>
      <c r="D13" s="10">
        <f t="shared" si="0"/>
        <v>300000</v>
      </c>
      <c r="E13" s="34">
        <f t="shared" si="1"/>
        <v>17</v>
      </c>
      <c r="O13" s="170" t="s">
        <v>8470</v>
      </c>
      <c r="P13" s="171">
        <f>75000000/0.1/(365/2)</f>
        <v>4109589.0410958906</v>
      </c>
      <c r="Q13" s="173">
        <f t="shared" si="5"/>
        <v>15.228833591472084</v>
      </c>
      <c r="R13" s="170">
        <v>100</v>
      </c>
      <c r="S13" s="173">
        <f t="shared" si="5"/>
        <v>4.6051701859880918</v>
      </c>
      <c r="T13" s="170" t="s">
        <v>8471</v>
      </c>
      <c r="U13" s="170"/>
      <c r="AB13" s="176">
        <v>300000</v>
      </c>
      <c r="AC13" s="174">
        <f t="shared" si="2"/>
        <v>12.611537753638338</v>
      </c>
      <c r="AD13" s="174">
        <f t="shared" si="3"/>
        <v>2.7842221234530022</v>
      </c>
      <c r="AE13" s="174">
        <f t="shared" si="4"/>
        <v>17</v>
      </c>
    </row>
    <row r="14" spans="1:31" ht="48" x14ac:dyDescent="0.2">
      <c r="B14" s="5">
        <v>100000</v>
      </c>
      <c r="C14">
        <v>10</v>
      </c>
      <c r="D14" s="10">
        <f t="shared" si="0"/>
        <v>1000000</v>
      </c>
      <c r="E14" s="34">
        <f t="shared" si="1"/>
        <v>32</v>
      </c>
      <c r="O14" s="170" t="s">
        <v>8473</v>
      </c>
      <c r="P14" s="171">
        <f>2000000/0.1/(365/2)*3.718</f>
        <v>407452.05479452055</v>
      </c>
      <c r="Q14" s="173">
        <f t="shared" si="5"/>
        <v>12.917678547794971</v>
      </c>
      <c r="R14" s="170">
        <v>6</v>
      </c>
      <c r="S14" s="173">
        <f t="shared" si="5"/>
        <v>1.791759469228055</v>
      </c>
      <c r="T14" s="170" t="s">
        <v>8472</v>
      </c>
      <c r="U14" s="170"/>
      <c r="AB14" s="176">
        <v>1000000</v>
      </c>
      <c r="AC14" s="174">
        <f t="shared" si="2"/>
        <v>13.815510557964274</v>
      </c>
      <c r="AD14" s="174">
        <f t="shared" si="3"/>
        <v>3.4598555070757939</v>
      </c>
      <c r="AE14" s="174">
        <f t="shared" si="4"/>
        <v>32</v>
      </c>
    </row>
    <row r="15" spans="1:31" ht="48" x14ac:dyDescent="0.2">
      <c r="B15" s="5">
        <v>500000</v>
      </c>
      <c r="C15">
        <v>1</v>
      </c>
      <c r="D15" s="10">
        <f t="shared" si="0"/>
        <v>500000</v>
      </c>
      <c r="E15" s="34">
        <f t="shared" si="1"/>
        <v>22</v>
      </c>
      <c r="O15" s="170" t="s">
        <v>8473</v>
      </c>
      <c r="P15" s="171">
        <f>1000000/0.1/(365/2)*3.718</f>
        <v>203726.02739726027</v>
      </c>
      <c r="Q15" s="173">
        <f t="shared" si="5"/>
        <v>12.224531367235025</v>
      </c>
      <c r="R15" s="170">
        <v>5</v>
      </c>
      <c r="S15" s="173">
        <f t="shared" si="5"/>
        <v>1.6094379124341003</v>
      </c>
      <c r="T15" s="170" t="s">
        <v>8472</v>
      </c>
      <c r="U15" s="170"/>
      <c r="AB15" s="176">
        <v>500000</v>
      </c>
      <c r="AC15" s="174">
        <f t="shared" si="2"/>
        <v>13.122363377404328</v>
      </c>
      <c r="AD15" s="174">
        <f t="shared" si="3"/>
        <v>3.0784382277086557</v>
      </c>
      <c r="AE15" s="174">
        <f t="shared" si="4"/>
        <v>22</v>
      </c>
    </row>
    <row r="16" spans="1:31" ht="48" x14ac:dyDescent="0.2">
      <c r="B16" s="5">
        <v>500000</v>
      </c>
      <c r="C16">
        <v>3</v>
      </c>
      <c r="D16" s="10">
        <f t="shared" si="0"/>
        <v>1500000</v>
      </c>
      <c r="E16" s="34">
        <f t="shared" si="1"/>
        <v>40</v>
      </c>
      <c r="O16" s="170" t="s">
        <v>8473</v>
      </c>
      <c r="P16" s="171">
        <f>100000/0.1/(365/2)*3.718</f>
        <v>20372.602739726026</v>
      </c>
      <c r="Q16" s="173">
        <f t="shared" si="5"/>
        <v>9.9219462742409803</v>
      </c>
      <c r="R16" s="170">
        <v>4</v>
      </c>
      <c r="S16" s="173">
        <f t="shared" si="5"/>
        <v>1.3862943611198906</v>
      </c>
      <c r="T16" s="170" t="s">
        <v>8472</v>
      </c>
      <c r="U16" s="170"/>
      <c r="AB16" s="176">
        <v>1500000</v>
      </c>
      <c r="AC16" s="174">
        <f t="shared" si="2"/>
        <v>14.220975666072439</v>
      </c>
      <c r="AD16" s="174">
        <f t="shared" si="3"/>
        <v>3.6741951620836524</v>
      </c>
      <c r="AE16" s="174">
        <f t="shared" si="4"/>
        <v>40</v>
      </c>
    </row>
    <row r="17" spans="2:31" x14ac:dyDescent="0.2">
      <c r="B17" s="5">
        <v>500000</v>
      </c>
      <c r="C17">
        <v>10</v>
      </c>
      <c r="D17" s="10">
        <f t="shared" si="0"/>
        <v>5000000</v>
      </c>
      <c r="E17" s="34">
        <f t="shared" si="1"/>
        <v>72</v>
      </c>
      <c r="O17" s="170"/>
      <c r="P17" s="171"/>
      <c r="Q17" s="171"/>
      <c r="R17" s="170"/>
      <c r="S17" s="170"/>
      <c r="T17" s="170"/>
      <c r="U17" s="170"/>
      <c r="AB17" s="176">
        <v>5000000</v>
      </c>
      <c r="AC17" s="174">
        <f t="shared" si="2"/>
        <v>15.424948470398375</v>
      </c>
      <c r="AD17" s="174">
        <f t="shared" si="3"/>
        <v>4.2763843592376851</v>
      </c>
      <c r="AE17" s="174">
        <f t="shared" si="4"/>
        <v>72</v>
      </c>
    </row>
    <row r="18" spans="2:31" x14ac:dyDescent="0.2">
      <c r="B18" s="5">
        <v>1500000</v>
      </c>
      <c r="C18">
        <v>1</v>
      </c>
      <c r="D18" s="10">
        <f t="shared" si="0"/>
        <v>1500000</v>
      </c>
      <c r="E18" s="34">
        <f t="shared" si="1"/>
        <v>40</v>
      </c>
      <c r="O18" s="170"/>
      <c r="P18" s="171"/>
      <c r="Q18" s="171"/>
      <c r="R18" s="170"/>
      <c r="S18" s="170"/>
      <c r="T18" s="170"/>
      <c r="U18" s="170"/>
      <c r="AB18" s="174">
        <v>1500000</v>
      </c>
      <c r="AC18" s="174">
        <f t="shared" si="2"/>
        <v>14.220975666072439</v>
      </c>
      <c r="AD18" s="174">
        <f t="shared" si="3"/>
        <v>3.6741951620836524</v>
      </c>
      <c r="AE18" s="174">
        <f t="shared" si="4"/>
        <v>40</v>
      </c>
    </row>
    <row r="19" spans="2:31" x14ac:dyDescent="0.2">
      <c r="B19" s="5">
        <v>1500000</v>
      </c>
      <c r="C19">
        <v>3</v>
      </c>
      <c r="D19" s="10">
        <f t="shared" si="0"/>
        <v>4500000</v>
      </c>
      <c r="E19" s="34">
        <f t="shared" si="1"/>
        <v>69</v>
      </c>
      <c r="O19" s="170"/>
      <c r="P19" s="171"/>
      <c r="Q19" s="171"/>
      <c r="R19" s="170"/>
      <c r="S19" s="170"/>
      <c r="T19" s="170"/>
      <c r="U19" s="170"/>
      <c r="AB19" s="174">
        <v>4500000</v>
      </c>
      <c r="AC19" s="174">
        <f t="shared" si="2"/>
        <v>15.319587954740548</v>
      </c>
      <c r="AD19" s="174">
        <f t="shared" si="3"/>
        <v>4.2255971929946483</v>
      </c>
      <c r="AE19" s="174">
        <f t="shared" si="4"/>
        <v>69</v>
      </c>
    </row>
    <row r="20" spans="2:31" x14ac:dyDescent="0.2">
      <c r="B20" s="5">
        <v>1500000</v>
      </c>
      <c r="C20">
        <v>10</v>
      </c>
      <c r="D20" s="10">
        <f t="shared" si="0"/>
        <v>15000000</v>
      </c>
      <c r="E20" s="34">
        <f t="shared" si="1"/>
        <v>120</v>
      </c>
      <c r="O20" s="170"/>
      <c r="P20" s="171"/>
      <c r="Q20" s="171"/>
      <c r="R20" s="170"/>
      <c r="S20" s="170"/>
      <c r="T20" s="170"/>
      <c r="U20" s="170"/>
      <c r="AB20" s="174">
        <v>15000000</v>
      </c>
      <c r="AC20" s="174">
        <f t="shared" si="2"/>
        <v>16.523560759066484</v>
      </c>
      <c r="AD20" s="174">
        <f t="shared" si="3"/>
        <v>4.7861933192995174</v>
      </c>
      <c r="AE20" s="174">
        <f t="shared" si="4"/>
        <v>120</v>
      </c>
    </row>
    <row r="21" spans="2:31" x14ac:dyDescent="0.2">
      <c r="E21" s="163"/>
      <c r="O21" s="170"/>
      <c r="P21" s="171"/>
      <c r="Q21" s="171"/>
      <c r="R21" s="170"/>
      <c r="S21" s="170"/>
      <c r="T21" s="170"/>
      <c r="U21" s="170"/>
    </row>
    <row r="22" spans="2:31" x14ac:dyDescent="0.2">
      <c r="O22" s="170"/>
      <c r="P22" s="171"/>
      <c r="Q22" s="171"/>
      <c r="R22" s="170"/>
      <c r="S22" s="170"/>
      <c r="T22" s="170"/>
      <c r="U22" s="170"/>
    </row>
    <row r="23" spans="2:31" x14ac:dyDescent="0.2">
      <c r="O23" s="170"/>
      <c r="P23" s="171"/>
      <c r="Q23" s="171"/>
      <c r="R23" s="170"/>
      <c r="S23" s="170"/>
      <c r="T23" s="170"/>
      <c r="U23" s="170"/>
    </row>
    <row r="24" spans="2:31" x14ac:dyDescent="0.2">
      <c r="O24" s="170"/>
      <c r="P24" s="171"/>
      <c r="Q24" s="171"/>
      <c r="R24" s="170"/>
      <c r="S24" s="170"/>
      <c r="T24" s="170"/>
      <c r="U24" s="170"/>
    </row>
    <row r="25" spans="2:31" x14ac:dyDescent="0.2">
      <c r="O25" s="170"/>
      <c r="P25" s="171"/>
      <c r="Q25" s="171"/>
      <c r="R25" s="170"/>
      <c r="S25" s="170"/>
      <c r="T25" s="170"/>
      <c r="U25" s="170"/>
    </row>
    <row r="26" spans="2:31" x14ac:dyDescent="0.2">
      <c r="O26" s="170"/>
      <c r="P26" s="171"/>
      <c r="Q26" s="171"/>
      <c r="R26" s="170"/>
      <c r="S26" s="170"/>
      <c r="T26" s="170"/>
      <c r="U26" s="170"/>
    </row>
    <row r="27" spans="2:31" x14ac:dyDescent="0.2">
      <c r="O27" s="170"/>
      <c r="P27" s="171"/>
      <c r="Q27" s="171"/>
      <c r="R27" s="170"/>
      <c r="S27" s="170"/>
      <c r="T27" s="170"/>
      <c r="U27" s="170"/>
    </row>
    <row r="28" spans="2:31" x14ac:dyDescent="0.2">
      <c r="O28" s="170"/>
      <c r="P28" s="171"/>
      <c r="Q28" s="171"/>
      <c r="R28" s="170"/>
      <c r="S28" s="170"/>
      <c r="T28" s="170"/>
      <c r="U28" s="170"/>
    </row>
    <row r="29" spans="2:31" x14ac:dyDescent="0.2">
      <c r="O29" s="170"/>
      <c r="P29" s="171"/>
      <c r="Q29" s="171"/>
      <c r="R29" s="170"/>
      <c r="S29" s="170"/>
      <c r="T29" s="170"/>
      <c r="U29" s="170"/>
    </row>
    <row r="30" spans="2:31" x14ac:dyDescent="0.2">
      <c r="O30" s="170"/>
      <c r="P30" s="171"/>
      <c r="Q30" s="171"/>
      <c r="R30" s="170"/>
      <c r="S30" s="170"/>
      <c r="T30" s="170"/>
      <c r="U30" s="170"/>
    </row>
    <row r="31" spans="2:31" x14ac:dyDescent="0.2">
      <c r="O31" s="170"/>
      <c r="P31" s="171"/>
      <c r="Q31" s="171"/>
      <c r="R31" s="170"/>
      <c r="S31" s="170"/>
      <c r="T31" s="170"/>
      <c r="U31" s="170"/>
    </row>
    <row r="32" spans="2:31" x14ac:dyDescent="0.2">
      <c r="O32" s="170"/>
      <c r="P32" s="171"/>
      <c r="Q32" s="171"/>
      <c r="R32" s="170"/>
      <c r="S32" s="170"/>
      <c r="T32" s="170"/>
      <c r="U32" s="170"/>
    </row>
    <row r="33" spans="15:21" x14ac:dyDescent="0.2">
      <c r="O33" s="170"/>
      <c r="P33" s="171"/>
      <c r="Q33" s="171"/>
      <c r="R33" s="170"/>
      <c r="S33" s="170"/>
      <c r="T33" s="170"/>
      <c r="U33" s="170"/>
    </row>
    <row r="34" spans="15:21" x14ac:dyDescent="0.2">
      <c r="O34" s="170"/>
      <c r="P34" s="171"/>
      <c r="Q34" s="171"/>
      <c r="R34" s="170"/>
      <c r="S34" s="170"/>
      <c r="T34" s="170"/>
      <c r="U34" s="170"/>
    </row>
    <row r="35" spans="15:21" x14ac:dyDescent="0.2">
      <c r="O35" s="170"/>
      <c r="P35" s="171"/>
      <c r="Q35" s="171"/>
      <c r="R35" s="170"/>
      <c r="S35" s="170"/>
      <c r="T35" s="170"/>
      <c r="U35" s="170"/>
    </row>
    <row r="36" spans="15:21" x14ac:dyDescent="0.2">
      <c r="O36" s="170"/>
      <c r="P36" s="171"/>
      <c r="Q36" s="171"/>
      <c r="R36" s="170"/>
      <c r="S36" s="170"/>
      <c r="T36" s="170"/>
      <c r="U36" s="170"/>
    </row>
    <row r="37" spans="15:21" x14ac:dyDescent="0.2">
      <c r="O37" s="170"/>
      <c r="P37" s="171"/>
      <c r="Q37" s="171"/>
      <c r="R37" s="170"/>
      <c r="S37" s="170"/>
      <c r="T37" s="170"/>
      <c r="U37" s="170"/>
    </row>
    <row r="38" spans="15:21" x14ac:dyDescent="0.2">
      <c r="O38" s="170"/>
      <c r="P38" s="171"/>
      <c r="Q38" s="171"/>
      <c r="R38" s="170"/>
      <c r="S38" s="170"/>
      <c r="T38" s="170"/>
      <c r="U38" s="170"/>
    </row>
    <row r="39" spans="15:21" x14ac:dyDescent="0.2">
      <c r="O39" s="170"/>
      <c r="P39" s="171"/>
      <c r="Q39" s="171"/>
      <c r="R39" s="170"/>
      <c r="S39" s="170"/>
      <c r="T39" s="170"/>
      <c r="U39" s="170"/>
    </row>
    <row r="40" spans="15:21" x14ac:dyDescent="0.2">
      <c r="O40" s="170"/>
      <c r="P40" s="171"/>
      <c r="Q40" s="171"/>
      <c r="R40" s="170"/>
      <c r="S40" s="170"/>
      <c r="T40" s="170"/>
      <c r="U40" s="170"/>
    </row>
    <row r="41" spans="15:21" x14ac:dyDescent="0.2">
      <c r="O41" s="170"/>
      <c r="P41" s="171"/>
      <c r="Q41" s="171"/>
      <c r="R41" s="170"/>
      <c r="S41" s="170"/>
      <c r="T41" s="170"/>
      <c r="U41" s="170"/>
    </row>
    <row r="42" spans="15:21" x14ac:dyDescent="0.2">
      <c r="O42" s="170"/>
      <c r="P42" s="171"/>
      <c r="Q42" s="171"/>
      <c r="R42" s="170"/>
      <c r="S42" s="170"/>
      <c r="T42" s="170"/>
      <c r="U42" s="170"/>
    </row>
    <row r="43" spans="15:21" x14ac:dyDescent="0.2">
      <c r="O43" s="170"/>
      <c r="P43" s="171"/>
      <c r="Q43" s="171"/>
      <c r="R43" s="170"/>
      <c r="S43" s="170"/>
      <c r="T43" s="170"/>
      <c r="U43" s="170"/>
    </row>
    <row r="44" spans="15:21" x14ac:dyDescent="0.2">
      <c r="O44" s="170"/>
      <c r="P44" s="171"/>
      <c r="Q44" s="171"/>
      <c r="R44" s="170"/>
      <c r="S44" s="170"/>
      <c r="T44" s="170"/>
      <c r="U44" s="170"/>
    </row>
    <row r="45" spans="15:21" x14ac:dyDescent="0.2">
      <c r="O45" s="170"/>
      <c r="P45" s="171"/>
      <c r="Q45" s="171"/>
      <c r="R45" s="170"/>
      <c r="S45" s="170"/>
      <c r="T45" s="170"/>
      <c r="U45" s="170"/>
    </row>
    <row r="46" spans="15:21" x14ac:dyDescent="0.2">
      <c r="O46" s="170"/>
      <c r="P46" s="171"/>
      <c r="Q46" s="171"/>
      <c r="R46" s="170"/>
      <c r="S46" s="170"/>
      <c r="T46" s="170"/>
      <c r="U46" s="170"/>
    </row>
    <row r="47" spans="15:21" x14ac:dyDescent="0.2">
      <c r="O47" s="170"/>
      <c r="P47" s="171"/>
      <c r="Q47" s="171"/>
      <c r="R47" s="170"/>
      <c r="S47" s="170"/>
      <c r="T47" s="170"/>
      <c r="U47" s="170"/>
    </row>
    <row r="48" spans="15:21" x14ac:dyDescent="0.2">
      <c r="O48" s="170"/>
      <c r="P48" s="171"/>
      <c r="Q48" s="171"/>
      <c r="R48" s="170"/>
      <c r="S48" s="170"/>
      <c r="T48" s="170"/>
      <c r="U48" s="170"/>
    </row>
    <row r="49" spans="15:21" x14ac:dyDescent="0.2">
      <c r="O49" s="170"/>
      <c r="P49" s="171"/>
      <c r="Q49" s="171"/>
      <c r="R49" s="170"/>
      <c r="S49" s="170"/>
      <c r="T49" s="170"/>
      <c r="U49" s="170"/>
    </row>
    <row r="50" spans="15:21" x14ac:dyDescent="0.2">
      <c r="O50" s="170"/>
      <c r="P50" s="171"/>
      <c r="Q50" s="171"/>
      <c r="R50" s="170"/>
      <c r="S50" s="170"/>
      <c r="T50" s="170"/>
      <c r="U50" s="170"/>
    </row>
    <row r="51" spans="15:21" x14ac:dyDescent="0.2">
      <c r="O51" s="170"/>
      <c r="P51" s="171"/>
      <c r="Q51" s="171"/>
      <c r="R51" s="170"/>
      <c r="S51" s="170"/>
      <c r="T51" s="170"/>
      <c r="U51" s="170"/>
    </row>
    <row r="52" spans="15:21" x14ac:dyDescent="0.2">
      <c r="O52" s="170"/>
      <c r="P52" s="171"/>
      <c r="Q52" s="171"/>
      <c r="R52" s="170"/>
      <c r="S52" s="170"/>
      <c r="T52" s="170"/>
      <c r="U52" s="170"/>
    </row>
    <row r="53" spans="15:21" x14ac:dyDescent="0.2">
      <c r="O53" s="170"/>
      <c r="P53" s="171"/>
      <c r="Q53" s="171"/>
      <c r="R53" s="170"/>
      <c r="S53" s="170"/>
      <c r="T53" s="170"/>
      <c r="U53" s="170"/>
    </row>
    <row r="54" spans="15:21" x14ac:dyDescent="0.2">
      <c r="O54" s="170"/>
      <c r="P54" s="171"/>
      <c r="Q54" s="171"/>
      <c r="R54" s="170"/>
      <c r="S54" s="170"/>
      <c r="T54" s="170"/>
      <c r="U54" s="170"/>
    </row>
    <row r="55" spans="15:21" x14ac:dyDescent="0.2">
      <c r="O55" s="170"/>
      <c r="P55" s="171"/>
      <c r="Q55" s="171"/>
      <c r="R55" s="170"/>
      <c r="S55" s="170"/>
      <c r="T55" s="170"/>
      <c r="U55" s="170"/>
    </row>
    <row r="56" spans="15:21" x14ac:dyDescent="0.2">
      <c r="O56" s="170"/>
      <c r="P56" s="171"/>
      <c r="Q56" s="171"/>
      <c r="R56" s="170"/>
      <c r="S56" s="170"/>
      <c r="T56" s="170"/>
      <c r="U56" s="170"/>
    </row>
    <row r="57" spans="15:21" x14ac:dyDescent="0.2">
      <c r="O57" s="170"/>
      <c r="P57" s="171"/>
      <c r="Q57" s="171"/>
      <c r="R57" s="170"/>
      <c r="S57" s="170"/>
      <c r="T57" s="170"/>
      <c r="U57" s="170"/>
    </row>
    <row r="58" spans="15:21" x14ac:dyDescent="0.2">
      <c r="O58" s="170"/>
      <c r="P58" s="171"/>
      <c r="Q58" s="171"/>
      <c r="R58" s="170"/>
      <c r="S58" s="170"/>
      <c r="T58" s="170"/>
      <c r="U58" s="170"/>
    </row>
    <row r="59" spans="15:21" x14ac:dyDescent="0.2">
      <c r="O59" s="170"/>
      <c r="P59" s="171"/>
      <c r="Q59" s="171"/>
      <c r="R59" s="170"/>
      <c r="S59" s="170"/>
      <c r="T59" s="170"/>
      <c r="U59" s="170"/>
    </row>
    <row r="60" spans="15:21" x14ac:dyDescent="0.2">
      <c r="O60" s="170"/>
      <c r="P60" s="171"/>
      <c r="Q60" s="171"/>
      <c r="R60" s="170"/>
      <c r="S60" s="170"/>
      <c r="T60" s="170"/>
      <c r="U60" s="170"/>
    </row>
    <row r="61" spans="15:21" x14ac:dyDescent="0.2">
      <c r="O61" s="170"/>
      <c r="P61" s="171"/>
      <c r="Q61" s="171"/>
      <c r="R61" s="170"/>
      <c r="S61" s="170"/>
      <c r="T61" s="170"/>
      <c r="U61" s="170"/>
    </row>
    <row r="62" spans="15:21" x14ac:dyDescent="0.2">
      <c r="O62" s="170"/>
      <c r="P62" s="171"/>
      <c r="Q62" s="171"/>
      <c r="R62" s="170"/>
      <c r="S62" s="170"/>
      <c r="T62" s="170"/>
      <c r="U62" s="170"/>
    </row>
    <row r="63" spans="15:21" x14ac:dyDescent="0.2">
      <c r="O63" s="170"/>
      <c r="P63" s="171"/>
      <c r="Q63" s="171"/>
      <c r="R63" s="170"/>
      <c r="S63" s="170"/>
      <c r="T63" s="170"/>
      <c r="U63" s="170"/>
    </row>
    <row r="64" spans="15:21" x14ac:dyDescent="0.2">
      <c r="O64" s="170"/>
      <c r="P64" s="171"/>
      <c r="Q64" s="171"/>
      <c r="R64" s="170"/>
      <c r="S64" s="170"/>
      <c r="T64" s="170"/>
      <c r="U64" s="170"/>
    </row>
    <row r="65" spans="15:21" x14ac:dyDescent="0.2">
      <c r="O65" s="170"/>
      <c r="P65" s="171"/>
      <c r="Q65" s="171"/>
      <c r="R65" s="170"/>
      <c r="S65" s="170"/>
      <c r="T65" s="170"/>
      <c r="U65" s="170"/>
    </row>
    <row r="66" spans="15:21" x14ac:dyDescent="0.2">
      <c r="O66" s="170"/>
      <c r="P66" s="171"/>
      <c r="Q66" s="171"/>
      <c r="R66" s="170"/>
      <c r="S66" s="170"/>
      <c r="T66" s="170"/>
      <c r="U66" s="170"/>
    </row>
    <row r="67" spans="15:21" x14ac:dyDescent="0.2">
      <c r="O67" s="170"/>
      <c r="P67" s="171"/>
      <c r="Q67" s="171"/>
      <c r="R67" s="170"/>
      <c r="S67" s="170"/>
      <c r="T67" s="170"/>
      <c r="U67" s="170"/>
    </row>
    <row r="68" spans="15:21" x14ac:dyDescent="0.2">
      <c r="O68" s="170"/>
      <c r="P68" s="171"/>
      <c r="Q68" s="171"/>
      <c r="R68" s="170"/>
      <c r="S68" s="170"/>
      <c r="T68" s="170"/>
      <c r="U68" s="170"/>
    </row>
    <row r="69" spans="15:21" x14ac:dyDescent="0.2">
      <c r="O69" s="170"/>
      <c r="P69" s="171"/>
      <c r="Q69" s="171"/>
      <c r="R69" s="170"/>
      <c r="S69" s="170"/>
      <c r="T69" s="170"/>
      <c r="U69" s="170"/>
    </row>
    <row r="70" spans="15:21" x14ac:dyDescent="0.2">
      <c r="O70" s="170"/>
      <c r="P70" s="171"/>
      <c r="Q70" s="171"/>
      <c r="R70" s="170"/>
      <c r="S70" s="170"/>
      <c r="T70" s="170"/>
      <c r="U70" s="170"/>
    </row>
    <row r="71" spans="15:21" x14ac:dyDescent="0.2">
      <c r="O71" s="170"/>
      <c r="P71" s="171"/>
      <c r="Q71" s="171"/>
      <c r="R71" s="170"/>
      <c r="S71" s="170"/>
      <c r="T71" s="170"/>
      <c r="U71" s="170"/>
    </row>
    <row r="72" spans="15:21" x14ac:dyDescent="0.2">
      <c r="O72" s="170"/>
      <c r="P72" s="171"/>
      <c r="Q72" s="171"/>
      <c r="R72" s="170"/>
      <c r="S72" s="170"/>
      <c r="T72" s="170"/>
      <c r="U72" s="170"/>
    </row>
    <row r="73" spans="15:21" x14ac:dyDescent="0.2">
      <c r="O73" s="170"/>
      <c r="P73" s="171"/>
      <c r="Q73" s="171"/>
      <c r="R73" s="170"/>
      <c r="S73" s="170"/>
      <c r="T73" s="170"/>
      <c r="U73" s="170"/>
    </row>
    <row r="74" spans="15:21" x14ac:dyDescent="0.2">
      <c r="O74" s="170"/>
      <c r="P74" s="171"/>
      <c r="Q74" s="171"/>
      <c r="R74" s="170"/>
      <c r="S74" s="170"/>
      <c r="T74" s="170"/>
      <c r="U74" s="170"/>
    </row>
    <row r="75" spans="15:21" x14ac:dyDescent="0.2">
      <c r="O75" s="170"/>
      <c r="P75" s="171"/>
      <c r="Q75" s="171"/>
      <c r="R75" s="170"/>
      <c r="S75" s="170"/>
      <c r="T75" s="170"/>
      <c r="U75" s="170"/>
    </row>
    <row r="76" spans="15:21" x14ac:dyDescent="0.2">
      <c r="O76" s="170"/>
      <c r="P76" s="171"/>
      <c r="Q76" s="171"/>
      <c r="R76" s="170"/>
      <c r="S76" s="170"/>
      <c r="T76" s="170"/>
      <c r="U76" s="170"/>
    </row>
    <row r="77" spans="15:21" x14ac:dyDescent="0.2">
      <c r="O77" s="170"/>
      <c r="P77" s="171"/>
      <c r="Q77" s="171"/>
      <c r="R77" s="170"/>
      <c r="S77" s="170"/>
      <c r="T77" s="170"/>
      <c r="U77" s="170"/>
    </row>
    <row r="78" spans="15:21" x14ac:dyDescent="0.2">
      <c r="O78" s="170"/>
      <c r="P78" s="171"/>
      <c r="Q78" s="171"/>
      <c r="R78" s="170"/>
      <c r="S78" s="170"/>
      <c r="T78" s="170"/>
      <c r="U78" s="170"/>
    </row>
  </sheetData>
  <mergeCells count="2">
    <mergeCell ref="I7:K7"/>
    <mergeCell ref="O7:U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8B288-F3F0-DA48-8E06-3A03AC5E0538}">
  <sheetPr codeName="Sheet13">
    <tabColor rgb="FF0432FF"/>
  </sheetPr>
  <dimension ref="A1:Q31"/>
  <sheetViews>
    <sheetView topLeftCell="C6" workbookViewId="0">
      <selection activeCell="J22" sqref="J22"/>
    </sheetView>
  </sheetViews>
  <sheetFormatPr baseColWidth="10" defaultColWidth="11.5" defaultRowHeight="15" x14ac:dyDescent="0.2"/>
  <cols>
    <col min="1" max="1" width="55.33203125" bestFit="1" customWidth="1"/>
    <col min="2" max="2" width="36.6640625" customWidth="1"/>
    <col min="6" max="6" width="17.1640625" bestFit="1" customWidth="1"/>
    <col min="7" max="7" width="68.5" style="7" customWidth="1"/>
    <col min="13" max="13" width="19.33203125" style="201" customWidth="1"/>
    <col min="14" max="14" width="22.83203125" style="201" customWidth="1"/>
    <col min="15" max="15" width="1.33203125" style="201" customWidth="1"/>
    <col min="16" max="17" width="20.83203125" style="201" customWidth="1"/>
  </cols>
  <sheetData>
    <row r="1" spans="1:17" ht="19" x14ac:dyDescent="0.25">
      <c r="A1" s="1" t="s">
        <v>8663</v>
      </c>
      <c r="B1" s="1"/>
      <c r="M1" s="201" t="s">
        <v>8574</v>
      </c>
    </row>
    <row r="2" spans="1:17" ht="19" x14ac:dyDescent="0.25">
      <c r="A2" s="1" t="s">
        <v>62</v>
      </c>
      <c r="B2" s="1"/>
    </row>
    <row r="3" spans="1:17" ht="19" x14ac:dyDescent="0.25">
      <c r="A3" s="2" t="s">
        <v>8666</v>
      </c>
      <c r="B3" s="2"/>
    </row>
    <row r="6" spans="1:17" x14ac:dyDescent="0.2">
      <c r="C6" s="238" t="s">
        <v>55</v>
      </c>
      <c r="D6" s="238"/>
      <c r="E6" s="238"/>
    </row>
    <row r="7" spans="1:17" ht="16" x14ac:dyDescent="0.2">
      <c r="A7" s="4" t="s">
        <v>0</v>
      </c>
      <c r="B7" s="4" t="s">
        <v>59</v>
      </c>
      <c r="C7" s="4" t="s">
        <v>22</v>
      </c>
      <c r="D7" s="4" t="s">
        <v>32</v>
      </c>
      <c r="E7" s="4" t="s">
        <v>53</v>
      </c>
      <c r="F7" s="4" t="s">
        <v>80</v>
      </c>
      <c r="G7" s="13" t="s">
        <v>37</v>
      </c>
      <c r="M7" s="239" t="s">
        <v>8572</v>
      </c>
      <c r="N7" s="239"/>
      <c r="P7" s="239" t="s">
        <v>8572</v>
      </c>
      <c r="Q7" s="239"/>
    </row>
    <row r="8" spans="1:17" x14ac:dyDescent="0.2">
      <c r="A8" t="s">
        <v>25</v>
      </c>
      <c r="B8" s="11" t="s">
        <v>35</v>
      </c>
      <c r="C8" s="181">
        <f>500/1000000</f>
        <v>5.0000000000000001E-4</v>
      </c>
      <c r="D8" s="181">
        <f>500/1000000</f>
        <v>5.0000000000000001E-4</v>
      </c>
      <c r="E8" s="181">
        <f>400/1000000</f>
        <v>4.0000000000000002E-4</v>
      </c>
      <c r="F8" t="s">
        <v>26</v>
      </c>
      <c r="G8" t="s">
        <v>8675</v>
      </c>
      <c r="M8" s="202" t="s">
        <v>8573</v>
      </c>
      <c r="N8" s="202" t="s">
        <v>8576</v>
      </c>
      <c r="P8" s="202" t="s">
        <v>8573</v>
      </c>
      <c r="Q8" s="202" t="s">
        <v>8576</v>
      </c>
    </row>
    <row r="9" spans="1:17" ht="16" x14ac:dyDescent="0.2">
      <c r="A9" t="s">
        <v>76</v>
      </c>
      <c r="B9" s="11" t="s">
        <v>35</v>
      </c>
      <c r="C9" s="181">
        <v>0</v>
      </c>
      <c r="D9" s="181">
        <v>0</v>
      </c>
      <c r="E9" s="181">
        <v>0</v>
      </c>
      <c r="F9" t="s">
        <v>26</v>
      </c>
      <c r="G9" s="7" t="s">
        <v>75</v>
      </c>
      <c r="M9" s="201" t="s">
        <v>8564</v>
      </c>
      <c r="N9" s="201">
        <v>0.33</v>
      </c>
      <c r="P9" s="201" t="s">
        <v>8580</v>
      </c>
      <c r="Q9" s="201">
        <v>0.39</v>
      </c>
    </row>
    <row r="10" spans="1:17" ht="16" x14ac:dyDescent="0.2">
      <c r="A10" t="s">
        <v>77</v>
      </c>
      <c r="B10" s="11" t="s">
        <v>35</v>
      </c>
      <c r="C10" s="17">
        <v>1</v>
      </c>
      <c r="D10" s="17">
        <v>1</v>
      </c>
      <c r="E10" s="17">
        <v>1</v>
      </c>
      <c r="G10" s="7" t="s">
        <v>75</v>
      </c>
      <c r="M10" s="201" t="s">
        <v>8565</v>
      </c>
      <c r="N10" s="201">
        <v>0.45</v>
      </c>
      <c r="P10" s="201" t="s">
        <v>8581</v>
      </c>
      <c r="Q10" s="201" t="s">
        <v>8585</v>
      </c>
    </row>
    <row r="11" spans="1:17" ht="16" x14ac:dyDescent="0.2">
      <c r="A11" t="s">
        <v>8651</v>
      </c>
      <c r="B11" s="11" t="s">
        <v>35</v>
      </c>
      <c r="C11" s="17">
        <v>1</v>
      </c>
      <c r="D11" s="17">
        <v>1</v>
      </c>
      <c r="E11" s="17">
        <v>1</v>
      </c>
      <c r="G11" s="7" t="s">
        <v>8650</v>
      </c>
    </row>
    <row r="12" spans="1:17" x14ac:dyDescent="0.2">
      <c r="A12" t="s">
        <v>25</v>
      </c>
      <c r="B12" s="11" t="s">
        <v>60</v>
      </c>
      <c r="C12" s="181">
        <f>42.5/1000000</f>
        <v>4.2500000000000003E-5</v>
      </c>
      <c r="D12" s="180" t="s">
        <v>6221</v>
      </c>
      <c r="E12" s="180" t="s">
        <v>6221</v>
      </c>
      <c r="F12" t="s">
        <v>26</v>
      </c>
      <c r="G12" t="s">
        <v>8577</v>
      </c>
      <c r="M12" s="201" t="s">
        <v>8566</v>
      </c>
      <c r="N12" s="201">
        <v>0.32</v>
      </c>
      <c r="P12" s="201" t="s">
        <v>8582</v>
      </c>
      <c r="Q12" s="201">
        <v>0.21</v>
      </c>
    </row>
    <row r="13" spans="1:17" x14ac:dyDescent="0.2">
      <c r="A13" t="s">
        <v>76</v>
      </c>
      <c r="B13" s="11" t="s">
        <v>60</v>
      </c>
      <c r="C13" s="181" t="e">
        <f>#REF!/1000</f>
        <v>#REF!</v>
      </c>
      <c r="D13" s="180" t="s">
        <v>6221</v>
      </c>
      <c r="E13" s="180" t="s">
        <v>6221</v>
      </c>
      <c r="F13" t="s">
        <v>26</v>
      </c>
      <c r="G13" t="s">
        <v>8625</v>
      </c>
      <c r="M13" s="201" t="s">
        <v>8567</v>
      </c>
      <c r="N13" s="201">
        <v>0.28000000000000003</v>
      </c>
      <c r="P13" s="201" t="s">
        <v>8583</v>
      </c>
      <c r="Q13" s="201">
        <v>0.21</v>
      </c>
    </row>
    <row r="14" spans="1:17" x14ac:dyDescent="0.2">
      <c r="A14" t="s">
        <v>77</v>
      </c>
      <c r="B14" s="11" t="s">
        <v>60</v>
      </c>
      <c r="C14" s="17">
        <v>0.43099999999999999</v>
      </c>
      <c r="D14" s="17">
        <v>0.43099999999999999</v>
      </c>
      <c r="E14" s="17">
        <v>0.43099999999999999</v>
      </c>
      <c r="G14" t="s">
        <v>8660</v>
      </c>
      <c r="M14" s="201" t="s">
        <v>8568</v>
      </c>
      <c r="N14" s="201">
        <v>0.17</v>
      </c>
      <c r="P14" s="201" t="s">
        <v>8584</v>
      </c>
      <c r="Q14" s="201">
        <v>0.55000000000000004</v>
      </c>
    </row>
    <row r="15" spans="1:17" x14ac:dyDescent="0.2">
      <c r="A15" t="s">
        <v>8651</v>
      </c>
      <c r="B15" s="11" t="s">
        <v>60</v>
      </c>
      <c r="C15" s="17">
        <v>0.98</v>
      </c>
      <c r="D15" s="17">
        <v>0.98</v>
      </c>
      <c r="E15" s="17">
        <v>0.98</v>
      </c>
      <c r="G15" t="s">
        <v>8656</v>
      </c>
    </row>
    <row r="16" spans="1:17" ht="16" x14ac:dyDescent="0.2">
      <c r="A16" t="s">
        <v>25</v>
      </c>
      <c r="B16" s="11" t="s">
        <v>41</v>
      </c>
      <c r="C16" s="181">
        <f>600/1000000</f>
        <v>5.9999999999999995E-4</v>
      </c>
      <c r="D16" s="181">
        <f>600/1000000</f>
        <v>5.9999999999999995E-4</v>
      </c>
      <c r="E16" s="181">
        <f>500/1000000</f>
        <v>5.0000000000000001E-4</v>
      </c>
      <c r="F16" t="s">
        <v>26</v>
      </c>
      <c r="G16" s="7" t="s">
        <v>8676</v>
      </c>
      <c r="M16" s="201" t="s">
        <v>8569</v>
      </c>
      <c r="N16" s="201">
        <v>0.28000000000000003</v>
      </c>
    </row>
    <row r="17" spans="1:17" ht="16" x14ac:dyDescent="0.2">
      <c r="A17" t="s">
        <v>76</v>
      </c>
      <c r="B17" s="11" t="s">
        <v>41</v>
      </c>
      <c r="C17" s="181">
        <v>0</v>
      </c>
      <c r="D17" s="181">
        <v>0</v>
      </c>
      <c r="E17" s="181">
        <v>0</v>
      </c>
      <c r="F17" t="s">
        <v>26</v>
      </c>
      <c r="G17" s="7" t="s">
        <v>75</v>
      </c>
      <c r="M17" s="201" t="s">
        <v>8570</v>
      </c>
      <c r="N17" s="201">
        <v>0.18</v>
      </c>
    </row>
    <row r="18" spans="1:17" ht="16" x14ac:dyDescent="0.2">
      <c r="A18" t="s">
        <v>77</v>
      </c>
      <c r="B18" s="11" t="s">
        <v>41</v>
      </c>
      <c r="C18" s="17">
        <v>1</v>
      </c>
      <c r="D18" s="17">
        <v>1</v>
      </c>
      <c r="E18" s="17">
        <v>1</v>
      </c>
      <c r="G18" s="7" t="s">
        <v>75</v>
      </c>
      <c r="M18" s="201" t="s">
        <v>8571</v>
      </c>
      <c r="N18" s="201">
        <v>0.19</v>
      </c>
    </row>
    <row r="19" spans="1:17" ht="16" x14ac:dyDescent="0.2">
      <c r="A19" t="s">
        <v>8651</v>
      </c>
      <c r="B19" s="11" t="s">
        <v>41</v>
      </c>
      <c r="C19" s="17">
        <v>1</v>
      </c>
      <c r="D19" s="17">
        <v>1</v>
      </c>
      <c r="E19" s="17">
        <v>1</v>
      </c>
      <c r="G19" s="7" t="s">
        <v>8649</v>
      </c>
    </row>
    <row r="20" spans="1:17" x14ac:dyDescent="0.2">
      <c r="A20" t="s">
        <v>25</v>
      </c>
      <c r="B20" s="11" t="s">
        <v>72</v>
      </c>
      <c r="C20" s="180" t="s">
        <v>6221</v>
      </c>
      <c r="D20" s="181">
        <f>'Sugar Beets Cost'!Q54/1000000</f>
        <v>5.27E-5</v>
      </c>
      <c r="E20" s="180" t="s">
        <v>6221</v>
      </c>
      <c r="F20" t="s">
        <v>26</v>
      </c>
      <c r="M20" s="201" t="s">
        <v>8571</v>
      </c>
      <c r="N20" s="201">
        <v>0.11</v>
      </c>
    </row>
    <row r="21" spans="1:17" x14ac:dyDescent="0.2">
      <c r="A21" t="s">
        <v>76</v>
      </c>
      <c r="B21" s="11" t="s">
        <v>72</v>
      </c>
      <c r="C21" s="180" t="s">
        <v>6221</v>
      </c>
      <c r="D21" s="181">
        <v>6.9699999999999987E-5</v>
      </c>
      <c r="E21" s="180" t="s">
        <v>6221</v>
      </c>
      <c r="F21" t="s">
        <v>26</v>
      </c>
      <c r="G21" t="s">
        <v>8625</v>
      </c>
      <c r="M21" s="201" t="s">
        <v>8575</v>
      </c>
      <c r="N21" s="201">
        <v>0.54</v>
      </c>
    </row>
    <row r="22" spans="1:17" ht="64" x14ac:dyDescent="0.2">
      <c r="A22" t="s">
        <v>77</v>
      </c>
      <c r="B22" s="11" t="s">
        <v>72</v>
      </c>
      <c r="C22" s="17">
        <v>0.36</v>
      </c>
      <c r="D22" s="17">
        <v>0.36</v>
      </c>
      <c r="E22" s="17">
        <v>0.36</v>
      </c>
      <c r="G22" s="7" t="s">
        <v>8661</v>
      </c>
    </row>
    <row r="23" spans="1:17" x14ac:dyDescent="0.2">
      <c r="A23" t="s">
        <v>8651</v>
      </c>
      <c r="B23" s="11" t="s">
        <v>72</v>
      </c>
      <c r="C23" s="17">
        <v>0.98199999999999998</v>
      </c>
      <c r="D23" s="17">
        <v>0.98199999999999998</v>
      </c>
      <c r="E23" s="17">
        <v>0.98199999999999998</v>
      </c>
      <c r="G23" t="s">
        <v>8657</v>
      </c>
    </row>
    <row r="24" spans="1:17" ht="16" x14ac:dyDescent="0.2">
      <c r="A24" t="s">
        <v>25</v>
      </c>
      <c r="B24" s="11" t="s">
        <v>8460</v>
      </c>
      <c r="C24" s="180" t="s">
        <v>6221</v>
      </c>
      <c r="D24" s="180" t="s">
        <v>6221</v>
      </c>
      <c r="E24" s="181">
        <v>2.9014989293361881E-5</v>
      </c>
      <c r="F24" t="s">
        <v>26</v>
      </c>
      <c r="G24" s="7" t="s">
        <v>8677</v>
      </c>
      <c r="M24" s="201" t="s">
        <v>8578</v>
      </c>
      <c r="N24" s="203">
        <f>AVERAGE(N9:N21)</f>
        <v>0.28500000000000003</v>
      </c>
      <c r="P24" s="201" t="s">
        <v>8578</v>
      </c>
      <c r="Q24" s="203">
        <f>AVERAGE(Q9:Q21)</f>
        <v>0.33999999999999997</v>
      </c>
    </row>
    <row r="25" spans="1:17" ht="16" x14ac:dyDescent="0.2">
      <c r="A25" t="s">
        <v>76</v>
      </c>
      <c r="B25" s="11" t="s">
        <v>8460</v>
      </c>
      <c r="C25" s="180" t="s">
        <v>6221</v>
      </c>
      <c r="D25" s="180" t="s">
        <v>6221</v>
      </c>
      <c r="E25" s="181">
        <v>8.0335000000000023E-5</v>
      </c>
      <c r="F25" t="s">
        <v>26</v>
      </c>
      <c r="G25" s="7" t="s">
        <v>8563</v>
      </c>
      <c r="M25" s="201" t="s">
        <v>57</v>
      </c>
      <c r="N25" s="203">
        <f>C12/C14*1000</f>
        <v>9.860788863109049E-2</v>
      </c>
      <c r="P25" s="201" t="s">
        <v>57</v>
      </c>
      <c r="Q25" s="203">
        <f>D20/D22*1000</f>
        <v>0.1463888888888889</v>
      </c>
    </row>
    <row r="26" spans="1:17" ht="112" x14ac:dyDescent="0.2">
      <c r="A26" t="s">
        <v>77</v>
      </c>
      <c r="B26" s="11" t="s">
        <v>8460</v>
      </c>
      <c r="C26" s="17">
        <v>0.42899999999999999</v>
      </c>
      <c r="D26" s="17">
        <v>0.42899999999999999</v>
      </c>
      <c r="E26" s="17">
        <v>0.42899999999999999</v>
      </c>
      <c r="G26" s="7" t="s">
        <v>8662</v>
      </c>
      <c r="M26" s="201" t="s">
        <v>8579</v>
      </c>
      <c r="N26" s="203">
        <f>N24-N25</f>
        <v>0.18639211136890954</v>
      </c>
      <c r="P26" s="201" t="s">
        <v>8579</v>
      </c>
      <c r="Q26" s="203">
        <f>Q24-Q25</f>
        <v>0.19361111111111107</v>
      </c>
    </row>
    <row r="27" spans="1:17" x14ac:dyDescent="0.2">
      <c r="A27" t="s">
        <v>8651</v>
      </c>
      <c r="B27" s="11" t="s">
        <v>8460</v>
      </c>
      <c r="C27" s="17">
        <v>0.98</v>
      </c>
      <c r="D27" s="17">
        <v>0.98</v>
      </c>
      <c r="E27" s="17">
        <v>0.98</v>
      </c>
      <c r="G27" t="s">
        <v>8658</v>
      </c>
      <c r="N27" s="203"/>
      <c r="Q27" s="203"/>
    </row>
    <row r="28" spans="1:17" ht="48" x14ac:dyDescent="0.2">
      <c r="A28" t="s">
        <v>25</v>
      </c>
      <c r="B28" s="11" t="s">
        <v>8599</v>
      </c>
      <c r="C28" s="181">
        <v>9.7644539614561031E-5</v>
      </c>
      <c r="D28" s="181">
        <v>9.7644539614561031E-5</v>
      </c>
      <c r="E28" s="181">
        <v>9.7644539614561031E-5</v>
      </c>
      <c r="F28" t="s">
        <v>26</v>
      </c>
      <c r="G28" s="7" t="s">
        <v>8678</v>
      </c>
    </row>
    <row r="29" spans="1:17" ht="80" x14ac:dyDescent="0.2">
      <c r="A29" t="s">
        <v>76</v>
      </c>
      <c r="B29" s="11" t="s">
        <v>8599</v>
      </c>
      <c r="C29" s="181">
        <v>3.8099999999999998E-5</v>
      </c>
      <c r="D29" s="181">
        <v>3.8099999999999998E-5</v>
      </c>
      <c r="E29" s="181">
        <v>3.8099999999999998E-5</v>
      </c>
      <c r="F29" t="s">
        <v>26</v>
      </c>
      <c r="G29" s="7" t="s">
        <v>8624</v>
      </c>
    </row>
    <row r="30" spans="1:17" ht="32" x14ac:dyDescent="0.2">
      <c r="A30" t="s">
        <v>77</v>
      </c>
      <c r="B30" s="11" t="s">
        <v>8599</v>
      </c>
      <c r="C30" s="17">
        <f>0.6*0.963</f>
        <v>0.57779999999999998</v>
      </c>
      <c r="D30" s="17">
        <f>0.6*0.963</f>
        <v>0.57779999999999998</v>
      </c>
      <c r="E30" s="17">
        <f>0.6*0.963</f>
        <v>0.57779999999999998</v>
      </c>
      <c r="G30" s="7" t="s">
        <v>8602</v>
      </c>
    </row>
    <row r="31" spans="1:17" ht="32" x14ac:dyDescent="0.2">
      <c r="A31" t="s">
        <v>8651</v>
      </c>
      <c r="B31" s="11" t="s">
        <v>8599</v>
      </c>
      <c r="C31" s="17">
        <v>1</v>
      </c>
      <c r="D31" s="17">
        <v>1</v>
      </c>
      <c r="E31" s="17">
        <v>1</v>
      </c>
      <c r="G31" s="7" t="s">
        <v>8659</v>
      </c>
    </row>
  </sheetData>
  <mergeCells count="3">
    <mergeCell ref="C6:E6"/>
    <mergeCell ref="M7:N7"/>
    <mergeCell ref="P7:Q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6CD6A-70A1-374F-87C2-EC98CD38CF8D}">
  <sheetPr codeName="Sheet14">
    <tabColor rgb="FF0432FF"/>
  </sheetPr>
  <dimension ref="A1:M15"/>
  <sheetViews>
    <sheetView workbookViewId="0">
      <selection activeCell="H23" sqref="H23"/>
    </sheetView>
  </sheetViews>
  <sheetFormatPr baseColWidth="10" defaultColWidth="11.5" defaultRowHeight="15" x14ac:dyDescent="0.2"/>
  <cols>
    <col min="1" max="1" width="22.6640625" customWidth="1"/>
    <col min="2" max="2" width="11.83203125" customWidth="1"/>
    <col min="3" max="3" width="55.33203125" customWidth="1"/>
    <col min="7" max="7" width="17.1640625" bestFit="1" customWidth="1"/>
    <col min="8" max="8" width="68.5" style="7" customWidth="1"/>
    <col min="12" max="12" width="14.6640625" bestFit="1" customWidth="1"/>
  </cols>
  <sheetData>
    <row r="1" spans="1:13" ht="19" x14ac:dyDescent="0.25">
      <c r="A1" s="1" t="s">
        <v>8663</v>
      </c>
      <c r="B1" s="1"/>
      <c r="C1" s="1"/>
      <c r="E1" t="s">
        <v>70</v>
      </c>
    </row>
    <row r="2" spans="1:13" ht="19" x14ac:dyDescent="0.25">
      <c r="A2" s="1" t="s">
        <v>64</v>
      </c>
      <c r="B2" s="1"/>
      <c r="C2" s="1"/>
      <c r="E2" t="s">
        <v>71</v>
      </c>
    </row>
    <row r="3" spans="1:13" ht="19" x14ac:dyDescent="0.25">
      <c r="A3" s="2" t="s">
        <v>8666</v>
      </c>
      <c r="B3" s="2"/>
      <c r="C3" s="2"/>
    </row>
    <row r="6" spans="1:13" x14ac:dyDescent="0.2">
      <c r="D6" s="238" t="s">
        <v>55</v>
      </c>
      <c r="E6" s="238"/>
      <c r="F6" s="238"/>
    </row>
    <row r="7" spans="1:13" ht="16" x14ac:dyDescent="0.2">
      <c r="A7" s="4" t="s">
        <v>0</v>
      </c>
      <c r="B7" s="4" t="s">
        <v>57</v>
      </c>
      <c r="C7" s="4" t="s">
        <v>58</v>
      </c>
      <c r="D7" s="4" t="s">
        <v>22</v>
      </c>
      <c r="E7" s="4" t="s">
        <v>32</v>
      </c>
      <c r="F7" s="4" t="s">
        <v>53</v>
      </c>
      <c r="G7" s="4"/>
      <c r="H7" s="13" t="s">
        <v>37</v>
      </c>
      <c r="I7" s="4" t="s">
        <v>8555</v>
      </c>
      <c r="J7" s="4" t="s">
        <v>8556</v>
      </c>
      <c r="K7" s="4" t="s">
        <v>8557</v>
      </c>
      <c r="L7" s="3" t="s">
        <v>8558</v>
      </c>
      <c r="M7" s="159" t="s">
        <v>8562</v>
      </c>
    </row>
    <row r="8" spans="1:13" x14ac:dyDescent="0.2">
      <c r="A8" t="s">
        <v>23</v>
      </c>
      <c r="B8" s="11" t="s">
        <v>35</v>
      </c>
      <c r="C8" t="str">
        <f>A8&amp;"-"&amp;B8</f>
        <v>Media Incr. Cost-Glucose</v>
      </c>
      <c r="D8" s="161">
        <f>I8/L8*M8</f>
        <v>9.2333921322046205E-3</v>
      </c>
      <c r="E8" s="161">
        <f>J8/L8*M8</f>
        <v>7.8217718997662111E-3</v>
      </c>
      <c r="F8" s="161">
        <f>K8/L8*M8</f>
        <v>7.470894558713065E-3</v>
      </c>
      <c r="G8" t="s">
        <v>24</v>
      </c>
      <c r="H8" t="s">
        <v>8485</v>
      </c>
      <c r="I8" s="199">
        <v>10940000</v>
      </c>
      <c r="J8" s="199">
        <v>9267470</v>
      </c>
      <c r="K8" s="199">
        <v>8851740</v>
      </c>
      <c r="L8" s="200">
        <v>118483000</v>
      </c>
      <c r="M8" s="17">
        <v>0.1</v>
      </c>
    </row>
    <row r="9" spans="1:13" x14ac:dyDescent="0.2">
      <c r="A9" t="s">
        <v>78</v>
      </c>
      <c r="B9" s="11" t="s">
        <v>35</v>
      </c>
      <c r="C9" t="str">
        <f t="shared" ref="C9:C15" si="0">A9&amp;"-"&amp;B9</f>
        <v>Recovery Incr. Cost-Glucose</v>
      </c>
      <c r="D9" s="161">
        <f>'Hexane Extraction Costs'!D8</f>
        <v>8.9653382733952418E-5</v>
      </c>
      <c r="E9" s="161">
        <f>D9</f>
        <v>8.9653382733952418E-5</v>
      </c>
      <c r="F9" s="161">
        <f>E9</f>
        <v>8.9653382733952418E-5</v>
      </c>
      <c r="G9" t="s">
        <v>61</v>
      </c>
      <c r="H9" t="s">
        <v>8671</v>
      </c>
      <c r="I9" s="199"/>
      <c r="J9" s="199"/>
      <c r="K9" s="199"/>
      <c r="L9" s="209"/>
      <c r="M9" s="157"/>
    </row>
    <row r="10" spans="1:13" x14ac:dyDescent="0.2">
      <c r="A10" t="s">
        <v>27</v>
      </c>
      <c r="B10" s="11" t="s">
        <v>35</v>
      </c>
      <c r="C10" t="str">
        <f t="shared" si="0"/>
        <v>Consumables Incr. Cost-Glucose</v>
      </c>
      <c r="D10" s="161">
        <f t="shared" ref="D10:D15" si="1">I10/L10*M10</f>
        <v>8.5244296650152348E-4</v>
      </c>
      <c r="E10" s="161">
        <f t="shared" ref="E10:E15" si="2">J10/L10*M10</f>
        <v>8.5244296650152348E-4</v>
      </c>
      <c r="F10" s="161">
        <f t="shared" ref="F10:F15" si="3">K10/L10*M10</f>
        <v>7.6719866985137117E-4</v>
      </c>
      <c r="G10" t="s">
        <v>24</v>
      </c>
      <c r="H10" t="s">
        <v>8486</v>
      </c>
      <c r="I10" s="199">
        <v>1010000</v>
      </c>
      <c r="J10" s="199">
        <v>1010000</v>
      </c>
      <c r="K10" s="199">
        <v>909000</v>
      </c>
      <c r="L10" s="200">
        <v>118483000</v>
      </c>
      <c r="M10" s="17">
        <v>0.1</v>
      </c>
    </row>
    <row r="11" spans="1:13" x14ac:dyDescent="0.2">
      <c r="A11" t="s">
        <v>68</v>
      </c>
      <c r="B11" s="11" t="s">
        <v>35</v>
      </c>
      <c r="C11" t="str">
        <f t="shared" si="0"/>
        <v>Waste Stream Incr. Cost-Glucose</v>
      </c>
      <c r="D11" s="161">
        <f t="shared" si="1"/>
        <v>7.3428255530329255E-4</v>
      </c>
      <c r="E11" s="161">
        <f t="shared" si="2"/>
        <v>7.3428255530329255E-4</v>
      </c>
      <c r="F11" s="161">
        <f t="shared" si="3"/>
        <v>6.6085429977296318E-4</v>
      </c>
      <c r="G11" t="s">
        <v>24</v>
      </c>
      <c r="H11" t="s">
        <v>8487</v>
      </c>
      <c r="I11" s="199">
        <v>870000</v>
      </c>
      <c r="J11" s="199">
        <v>870000</v>
      </c>
      <c r="K11" s="199">
        <v>783000</v>
      </c>
      <c r="L11" s="200">
        <v>118483000</v>
      </c>
      <c r="M11" s="17">
        <v>0.1</v>
      </c>
    </row>
    <row r="12" spans="1:13" ht="32" x14ac:dyDescent="0.2">
      <c r="A12" t="s">
        <v>23</v>
      </c>
      <c r="B12" s="11" t="s">
        <v>41</v>
      </c>
      <c r="C12" t="str">
        <f t="shared" si="0"/>
        <v>Media Incr. Cost-Glycerol</v>
      </c>
      <c r="D12" s="161">
        <f t="shared" si="1"/>
        <v>9.2333921322046205E-3</v>
      </c>
      <c r="E12" s="161">
        <f t="shared" si="2"/>
        <v>7.8217718997662111E-3</v>
      </c>
      <c r="F12" s="161">
        <f t="shared" si="3"/>
        <v>7.470894558713065E-3</v>
      </c>
      <c r="G12" t="s">
        <v>24</v>
      </c>
      <c r="H12" s="7" t="s">
        <v>8559</v>
      </c>
      <c r="I12" s="199">
        <v>10940000</v>
      </c>
      <c r="J12" s="199">
        <v>9267470</v>
      </c>
      <c r="K12" s="199">
        <v>8851740</v>
      </c>
      <c r="L12" s="200">
        <v>118483000</v>
      </c>
      <c r="M12" s="17">
        <v>0.1</v>
      </c>
    </row>
    <row r="13" spans="1:13" x14ac:dyDescent="0.2">
      <c r="A13" t="s">
        <v>78</v>
      </c>
      <c r="B13" s="11" t="s">
        <v>41</v>
      </c>
      <c r="C13" t="str">
        <f t="shared" si="0"/>
        <v>Recovery Incr. Cost-Glycerol</v>
      </c>
      <c r="D13" s="161">
        <f>'Hexane Extraction Costs'!D8</f>
        <v>8.9653382733952418E-5</v>
      </c>
      <c r="E13" s="161">
        <f>D13</f>
        <v>8.9653382733952418E-5</v>
      </c>
      <c r="F13" s="161">
        <f>E13</f>
        <v>8.9653382733952418E-5</v>
      </c>
      <c r="G13" t="s">
        <v>61</v>
      </c>
      <c r="H13" t="s">
        <v>8671</v>
      </c>
      <c r="I13" s="199"/>
      <c r="J13" s="199"/>
      <c r="K13" s="199"/>
      <c r="L13" s="209"/>
      <c r="M13" s="157"/>
    </row>
    <row r="14" spans="1:13" ht="16" x14ac:dyDescent="0.2">
      <c r="A14" t="s">
        <v>27</v>
      </c>
      <c r="B14" s="11" t="s">
        <v>41</v>
      </c>
      <c r="C14" t="str">
        <f t="shared" si="0"/>
        <v>Consumables Incr. Cost-Glycerol</v>
      </c>
      <c r="D14" s="161">
        <f t="shared" si="1"/>
        <v>8.5244296650152348E-4</v>
      </c>
      <c r="E14" s="161">
        <f t="shared" si="2"/>
        <v>8.5244296650152348E-4</v>
      </c>
      <c r="F14" s="161">
        <f t="shared" si="3"/>
        <v>7.6719866985137117E-4</v>
      </c>
      <c r="G14" t="s">
        <v>24</v>
      </c>
      <c r="H14" s="7" t="s">
        <v>8560</v>
      </c>
      <c r="I14" s="199">
        <v>1010000</v>
      </c>
      <c r="J14" s="199">
        <v>1010000</v>
      </c>
      <c r="K14" s="199">
        <v>909000</v>
      </c>
      <c r="L14" s="200">
        <v>118483000</v>
      </c>
      <c r="M14" s="17">
        <v>0.1</v>
      </c>
    </row>
    <row r="15" spans="1:13" ht="16" x14ac:dyDescent="0.2">
      <c r="A15" t="s">
        <v>68</v>
      </c>
      <c r="B15" s="11" t="s">
        <v>41</v>
      </c>
      <c r="C15" t="str">
        <f t="shared" si="0"/>
        <v>Waste Stream Incr. Cost-Glycerol</v>
      </c>
      <c r="D15" s="161">
        <f t="shared" si="1"/>
        <v>7.3428255530329255E-4</v>
      </c>
      <c r="E15" s="161">
        <f t="shared" si="2"/>
        <v>7.3428255530329255E-4</v>
      </c>
      <c r="F15" s="161">
        <f t="shared" si="3"/>
        <v>6.6085429977296318E-4</v>
      </c>
      <c r="G15" t="s">
        <v>24</v>
      </c>
      <c r="H15" s="7" t="s">
        <v>8561</v>
      </c>
      <c r="I15" s="199">
        <v>870000</v>
      </c>
      <c r="J15" s="199">
        <v>870000</v>
      </c>
      <c r="K15" s="199">
        <v>783000</v>
      </c>
      <c r="L15" s="200">
        <v>118483000</v>
      </c>
      <c r="M15" s="17">
        <v>0.1</v>
      </c>
    </row>
  </sheetData>
  <mergeCells count="1">
    <mergeCell ref="D6:F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101F8-0BCD-4A4A-87FF-45FD12BFA7A2}">
  <sheetPr codeName="Sheet15">
    <tabColor rgb="FF0432FF"/>
  </sheetPr>
  <dimension ref="A1:F10"/>
  <sheetViews>
    <sheetView workbookViewId="0">
      <selection activeCell="C11" sqref="C11"/>
    </sheetView>
  </sheetViews>
  <sheetFormatPr baseColWidth="10" defaultColWidth="11.5" defaultRowHeight="15" x14ac:dyDescent="0.2"/>
  <cols>
    <col min="1" max="1" width="55.33203125" bestFit="1" customWidth="1"/>
    <col min="5" max="5" width="17.1640625" bestFit="1" customWidth="1"/>
    <col min="6" max="6" width="68.5" style="7" customWidth="1"/>
  </cols>
  <sheetData>
    <row r="1" spans="1:6" ht="19" x14ac:dyDescent="0.25">
      <c r="A1" s="1" t="s">
        <v>8663</v>
      </c>
    </row>
    <row r="2" spans="1:6" ht="19" x14ac:dyDescent="0.25">
      <c r="A2" s="1" t="s">
        <v>67</v>
      </c>
    </row>
    <row r="3" spans="1:6" ht="19" x14ac:dyDescent="0.25">
      <c r="A3" s="2" t="s">
        <v>8666</v>
      </c>
    </row>
    <row r="6" spans="1:6" x14ac:dyDescent="0.2">
      <c r="B6" s="238" t="s">
        <v>55</v>
      </c>
      <c r="C6" s="238"/>
      <c r="D6" s="238"/>
    </row>
    <row r="7" spans="1:6" ht="16" x14ac:dyDescent="0.2">
      <c r="A7" s="4" t="s">
        <v>0</v>
      </c>
      <c r="B7" s="4" t="s">
        <v>22</v>
      </c>
      <c r="C7" s="4" t="s">
        <v>32</v>
      </c>
      <c r="D7" s="4" t="s">
        <v>53</v>
      </c>
      <c r="E7" s="4"/>
      <c r="F7" s="13" t="s">
        <v>37</v>
      </c>
    </row>
    <row r="8" spans="1:6" ht="32" x14ac:dyDescent="0.2">
      <c r="A8" t="s">
        <v>48</v>
      </c>
      <c r="B8" s="162">
        <v>0.05</v>
      </c>
      <c r="C8" s="162">
        <v>0.05</v>
      </c>
      <c r="D8" s="162">
        <v>0.05</v>
      </c>
      <c r="E8" t="s">
        <v>49</v>
      </c>
      <c r="F8" s="7" t="s">
        <v>8679</v>
      </c>
    </row>
    <row r="9" spans="1:6" ht="32" x14ac:dyDescent="0.2">
      <c r="A9" t="s">
        <v>50</v>
      </c>
      <c r="B9" s="162">
        <v>0.16900000000000001</v>
      </c>
      <c r="C9" s="162">
        <v>0.16900000000000001</v>
      </c>
      <c r="D9" s="162">
        <v>0.16900000000000001</v>
      </c>
      <c r="E9" t="s">
        <v>51</v>
      </c>
      <c r="F9" s="7" t="s">
        <v>8680</v>
      </c>
    </row>
    <row r="10" spans="1:6" ht="16" x14ac:dyDescent="0.2">
      <c r="A10" t="s">
        <v>30</v>
      </c>
      <c r="B10" s="162">
        <v>0.21</v>
      </c>
      <c r="C10" s="162">
        <v>0.215</v>
      </c>
      <c r="D10" s="162">
        <v>0.2</v>
      </c>
      <c r="E10" t="s">
        <v>56</v>
      </c>
      <c r="F10" s="7" t="s">
        <v>8452</v>
      </c>
    </row>
  </sheetData>
  <mergeCells count="1">
    <mergeCell ref="B6: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Table of Contents</vt:lpstr>
      <vt:lpstr>As. 1a - Theoretical Yield</vt:lpstr>
      <vt:lpstr>As. 1b - Productivity</vt:lpstr>
      <vt:lpstr>As. 2 - CapEx</vt:lpstr>
      <vt:lpstr>As. 3a - OpEx Salaries</vt:lpstr>
      <vt:lpstr>As. 3b - OpEx Raw Materials</vt:lpstr>
      <vt:lpstr>As. 3c - OpEx Process Costs</vt:lpstr>
      <vt:lpstr>As. 3d - OpEx Other Costs</vt:lpstr>
      <vt:lpstr>As. 4 - Revenue</vt:lpstr>
      <vt:lpstr>Biofuels Cost Calculations</vt:lpstr>
      <vt:lpstr>All Pathways</vt:lpstr>
      <vt:lpstr>Sugar Beets Cost</vt:lpstr>
      <vt:lpstr>Hexane Extraction Costs</vt:lpstr>
    </vt:vector>
  </TitlesOfParts>
  <Manager/>
  <Company>Patheon Pharmaceuticals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Patheon</dc:creator>
  <cp:keywords/>
  <dc:description/>
  <cp:lastModifiedBy>Nicholas Renegar</cp:lastModifiedBy>
  <cp:revision/>
  <dcterms:created xsi:type="dcterms:W3CDTF">2016-02-19T17:45:21Z</dcterms:created>
  <dcterms:modified xsi:type="dcterms:W3CDTF">2024-10-18T22:10:16Z</dcterms:modified>
  <cp:category/>
  <cp:contentStatus/>
</cp:coreProperties>
</file>