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data\"/>
    </mc:Choice>
  </mc:AlternateContent>
  <xr:revisionPtr revIDLastSave="0" documentId="13_ncr:1_{1DB2F2D6-7513-4EB8-98E8-54315D5CD8B4}" xr6:coauthVersionLast="47" xr6:coauthVersionMax="47" xr10:uidLastSave="{00000000-0000-0000-0000-000000000000}"/>
  <bookViews>
    <workbookView xWindow="3950" yWindow="2830" windowWidth="24890" windowHeight="19710" firstSheet="1" activeTab="5" xr2:uid="{9CAE8659-7B59-AA4F-BB00-6CE9DF87B926}"/>
  </bookViews>
  <sheets>
    <sheet name="OLD" sheetId="1" r:id="rId1"/>
    <sheet name="OLD_weather_pred" sheetId="6" r:id="rId2"/>
    <sheet name="OLD_financial_pred" sheetId="7" r:id="rId3"/>
    <sheet name="weather_pred" sheetId="11" r:id="rId4"/>
    <sheet name="financial_pred" sheetId="13" r:id="rId5"/>
    <sheet name="misc_pred" sheetId="8" r:id="rId6"/>
    <sheet name="financial_diffs" sheetId="9" r:id="rId7"/>
    <sheet name="true_values" sheetId="10" r:id="rId8"/>
    <sheet name="Sheet2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E4" i="8"/>
  <c r="E5" i="8"/>
  <c r="E6" i="8"/>
  <c r="E7" i="8" s="1"/>
  <c r="E8" i="8" s="1"/>
  <c r="E9" i="8" s="1"/>
  <c r="E10" i="8" s="1"/>
  <c r="E11" i="8" s="1"/>
  <c r="E12" i="8" s="1"/>
  <c r="E13" i="8" s="1"/>
  <c r="E14" i="8" s="1"/>
  <c r="E15" i="8" s="1"/>
  <c r="E3" i="8"/>
  <c r="N44" i="13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M44" i="13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N30" i="13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M30" i="13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N17" i="13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16" i="13"/>
  <c r="M16" i="13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I6" i="11"/>
  <c r="I18" i="1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J18" i="1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I48" i="11"/>
  <c r="J48" i="11"/>
  <c r="I49" i="11"/>
  <c r="J49" i="11"/>
  <c r="I50" i="11"/>
  <c r="J50" i="11"/>
  <c r="I51" i="11"/>
  <c r="J51" i="11"/>
  <c r="I52" i="11"/>
  <c r="J52" i="11"/>
  <c r="I53" i="11"/>
  <c r="J53" i="11"/>
  <c r="I54" i="11"/>
  <c r="J54" i="11"/>
  <c r="I55" i="11"/>
  <c r="J55" i="11"/>
  <c r="I56" i="11"/>
  <c r="J56" i="11"/>
  <c r="I57" i="11"/>
  <c r="J57" i="11"/>
  <c r="I58" i="11"/>
  <c r="J58" i="11"/>
  <c r="I59" i="11"/>
  <c r="J59" i="11"/>
  <c r="I60" i="11"/>
  <c r="J60" i="11"/>
  <c r="I61" i="11"/>
  <c r="J61" i="11"/>
  <c r="I62" i="11"/>
  <c r="J62" i="11"/>
  <c r="I63" i="11"/>
  <c r="J63" i="11"/>
  <c r="I64" i="11"/>
  <c r="J64" i="11"/>
  <c r="I65" i="11"/>
  <c r="J65" i="11"/>
  <c r="I66" i="11"/>
  <c r="J66" i="11"/>
  <c r="I67" i="11"/>
  <c r="J67" i="11"/>
  <c r="I68" i="11"/>
  <c r="J68" i="11"/>
  <c r="I69" i="11"/>
  <c r="J69" i="11"/>
  <c r="I70" i="11"/>
  <c r="J70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6" i="11"/>
  <c r="G6" i="11"/>
  <c r="H5" i="11"/>
  <c r="H4" i="11"/>
  <c r="H3" i="11"/>
  <c r="H2" i="11"/>
  <c r="G2" i="11"/>
  <c r="G3" i="11" s="1"/>
  <c r="G4" i="11" s="1"/>
  <c r="G5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3" i="11"/>
  <c r="J2" i="11"/>
  <c r="I4" i="11"/>
  <c r="I5" i="11"/>
  <c r="I7" i="11"/>
  <c r="I8" i="11"/>
  <c r="I9" i="11"/>
  <c r="I10" i="11"/>
  <c r="I11" i="11"/>
  <c r="I12" i="11"/>
  <c r="I13" i="11"/>
  <c r="I14" i="11"/>
  <c r="I15" i="11"/>
  <c r="I16" i="11"/>
  <c r="I17" i="11"/>
  <c r="I3" i="11"/>
  <c r="I2" i="11"/>
  <c r="N2" i="7"/>
  <c r="N3" i="7" s="1"/>
  <c r="N4" i="7" s="1"/>
  <c r="N5" i="7" s="1"/>
  <c r="N6" i="7" s="1"/>
  <c r="M2" i="7"/>
  <c r="M3" i="7" s="1"/>
  <c r="M4" i="7" s="1"/>
  <c r="M5" i="7" s="1"/>
  <c r="M6" i="7" s="1"/>
  <c r="N16" i="7"/>
  <c r="N17" i="7" s="1"/>
  <c r="N18" i="7" s="1"/>
  <c r="N19" i="7" s="1"/>
  <c r="N20" i="7" s="1"/>
  <c r="N21" i="7" s="1"/>
  <c r="N22" i="7" s="1"/>
  <c r="N23" i="7" s="1"/>
  <c r="M16" i="7"/>
  <c r="M17" i="7" s="1"/>
  <c r="M18" i="7" s="1"/>
  <c r="M19" i="7" s="1"/>
  <c r="M20" i="7" s="1"/>
  <c r="M21" i="7" s="1"/>
  <c r="M22" i="7" s="1"/>
  <c r="M23" i="7" s="1"/>
  <c r="N30" i="7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M30" i="7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N58" i="7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M58" i="7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N45" i="7"/>
  <c r="M45" i="7"/>
  <c r="N44" i="7"/>
  <c r="M44" i="7"/>
  <c r="G17" i="11" l="1"/>
  <c r="N46" i="7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M46" i="7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N7" i="7"/>
  <c r="N8" i="7" s="1"/>
  <c r="N9" i="7" s="1"/>
  <c r="N10" i="7" s="1"/>
  <c r="N11" i="7" s="1"/>
  <c r="N12" i="7" s="1"/>
  <c r="N13" i="7" s="1"/>
  <c r="N14" i="7" s="1"/>
  <c r="N15" i="7" s="1"/>
  <c r="M7" i="7"/>
  <c r="M8" i="7" s="1"/>
  <c r="M9" i="7" s="1"/>
  <c r="M10" i="7" s="1"/>
  <c r="M11" i="7" s="1"/>
  <c r="M12" i="7" s="1"/>
  <c r="M13" i="7" s="1"/>
  <c r="M14" i="7" s="1"/>
  <c r="M15" i="7" s="1"/>
  <c r="N24" i="7"/>
  <c r="N25" i="7" s="1"/>
  <c r="N26" i="7" s="1"/>
  <c r="N27" i="7" s="1"/>
  <c r="N28" i="7" s="1"/>
  <c r="N29" i="7" s="1"/>
  <c r="M24" i="7"/>
  <c r="M25" i="7" s="1"/>
  <c r="M26" i="7" s="1"/>
  <c r="M27" i="7" s="1"/>
  <c r="M28" i="7" s="1"/>
  <c r="M29" i="7" s="1"/>
</calcChain>
</file>

<file path=xl/sharedStrings.xml><?xml version="1.0" encoding="utf-8"?>
<sst xmlns="http://schemas.openxmlformats.org/spreadsheetml/2006/main" count="292" uniqueCount="55">
  <si>
    <t>avg_price_all</t>
  </si>
  <si>
    <t>s_p_close</t>
  </si>
  <si>
    <t>usd_fx_index</t>
  </si>
  <si>
    <t>dow_dji_close</t>
  </si>
  <si>
    <t>emerging_market_etf</t>
  </si>
  <si>
    <t>nobs_ahead</t>
  </si>
  <si>
    <t>dollar_euros</t>
  </si>
  <si>
    <t>date</t>
  </si>
  <si>
    <t>mean</t>
  </si>
  <si>
    <t>lower75</t>
  </si>
  <si>
    <t>lower95</t>
  </si>
  <si>
    <t>upper75</t>
  </si>
  <si>
    <t>upper95</t>
  </si>
  <si>
    <t>average_diff_median</t>
  </si>
  <si>
    <t>bear_diff_Q1</t>
  </si>
  <si>
    <t>bull_diff_Q3</t>
  </si>
  <si>
    <t>neg_shock_diff_min</t>
  </si>
  <si>
    <t>pos_shock_diff_max</t>
  </si>
  <si>
    <t>mean_diff</t>
  </si>
  <si>
    <t>lower75_diff</t>
  </si>
  <si>
    <t>upper75_diff</t>
  </si>
  <si>
    <t>NA</t>
  </si>
  <si>
    <t>index</t>
  </si>
  <si>
    <t>pos_shock</t>
  </si>
  <si>
    <t>neg_shock</t>
  </si>
  <si>
    <t>lower99</t>
  </si>
  <si>
    <t>upper99</t>
  </si>
  <si>
    <t>lower99_diff</t>
  </si>
  <si>
    <t>upper99_diff</t>
  </si>
  <si>
    <t>opec_prod</t>
  </si>
  <si>
    <t>world_demand</t>
  </si>
  <si>
    <t>percentile</t>
  </si>
  <si>
    <t>min_temp</t>
  </si>
  <si>
    <t>lower</t>
  </si>
  <si>
    <t>upper</t>
  </si>
  <si>
    <t>low_diff</t>
  </si>
  <si>
    <t>up_diff</t>
  </si>
  <si>
    <t>NOTES</t>
  </si>
  <si>
    <t>Weather</t>
  </si>
  <si>
    <t>ARIMA models</t>
  </si>
  <si>
    <t>started with lower/upper 75% CI</t>
  </si>
  <si>
    <t>then added the 5/95th percentile daily change, 7.5/92.5th, 10/90th</t>
  </si>
  <si>
    <t>then followed the predicted daily differential for the lower/upper CI bound</t>
  </si>
  <si>
    <t>Finance</t>
  </si>
  <si>
    <t>Futures</t>
  </si>
  <si>
    <t>Median values</t>
  </si>
  <si>
    <t>No change "forecast"</t>
  </si>
  <si>
    <t>nymex_wti_m1_london_close</t>
  </si>
  <si>
    <t>ice_brent_m1_london_close</t>
  </si>
  <si>
    <t>nymex_wti_m1_m2_spread</t>
  </si>
  <si>
    <t>ice_brent_m1_m2_spread</t>
  </si>
  <si>
    <t>USD</t>
  </si>
  <si>
    <t>Actual</t>
  </si>
  <si>
    <t>OPEC</t>
  </si>
  <si>
    <t>OPEC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</si>
</sst>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"/>
  </numFmts>
  <fonts count="4">
    <font>
      <sz val="12"/>
      <color theme="1"/>
      <name val="HelveticaNeue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3" fillId="0" borderId="0" xfId="1"/>
    <xf numFmtId="14" fontId="3" fillId="0" borderId="0" xfId="1" applyNumberFormat="1"/>
    <xf numFmtId="14" fontId="0" fillId="0" borderId="0" xfId="0" applyNumberFormat="1"/>
    <xf numFmtId="164" fontId="0" fillId="0" borderId="0" xfId="0" applyNumberFormat="1"/>
    <xf numFmtId="0" fontId="2" fillId="0" borderId="0" xfId="2"/>
    <xf numFmtId="9" fontId="2" fillId="0" borderId="0" xfId="2" applyNumberFormat="1"/>
    <xf numFmtId="0" fontId="1" fillId="0" borderId="0" xfId="3"/>
    <xf numFmtId="14" fontId="1" fillId="0" borderId="0" xfId="3" applyNumberFormat="1"/>
    <xf numFmtId="0" fontId="1" fillId="0" borderId="0" xfId="1" applyFont="1"/>
  </cellXfs>
  <cellStyles count="4">
    <cellStyle name="Normal" xfId="0" builtinId="0"/>
    <cellStyle name="Normal 2" xfId="1" xr:uid="{A567EA00-2923-4D4D-B2F1-1FA5B8A07D42}"/>
    <cellStyle name="Normal 3" xfId="2" xr:uid="{80E4C28F-D3E5-4191-B365-EEE5E1FECC3F}"/>
    <cellStyle name="Normal 4" xfId="3" xr:uid="{86D299BE-C5DB-4729-8E95-830B29A90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OLD_financial_pred!$B$1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OLD_financial_pred!$B$2:$B$15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75.469340379374998</c:v>
                </c:pt>
                <c:pt idx="2">
                  <c:v>75.580917768556404</c:v>
                </c:pt>
                <c:pt idx="3">
                  <c:v>75.654546232912793</c:v>
                </c:pt>
                <c:pt idx="4">
                  <c:v>75.703906204143095</c:v>
                </c:pt>
                <c:pt idx="5">
                  <c:v>75.738554156660399</c:v>
                </c:pt>
                <c:pt idx="6">
                  <c:v>75.762429736771196</c:v>
                </c:pt>
                <c:pt idx="7">
                  <c:v>75.778820457687004</c:v>
                </c:pt>
                <c:pt idx="8">
                  <c:v>75.790130032028301</c:v>
                </c:pt>
                <c:pt idx="9">
                  <c:v>75.797927084013693</c:v>
                </c:pt>
                <c:pt idx="10">
                  <c:v>75.803298227704204</c:v>
                </c:pt>
                <c:pt idx="11">
                  <c:v>75.806999844055298</c:v>
                </c:pt>
                <c:pt idx="12">
                  <c:v>75.809550952330497</c:v>
                </c:pt>
                <c:pt idx="13">
                  <c:v>75.811308967291794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B-4476-9D1B-0F7A447A0885}"/>
            </c:ext>
          </c:extLst>
        </c:ser>
        <c:ser>
          <c:idx val="1"/>
          <c:order val="1"/>
          <c:tx>
            <c:strRef>
              <c:f>OLD_financial_pred!$C$1</c:f>
              <c:strCache>
                <c:ptCount val="1"/>
                <c:pt idx="0">
                  <c:v>lower75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OLD_financial_pred!$C$2:$C$15</c:f>
              <c:numCache>
                <c:formatCode>General</c:formatCode>
                <c:ptCount val="14"/>
                <c:pt idx="0">
                  <c:v>74.319023507661001</c:v>
                </c:pt>
                <c:pt idx="1">
                  <c:v>74.063053341607102</c:v>
                </c:pt>
                <c:pt idx="2">
                  <c:v>73.855656481307307</c:v>
                </c:pt>
                <c:pt idx="3">
                  <c:v>73.618475658411498</c:v>
                </c:pt>
                <c:pt idx="4">
                  <c:v>73.381248729090899</c:v>
                </c:pt>
                <c:pt idx="5">
                  <c:v>73.150743258560098</c:v>
                </c:pt>
                <c:pt idx="6">
                  <c:v>72.926700764580701</c:v>
                </c:pt>
                <c:pt idx="7">
                  <c:v>72.710457211407501</c:v>
                </c:pt>
                <c:pt idx="8">
                  <c:v>72.502567418194502</c:v>
                </c:pt>
                <c:pt idx="9">
                  <c:v>72.302913127056698</c:v>
                </c:pt>
                <c:pt idx="10">
                  <c:v>72.111177552019996</c:v>
                </c:pt>
                <c:pt idx="11">
                  <c:v>71.926923810383201</c:v>
                </c:pt>
                <c:pt idx="12">
                  <c:v>71.749651003144706</c:v>
                </c:pt>
                <c:pt idx="13">
                  <c:v>71.578846966353694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B-4476-9D1B-0F7A447A0885}"/>
            </c:ext>
          </c:extLst>
        </c:ser>
        <c:ser>
          <c:idx val="2"/>
          <c:order val="2"/>
          <c:tx>
            <c:strRef>
              <c:f>OLD_financial_pred!$E$1</c:f>
              <c:strCache>
                <c:ptCount val="1"/>
                <c:pt idx="0">
                  <c:v>upper75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OLD_financial_pred!$E$2:$E$15</c:f>
              <c:numCache>
                <c:formatCode>General</c:formatCode>
                <c:ptCount val="14"/>
                <c:pt idx="0">
                  <c:v>76.356805990179396</c:v>
                </c:pt>
                <c:pt idx="1">
                  <c:v>76.875627417142795</c:v>
                </c:pt>
                <c:pt idx="2">
                  <c:v>77.306179055805501</c:v>
                </c:pt>
                <c:pt idx="3">
                  <c:v>77.690616807414102</c:v>
                </c:pt>
                <c:pt idx="4">
                  <c:v>78.026563679195206</c:v>
                </c:pt>
                <c:pt idx="5">
                  <c:v>78.326365054760799</c:v>
                </c:pt>
                <c:pt idx="6">
                  <c:v>78.598158708961805</c:v>
                </c:pt>
                <c:pt idx="7">
                  <c:v>78.847183703966493</c:v>
                </c:pt>
                <c:pt idx="8">
                  <c:v>79.077692645862001</c:v>
                </c:pt>
                <c:pt idx="9">
                  <c:v>79.292941040970604</c:v>
                </c:pt>
                <c:pt idx="10">
                  <c:v>79.495418903388398</c:v>
                </c:pt>
                <c:pt idx="11">
                  <c:v>79.687075877727395</c:v>
                </c:pt>
                <c:pt idx="12">
                  <c:v>79.869450901516203</c:v>
                </c:pt>
                <c:pt idx="13">
                  <c:v>80.043770968229893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B-4476-9D1B-0F7A447A0885}"/>
            </c:ext>
          </c:extLst>
        </c:ser>
        <c:ser>
          <c:idx val="3"/>
          <c:order val="3"/>
          <c:tx>
            <c:strRef>
              <c:f>OLD_financial_pred!$M$1</c:f>
              <c:strCache>
                <c:ptCount val="1"/>
                <c:pt idx="0">
                  <c:v>neg_shock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OLD_financial_pred!$A$2:$A$15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OLD_financial_pred!$M$2:$M$15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74.036414742920186</c:v>
                </c:pt>
                <c:pt idx="2">
                  <c:v>74.147992132101635</c:v>
                </c:pt>
                <c:pt idx="3">
                  <c:v>74.221620596458024</c:v>
                </c:pt>
                <c:pt idx="4">
                  <c:v>74.270980567688284</c:v>
                </c:pt>
                <c:pt idx="5">
                  <c:v>74.305628520205673</c:v>
                </c:pt>
                <c:pt idx="6">
                  <c:v>74.329504100316456</c:v>
                </c:pt>
                <c:pt idx="7">
                  <c:v>74.345894821232235</c:v>
                </c:pt>
                <c:pt idx="8">
                  <c:v>74.357204395573504</c:v>
                </c:pt>
                <c:pt idx="9">
                  <c:v>74.365001447558882</c:v>
                </c:pt>
                <c:pt idx="10">
                  <c:v>74.370372591249421</c:v>
                </c:pt>
                <c:pt idx="11">
                  <c:v>74.374074207600501</c:v>
                </c:pt>
                <c:pt idx="12">
                  <c:v>74.376625315875685</c:v>
                </c:pt>
                <c:pt idx="13">
                  <c:v>74.378383330837025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B-4476-9D1B-0F7A447A0885}"/>
            </c:ext>
          </c:extLst>
        </c:ser>
        <c:ser>
          <c:idx val="4"/>
          <c:order val="4"/>
          <c:tx>
            <c:strRef>
              <c:f>OLD_financial_pred!$N$1</c:f>
              <c:strCache>
                <c:ptCount val="1"/>
                <c:pt idx="0">
                  <c:v>pos_shock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OLD_financial_pred!$A$2:$A$15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OLD_financial_pred!$N$2:$N$15</c:f>
              <c:numCache>
                <c:formatCode>General</c:formatCode>
                <c:ptCount val="14"/>
                <c:pt idx="0">
                  <c:v>75.337914748920198</c:v>
                </c:pt>
                <c:pt idx="1">
                  <c:v>76.746700462920202</c:v>
                </c:pt>
                <c:pt idx="2">
                  <c:v>76.858277852101651</c:v>
                </c:pt>
                <c:pt idx="3">
                  <c:v>76.93190631645804</c:v>
                </c:pt>
                <c:pt idx="4">
                  <c:v>76.9812662876883</c:v>
                </c:pt>
                <c:pt idx="5">
                  <c:v>77.015914240205689</c:v>
                </c:pt>
                <c:pt idx="6">
                  <c:v>77.039789820316471</c:v>
                </c:pt>
                <c:pt idx="7">
                  <c:v>77.056180541232251</c:v>
                </c:pt>
                <c:pt idx="8">
                  <c:v>77.06749011557352</c:v>
                </c:pt>
                <c:pt idx="9">
                  <c:v>77.075287167558898</c:v>
                </c:pt>
                <c:pt idx="10">
                  <c:v>77.080658311249437</c:v>
                </c:pt>
                <c:pt idx="11">
                  <c:v>77.084359927600516</c:v>
                </c:pt>
                <c:pt idx="12">
                  <c:v>77.086911035875701</c:v>
                </c:pt>
                <c:pt idx="13">
                  <c:v>77.088669050837041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B-4476-9D1B-0F7A447A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044880"/>
        <c:axId val="1067044464"/>
      </c:lineChart>
      <c:dateAx>
        <c:axId val="106704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44464"/>
        <c:crosses val="autoZero"/>
        <c:auto val="1"/>
        <c:lblOffset val="100"/>
        <c:baseTimeUnit val="days"/>
      </c:dateAx>
      <c:valAx>
        <c:axId val="10670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OLD_financial_pred!$B$16:$B$29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2928.1468554913299</c:v>
                </c:pt>
                <c:pt idx="2">
                  <c:v>2929.1352832369998</c:v>
                </c:pt>
                <c:pt idx="3">
                  <c:v>2930.1237109826602</c:v>
                </c:pt>
                <c:pt idx="4">
                  <c:v>2931.1121387283301</c:v>
                </c:pt>
                <c:pt idx="5">
                  <c:v>2932.1005664739901</c:v>
                </c:pt>
                <c:pt idx="6">
                  <c:v>2933.08899421966</c:v>
                </c:pt>
                <c:pt idx="7">
                  <c:v>2934.0774219653199</c:v>
                </c:pt>
                <c:pt idx="8">
                  <c:v>2935.0658497109898</c:v>
                </c:pt>
                <c:pt idx="9">
                  <c:v>2936.0542774566502</c:v>
                </c:pt>
                <c:pt idx="10">
                  <c:v>2937.0427052023201</c:v>
                </c:pt>
                <c:pt idx="11">
                  <c:v>2938.03113294798</c:v>
                </c:pt>
                <c:pt idx="12">
                  <c:v>2939.01956069365</c:v>
                </c:pt>
                <c:pt idx="13">
                  <c:v>2940.0079884393099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7-4286-9CCA-26FEC355C9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OLD_financial_pred!$C$16:$C$29</c:f>
              <c:numCache>
                <c:formatCode>General</c:formatCode>
                <c:ptCount val="14"/>
                <c:pt idx="0">
                  <c:v>2904.6084947003201</c:v>
                </c:pt>
                <c:pt idx="1">
                  <c:v>2896.2564343479999</c:v>
                </c:pt>
                <c:pt idx="2">
                  <c:v>2890.0776534951801</c:v>
                </c:pt>
                <c:pt idx="3">
                  <c:v>2885.0238448919699</c:v>
                </c:pt>
                <c:pt idx="4">
                  <c:v>2880.6889555508701</c:v>
                </c:pt>
                <c:pt idx="5">
                  <c:v>2876.8647367789699</c:v>
                </c:pt>
                <c:pt idx="6">
                  <c:v>2873.4274793005202</c:v>
                </c:pt>
                <c:pt idx="7">
                  <c:v>2870.2965796786598</c:v>
                </c:pt>
                <c:pt idx="8">
                  <c:v>2867.4160505749501</c:v>
                </c:pt>
                <c:pt idx="9">
                  <c:v>2864.7451279490701</c:v>
                </c:pt>
                <c:pt idx="10">
                  <c:v>2862.2530382432701</c:v>
                </c:pt>
                <c:pt idx="11">
                  <c:v>2859.9158734643602</c:v>
                </c:pt>
                <c:pt idx="12">
                  <c:v>2857.7146208403801</c:v>
                </c:pt>
                <c:pt idx="13">
                  <c:v>2855.63386488894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7-4286-9CCA-26FEC355C9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OLD_financial_pred!$E$16:$E$29</c:f>
              <c:numCache>
                <c:formatCode>General</c:formatCode>
                <c:ptCount val="14"/>
                <c:pt idx="0">
                  <c:v>2949.7083607910099</c:v>
                </c:pt>
                <c:pt idx="1">
                  <c:v>2960.03727663466</c:v>
                </c:pt>
                <c:pt idx="2">
                  <c:v>2968.19291297881</c:v>
                </c:pt>
                <c:pt idx="3">
                  <c:v>2975.22357707335</c:v>
                </c:pt>
                <c:pt idx="4">
                  <c:v>2981.5353219057802</c:v>
                </c:pt>
                <c:pt idx="5">
                  <c:v>2987.3363961690102</c:v>
                </c:pt>
                <c:pt idx="6">
                  <c:v>2992.7505091387902</c:v>
                </c:pt>
                <c:pt idx="7">
                  <c:v>2997.85826425198</c:v>
                </c:pt>
                <c:pt idx="8">
                  <c:v>3002.71564884702</c:v>
                </c:pt>
                <c:pt idx="9">
                  <c:v>3007.3634269642298</c:v>
                </c:pt>
                <c:pt idx="10">
                  <c:v>3011.8323721613601</c:v>
                </c:pt>
                <c:pt idx="11">
                  <c:v>3016.1463924315999</c:v>
                </c:pt>
                <c:pt idx="12">
                  <c:v>3020.3245005469098</c:v>
                </c:pt>
                <c:pt idx="13">
                  <c:v>3024.3821119896802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7-4286-9CCA-26FEC355C9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OLD_financial_pred!$M$16:$M$29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2895.8984277456598</c:v>
                </c:pt>
                <c:pt idx="2">
                  <c:v>2896.8868554913247</c:v>
                </c:pt>
                <c:pt idx="3">
                  <c:v>2897.8752832369896</c:v>
                </c:pt>
                <c:pt idx="4">
                  <c:v>2898.863710982655</c:v>
                </c:pt>
                <c:pt idx="5">
                  <c:v>2899.8521387283199</c:v>
                </c:pt>
                <c:pt idx="6">
                  <c:v>2900.8405664739848</c:v>
                </c:pt>
                <c:pt idx="7">
                  <c:v>2901.8289942196498</c:v>
                </c:pt>
                <c:pt idx="8">
                  <c:v>2902.8174219653147</c:v>
                </c:pt>
                <c:pt idx="9">
                  <c:v>2903.8058497109801</c:v>
                </c:pt>
                <c:pt idx="10">
                  <c:v>2904.794277456645</c:v>
                </c:pt>
                <c:pt idx="11">
                  <c:v>2905.7827052023099</c:v>
                </c:pt>
                <c:pt idx="12">
                  <c:v>2906.7711329479753</c:v>
                </c:pt>
                <c:pt idx="13">
                  <c:v>2907.7595606936402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7-4286-9CCA-26FEC355C9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OLD_financial_pred!$A$16:$A$29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OLD_financial_pred!$N$16:$N$29</c:f>
              <c:numCache>
                <c:formatCode>General</c:formatCode>
                <c:ptCount val="14"/>
                <c:pt idx="0">
                  <c:v>2927.15842774566</c:v>
                </c:pt>
                <c:pt idx="1">
                  <c:v>2957.7264277456602</c:v>
                </c:pt>
                <c:pt idx="2">
                  <c:v>2958.7148554913251</c:v>
                </c:pt>
                <c:pt idx="3">
                  <c:v>2959.70328323699</c:v>
                </c:pt>
                <c:pt idx="4">
                  <c:v>2960.6917109826554</c:v>
                </c:pt>
                <c:pt idx="5">
                  <c:v>2961.6801387283203</c:v>
                </c:pt>
                <c:pt idx="6">
                  <c:v>2962.6685664739853</c:v>
                </c:pt>
                <c:pt idx="7">
                  <c:v>2963.6569942196502</c:v>
                </c:pt>
                <c:pt idx="8">
                  <c:v>2964.6454219653151</c:v>
                </c:pt>
                <c:pt idx="9">
                  <c:v>2965.6338497109805</c:v>
                </c:pt>
                <c:pt idx="10">
                  <c:v>2966.6222774566454</c:v>
                </c:pt>
                <c:pt idx="11">
                  <c:v>2967.6107052023103</c:v>
                </c:pt>
                <c:pt idx="12">
                  <c:v>2968.5991329479757</c:v>
                </c:pt>
                <c:pt idx="13">
                  <c:v>2969.5875606936406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7-4286-9CCA-26FEC355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968960"/>
        <c:axId val="1077969376"/>
      </c:lineChart>
      <c:dateAx>
        <c:axId val="1077968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69376"/>
        <c:crosses val="autoZero"/>
        <c:auto val="1"/>
        <c:lblOffset val="100"/>
        <c:baseTimeUnit val="days"/>
      </c:dateAx>
      <c:valAx>
        <c:axId val="10779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OLD_financial_pred!$B$44:$B$57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26491.195543972099</c:v>
                </c:pt>
                <c:pt idx="2">
                  <c:v>26482.7357461026</c:v>
                </c:pt>
                <c:pt idx="3">
                  <c:v>26496.3217521556</c:v>
                </c:pt>
                <c:pt idx="4">
                  <c:v>26519.7061927207</c:v>
                </c:pt>
                <c:pt idx="5">
                  <c:v>26529.921805128099</c:v>
                </c:pt>
                <c:pt idx="6">
                  <c:v>26540.137417535399</c:v>
                </c:pt>
                <c:pt idx="7">
                  <c:v>26550.353029942798</c:v>
                </c:pt>
                <c:pt idx="8">
                  <c:v>26560.568642350201</c:v>
                </c:pt>
                <c:pt idx="9">
                  <c:v>26570.7842547576</c:v>
                </c:pt>
                <c:pt idx="10">
                  <c:v>26580.999867164901</c:v>
                </c:pt>
                <c:pt idx="11">
                  <c:v>26591.2154795723</c:v>
                </c:pt>
                <c:pt idx="12">
                  <c:v>26601.431091979699</c:v>
                </c:pt>
                <c:pt idx="13">
                  <c:v>26611.646704387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3-4BEA-AC43-FD4CFC1A0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OLD_financial_pred!$C$44:$C$57</c:f>
              <c:numCache>
                <c:formatCode>General</c:formatCode>
                <c:ptCount val="14"/>
                <c:pt idx="0">
                  <c:v>26279.064320706799</c:v>
                </c:pt>
                <c:pt idx="1">
                  <c:v>26198.4817212735</c:v>
                </c:pt>
                <c:pt idx="2">
                  <c:v>26130.008997925401</c:v>
                </c:pt>
                <c:pt idx="3">
                  <c:v>26086.014884396402</c:v>
                </c:pt>
                <c:pt idx="4">
                  <c:v>26057.075343779401</c:v>
                </c:pt>
                <c:pt idx="5">
                  <c:v>26028.298924971201</c:v>
                </c:pt>
                <c:pt idx="6">
                  <c:v>26002.342172668399</c:v>
                </c:pt>
                <c:pt idx="7">
                  <c:v>25978.6696062665</c:v>
                </c:pt>
                <c:pt idx="8">
                  <c:v>25956.8964230034</c:v>
                </c:pt>
                <c:pt idx="9">
                  <c:v>25936.735076920599</c:v>
                </c:pt>
                <c:pt idx="10">
                  <c:v>25917.9639922528</c:v>
                </c:pt>
                <c:pt idx="11">
                  <c:v>25900.408138177299</c:v>
                </c:pt>
                <c:pt idx="12">
                  <c:v>25883.926392043901</c:v>
                </c:pt>
                <c:pt idx="13">
                  <c:v>25868.402998773199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3-4BEA-AC43-FD4CFC1A07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OLD_financial_pred!$E$44:$E$57</c:f>
              <c:numCache>
                <c:formatCode>General</c:formatCode>
                <c:ptCount val="14"/>
                <c:pt idx="0">
                  <c:v>26694.1055725306</c:v>
                </c:pt>
                <c:pt idx="1">
                  <c:v>26783.909366670701</c:v>
                </c:pt>
                <c:pt idx="2">
                  <c:v>26835.4624942798</c:v>
                </c:pt>
                <c:pt idx="3">
                  <c:v>26906.6286199149</c:v>
                </c:pt>
                <c:pt idx="4">
                  <c:v>26982.337041661998</c:v>
                </c:pt>
                <c:pt idx="5">
                  <c:v>27031.544685284902</c:v>
                </c:pt>
                <c:pt idx="6">
                  <c:v>27077.932662402502</c:v>
                </c:pt>
                <c:pt idx="7">
                  <c:v>27122.036453619199</c:v>
                </c:pt>
                <c:pt idx="8">
                  <c:v>27164.240861696901</c:v>
                </c:pt>
                <c:pt idx="9">
                  <c:v>27204.8334325945</c:v>
                </c:pt>
                <c:pt idx="10">
                  <c:v>27244.035742077001</c:v>
                </c:pt>
                <c:pt idx="11">
                  <c:v>27282.022820967301</c:v>
                </c:pt>
                <c:pt idx="12">
                  <c:v>27318.935791915399</c:v>
                </c:pt>
                <c:pt idx="13">
                  <c:v>27354.890410000899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3-4BEA-AC43-FD4CFC1A07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OLD_financial_pred!$M$44:$M$57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26226.512946618699</c:v>
                </c:pt>
                <c:pt idx="2">
                  <c:v>26218.053148749208</c:v>
                </c:pt>
                <c:pt idx="3">
                  <c:v>26231.639154802207</c:v>
                </c:pt>
                <c:pt idx="4">
                  <c:v>26255.023595367289</c:v>
                </c:pt>
                <c:pt idx="5">
                  <c:v>26265.239207774655</c:v>
                </c:pt>
                <c:pt idx="6">
                  <c:v>26275.454820182025</c:v>
                </c:pt>
                <c:pt idx="7">
                  <c:v>26285.670432589395</c:v>
                </c:pt>
                <c:pt idx="8">
                  <c:v>26295.886044996761</c:v>
                </c:pt>
                <c:pt idx="9">
                  <c:v>26306.101657404131</c:v>
                </c:pt>
                <c:pt idx="10">
                  <c:v>26316.317269811501</c:v>
                </c:pt>
                <c:pt idx="11">
                  <c:v>26326.532882218868</c:v>
                </c:pt>
                <c:pt idx="12">
                  <c:v>26336.748494626241</c:v>
                </c:pt>
                <c:pt idx="13">
                  <c:v>26346.964107033607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3-4BEA-AC43-FD4CFC1A07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OLD_financial_pred!$A$44:$A$57</c:f>
              <c:numCache>
                <c:formatCode>m/d/yyyy</c:formatCode>
                <c:ptCount val="14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OLD_financial_pred!$N$44:$N$57</c:f>
              <c:numCache>
                <c:formatCode>General</c:formatCode>
                <c:ptCount val="14"/>
                <c:pt idx="0">
                  <c:v>26486.584946618699</c:v>
                </c:pt>
                <c:pt idx="1">
                  <c:v>26759.416946618701</c:v>
                </c:pt>
                <c:pt idx="2">
                  <c:v>26750.95714874921</c:v>
                </c:pt>
                <c:pt idx="3">
                  <c:v>26764.54315480221</c:v>
                </c:pt>
                <c:pt idx="4">
                  <c:v>26787.927595367291</c:v>
                </c:pt>
                <c:pt idx="5">
                  <c:v>26798.143207774658</c:v>
                </c:pt>
                <c:pt idx="6">
                  <c:v>26808.358820182028</c:v>
                </c:pt>
                <c:pt idx="7">
                  <c:v>26818.574432589397</c:v>
                </c:pt>
                <c:pt idx="8">
                  <c:v>26828.790044996764</c:v>
                </c:pt>
                <c:pt idx="9">
                  <c:v>26839.005657404134</c:v>
                </c:pt>
                <c:pt idx="10">
                  <c:v>26849.221269811504</c:v>
                </c:pt>
                <c:pt idx="11">
                  <c:v>26859.43688221887</c:v>
                </c:pt>
                <c:pt idx="12">
                  <c:v>26869.652494626243</c:v>
                </c:pt>
                <c:pt idx="13">
                  <c:v>26879.86810703361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3-4BEA-AC43-FD4CFC1A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344624"/>
        <c:axId val="1090342544"/>
      </c:lineChart>
      <c:dateAx>
        <c:axId val="109034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42544"/>
        <c:crosses val="autoZero"/>
        <c:auto val="1"/>
        <c:lblOffset val="100"/>
        <c:baseTimeUnit val="days"/>
      </c:dateAx>
      <c:valAx>
        <c:axId val="10903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85912</xdr:colOff>
      <xdr:row>0</xdr:row>
      <xdr:rowOff>0</xdr:rowOff>
    </xdr:from>
    <xdr:to>
      <xdr:col>23</xdr:col>
      <xdr:colOff>37353</xdr:colOff>
      <xdr:row>14</xdr:row>
      <xdr:rowOff>141941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D1102-A9E8-4BBB-BB5C-89EA7186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41089</xdr:colOff>
      <xdr:row>13</xdr:row>
      <xdr:rowOff>134471</xdr:rowOff>
    </xdr:from>
    <xdr:to>
      <xdr:col>23</xdr:col>
      <xdr:colOff>276412</xdr:colOff>
      <xdr:row>30</xdr:row>
      <xdr:rowOff>29882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356BB-4BCF-414A-83C4-671478F8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265206</xdr:colOff>
      <xdr:row>37</xdr:row>
      <xdr:rowOff>85164</xdr:rowOff>
    </xdr:from>
    <xdr:to>
      <xdr:col>24</xdr:col>
      <xdr:colOff>186764</xdr:colOff>
      <xdr:row>60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76EB3-8316-4E72-9B04-1F9F57993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5164-CC49-2B49-AD0E-5242E2689C08}">
  <dimension ref="A1:G53"/>
  <sheetViews>
    <sheetView workbookViewId="0">
      <selection activeCell="B2" sqref="B2:F2"/>
    </sheetView>
  </sheetViews>
  <sheetFormatPr defaultColWidth="11.07421875" defaultRowHeight="15.5"/>
  <sheetData>
    <row r="1" spans="1:7">
      <c r="A1" t="s">
        <v>13</v>
      </c>
    </row>
    <row r="2" spans="1:7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>
      <c r="A3">
        <v>1</v>
      </c>
      <c r="B3">
        <v>2.761E-3</v>
      </c>
      <c r="C3">
        <v>3.3909999999999999E-3</v>
      </c>
      <c r="D3">
        <v>3.2878E-3</v>
      </c>
      <c r="E3">
        <v>4.326E-3</v>
      </c>
      <c r="F3">
        <v>9.3880000000000005E-3</v>
      </c>
      <c r="G3">
        <v>2.0799E-3</v>
      </c>
    </row>
    <row r="4" spans="1:7">
      <c r="A4">
        <v>2</v>
      </c>
      <c r="B4">
        <v>2.761E-3</v>
      </c>
      <c r="C4">
        <v>3.3909999999999999E-3</v>
      </c>
      <c r="D4">
        <v>3.2878E-3</v>
      </c>
      <c r="E4">
        <v>4.326E-3</v>
      </c>
      <c r="F4">
        <v>9.3880000000000005E-3</v>
      </c>
      <c r="G4">
        <v>2.0799E-3</v>
      </c>
    </row>
    <row r="5" spans="1:7">
      <c r="A5">
        <v>3</v>
      </c>
      <c r="B5">
        <v>2.761E-3</v>
      </c>
      <c r="C5">
        <v>3.3909999999999999E-3</v>
      </c>
      <c r="D5">
        <v>3.2878E-3</v>
      </c>
      <c r="E5">
        <v>4.326E-3</v>
      </c>
      <c r="F5">
        <v>9.3880000000000005E-3</v>
      </c>
      <c r="G5">
        <v>2.0799E-3</v>
      </c>
    </row>
    <row r="6" spans="1:7">
      <c r="A6">
        <v>4</v>
      </c>
      <c r="B6">
        <v>2.761E-3</v>
      </c>
      <c r="C6">
        <v>3.3909999999999999E-3</v>
      </c>
      <c r="D6">
        <v>3.2878E-3</v>
      </c>
      <c r="E6">
        <v>4.326E-3</v>
      </c>
      <c r="F6">
        <v>9.3880000000000005E-3</v>
      </c>
      <c r="G6">
        <v>2.0799E-3</v>
      </c>
    </row>
    <row r="7" spans="1:7">
      <c r="A7">
        <v>5</v>
      </c>
      <c r="B7">
        <v>2.761E-3</v>
      </c>
      <c r="C7">
        <v>3.3909999999999999E-3</v>
      </c>
      <c r="D7">
        <v>3.2878E-3</v>
      </c>
      <c r="E7">
        <v>4.326E-3</v>
      </c>
      <c r="F7">
        <v>9.3880000000000005E-3</v>
      </c>
      <c r="G7">
        <v>2.0799E-3</v>
      </c>
    </row>
    <row r="8" spans="1:7">
      <c r="A8">
        <v>6</v>
      </c>
      <c r="B8">
        <v>2.761E-3</v>
      </c>
      <c r="C8">
        <v>3.3909999999999999E-3</v>
      </c>
      <c r="D8">
        <v>3.2878E-3</v>
      </c>
      <c r="E8">
        <v>4.326E-3</v>
      </c>
      <c r="F8">
        <v>9.3880000000000005E-3</v>
      </c>
      <c r="G8">
        <v>2.0799E-3</v>
      </c>
    </row>
    <row r="9" spans="1:7">
      <c r="A9">
        <v>7</v>
      </c>
      <c r="B9">
        <v>2.761E-3</v>
      </c>
      <c r="C9">
        <v>3.3909999999999999E-3</v>
      </c>
      <c r="D9">
        <v>3.2878E-3</v>
      </c>
      <c r="E9">
        <v>4.326E-3</v>
      </c>
      <c r="F9">
        <v>9.3880000000000005E-3</v>
      </c>
      <c r="G9">
        <v>2.0799E-3</v>
      </c>
    </row>
    <row r="12" spans="1:7">
      <c r="A12" t="s">
        <v>14</v>
      </c>
    </row>
    <row r="13" spans="1:7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</row>
    <row r="14" spans="1:7">
      <c r="A14">
        <v>1</v>
      </c>
      <c r="B14">
        <v>-4.3806999999999999E-2</v>
      </c>
      <c r="C14">
        <v>-2.0663999999999998E-2</v>
      </c>
      <c r="D14">
        <v>-7.56188E-2</v>
      </c>
      <c r="E14">
        <v>-1.7389000000000002E-2</v>
      </c>
      <c r="F14">
        <v>-4.7986000000000001E-2</v>
      </c>
      <c r="G14">
        <v>-7.4354900000000002E-2</v>
      </c>
    </row>
    <row r="15" spans="1:7">
      <c r="A15">
        <v>2</v>
      </c>
      <c r="B15">
        <v>-4.3806999999999999E-2</v>
      </c>
      <c r="C15">
        <v>-2.0663999999999998E-2</v>
      </c>
      <c r="D15">
        <v>-7.56188E-2</v>
      </c>
      <c r="E15">
        <v>-1.7389000000000002E-2</v>
      </c>
      <c r="F15">
        <v>-4.7986000000000001E-2</v>
      </c>
      <c r="G15">
        <v>-7.4354900000000002E-2</v>
      </c>
    </row>
    <row r="16" spans="1:7">
      <c r="A16">
        <v>3</v>
      </c>
      <c r="B16">
        <v>-4.3806999999999999E-2</v>
      </c>
      <c r="C16">
        <v>-2.0663999999999998E-2</v>
      </c>
      <c r="D16">
        <v>-7.56188E-2</v>
      </c>
      <c r="E16">
        <v>-1.7389000000000002E-2</v>
      </c>
      <c r="F16">
        <v>-4.7986000000000001E-2</v>
      </c>
      <c r="G16">
        <v>-7.4354900000000002E-2</v>
      </c>
    </row>
    <row r="17" spans="1:7">
      <c r="A17">
        <v>4</v>
      </c>
      <c r="B17">
        <v>-4.3806999999999999E-2</v>
      </c>
      <c r="C17">
        <v>-2.0663999999999998E-2</v>
      </c>
      <c r="D17">
        <v>-7.56188E-2</v>
      </c>
      <c r="E17">
        <v>-1.7389000000000002E-2</v>
      </c>
      <c r="F17">
        <v>-4.7986000000000001E-2</v>
      </c>
      <c r="G17">
        <v>-7.4354900000000002E-2</v>
      </c>
    </row>
    <row r="18" spans="1:7">
      <c r="A18">
        <v>5</v>
      </c>
      <c r="B18">
        <v>-4.3806999999999999E-2</v>
      </c>
      <c r="C18">
        <v>-2.0663999999999998E-2</v>
      </c>
      <c r="D18">
        <v>-7.56188E-2</v>
      </c>
      <c r="E18">
        <v>-1.7389000000000002E-2</v>
      </c>
      <c r="F18">
        <v>-4.7986000000000001E-2</v>
      </c>
      <c r="G18">
        <v>-7.4354900000000002E-2</v>
      </c>
    </row>
    <row r="19" spans="1:7">
      <c r="A19">
        <v>6</v>
      </c>
      <c r="B19">
        <v>-4.3806999999999999E-2</v>
      </c>
      <c r="C19">
        <v>-2.0663999999999998E-2</v>
      </c>
      <c r="D19">
        <v>-7.56188E-2</v>
      </c>
      <c r="E19">
        <v>-1.7389000000000002E-2</v>
      </c>
      <c r="F19">
        <v>-4.7986000000000001E-2</v>
      </c>
      <c r="G19">
        <v>-7.4354900000000002E-2</v>
      </c>
    </row>
    <row r="20" spans="1:7">
      <c r="A20">
        <v>7</v>
      </c>
      <c r="B20">
        <v>-4.3806999999999999E-2</v>
      </c>
      <c r="C20">
        <v>-2.0663999999999998E-2</v>
      </c>
      <c r="D20">
        <v>-7.56188E-2</v>
      </c>
      <c r="E20">
        <v>-1.7389000000000002E-2</v>
      </c>
      <c r="F20">
        <v>-4.7986000000000001E-2</v>
      </c>
      <c r="G20">
        <v>-7.4354900000000002E-2</v>
      </c>
    </row>
    <row r="23" spans="1:7">
      <c r="A23" t="s">
        <v>15</v>
      </c>
    </row>
    <row r="24" spans="1:7">
      <c r="A24" t="s">
        <v>5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6</v>
      </c>
    </row>
    <row r="25" spans="1:7">
      <c r="A25">
        <v>1</v>
      </c>
      <c r="B25">
        <v>5.1050999999999999E-2</v>
      </c>
      <c r="C25">
        <v>3.3956E-2</v>
      </c>
      <c r="D25">
        <v>6.9043199999999999E-2</v>
      </c>
      <c r="E25">
        <v>3.0245000000000001E-2</v>
      </c>
      <c r="F25">
        <v>5.5808999999999997E-2</v>
      </c>
      <c r="G25">
        <v>6.8635299999999996E-2</v>
      </c>
    </row>
    <row r="26" spans="1:7">
      <c r="A26">
        <v>2</v>
      </c>
      <c r="B26">
        <v>5.1050999999999999E-2</v>
      </c>
      <c r="C26">
        <v>3.3956E-2</v>
      </c>
      <c r="D26">
        <v>6.9043199999999999E-2</v>
      </c>
      <c r="E26">
        <v>3.0245000000000001E-2</v>
      </c>
      <c r="F26">
        <v>5.5808999999999997E-2</v>
      </c>
      <c r="G26">
        <v>6.8635299999999996E-2</v>
      </c>
    </row>
    <row r="27" spans="1:7">
      <c r="A27">
        <v>3</v>
      </c>
      <c r="B27">
        <v>5.1050999999999999E-2</v>
      </c>
      <c r="C27">
        <v>3.3956E-2</v>
      </c>
      <c r="D27">
        <v>6.9043199999999999E-2</v>
      </c>
      <c r="E27">
        <v>3.0245000000000001E-2</v>
      </c>
      <c r="F27">
        <v>5.5808999999999997E-2</v>
      </c>
      <c r="G27">
        <v>6.8635299999999996E-2</v>
      </c>
    </row>
    <row r="28" spans="1:7">
      <c r="A28">
        <v>4</v>
      </c>
      <c r="B28">
        <v>5.1050999999999999E-2</v>
      </c>
      <c r="C28">
        <v>3.3956E-2</v>
      </c>
      <c r="D28">
        <v>6.9043199999999999E-2</v>
      </c>
      <c r="E28">
        <v>3.0245000000000001E-2</v>
      </c>
      <c r="F28">
        <v>5.5808999999999997E-2</v>
      </c>
      <c r="G28">
        <v>6.8635299999999996E-2</v>
      </c>
    </row>
    <row r="29" spans="1:7">
      <c r="A29">
        <v>5</v>
      </c>
      <c r="B29">
        <v>5.1050999999999999E-2</v>
      </c>
      <c r="C29">
        <v>3.3956E-2</v>
      </c>
      <c r="D29">
        <v>6.9043199999999999E-2</v>
      </c>
      <c r="E29">
        <v>3.0245000000000001E-2</v>
      </c>
      <c r="F29">
        <v>5.5808999999999997E-2</v>
      </c>
      <c r="G29">
        <v>6.8635299999999996E-2</v>
      </c>
    </row>
    <row r="30" spans="1:7">
      <c r="A30">
        <v>6</v>
      </c>
      <c r="B30">
        <v>5.1050999999999999E-2</v>
      </c>
      <c r="C30">
        <v>3.3956E-2</v>
      </c>
      <c r="D30">
        <v>6.9043199999999999E-2</v>
      </c>
      <c r="E30">
        <v>3.0245000000000001E-2</v>
      </c>
      <c r="F30">
        <v>5.5808999999999997E-2</v>
      </c>
      <c r="G30">
        <v>6.8635299999999996E-2</v>
      </c>
    </row>
    <row r="31" spans="1:7">
      <c r="A31">
        <v>7</v>
      </c>
      <c r="B31">
        <v>5.1050999999999999E-2</v>
      </c>
      <c r="C31">
        <v>3.3956E-2</v>
      </c>
      <c r="D31">
        <v>6.9043199999999999E-2</v>
      </c>
      <c r="E31">
        <v>3.0245000000000001E-2</v>
      </c>
      <c r="F31">
        <v>5.5808999999999997E-2</v>
      </c>
      <c r="G31">
        <v>6.8635299999999996E-2</v>
      </c>
    </row>
    <row r="34" spans="1:7">
      <c r="A34" t="s">
        <v>16</v>
      </c>
    </row>
    <row r="35" spans="1:7">
      <c r="A35" t="s">
        <v>5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6</v>
      </c>
    </row>
    <row r="36" spans="1:7">
      <c r="A36">
        <v>1</v>
      </c>
      <c r="B36" s="1">
        <v>-0.37820599999999999</v>
      </c>
      <c r="C36">
        <v>-0.38186700000000001</v>
      </c>
      <c r="D36">
        <v>-0.77920219999999996</v>
      </c>
      <c r="E36">
        <v>-0.36392400000000003</v>
      </c>
      <c r="F36">
        <v>-0.36510900000000002</v>
      </c>
      <c r="G36">
        <v>-0.56156119999999998</v>
      </c>
    </row>
    <row r="37" spans="1:7">
      <c r="A37">
        <v>2</v>
      </c>
      <c r="B37">
        <v>2.761E-3</v>
      </c>
      <c r="C37">
        <v>3.3909999999999999E-3</v>
      </c>
      <c r="D37">
        <v>3.2878E-3</v>
      </c>
      <c r="E37">
        <v>4.326E-3</v>
      </c>
      <c r="F37">
        <v>9.3880000000000005E-3</v>
      </c>
      <c r="G37">
        <v>2.0799E-3</v>
      </c>
    </row>
    <row r="38" spans="1:7">
      <c r="A38">
        <v>3</v>
      </c>
      <c r="B38">
        <v>2.761E-3</v>
      </c>
      <c r="C38">
        <v>3.3909999999999999E-3</v>
      </c>
      <c r="D38">
        <v>3.2878E-3</v>
      </c>
      <c r="E38">
        <v>4.326E-3</v>
      </c>
      <c r="F38">
        <v>9.3880000000000005E-3</v>
      </c>
      <c r="G38">
        <v>2.0799E-3</v>
      </c>
    </row>
    <row r="39" spans="1:7">
      <c r="A39">
        <v>4</v>
      </c>
      <c r="B39">
        <v>2.761E-3</v>
      </c>
      <c r="C39">
        <v>3.3909999999999999E-3</v>
      </c>
      <c r="D39">
        <v>3.2878E-3</v>
      </c>
      <c r="E39">
        <v>4.326E-3</v>
      </c>
      <c r="F39">
        <v>9.3880000000000005E-3</v>
      </c>
      <c r="G39">
        <v>2.0799E-3</v>
      </c>
    </row>
    <row r="40" spans="1:7">
      <c r="A40">
        <v>5</v>
      </c>
      <c r="B40">
        <v>2.761E-3</v>
      </c>
      <c r="C40">
        <v>3.3909999999999999E-3</v>
      </c>
      <c r="D40">
        <v>3.2878E-3</v>
      </c>
      <c r="E40">
        <v>4.326E-3</v>
      </c>
      <c r="F40">
        <v>9.3880000000000005E-3</v>
      </c>
      <c r="G40">
        <v>2.0799E-3</v>
      </c>
    </row>
    <row r="41" spans="1:7">
      <c r="A41">
        <v>6</v>
      </c>
      <c r="B41">
        <v>2.761E-3</v>
      </c>
      <c r="C41">
        <v>3.3909999999999999E-3</v>
      </c>
      <c r="D41">
        <v>3.2878E-3</v>
      </c>
      <c r="E41">
        <v>4.326E-3</v>
      </c>
      <c r="F41">
        <v>9.3880000000000005E-3</v>
      </c>
      <c r="G41">
        <v>2.0799E-3</v>
      </c>
    </row>
    <row r="42" spans="1:7">
      <c r="A42">
        <v>7</v>
      </c>
      <c r="B42">
        <v>2.761E-3</v>
      </c>
      <c r="C42">
        <v>3.3909999999999999E-3</v>
      </c>
      <c r="D42">
        <v>3.2878E-3</v>
      </c>
      <c r="E42">
        <v>4.326E-3</v>
      </c>
      <c r="F42">
        <v>9.3880000000000005E-3</v>
      </c>
      <c r="G42">
        <v>2.0799E-3</v>
      </c>
    </row>
    <row r="45" spans="1:7">
      <c r="A45" t="s">
        <v>17</v>
      </c>
    </row>
    <row r="46" spans="1:7">
      <c r="A46" t="s">
        <v>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6</v>
      </c>
    </row>
    <row r="47" spans="1:7">
      <c r="A47">
        <v>1</v>
      </c>
      <c r="B47">
        <v>0.40742299999999998</v>
      </c>
      <c r="C47">
        <v>0.28355799999999998</v>
      </c>
      <c r="D47">
        <v>0.63125240000000005</v>
      </c>
      <c r="E47">
        <v>0.23130300000000001</v>
      </c>
      <c r="F47">
        <v>0.262878</v>
      </c>
      <c r="G47">
        <v>0.68011299999999997</v>
      </c>
    </row>
    <row r="48" spans="1:7">
      <c r="A48">
        <v>2</v>
      </c>
      <c r="B48">
        <v>2.761E-3</v>
      </c>
      <c r="C48">
        <v>3.3909999999999999E-3</v>
      </c>
      <c r="D48">
        <v>3.2878E-3</v>
      </c>
      <c r="E48">
        <v>4.326E-3</v>
      </c>
      <c r="F48">
        <v>9.3880000000000005E-3</v>
      </c>
      <c r="G48">
        <v>2.0799E-3</v>
      </c>
    </row>
    <row r="49" spans="1:7">
      <c r="A49">
        <v>3</v>
      </c>
      <c r="B49">
        <v>2.761E-3</v>
      </c>
      <c r="C49">
        <v>3.3909999999999999E-3</v>
      </c>
      <c r="D49">
        <v>3.2878E-3</v>
      </c>
      <c r="E49">
        <v>4.326E-3</v>
      </c>
      <c r="F49">
        <v>9.3880000000000005E-3</v>
      </c>
      <c r="G49">
        <v>2.0799E-3</v>
      </c>
    </row>
    <row r="50" spans="1:7">
      <c r="A50">
        <v>4</v>
      </c>
      <c r="B50">
        <v>2.761E-3</v>
      </c>
      <c r="C50">
        <v>3.3909999999999999E-3</v>
      </c>
      <c r="D50">
        <v>3.2878E-3</v>
      </c>
      <c r="E50">
        <v>4.326E-3</v>
      </c>
      <c r="F50">
        <v>9.3880000000000005E-3</v>
      </c>
      <c r="G50">
        <v>2.0799E-3</v>
      </c>
    </row>
    <row r="51" spans="1:7">
      <c r="A51">
        <v>5</v>
      </c>
      <c r="B51">
        <v>2.761E-3</v>
      </c>
      <c r="C51">
        <v>3.3909999999999999E-3</v>
      </c>
      <c r="D51">
        <v>3.2878E-3</v>
      </c>
      <c r="E51">
        <v>4.326E-3</v>
      </c>
      <c r="F51">
        <v>9.3880000000000005E-3</v>
      </c>
      <c r="G51">
        <v>2.0799E-3</v>
      </c>
    </row>
    <row r="52" spans="1:7">
      <c r="A52">
        <v>6</v>
      </c>
      <c r="B52">
        <v>2.761E-3</v>
      </c>
      <c r="C52">
        <v>3.3909999999999999E-3</v>
      </c>
      <c r="D52">
        <v>3.2878E-3</v>
      </c>
      <c r="E52">
        <v>4.326E-3</v>
      </c>
      <c r="F52">
        <v>9.3880000000000005E-3</v>
      </c>
      <c r="G52">
        <v>2.0799E-3</v>
      </c>
    </row>
    <row r="53" spans="1:7">
      <c r="A53">
        <v>7</v>
      </c>
      <c r="B53">
        <v>2.761E-3</v>
      </c>
      <c r="C53">
        <v>3.3909999999999999E-3</v>
      </c>
      <c r="D53">
        <v>3.2878E-3</v>
      </c>
      <c r="E53">
        <v>4.326E-3</v>
      </c>
      <c r="F53">
        <v>9.3880000000000005E-3</v>
      </c>
      <c r="G53">
        <v>2.0799E-3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0FAE-0AA1-4F82-926F-17931BA313AE}">
  <dimension ref="A1:F68"/>
  <sheetViews>
    <sheetView workbookViewId="0">
      <selection activeCell="B1" sqref="B1:B1048576"/>
    </sheetView>
  </sheetViews>
  <sheetFormatPr defaultRowHeight="14"/>
  <cols>
    <col min="1" max="16384" width="9.23046875" style="2"/>
  </cols>
  <sheetData>
    <row r="1" spans="1:6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43581</v>
      </c>
      <c r="B2" s="2">
        <v>10.865916945947401</v>
      </c>
      <c r="C2" s="2">
        <v>6.2908391350072401</v>
      </c>
      <c r="D2" s="2">
        <v>3.0709045011368401</v>
      </c>
      <c r="E2" s="2">
        <v>15.4409947568876</v>
      </c>
      <c r="F2" s="2">
        <v>18.660929390758</v>
      </c>
    </row>
    <row r="3" spans="1:6">
      <c r="A3" s="3">
        <v>43582</v>
      </c>
      <c r="B3" s="2">
        <v>9.3432664584647291</v>
      </c>
      <c r="C3" s="2">
        <v>3.7619556269305101</v>
      </c>
      <c r="D3" s="2">
        <v>-0.16616467866923099</v>
      </c>
      <c r="E3" s="2">
        <v>14.924577289998901</v>
      </c>
      <c r="F3" s="2">
        <v>18.852697595598698</v>
      </c>
    </row>
    <row r="4" spans="1:6">
      <c r="A4" s="3">
        <v>43583</v>
      </c>
      <c r="B4" s="2">
        <v>6.9017626765788398</v>
      </c>
      <c r="C4" s="2">
        <v>0.96107983424079502</v>
      </c>
      <c r="D4" s="2">
        <v>-3.2199660896432598</v>
      </c>
      <c r="E4" s="2">
        <v>12.8424455189169</v>
      </c>
      <c r="F4" s="2">
        <v>17.0234914428009</v>
      </c>
    </row>
    <row r="5" spans="1:6">
      <c r="A5" s="3">
        <v>43584</v>
      </c>
      <c r="B5" s="2">
        <v>2.5118175250943802</v>
      </c>
      <c r="C5" s="2">
        <v>-3.5473917862472399</v>
      </c>
      <c r="D5" s="2">
        <v>-7.8118565061269196</v>
      </c>
      <c r="E5" s="2">
        <v>8.5710268364359905</v>
      </c>
      <c r="F5" s="2">
        <v>12.8354915563157</v>
      </c>
    </row>
    <row r="6" spans="1:6">
      <c r="A6" s="3">
        <v>43585</v>
      </c>
      <c r="B6" s="2">
        <v>2.4138775656056901</v>
      </c>
      <c r="C6" s="2">
        <v>-3.6981298171546499</v>
      </c>
      <c r="D6" s="2">
        <v>-7.9997537605028901</v>
      </c>
      <c r="E6" s="2">
        <v>8.5258849483660306</v>
      </c>
      <c r="F6" s="2">
        <v>12.827508891714301</v>
      </c>
    </row>
    <row r="7" spans="1:6">
      <c r="A7" s="3">
        <v>43586</v>
      </c>
      <c r="B7" s="2">
        <v>6.9560478310117304</v>
      </c>
      <c r="C7" s="2">
        <v>0.80157134570619204</v>
      </c>
      <c r="D7" s="2">
        <v>-3.5299423043979998</v>
      </c>
      <c r="E7" s="2">
        <v>13.110524316317299</v>
      </c>
      <c r="F7" s="2">
        <v>17.442037966421498</v>
      </c>
    </row>
    <row r="8" spans="1:6">
      <c r="A8" s="3">
        <v>43587</v>
      </c>
      <c r="B8" s="2">
        <v>7.2010720863767297</v>
      </c>
      <c r="C8" s="2">
        <v>1.0145676231099601</v>
      </c>
      <c r="D8" s="2">
        <v>-3.3394872819743302</v>
      </c>
      <c r="E8" s="2">
        <v>13.3875765496435</v>
      </c>
      <c r="F8" s="2">
        <v>17.741631454727798</v>
      </c>
    </row>
    <row r="9" spans="1:6">
      <c r="A9" s="3">
        <v>43588</v>
      </c>
      <c r="B9" s="2">
        <v>6.3422223568665599</v>
      </c>
      <c r="C9" s="2">
        <v>0.14546123016625301</v>
      </c>
      <c r="D9" s="2">
        <v>-4.2158123031430303</v>
      </c>
      <c r="E9" s="2">
        <v>12.5389834835669</v>
      </c>
      <c r="F9" s="2">
        <v>16.9002570168761</v>
      </c>
    </row>
    <row r="10" spans="1:6">
      <c r="A10" s="3">
        <v>43589</v>
      </c>
      <c r="B10" s="2">
        <v>6.2981306451001204</v>
      </c>
      <c r="C10" s="2">
        <v>0.10112566043570601</v>
      </c>
      <c r="D10" s="2">
        <v>-4.2603194998353002</v>
      </c>
      <c r="E10" s="2">
        <v>12.4951356297645</v>
      </c>
      <c r="F10" s="2">
        <v>16.856580790035501</v>
      </c>
    </row>
    <row r="11" spans="1:6">
      <c r="A11" s="3">
        <v>43590</v>
      </c>
      <c r="B11" s="2">
        <v>8.2017458268165306</v>
      </c>
      <c r="C11" s="2">
        <v>2.0046569943935202</v>
      </c>
      <c r="D11" s="2">
        <v>-2.3568471778359901</v>
      </c>
      <c r="E11" s="2">
        <v>14.398834659239499</v>
      </c>
      <c r="F11" s="2">
        <v>18.760338831468999</v>
      </c>
    </row>
    <row r="12" spans="1:6">
      <c r="A12" s="3">
        <v>43591</v>
      </c>
      <c r="B12" s="2">
        <v>9.0771664327406807</v>
      </c>
      <c r="C12" s="2">
        <v>2.8791260249105202</v>
      </c>
      <c r="D12" s="2">
        <v>-1.48304786502366</v>
      </c>
      <c r="E12" s="2">
        <v>15.275206840570799</v>
      </c>
      <c r="F12" s="2">
        <v>19.637380730505001</v>
      </c>
    </row>
    <row r="13" spans="1:6">
      <c r="A13" s="3">
        <v>43592</v>
      </c>
      <c r="B13" s="2">
        <v>10.1647079317388</v>
      </c>
      <c r="C13" s="2">
        <v>3.9621114951702401</v>
      </c>
      <c r="D13" s="2">
        <v>-0.40326892268191</v>
      </c>
      <c r="E13" s="2">
        <v>16.367304368307401</v>
      </c>
      <c r="F13" s="2">
        <v>20.732684786159499</v>
      </c>
    </row>
    <row r="14" spans="1:6">
      <c r="A14" s="3">
        <v>43593</v>
      </c>
      <c r="B14" s="2">
        <v>8.9335628805473899</v>
      </c>
      <c r="C14" s="2">
        <v>2.7290187011509901</v>
      </c>
      <c r="D14" s="2">
        <v>-1.63773253591963</v>
      </c>
      <c r="E14" s="2">
        <v>15.138107059943801</v>
      </c>
      <c r="F14" s="2">
        <v>19.504858297014401</v>
      </c>
    </row>
    <row r="15" spans="1:6">
      <c r="A15" s="3">
        <v>43594</v>
      </c>
      <c r="B15" s="2">
        <v>12.460042687066901</v>
      </c>
      <c r="C15" s="2">
        <v>6.2552243517240997</v>
      </c>
      <c r="D15" s="2">
        <v>1.88828016400577</v>
      </c>
      <c r="E15" s="2">
        <v>18.664861022409699</v>
      </c>
      <c r="F15" s="2">
        <v>23.031805210128098</v>
      </c>
    </row>
    <row r="16" spans="1:6">
      <c r="A16" s="3">
        <v>43595</v>
      </c>
      <c r="B16" s="2">
        <v>8.1768276944466702</v>
      </c>
      <c r="C16" s="2">
        <v>1.9700783453648401</v>
      </c>
      <c r="D16" s="2">
        <v>-2.3982248876580101</v>
      </c>
      <c r="E16" s="2">
        <v>14.383577043528501</v>
      </c>
      <c r="F16" s="2">
        <v>18.751880276551301</v>
      </c>
    </row>
    <row r="17" spans="1:6">
      <c r="A17" s="3">
        <v>43596</v>
      </c>
      <c r="B17" s="2">
        <v>5.8128487121536603</v>
      </c>
      <c r="C17" s="2">
        <v>-0.39397686147737698</v>
      </c>
      <c r="D17" s="2">
        <v>-4.7623337412524904</v>
      </c>
      <c r="E17" s="2">
        <v>12.019674285784699</v>
      </c>
      <c r="F17" s="2">
        <v>16.388031165559799</v>
      </c>
    </row>
    <row r="18" spans="1:6">
      <c r="A18" s="3">
        <v>43597</v>
      </c>
      <c r="B18" s="2">
        <v>8.3677871280333793</v>
      </c>
      <c r="C18" s="2">
        <v>2.1592432392130898</v>
      </c>
      <c r="D18" s="2">
        <v>-2.2103229888656801</v>
      </c>
      <c r="E18" s="2">
        <v>14.5763310168537</v>
      </c>
      <c r="F18" s="2">
        <v>18.9458972449324</v>
      </c>
    </row>
    <row r="19" spans="1:6">
      <c r="A19" s="3">
        <v>43598</v>
      </c>
      <c r="B19" s="2">
        <v>7.4859337851721701</v>
      </c>
      <c r="C19" s="2">
        <v>1.27557627980396</v>
      </c>
      <c r="D19" s="2">
        <v>-3.0952663695678502</v>
      </c>
      <c r="E19" s="2">
        <v>13.696291290540399</v>
      </c>
      <c r="F19" s="2">
        <v>18.0671339399122</v>
      </c>
    </row>
    <row r="20" spans="1:6">
      <c r="A20" s="3">
        <v>43599</v>
      </c>
      <c r="B20" s="2">
        <v>12.455630331446899</v>
      </c>
      <c r="C20" s="2">
        <v>6.2452305415486302</v>
      </c>
      <c r="D20" s="2">
        <v>1.87435813237198</v>
      </c>
      <c r="E20" s="2">
        <v>18.666030121345099</v>
      </c>
      <c r="F20" s="2">
        <v>23.0369025305218</v>
      </c>
    </row>
    <row r="21" spans="1:6">
      <c r="A21" s="3">
        <v>43600</v>
      </c>
      <c r="B21" s="2">
        <v>9.1281157142397902</v>
      </c>
      <c r="C21" s="2">
        <v>2.9157263260497399</v>
      </c>
      <c r="D21" s="2">
        <v>-1.4565463601739901</v>
      </c>
      <c r="E21" s="2">
        <v>15.3405051024298</v>
      </c>
      <c r="F21" s="2">
        <v>19.7127777886536</v>
      </c>
    </row>
    <row r="22" spans="1:6">
      <c r="A22" s="3">
        <v>43601</v>
      </c>
      <c r="B22" s="2">
        <v>7.7075179665646596</v>
      </c>
      <c r="C22" s="2">
        <v>1.49447813552007</v>
      </c>
      <c r="D22" s="2">
        <v>-2.8782523316554198</v>
      </c>
      <c r="E22" s="2">
        <v>13.920557797609201</v>
      </c>
      <c r="F22" s="2">
        <v>18.293288264784699</v>
      </c>
    </row>
    <row r="23" spans="1:6">
      <c r="A23" s="3">
        <v>43602</v>
      </c>
      <c r="B23" s="2">
        <v>6.5247140781446804</v>
      </c>
      <c r="C23" s="2">
        <v>0.31103421488414501</v>
      </c>
      <c r="D23" s="2">
        <v>-4.0621467062473302</v>
      </c>
      <c r="E23" s="2">
        <v>12.738393941405199</v>
      </c>
      <c r="F23" s="2">
        <v>17.111574862536699</v>
      </c>
    </row>
    <row r="24" spans="1:6">
      <c r="A24" s="3">
        <v>43603</v>
      </c>
      <c r="B24" s="2">
        <v>7.59663446273023</v>
      </c>
      <c r="C24" s="2">
        <v>1.3810202521225601</v>
      </c>
      <c r="D24" s="2">
        <v>-2.9935220605030999</v>
      </c>
      <c r="E24" s="2">
        <v>13.8122486733379</v>
      </c>
      <c r="F24" s="2">
        <v>18.186790985963601</v>
      </c>
    </row>
    <row r="25" spans="1:6">
      <c r="A25" s="3">
        <v>43604</v>
      </c>
      <c r="B25" s="2">
        <v>6.7177859276500698</v>
      </c>
      <c r="C25" s="2">
        <v>0.50210445803465897</v>
      </c>
      <c r="D25" s="2">
        <v>-3.8724851914052301</v>
      </c>
      <c r="E25" s="2">
        <v>12.933467397265501</v>
      </c>
      <c r="F25" s="2">
        <v>17.3080570467054</v>
      </c>
    </row>
    <row r="26" spans="1:6">
      <c r="A26" s="3">
        <v>43605</v>
      </c>
      <c r="B26" s="2">
        <v>9.3289973907754895</v>
      </c>
      <c r="C26" s="2">
        <v>3.1119844339972902</v>
      </c>
      <c r="D26" s="2">
        <v>-1.2635423146149301</v>
      </c>
      <c r="E26" s="2">
        <v>15.5460103475537</v>
      </c>
      <c r="F26" s="2">
        <v>19.921537096165899</v>
      </c>
    </row>
    <row r="27" spans="1:6">
      <c r="A27" s="3">
        <v>43606</v>
      </c>
      <c r="B27" s="2">
        <v>11.3942164527685</v>
      </c>
      <c r="C27" s="2">
        <v>5.1759958511831696</v>
      </c>
      <c r="D27" s="2">
        <v>0.79961916350965201</v>
      </c>
      <c r="E27" s="2">
        <v>17.612437054353901</v>
      </c>
      <c r="F27" s="2">
        <v>21.9888137420274</v>
      </c>
    </row>
    <row r="28" spans="1:6">
      <c r="A28" s="3">
        <v>43607</v>
      </c>
      <c r="B28" s="2">
        <v>10.116878029217601</v>
      </c>
      <c r="C28" s="2">
        <v>3.8985585336428499</v>
      </c>
      <c r="D28" s="2">
        <v>-0.47788775550951201</v>
      </c>
      <c r="E28" s="2">
        <v>16.335197524792299</v>
      </c>
      <c r="F28" s="2">
        <v>20.711643813944701</v>
      </c>
    </row>
    <row r="29" spans="1:6">
      <c r="A29" s="3">
        <v>43608</v>
      </c>
      <c r="B29" s="2">
        <v>9.0543787824720496</v>
      </c>
      <c r="C29" s="2">
        <v>2.8343608877699502</v>
      </c>
      <c r="D29" s="2">
        <v>-1.5432807327840601</v>
      </c>
      <c r="E29" s="2">
        <v>15.274396677174201</v>
      </c>
      <c r="F29" s="2">
        <v>19.6520382977282</v>
      </c>
    </row>
    <row r="30" spans="1:6">
      <c r="A30" s="3">
        <v>43609</v>
      </c>
      <c r="B30" s="2">
        <v>9.21373687720771</v>
      </c>
      <c r="C30" s="2">
        <v>2.99328650192157</v>
      </c>
      <c r="D30" s="2">
        <v>-1.3846594979825899</v>
      </c>
      <c r="E30" s="2">
        <v>15.4341872524938</v>
      </c>
      <c r="F30" s="2">
        <v>19.812133252397999</v>
      </c>
    </row>
    <row r="31" spans="1:6">
      <c r="A31" s="3">
        <v>43610</v>
      </c>
      <c r="B31" s="2">
        <v>9.1373813907345394</v>
      </c>
      <c r="C31" s="2">
        <v>2.9163210160373501</v>
      </c>
      <c r="D31" s="2">
        <v>-1.4620543007683999</v>
      </c>
      <c r="E31" s="2">
        <v>15.358441765431699</v>
      </c>
      <c r="F31" s="2">
        <v>19.736817082237501</v>
      </c>
    </row>
    <row r="32" spans="1:6">
      <c r="A32" s="3">
        <v>43611</v>
      </c>
      <c r="B32" s="2">
        <v>11.4541507431498</v>
      </c>
      <c r="C32" s="2">
        <v>5.2316132428141104</v>
      </c>
      <c r="D32" s="2">
        <v>0.85219832664010697</v>
      </c>
      <c r="E32" s="2">
        <v>17.676688243485501</v>
      </c>
      <c r="F32" s="2">
        <v>22.0561031596595</v>
      </c>
    </row>
    <row r="33" spans="1:6">
      <c r="A33" s="3">
        <v>43612</v>
      </c>
      <c r="B33" s="2">
        <v>11.258044406635801</v>
      </c>
      <c r="C33" s="2">
        <v>5.0354881365291</v>
      </c>
      <c r="D33" s="2">
        <v>0.65606001021128801</v>
      </c>
      <c r="E33" s="2">
        <v>17.480600676742601</v>
      </c>
      <c r="F33" s="2">
        <v>21.860028803060398</v>
      </c>
    </row>
    <row r="34" spans="1:6">
      <c r="A34" s="3">
        <v>43613</v>
      </c>
      <c r="B34" s="2">
        <v>15.378577801186299</v>
      </c>
      <c r="C34" s="2">
        <v>9.1548523511923392</v>
      </c>
      <c r="D34" s="2">
        <v>4.77460135738073</v>
      </c>
      <c r="E34" s="2">
        <v>21.602303251180299</v>
      </c>
      <c r="F34" s="2">
        <v>25.982554244991899</v>
      </c>
    </row>
    <row r="35" spans="1:6">
      <c r="A35" s="3">
        <v>43614</v>
      </c>
      <c r="B35" s="2">
        <v>13.638292171821099</v>
      </c>
      <c r="C35" s="2">
        <v>7.4136988826484203</v>
      </c>
      <c r="D35" s="2">
        <v>3.0328371045958402</v>
      </c>
      <c r="E35" s="2">
        <v>19.862885460993802</v>
      </c>
      <c r="F35" s="2">
        <v>24.243747239046399</v>
      </c>
    </row>
    <row r="36" spans="1:6">
      <c r="A36" s="3">
        <v>43615</v>
      </c>
      <c r="B36" s="2">
        <v>16.026393725535499</v>
      </c>
      <c r="C36" s="2">
        <v>9.8016680367878894</v>
      </c>
      <c r="D36" s="2">
        <v>5.4207130760629498</v>
      </c>
      <c r="E36" s="2">
        <v>22.251119414283099</v>
      </c>
      <c r="F36" s="2">
        <v>26.632074375007999</v>
      </c>
    </row>
    <row r="37" spans="1:6">
      <c r="A37" s="3">
        <v>43616</v>
      </c>
      <c r="B37" s="2">
        <v>18.569708499940301</v>
      </c>
      <c r="C37" s="2">
        <v>12.3436032540959</v>
      </c>
      <c r="D37" s="2">
        <v>7.9616773626329298</v>
      </c>
      <c r="E37" s="2">
        <v>24.795813745784699</v>
      </c>
      <c r="F37" s="2">
        <v>29.177739637247601</v>
      </c>
    </row>
    <row r="38" spans="1:6">
      <c r="A38" s="3">
        <v>43617</v>
      </c>
      <c r="B38" s="2">
        <v>16.059436113276099</v>
      </c>
      <c r="C38" s="2">
        <v>9.8330677073175199</v>
      </c>
      <c r="D38" s="2">
        <v>5.4509566040612496</v>
      </c>
      <c r="E38" s="2">
        <v>22.285804519234699</v>
      </c>
      <c r="F38" s="2">
        <v>26.667915622490899</v>
      </c>
    </row>
    <row r="39" spans="1:6">
      <c r="A39" s="3">
        <v>43618</v>
      </c>
      <c r="B39" s="2">
        <v>16.0933465473606</v>
      </c>
      <c r="C39" s="2">
        <v>9.8663947967113508</v>
      </c>
      <c r="D39" s="2">
        <v>5.4838731361158102</v>
      </c>
      <c r="E39" s="2">
        <v>22.320298298009799</v>
      </c>
      <c r="F39" s="2">
        <v>26.702819958605399</v>
      </c>
    </row>
    <row r="40" spans="1:6">
      <c r="A40" s="3">
        <v>43619</v>
      </c>
      <c r="B40" s="2">
        <v>14.7974529114042</v>
      </c>
      <c r="C40" s="2">
        <v>8.5693717693579199</v>
      </c>
      <c r="D40" s="2">
        <v>4.18605524436341</v>
      </c>
      <c r="E40" s="2">
        <v>21.0255340534505</v>
      </c>
      <c r="F40" s="2">
        <v>25.408850578445001</v>
      </c>
    </row>
    <row r="41" spans="1:6">
      <c r="A41" s="3">
        <v>43620</v>
      </c>
      <c r="B41" s="2">
        <v>12.2764076930013</v>
      </c>
      <c r="C41" s="2">
        <v>6.0483248192477896</v>
      </c>
      <c r="D41" s="2">
        <v>1.66500707547964</v>
      </c>
      <c r="E41" s="2">
        <v>18.5044905667549</v>
      </c>
      <c r="F41" s="2">
        <v>22.887808310522999</v>
      </c>
    </row>
    <row r="42" spans="1:6">
      <c r="A42" s="3">
        <v>43621</v>
      </c>
      <c r="B42" s="2">
        <v>11.920157629807701</v>
      </c>
      <c r="C42" s="2">
        <v>5.6910689246918098</v>
      </c>
      <c r="D42" s="2">
        <v>1.3070432779385699</v>
      </c>
      <c r="E42" s="2">
        <v>18.1492463349236</v>
      </c>
      <c r="F42" s="2">
        <v>22.533271981676801</v>
      </c>
    </row>
    <row r="43" spans="1:6">
      <c r="A43" s="3">
        <v>43622</v>
      </c>
      <c r="B43" s="2">
        <v>10.224564351738399</v>
      </c>
      <c r="C43" s="2">
        <v>3.99486610048988</v>
      </c>
      <c r="D43" s="2">
        <v>-0.38958854414807398</v>
      </c>
      <c r="E43" s="2">
        <v>16.454262602986802</v>
      </c>
      <c r="F43" s="2">
        <v>20.8387172476248</v>
      </c>
    </row>
    <row r="44" spans="1:6">
      <c r="A44" s="3">
        <v>43623</v>
      </c>
      <c r="B44" s="2">
        <v>11.721255831821299</v>
      </c>
      <c r="C44" s="2">
        <v>5.4913982484006203</v>
      </c>
      <c r="D44" s="2">
        <v>1.1068314659585401</v>
      </c>
      <c r="E44" s="2">
        <v>17.951113415241899</v>
      </c>
      <c r="F44" s="2">
        <v>22.335680197683999</v>
      </c>
    </row>
    <row r="45" spans="1:6">
      <c r="A45" s="3">
        <v>43624</v>
      </c>
      <c r="B45" s="2">
        <v>12.9043375246958</v>
      </c>
      <c r="C45" s="2">
        <v>6.6733690032745097</v>
      </c>
      <c r="D45" s="2">
        <v>2.2880203439130802</v>
      </c>
      <c r="E45" s="2">
        <v>19.135306046117201</v>
      </c>
      <c r="F45" s="2">
        <v>23.520654705478599</v>
      </c>
    </row>
    <row r="46" spans="1:6">
      <c r="A46" s="3">
        <v>43625</v>
      </c>
      <c r="B46" s="2">
        <v>12.4750655720492</v>
      </c>
      <c r="C46" s="2">
        <v>6.2439451314687604</v>
      </c>
      <c r="D46" s="2">
        <v>1.8584895515735</v>
      </c>
      <c r="E46" s="2">
        <v>18.706186012629601</v>
      </c>
      <c r="F46" s="2">
        <v>23.091641592524901</v>
      </c>
    </row>
    <row r="47" spans="1:6">
      <c r="A47" s="3">
        <v>43626</v>
      </c>
      <c r="B47" s="2">
        <v>11.3835569225103</v>
      </c>
      <c r="C47" s="2">
        <v>5.15189263114861</v>
      </c>
      <c r="D47" s="2">
        <v>0.76605428968329103</v>
      </c>
      <c r="E47" s="2">
        <v>17.615221213871902</v>
      </c>
      <c r="F47" s="2">
        <v>22.0010595553372</v>
      </c>
    </row>
    <row r="48" spans="1:6">
      <c r="A48" s="3">
        <v>43627</v>
      </c>
      <c r="B48" s="2">
        <v>9.3492135438130592</v>
      </c>
      <c r="C48" s="2">
        <v>3.11669650811917</v>
      </c>
      <c r="D48" s="2">
        <v>-1.2697419938511101</v>
      </c>
      <c r="E48" s="2">
        <v>15.581730579506999</v>
      </c>
      <c r="F48" s="2">
        <v>19.9681690814772</v>
      </c>
    </row>
    <row r="49" spans="1:6">
      <c r="A49" s="3">
        <v>43628</v>
      </c>
      <c r="B49" s="2">
        <v>9.5805093803206596</v>
      </c>
      <c r="C49" s="2">
        <v>3.3479910741147298</v>
      </c>
      <c r="D49" s="2">
        <v>-1.0384483220405001</v>
      </c>
      <c r="E49" s="2">
        <v>15.813027686526601</v>
      </c>
      <c r="F49" s="2">
        <v>20.199467082681799</v>
      </c>
    </row>
    <row r="50" spans="1:6">
      <c r="A50" s="3">
        <v>43629</v>
      </c>
      <c r="B50" s="2">
        <v>8.3764656643638702</v>
      </c>
      <c r="C50" s="2">
        <v>2.1430926667642001</v>
      </c>
      <c r="D50" s="2">
        <v>-2.2439482602356802</v>
      </c>
      <c r="E50" s="2">
        <v>14.609838661963501</v>
      </c>
      <c r="F50" s="2">
        <v>18.996879588963399</v>
      </c>
    </row>
    <row r="51" spans="1:6">
      <c r="A51" s="3">
        <v>43630</v>
      </c>
      <c r="B51" s="2">
        <v>11.217580347421899</v>
      </c>
      <c r="C51" s="2">
        <v>4.9837877946819704</v>
      </c>
      <c r="D51" s="2">
        <v>0.59645158524476605</v>
      </c>
      <c r="E51" s="2">
        <v>17.4513729001618</v>
      </c>
      <c r="F51" s="2">
        <v>21.838709109599002</v>
      </c>
    </row>
    <row r="52" spans="1:6">
      <c r="A52" s="3">
        <v>43631</v>
      </c>
      <c r="B52" s="2">
        <v>9.3393226728264498</v>
      </c>
      <c r="C52" s="2">
        <v>3.1053528123943299</v>
      </c>
      <c r="D52" s="2">
        <v>-1.28210818599785</v>
      </c>
      <c r="E52" s="2">
        <v>15.5732925332586</v>
      </c>
      <c r="F52" s="2">
        <v>19.960753531650699</v>
      </c>
    </row>
    <row r="53" spans="1:6">
      <c r="A53" s="3">
        <v>43632</v>
      </c>
      <c r="B53" s="2">
        <v>11.1228401002867</v>
      </c>
      <c r="C53" s="2">
        <v>4.8879850790869197</v>
      </c>
      <c r="D53" s="2">
        <v>0.49990110553886602</v>
      </c>
      <c r="E53" s="2">
        <v>17.357695121486501</v>
      </c>
      <c r="F53" s="2">
        <v>21.745779095034599</v>
      </c>
    </row>
    <row r="54" spans="1:6">
      <c r="A54" s="3">
        <v>43633</v>
      </c>
      <c r="B54" s="2">
        <v>10.683342429143901</v>
      </c>
      <c r="C54" s="2">
        <v>4.4484062354921496</v>
      </c>
      <c r="D54" s="2">
        <v>6.0265132863449401E-2</v>
      </c>
      <c r="E54" s="2">
        <v>16.918278622795601</v>
      </c>
      <c r="F54" s="2">
        <v>21.306419725424298</v>
      </c>
    </row>
    <row r="55" spans="1:6">
      <c r="A55" s="3">
        <v>43634</v>
      </c>
      <c r="B55" s="2">
        <v>11.4331222722815</v>
      </c>
      <c r="C55" s="2">
        <v>5.1976893390720598</v>
      </c>
      <c r="D55" s="2">
        <v>0.80919863169955497</v>
      </c>
      <c r="E55" s="2">
        <v>17.668555205491</v>
      </c>
      <c r="F55" s="2">
        <v>22.057045912863501</v>
      </c>
    </row>
    <row r="56" spans="1:6">
      <c r="A56" s="3">
        <v>43635</v>
      </c>
      <c r="B56" s="2">
        <v>9.5062843774993802</v>
      </c>
      <c r="C56" s="2">
        <v>3.2702156750289801</v>
      </c>
      <c r="D56" s="2">
        <v>-1.1187224860365601</v>
      </c>
      <c r="E56" s="2">
        <v>15.742353079969799</v>
      </c>
      <c r="F56" s="2">
        <v>20.131291241035299</v>
      </c>
    </row>
    <row r="57" spans="1:6">
      <c r="A57" s="3">
        <v>43636</v>
      </c>
      <c r="B57" s="2">
        <v>9.0704165845177105</v>
      </c>
      <c r="C57" s="2">
        <v>2.8343384821130302</v>
      </c>
      <c r="D57" s="2">
        <v>-1.55460629461572</v>
      </c>
      <c r="E57" s="2">
        <v>15.306494686922401</v>
      </c>
      <c r="F57" s="2">
        <v>19.695439463651098</v>
      </c>
    </row>
    <row r="58" spans="1:6">
      <c r="A58" s="3">
        <v>43637</v>
      </c>
      <c r="B58" s="2">
        <v>6.83059732887879</v>
      </c>
      <c r="C58" s="2">
        <v>0.59380161605898296</v>
      </c>
      <c r="D58" s="2">
        <v>-3.7956482140753698</v>
      </c>
      <c r="E58" s="2">
        <v>13.067393041698599</v>
      </c>
      <c r="F58" s="2">
        <v>17.456842871833</v>
      </c>
    </row>
    <row r="59" spans="1:6">
      <c r="A59" s="3">
        <v>43638</v>
      </c>
      <c r="B59" s="2">
        <v>8.53536845443438</v>
      </c>
      <c r="C59" s="2">
        <v>2.2982907905454901</v>
      </c>
      <c r="D59" s="2">
        <v>-2.0913574764351699</v>
      </c>
      <c r="E59" s="2">
        <v>14.7724461183233</v>
      </c>
      <c r="F59" s="2">
        <v>19.162094385303899</v>
      </c>
    </row>
    <row r="60" spans="1:6">
      <c r="A60" s="3">
        <v>43639</v>
      </c>
      <c r="B60" s="2">
        <v>8.4928922651221299</v>
      </c>
      <c r="C60" s="2">
        <v>2.2556279744043701</v>
      </c>
      <c r="D60" s="2">
        <v>-2.1341516403292098</v>
      </c>
      <c r="E60" s="2">
        <v>14.730156555839899</v>
      </c>
      <c r="F60" s="2">
        <v>19.119936170573499</v>
      </c>
    </row>
    <row r="61" spans="1:6">
      <c r="A61" s="3">
        <v>43640</v>
      </c>
      <c r="B61" s="2">
        <v>11.1494359044336</v>
      </c>
      <c r="C61" s="2">
        <v>4.9114737959973898</v>
      </c>
      <c r="D61" s="2">
        <v>0.52120305793592603</v>
      </c>
      <c r="E61" s="2">
        <v>17.387398012869902</v>
      </c>
      <c r="F61" s="2">
        <v>21.777668750931401</v>
      </c>
    </row>
    <row r="62" spans="1:6">
      <c r="A62" s="3">
        <v>43641</v>
      </c>
      <c r="B62" s="2">
        <v>11.5648566331653</v>
      </c>
      <c r="C62" s="2">
        <v>5.32685594146424</v>
      </c>
      <c r="D62" s="2">
        <v>0.93655804854422797</v>
      </c>
      <c r="E62" s="2">
        <v>17.802857324866402</v>
      </c>
      <c r="F62" s="2">
        <v>22.193155217786501</v>
      </c>
    </row>
    <row r="63" spans="1:6">
      <c r="A63" s="3">
        <v>43642</v>
      </c>
      <c r="B63" s="2">
        <v>9.2556074319396693</v>
      </c>
      <c r="C63" s="2">
        <v>3.0171611445478801</v>
      </c>
      <c r="D63" s="2">
        <v>-1.37345035811965</v>
      </c>
      <c r="E63" s="2">
        <v>15.4940537193315</v>
      </c>
      <c r="F63" s="2">
        <v>19.884665221999001</v>
      </c>
    </row>
    <row r="64" spans="1:6">
      <c r="A64" s="3">
        <v>43643</v>
      </c>
      <c r="B64" s="2">
        <v>9.9357838007848702</v>
      </c>
      <c r="C64" s="2">
        <v>3.6968699476411402</v>
      </c>
      <c r="D64" s="2">
        <v>-0.69407062727838398</v>
      </c>
      <c r="E64" s="2">
        <v>16.1746976539286</v>
      </c>
      <c r="F64" s="2">
        <v>20.565638228848101</v>
      </c>
    </row>
    <row r="65" spans="1:6">
      <c r="A65" s="3">
        <v>43644</v>
      </c>
      <c r="B65" s="2">
        <v>10.4715996431745</v>
      </c>
      <c r="C65" s="2">
        <v>4.2326648986885198</v>
      </c>
      <c r="D65" s="2">
        <v>-0.15829037953424099</v>
      </c>
      <c r="E65" s="2">
        <v>16.710534387660498</v>
      </c>
      <c r="F65" s="2">
        <v>21.1014896658832</v>
      </c>
    </row>
    <row r="66" spans="1:6">
      <c r="A66" s="3">
        <v>43645</v>
      </c>
      <c r="B66" s="2">
        <v>10.859497408811899</v>
      </c>
      <c r="C66" s="2">
        <v>4.6199670007866498</v>
      </c>
      <c r="D66" s="2">
        <v>0.22859249523281</v>
      </c>
      <c r="E66" s="2">
        <v>17.099027816837101</v>
      </c>
      <c r="F66" s="2">
        <v>21.490402322390899</v>
      </c>
    </row>
    <row r="67" spans="1:6">
      <c r="A67" s="3">
        <v>43646</v>
      </c>
      <c r="B67" s="2">
        <v>10.616449968958101</v>
      </c>
      <c r="C67" s="2">
        <v>4.3767354265557898</v>
      </c>
      <c r="D67" s="2">
        <v>-1.47686725661842E-2</v>
      </c>
      <c r="E67" s="2">
        <v>16.856164511360401</v>
      </c>
      <c r="F67" s="2">
        <v>21.2476686104823</v>
      </c>
    </row>
    <row r="68" spans="1:6">
      <c r="A68" s="3">
        <v>43647</v>
      </c>
      <c r="B68" s="2">
        <v>9.7811765779778703</v>
      </c>
      <c r="C68" s="2">
        <v>3.5412737235864</v>
      </c>
      <c r="D68" s="2">
        <v>-0.85036290930243696</v>
      </c>
      <c r="E68" s="2">
        <v>16.021079432369302</v>
      </c>
      <c r="F68" s="2">
        <v>20.412716065258198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9C3F-03FB-42FC-AB63-13E61D221449}">
  <dimension ref="A1:N71"/>
  <sheetViews>
    <sheetView zoomScale="85" zoomScaleNormal="85" workbookViewId="0">
      <pane ySplit="1" topLeftCell="A2" activePane="bottomLeft" state="frozen"/>
      <selection pane="bottomLeft" activeCell="G22" sqref="G22"/>
    </sheetView>
  </sheetViews>
  <sheetFormatPr defaultRowHeight="15.5"/>
  <cols>
    <col min="2" max="6" width="17.765625" customWidth="1"/>
    <col min="7" max="7" width="31.4609375" customWidth="1"/>
    <col min="8" max="12" width="17.765625" customWidth="1"/>
  </cols>
  <sheetData>
    <row r="1" spans="1:14">
      <c r="A1" t="s">
        <v>7</v>
      </c>
      <c r="B1" t="s">
        <v>8</v>
      </c>
      <c r="C1" t="s">
        <v>9</v>
      </c>
      <c r="D1" t="s">
        <v>25</v>
      </c>
      <c r="E1" t="s">
        <v>11</v>
      </c>
      <c r="F1" t="s">
        <v>26</v>
      </c>
      <c r="G1" t="s">
        <v>18</v>
      </c>
      <c r="H1" t="s">
        <v>19</v>
      </c>
      <c r="I1" t="s">
        <v>27</v>
      </c>
      <c r="J1" t="s">
        <v>20</v>
      </c>
      <c r="K1" t="s">
        <v>28</v>
      </c>
      <c r="L1" t="s">
        <v>22</v>
      </c>
      <c r="M1" t="s">
        <v>24</v>
      </c>
      <c r="N1" t="s">
        <v>23</v>
      </c>
    </row>
    <row r="2" spans="1:14">
      <c r="A2" s="4">
        <v>43581</v>
      </c>
      <c r="B2">
        <v>75.337914748920198</v>
      </c>
      <c r="C2">
        <v>74.319023507661001</v>
      </c>
      <c r="D2">
        <v>73.056442736037496</v>
      </c>
      <c r="E2">
        <v>76.356805990179396</v>
      </c>
      <c r="F2">
        <v>77.6193867618029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0</v>
      </c>
      <c r="M2">
        <f>B2</f>
        <v>75.337914748920198</v>
      </c>
      <c r="N2">
        <f>B2</f>
        <v>75.337914748920198</v>
      </c>
    </row>
    <row r="3" spans="1:14">
      <c r="A3" s="4">
        <v>43582</v>
      </c>
      <c r="B3">
        <v>75.469340379374998</v>
      </c>
      <c r="C3">
        <v>74.063053341607102</v>
      </c>
      <c r="D3">
        <v>72.320422821911293</v>
      </c>
      <c r="E3">
        <v>76.875627417142795</v>
      </c>
      <c r="F3">
        <v>78.618257936838603</v>
      </c>
      <c r="G3">
        <v>0.13142563045477099</v>
      </c>
      <c r="H3">
        <v>-0.25597016605387102</v>
      </c>
      <c r="I3">
        <v>-0.73601991412618895</v>
      </c>
      <c r="J3">
        <v>0.51882142696341305</v>
      </c>
      <c r="K3">
        <v>0.99887117503573097</v>
      </c>
      <c r="L3" t="s">
        <v>0</v>
      </c>
      <c r="M3">
        <f>HLOOKUP($L3, financial_diffs!$A$1:$F$22, MATCH(5%, financial_diffs!$A$1:$A$22, 0), FALSE)+M2</f>
        <v>74.036414742920186</v>
      </c>
      <c r="N3">
        <f>HLOOKUP($L3, financial_diffs!$A$1:$F$22, MATCH(95%, financial_diffs!$A$1:$A$22, 0), FALSE)+N2</f>
        <v>76.746700462920202</v>
      </c>
    </row>
    <row r="4" spans="1:14">
      <c r="A4" s="4">
        <v>43583</v>
      </c>
      <c r="B4">
        <v>75.580917768556404</v>
      </c>
      <c r="C4">
        <v>73.855656481307307</v>
      </c>
      <c r="D4">
        <v>71.717762230086805</v>
      </c>
      <c r="E4">
        <v>77.306179055805501</v>
      </c>
      <c r="F4">
        <v>79.444073307026002</v>
      </c>
      <c r="G4">
        <v>0.11157738918144799</v>
      </c>
      <c r="H4">
        <v>-0.20739686029975199</v>
      </c>
      <c r="I4">
        <v>-0.60266059182448795</v>
      </c>
      <c r="J4">
        <v>0.43055163866264901</v>
      </c>
      <c r="K4">
        <v>0.82581537018738504</v>
      </c>
      <c r="L4" t="s">
        <v>0</v>
      </c>
      <c r="M4">
        <f>M3+G4</f>
        <v>74.147992132101635</v>
      </c>
      <c r="N4">
        <f t="shared" ref="N4:N6" si="0">N3+G4</f>
        <v>76.858277852101651</v>
      </c>
    </row>
    <row r="5" spans="1:14">
      <c r="A5" s="4">
        <v>43584</v>
      </c>
      <c r="B5">
        <v>75.654546232912793</v>
      </c>
      <c r="C5">
        <v>73.618475658411498</v>
      </c>
      <c r="D5">
        <v>71.095435462426806</v>
      </c>
      <c r="E5">
        <v>77.690616807414102</v>
      </c>
      <c r="F5">
        <v>80.213657003398794</v>
      </c>
      <c r="G5">
        <v>7.3628464356389103E-2</v>
      </c>
      <c r="H5">
        <v>-0.23718082289585099</v>
      </c>
      <c r="I5">
        <v>-0.62232676765998496</v>
      </c>
      <c r="J5">
        <v>0.38443775160862997</v>
      </c>
      <c r="K5">
        <v>0.76958369637276303</v>
      </c>
      <c r="L5" t="s">
        <v>0</v>
      </c>
      <c r="M5">
        <f t="shared" ref="M5:M6" si="1">M4+G5</f>
        <v>74.221620596458024</v>
      </c>
      <c r="N5">
        <f t="shared" si="0"/>
        <v>76.93190631645804</v>
      </c>
    </row>
    <row r="6" spans="1:14">
      <c r="A6" s="4">
        <v>43585</v>
      </c>
      <c r="B6">
        <v>75.703906204143095</v>
      </c>
      <c r="C6">
        <v>73.381248729090899</v>
      </c>
      <c r="D6">
        <v>70.503078274466105</v>
      </c>
      <c r="E6">
        <v>78.026563679195206</v>
      </c>
      <c r="F6">
        <v>80.90473413382</v>
      </c>
      <c r="G6">
        <v>4.9359971230259703E-2</v>
      </c>
      <c r="H6">
        <v>-0.237226929320556</v>
      </c>
      <c r="I6">
        <v>-0.59235718796075798</v>
      </c>
      <c r="J6">
        <v>0.33594687178107602</v>
      </c>
      <c r="K6">
        <v>0.69107713042127705</v>
      </c>
      <c r="L6" t="s">
        <v>0</v>
      </c>
      <c r="M6">
        <f t="shared" si="1"/>
        <v>74.270980567688284</v>
      </c>
      <c r="N6">
        <f t="shared" si="0"/>
        <v>76.9812662876883</v>
      </c>
    </row>
    <row r="7" spans="1:14">
      <c r="A7" s="4">
        <v>43586</v>
      </c>
      <c r="B7">
        <v>75.738554156660399</v>
      </c>
      <c r="C7">
        <v>73.150743258560098</v>
      </c>
      <c r="D7">
        <v>69.944002295215199</v>
      </c>
      <c r="E7">
        <v>78.326365054760799</v>
      </c>
      <c r="F7">
        <v>81.533106018105599</v>
      </c>
      <c r="G7">
        <v>3.46479525173891E-2</v>
      </c>
      <c r="H7">
        <v>-0.23050547053085799</v>
      </c>
      <c r="I7">
        <v>-0.55907597925082098</v>
      </c>
      <c r="J7">
        <v>0.29980137556563602</v>
      </c>
      <c r="K7">
        <v>0.62837188428559898</v>
      </c>
      <c r="L7" t="s">
        <v>0</v>
      </c>
      <c r="M7">
        <f t="shared" ref="M7:M14" si="2">M6+G7</f>
        <v>74.305628520205673</v>
      </c>
      <c r="N7">
        <f t="shared" ref="N7:N15" si="3">N6+G7</f>
        <v>77.015914240205689</v>
      </c>
    </row>
    <row r="8" spans="1:14">
      <c r="A8" s="4">
        <v>43587</v>
      </c>
      <c r="B8">
        <v>75.762429736771196</v>
      </c>
      <c r="C8">
        <v>72.926700764580701</v>
      </c>
      <c r="D8">
        <v>69.412746842081006</v>
      </c>
      <c r="E8">
        <v>78.598158708961805</v>
      </c>
      <c r="F8">
        <v>82.1121126314615</v>
      </c>
      <c r="G8">
        <v>2.38755801107828E-2</v>
      </c>
      <c r="H8">
        <v>-0.22404249397941101</v>
      </c>
      <c r="I8">
        <v>-0.53125545313427802</v>
      </c>
      <c r="J8">
        <v>0.27179365420097701</v>
      </c>
      <c r="K8">
        <v>0.57900661335584402</v>
      </c>
      <c r="L8" t="s">
        <v>0</v>
      </c>
      <c r="M8">
        <f t="shared" si="2"/>
        <v>74.329504100316456</v>
      </c>
      <c r="N8">
        <f t="shared" si="3"/>
        <v>77.039789820316471</v>
      </c>
    </row>
    <row r="9" spans="1:14">
      <c r="A9" s="4">
        <v>43588</v>
      </c>
      <c r="B9">
        <v>75.778820457687004</v>
      </c>
      <c r="C9">
        <v>72.710457211407501</v>
      </c>
      <c r="D9">
        <v>68.908229575883894</v>
      </c>
      <c r="E9">
        <v>78.847183703966493</v>
      </c>
      <c r="F9">
        <v>82.649411339490101</v>
      </c>
      <c r="G9">
        <v>1.6390720915779901E-2</v>
      </c>
      <c r="H9">
        <v>-0.21624355317317201</v>
      </c>
      <c r="I9">
        <v>-0.50451726619704096</v>
      </c>
      <c r="J9">
        <v>0.24902499500473099</v>
      </c>
      <c r="K9">
        <v>0.53729870802860102</v>
      </c>
      <c r="L9" t="s">
        <v>0</v>
      </c>
      <c r="M9">
        <f t="shared" si="2"/>
        <v>74.345894821232235</v>
      </c>
      <c r="N9">
        <f t="shared" si="3"/>
        <v>77.056180541232251</v>
      </c>
    </row>
    <row r="10" spans="1:14">
      <c r="A10" s="4">
        <v>43589</v>
      </c>
      <c r="B10">
        <v>75.790130032028301</v>
      </c>
      <c r="C10">
        <v>72.502567418194502</v>
      </c>
      <c r="D10">
        <v>68.428714220079996</v>
      </c>
      <c r="E10">
        <v>79.077692645862001</v>
      </c>
      <c r="F10">
        <v>83.151545843976507</v>
      </c>
      <c r="G10">
        <v>1.13095743412686E-2</v>
      </c>
      <c r="H10">
        <v>-0.20788979321297099</v>
      </c>
      <c r="I10">
        <v>-0.47951535580389798</v>
      </c>
      <c r="J10">
        <v>0.230508941895508</v>
      </c>
      <c r="K10">
        <v>0.50213450448643504</v>
      </c>
      <c r="L10" t="s">
        <v>0</v>
      </c>
      <c r="M10">
        <f t="shared" si="2"/>
        <v>74.357204395573504</v>
      </c>
      <c r="N10">
        <f t="shared" si="3"/>
        <v>77.06749011557352</v>
      </c>
    </row>
    <row r="11" spans="1:14">
      <c r="A11" s="4">
        <v>43590</v>
      </c>
      <c r="B11">
        <v>75.797927084013693</v>
      </c>
      <c r="C11">
        <v>72.302913127056698</v>
      </c>
      <c r="D11">
        <v>67.971992180915294</v>
      </c>
      <c r="E11">
        <v>79.292941040970604</v>
      </c>
      <c r="F11">
        <v>83.623861987111994</v>
      </c>
      <c r="G11">
        <v>7.7970519853778298E-3</v>
      </c>
      <c r="H11">
        <v>-0.199654291137847</v>
      </c>
      <c r="I11">
        <v>-0.45672203916474502</v>
      </c>
      <c r="J11">
        <v>0.215248395108603</v>
      </c>
      <c r="K11">
        <v>0.47231614313550102</v>
      </c>
      <c r="L11" t="s">
        <v>0</v>
      </c>
      <c r="M11">
        <f t="shared" si="2"/>
        <v>74.365001447558882</v>
      </c>
      <c r="N11">
        <f t="shared" si="3"/>
        <v>77.075287167558898</v>
      </c>
    </row>
    <row r="12" spans="1:14">
      <c r="A12" s="4">
        <v>43591</v>
      </c>
      <c r="B12">
        <v>75.803298227704204</v>
      </c>
      <c r="C12">
        <v>72.111177552019996</v>
      </c>
      <c r="D12">
        <v>67.536007619386893</v>
      </c>
      <c r="E12">
        <v>79.495418903388398</v>
      </c>
      <c r="F12">
        <v>84.0705888360215</v>
      </c>
      <c r="G12">
        <v>5.3711436905388198E-3</v>
      </c>
      <c r="H12">
        <v>-0.19173557503670199</v>
      </c>
      <c r="I12">
        <v>-0.43598456152837201</v>
      </c>
      <c r="J12">
        <v>0.20247786241778001</v>
      </c>
      <c r="K12">
        <v>0.44672684890944903</v>
      </c>
      <c r="L12" t="s">
        <v>0</v>
      </c>
      <c r="M12">
        <f t="shared" si="2"/>
        <v>74.370372591249421</v>
      </c>
      <c r="N12">
        <f t="shared" si="3"/>
        <v>77.080658311249437</v>
      </c>
    </row>
    <row r="13" spans="1:14">
      <c r="A13" s="4">
        <v>43592</v>
      </c>
      <c r="B13">
        <v>75.806999844055298</v>
      </c>
      <c r="C13">
        <v>71.926923810383201</v>
      </c>
      <c r="D13">
        <v>67.118844994731603</v>
      </c>
      <c r="E13">
        <v>79.687075877727395</v>
      </c>
      <c r="F13">
        <v>84.495154693379007</v>
      </c>
      <c r="G13">
        <v>3.70161635107991E-3</v>
      </c>
      <c r="H13">
        <v>-0.18425374163677999</v>
      </c>
      <c r="I13">
        <v>-0.41716262465533299</v>
      </c>
      <c r="J13">
        <v>0.19165697433893999</v>
      </c>
      <c r="K13">
        <v>0.42456585735749303</v>
      </c>
      <c r="L13" t="s">
        <v>0</v>
      </c>
      <c r="M13">
        <f t="shared" si="2"/>
        <v>74.374074207600501</v>
      </c>
      <c r="N13">
        <f t="shared" si="3"/>
        <v>77.084359927600516</v>
      </c>
    </row>
    <row r="14" spans="1:14">
      <c r="A14" s="4">
        <v>43593</v>
      </c>
      <c r="B14">
        <v>75.809550952330497</v>
      </c>
      <c r="C14">
        <v>71.749651003144706</v>
      </c>
      <c r="D14">
        <v>66.718739554517398</v>
      </c>
      <c r="E14">
        <v>79.869450901516203</v>
      </c>
      <c r="F14">
        <v>84.900362350143496</v>
      </c>
      <c r="G14">
        <v>2.5511082751847902E-3</v>
      </c>
      <c r="H14">
        <v>-0.17727280723848099</v>
      </c>
      <c r="I14">
        <v>-0.40010544021413402</v>
      </c>
      <c r="J14">
        <v>0.18237502378885001</v>
      </c>
      <c r="K14">
        <v>0.40520765676450299</v>
      </c>
      <c r="L14" t="s">
        <v>0</v>
      </c>
      <c r="M14">
        <f t="shared" si="2"/>
        <v>74.376625315875685</v>
      </c>
      <c r="N14">
        <f t="shared" si="3"/>
        <v>77.086911035875701</v>
      </c>
    </row>
    <row r="15" spans="1:14">
      <c r="A15" s="4">
        <v>43594</v>
      </c>
      <c r="B15">
        <v>75.811308967291794</v>
      </c>
      <c r="C15">
        <v>71.578846966353694</v>
      </c>
      <c r="D15">
        <v>66.334101577820306</v>
      </c>
      <c r="E15">
        <v>80.043770968229893</v>
      </c>
      <c r="F15">
        <v>85.288516356763296</v>
      </c>
      <c r="G15">
        <v>1.75801496133943E-3</v>
      </c>
      <c r="H15">
        <v>-0.17080403679098299</v>
      </c>
      <c r="I15">
        <v>-0.38463797669716399</v>
      </c>
      <c r="J15">
        <v>0.17432006671366199</v>
      </c>
      <c r="K15">
        <v>0.38815400661984301</v>
      </c>
      <c r="L15" t="s">
        <v>0</v>
      </c>
      <c r="M15">
        <f>M14+G15</f>
        <v>74.378383330837025</v>
      </c>
      <c r="N15">
        <f t="shared" si="3"/>
        <v>77.088669050837041</v>
      </c>
    </row>
    <row r="16" spans="1:14">
      <c r="A16" s="4">
        <v>43581</v>
      </c>
      <c r="B16">
        <v>2927.15842774566</v>
      </c>
      <c r="C16">
        <v>2904.6084947003201</v>
      </c>
      <c r="D16">
        <v>2876.6652651272998</v>
      </c>
      <c r="E16">
        <v>2949.7083607910099</v>
      </c>
      <c r="F16">
        <v>2977.6515903640302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1</v>
      </c>
      <c r="M16">
        <f>B16</f>
        <v>2927.15842774566</v>
      </c>
      <c r="N16">
        <f>B16</f>
        <v>2927.15842774566</v>
      </c>
    </row>
    <row r="17" spans="1:14">
      <c r="A17" s="4">
        <v>43582</v>
      </c>
      <c r="B17">
        <v>2928.1468554913299</v>
      </c>
      <c r="C17">
        <v>2896.2564343479999</v>
      </c>
      <c r="D17">
        <v>2856.7387401093301</v>
      </c>
      <c r="E17">
        <v>2960.03727663466</v>
      </c>
      <c r="F17">
        <v>2999.5549708733301</v>
      </c>
      <c r="G17">
        <v>0.98842774566537595</v>
      </c>
      <c r="H17">
        <v>-8.3520603523211303</v>
      </c>
      <c r="I17">
        <v>-19.926525017971901</v>
      </c>
      <c r="J17">
        <v>10.328915843651901</v>
      </c>
      <c r="K17">
        <v>21.9033805093027</v>
      </c>
      <c r="L17" t="s">
        <v>1</v>
      </c>
      <c r="M17">
        <f>HLOOKUP($L17, financial_diffs!$A$1:$F$22, MATCH(5%, financial_diffs!$A$1:$A$22, 0), FALSE)+M16</f>
        <v>2895.8984277456598</v>
      </c>
      <c r="N17">
        <f>HLOOKUP($L17, financial_diffs!$A$1:$F$22, MATCH(95%, financial_diffs!$A$1:$A$22, 0), FALSE)+N16</f>
        <v>2957.7264277456602</v>
      </c>
    </row>
    <row r="18" spans="1:14">
      <c r="A18" s="4">
        <v>43583</v>
      </c>
      <c r="B18">
        <v>2929.1352832369998</v>
      </c>
      <c r="C18">
        <v>2890.0776534951801</v>
      </c>
      <c r="D18">
        <v>2841.6785601471502</v>
      </c>
      <c r="E18">
        <v>2968.19291297881</v>
      </c>
      <c r="F18">
        <v>3016.59200632684</v>
      </c>
      <c r="G18">
        <v>0.98842774566492198</v>
      </c>
      <c r="H18">
        <v>-6.1787808528165398</v>
      </c>
      <c r="I18">
        <v>-15.060179962179101</v>
      </c>
      <c r="J18">
        <v>8.1556363441463908</v>
      </c>
      <c r="K18">
        <v>17.037035453508899</v>
      </c>
      <c r="L18" t="s">
        <v>1</v>
      </c>
      <c r="M18">
        <f>M17+G18</f>
        <v>2896.8868554913247</v>
      </c>
      <c r="N18">
        <f t="shared" ref="N18:N20" si="4">N17+G18</f>
        <v>2958.7148554913251</v>
      </c>
    </row>
    <row r="19" spans="1:14">
      <c r="A19" s="4">
        <v>43584</v>
      </c>
      <c r="B19">
        <v>2930.1237109826602</v>
      </c>
      <c r="C19">
        <v>2885.0238448919699</v>
      </c>
      <c r="D19">
        <v>2829.1373857459298</v>
      </c>
      <c r="E19">
        <v>2975.22357707335</v>
      </c>
      <c r="F19">
        <v>3031.1100362193902</v>
      </c>
      <c r="G19">
        <v>0.98842774566492198</v>
      </c>
      <c r="H19">
        <v>-5.0538086032111096</v>
      </c>
      <c r="I19">
        <v>-12.5411744012195</v>
      </c>
      <c r="J19">
        <v>7.03066409454095</v>
      </c>
      <c r="K19">
        <v>14.518029892549301</v>
      </c>
      <c r="L19" t="s">
        <v>1</v>
      </c>
      <c r="M19">
        <f t="shared" ref="M19:M20" si="5">M18+G19</f>
        <v>2897.8752832369896</v>
      </c>
      <c r="N19">
        <f t="shared" si="4"/>
        <v>2959.70328323699</v>
      </c>
    </row>
    <row r="20" spans="1:14">
      <c r="A20" s="4">
        <v>43585</v>
      </c>
      <c r="B20">
        <v>2931.1121387283301</v>
      </c>
      <c r="C20">
        <v>2880.6889555508701</v>
      </c>
      <c r="D20">
        <v>2818.20599471471</v>
      </c>
      <c r="E20">
        <v>2981.5353219057802</v>
      </c>
      <c r="F20">
        <v>3044.0182827419399</v>
      </c>
      <c r="G20">
        <v>0.98842774566537595</v>
      </c>
      <c r="H20">
        <v>-4.3348893411043701</v>
      </c>
      <c r="I20">
        <v>-10.931391031220301</v>
      </c>
      <c r="J20">
        <v>6.31174483243512</v>
      </c>
      <c r="K20">
        <v>12.908246522551099</v>
      </c>
      <c r="L20" t="s">
        <v>1</v>
      </c>
      <c r="M20">
        <f t="shared" si="5"/>
        <v>2898.863710982655</v>
      </c>
      <c r="N20">
        <f t="shared" si="4"/>
        <v>2960.6917109826554</v>
      </c>
    </row>
    <row r="21" spans="1:14">
      <c r="A21" s="4">
        <v>43586</v>
      </c>
      <c r="B21">
        <v>2932.1005664739901</v>
      </c>
      <c r="C21">
        <v>2876.8647367789699</v>
      </c>
      <c r="D21">
        <v>2808.41808255962</v>
      </c>
      <c r="E21">
        <v>2987.3363961690102</v>
      </c>
      <c r="F21">
        <v>3055.7830503883602</v>
      </c>
      <c r="G21">
        <v>0.98842774566492198</v>
      </c>
      <c r="H21">
        <v>-3.8242187718947198</v>
      </c>
      <c r="I21">
        <v>-9.7879121550877208</v>
      </c>
      <c r="J21">
        <v>5.8010742632245602</v>
      </c>
      <c r="K21">
        <v>11.764767646417599</v>
      </c>
      <c r="L21" t="s">
        <v>1</v>
      </c>
      <c r="M21">
        <f t="shared" ref="M21:M29" si="6">M20+G21</f>
        <v>2899.8521387283199</v>
      </c>
      <c r="N21">
        <f t="shared" ref="N21:N29" si="7">N20+G21</f>
        <v>2961.6801387283203</v>
      </c>
    </row>
    <row r="22" spans="1:14">
      <c r="A22" s="4">
        <v>43587</v>
      </c>
      <c r="B22">
        <v>2933.08899421966</v>
      </c>
      <c r="C22">
        <v>2873.4274793005202</v>
      </c>
      <c r="D22">
        <v>2799.4966430223199</v>
      </c>
      <c r="E22">
        <v>2992.7505091387902</v>
      </c>
      <c r="F22">
        <v>3066.6813454169901</v>
      </c>
      <c r="G22">
        <v>0.98842774566492198</v>
      </c>
      <c r="H22">
        <v>-3.4372574784547401</v>
      </c>
      <c r="I22">
        <v>-8.9214395373037405</v>
      </c>
      <c r="J22">
        <v>5.41411296978458</v>
      </c>
      <c r="K22">
        <v>10.8982950286336</v>
      </c>
      <c r="L22" t="s">
        <v>1</v>
      </c>
      <c r="M22">
        <f t="shared" si="6"/>
        <v>2900.8405664739848</v>
      </c>
      <c r="N22">
        <f t="shared" si="7"/>
        <v>2962.6685664739853</v>
      </c>
    </row>
    <row r="23" spans="1:14">
      <c r="A23" s="4">
        <v>43588</v>
      </c>
      <c r="B23">
        <v>2934.0774219653199</v>
      </c>
      <c r="C23">
        <v>2870.2965796786598</v>
      </c>
      <c r="D23">
        <v>2791.2611912013099</v>
      </c>
      <c r="E23">
        <v>2997.85826425198</v>
      </c>
      <c r="F23">
        <v>3076.8936527293299</v>
      </c>
      <c r="G23">
        <v>0.98842774566492198</v>
      </c>
      <c r="H23">
        <v>-3.1308996218590401</v>
      </c>
      <c r="I23">
        <v>-8.2354518210022398</v>
      </c>
      <c r="J23">
        <v>5.1077551131888903</v>
      </c>
      <c r="K23">
        <v>10.212307312332101</v>
      </c>
      <c r="L23" t="s">
        <v>1</v>
      </c>
      <c r="M23">
        <f t="shared" si="6"/>
        <v>2901.8289942196498</v>
      </c>
      <c r="N23">
        <f t="shared" si="7"/>
        <v>2963.6569942196502</v>
      </c>
    </row>
    <row r="24" spans="1:14">
      <c r="A24" s="4">
        <v>43589</v>
      </c>
      <c r="B24">
        <v>2935.0658497109898</v>
      </c>
      <c r="C24">
        <v>2867.4160505749501</v>
      </c>
      <c r="D24">
        <v>2783.5863618558901</v>
      </c>
      <c r="E24">
        <v>3002.71564884702</v>
      </c>
      <c r="F24">
        <v>3086.54533756608</v>
      </c>
      <c r="G24">
        <v>0.98842774566492198</v>
      </c>
      <c r="H24">
        <v>-2.88052910370561</v>
      </c>
      <c r="I24">
        <v>-7.6748293454265903</v>
      </c>
      <c r="J24">
        <v>4.8573845950354597</v>
      </c>
      <c r="K24">
        <v>9.6516848367564307</v>
      </c>
      <c r="L24" t="s">
        <v>1</v>
      </c>
      <c r="M24">
        <f>M23+G24</f>
        <v>2902.8174219653147</v>
      </c>
      <c r="N24">
        <f t="shared" si="7"/>
        <v>2964.6454219653151</v>
      </c>
    </row>
    <row r="25" spans="1:14">
      <c r="A25" s="4">
        <v>43590</v>
      </c>
      <c r="B25">
        <v>2936.0542774566502</v>
      </c>
      <c r="C25">
        <v>2864.7451279490701</v>
      </c>
      <c r="D25">
        <v>2776.38087731734</v>
      </c>
      <c r="E25">
        <v>3007.3634269642298</v>
      </c>
      <c r="F25">
        <v>3095.7276775959599</v>
      </c>
      <c r="G25">
        <v>0.98842774566537595</v>
      </c>
      <c r="H25">
        <v>-2.6709226258863099</v>
      </c>
      <c r="I25">
        <v>-7.2054845385441704</v>
      </c>
      <c r="J25">
        <v>4.6477781172170598</v>
      </c>
      <c r="K25">
        <v>9.1823400298749203</v>
      </c>
      <c r="L25" t="s">
        <v>1</v>
      </c>
      <c r="M25">
        <f t="shared" si="6"/>
        <v>2903.8058497109801</v>
      </c>
      <c r="N25">
        <f t="shared" si="7"/>
        <v>2965.6338497109805</v>
      </c>
    </row>
    <row r="26" spans="1:14">
      <c r="A26" s="4">
        <v>43591</v>
      </c>
      <c r="B26">
        <v>2937.0427052023201</v>
      </c>
      <c r="C26">
        <v>2862.2530382432701</v>
      </c>
      <c r="D26">
        <v>2769.5758303187999</v>
      </c>
      <c r="E26">
        <v>3011.8323721613601</v>
      </c>
      <c r="F26">
        <v>3104.5095800858298</v>
      </c>
      <c r="G26">
        <v>0.98842774566492198</v>
      </c>
      <c r="H26">
        <v>-2.49208970579366</v>
      </c>
      <c r="I26">
        <v>-6.8050469985464597</v>
      </c>
      <c r="J26">
        <v>4.4689451971235004</v>
      </c>
      <c r="K26">
        <v>8.7819024898763001</v>
      </c>
      <c r="L26" t="s">
        <v>1</v>
      </c>
      <c r="M26">
        <f t="shared" si="6"/>
        <v>2904.794277456645</v>
      </c>
      <c r="N26">
        <f t="shared" si="7"/>
        <v>2966.6222774566454</v>
      </c>
    </row>
    <row r="27" spans="1:14">
      <c r="A27" s="4">
        <v>43592</v>
      </c>
      <c r="B27">
        <v>2938.03113294798</v>
      </c>
      <c r="C27">
        <v>2859.9158734643602</v>
      </c>
      <c r="D27">
        <v>2763.1176867682898</v>
      </c>
      <c r="E27">
        <v>3016.1463924315999</v>
      </c>
      <c r="F27">
        <v>3112.9445791276698</v>
      </c>
      <c r="G27">
        <v>0.98842774566492198</v>
      </c>
      <c r="H27">
        <v>-2.33716477891676</v>
      </c>
      <c r="I27">
        <v>-6.4581435505106102</v>
      </c>
      <c r="J27">
        <v>4.3140202702466004</v>
      </c>
      <c r="K27">
        <v>8.4349990418404595</v>
      </c>
      <c r="L27" t="s">
        <v>1</v>
      </c>
      <c r="M27">
        <f t="shared" si="6"/>
        <v>2905.7827052023099</v>
      </c>
      <c r="N27">
        <f t="shared" si="7"/>
        <v>2967.6107052023103</v>
      </c>
    </row>
    <row r="28" spans="1:14">
      <c r="A28" s="4">
        <v>43593</v>
      </c>
      <c r="B28">
        <v>2939.01956069365</v>
      </c>
      <c r="C28">
        <v>2857.7146208403801</v>
      </c>
      <c r="D28">
        <v>2756.9638738127901</v>
      </c>
      <c r="E28">
        <v>3020.3245005469098</v>
      </c>
      <c r="F28">
        <v>3121.0752475744998</v>
      </c>
      <c r="G28">
        <v>0.98842774566537595</v>
      </c>
      <c r="H28">
        <v>-2.2012526239777799</v>
      </c>
      <c r="I28">
        <v>-6.1538129555001397</v>
      </c>
      <c r="J28">
        <v>4.1781081153085298</v>
      </c>
      <c r="K28">
        <v>8.1306684468308994</v>
      </c>
      <c r="L28" t="s">
        <v>1</v>
      </c>
      <c r="M28">
        <f t="shared" si="6"/>
        <v>2906.7711329479753</v>
      </c>
      <c r="N28">
        <f t="shared" si="7"/>
        <v>2968.5991329479757</v>
      </c>
    </row>
    <row r="29" spans="1:14">
      <c r="A29" s="4">
        <v>43594</v>
      </c>
      <c r="B29">
        <v>2940.0079884393099</v>
      </c>
      <c r="C29">
        <v>2855.63386488894</v>
      </c>
      <c r="D29">
        <v>2751.0798735467301</v>
      </c>
      <c r="E29">
        <v>3024.3821119896802</v>
      </c>
      <c r="F29">
        <v>3128.9361033319001</v>
      </c>
      <c r="G29">
        <v>0.98842774566492198</v>
      </c>
      <c r="H29">
        <v>-2.0807559514369101</v>
      </c>
      <c r="I29">
        <v>-5.8840002660617801</v>
      </c>
      <c r="J29">
        <v>4.0576114427667598</v>
      </c>
      <c r="K29">
        <v>7.8608557573916196</v>
      </c>
      <c r="L29" t="s">
        <v>1</v>
      </c>
      <c r="M29">
        <f t="shared" si="6"/>
        <v>2907.7595606936402</v>
      </c>
      <c r="N29">
        <f t="shared" si="7"/>
        <v>2969.5875606936406</v>
      </c>
    </row>
    <row r="30" spans="1:14">
      <c r="A30" s="4">
        <v>43581</v>
      </c>
      <c r="B30">
        <v>98.007309229346106</v>
      </c>
      <c r="C30">
        <v>97.571396408826402</v>
      </c>
      <c r="D30">
        <v>97.031225757627098</v>
      </c>
      <c r="E30">
        <v>98.443222049865895</v>
      </c>
      <c r="F30">
        <v>98.983392701065199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</v>
      </c>
      <c r="M30">
        <f>B30</f>
        <v>98.007309229346106</v>
      </c>
      <c r="N30">
        <f>B30</f>
        <v>98.007309229346106</v>
      </c>
    </row>
    <row r="31" spans="1:14">
      <c r="A31" s="4">
        <v>43582</v>
      </c>
      <c r="B31">
        <v>98.007271122784502</v>
      </c>
      <c r="C31">
        <v>97.386416717809098</v>
      </c>
      <c r="D31">
        <v>96.617071765220402</v>
      </c>
      <c r="E31">
        <v>98.628125527759906</v>
      </c>
      <c r="F31">
        <v>99.397470480348602</v>
      </c>
      <c r="G31" s="5">
        <v>-3.8106561646600299E-5</v>
      </c>
      <c r="H31">
        <v>-0.18497969101731801</v>
      </c>
      <c r="I31">
        <v>-0.414153992406668</v>
      </c>
      <c r="J31">
        <v>0.184903477894025</v>
      </c>
      <c r="K31">
        <v>0.41407777928337502</v>
      </c>
      <c r="L31" t="s">
        <v>2</v>
      </c>
      <c r="M31">
        <f>HLOOKUP($L31, financial_diffs!$A$1:$F$22, MATCH(5%, financial_diffs!$A$1:$A$22, 0), FALSE)+M30</f>
        <v>97.409309229346107</v>
      </c>
      <c r="N31">
        <f>HLOOKUP($L31, financial_diffs!$A$1:$F$22, MATCH(95%, financial_diffs!$A$1:$A$22, 0), FALSE)+N30</f>
        <v>98.597309229346109</v>
      </c>
    </row>
    <row r="32" spans="1:14">
      <c r="A32" s="4">
        <v>43583</v>
      </c>
      <c r="B32">
        <v>98.007270583121297</v>
      </c>
      <c r="C32">
        <v>97.245051647719293</v>
      </c>
      <c r="D32">
        <v>96.300531827903697</v>
      </c>
      <c r="E32">
        <v>98.769489518523201</v>
      </c>
      <c r="F32">
        <v>99.714009338338798</v>
      </c>
      <c r="G32" s="5">
        <v>-5.3966324742305005E-7</v>
      </c>
      <c r="H32">
        <v>-0.14136507008981899</v>
      </c>
      <c r="I32">
        <v>-0.31653993731666202</v>
      </c>
      <c r="J32">
        <v>0.14136399076332401</v>
      </c>
      <c r="K32">
        <v>0.31653885799016701</v>
      </c>
      <c r="L32" t="s">
        <v>2</v>
      </c>
      <c r="M32">
        <f>M31+G32</f>
        <v>97.409308689682859</v>
      </c>
      <c r="N32">
        <f t="shared" ref="N32:N33" si="8">N31+G32</f>
        <v>98.597308689682862</v>
      </c>
    </row>
    <row r="33" spans="1:14">
      <c r="A33" s="4">
        <v>43584</v>
      </c>
      <c r="B33">
        <v>98.0072705754786</v>
      </c>
      <c r="C33">
        <v>97.1260802931114</v>
      </c>
      <c r="D33">
        <v>96.034134596058195</v>
      </c>
      <c r="E33">
        <v>98.888460857845701</v>
      </c>
      <c r="F33">
        <v>99.980406554898906</v>
      </c>
      <c r="G33" s="5">
        <v>-7.6426829309639305E-9</v>
      </c>
      <c r="H33">
        <v>-0.118971354607879</v>
      </c>
      <c r="I33">
        <v>-0.266397231845517</v>
      </c>
      <c r="J33">
        <v>0.118971339322513</v>
      </c>
      <c r="K33">
        <v>0.26639721656015097</v>
      </c>
      <c r="L33" t="s">
        <v>2</v>
      </c>
      <c r="M33">
        <f t="shared" ref="M33" si="9">M32+G33</f>
        <v>97.409308682040177</v>
      </c>
      <c r="N33">
        <f t="shared" si="8"/>
        <v>98.597308682040179</v>
      </c>
    </row>
    <row r="34" spans="1:14">
      <c r="A34" s="4">
        <v>43585</v>
      </c>
      <c r="B34">
        <v>98.007270575370299</v>
      </c>
      <c r="C34">
        <v>97.021362396330403</v>
      </c>
      <c r="D34">
        <v>95.799653288394893</v>
      </c>
      <c r="E34">
        <v>98.993178754410295</v>
      </c>
      <c r="F34">
        <v>100.214887862346</v>
      </c>
      <c r="G34" s="5">
        <v>-1.08229869510978E-10</v>
      </c>
      <c r="H34">
        <v>-0.104717896781025</v>
      </c>
      <c r="I34">
        <v>-0.234481307663373</v>
      </c>
      <c r="J34">
        <v>0.104717896564566</v>
      </c>
      <c r="K34">
        <v>0.23448130744691301</v>
      </c>
      <c r="L34" t="s">
        <v>2</v>
      </c>
      <c r="M34">
        <f t="shared" ref="M34:M37" si="10">M33+G34</f>
        <v>97.409308681931947</v>
      </c>
      <c r="N34">
        <f t="shared" ref="N34:N43" si="11">N33+G34</f>
        <v>98.597308681931949</v>
      </c>
    </row>
    <row r="35" spans="1:14">
      <c r="A35" s="4">
        <v>43586</v>
      </c>
      <c r="B35">
        <v>98.007270575368807</v>
      </c>
      <c r="C35">
        <v>96.926745905832306</v>
      </c>
      <c r="D35">
        <v>95.587790759515002</v>
      </c>
      <c r="E35">
        <v>99.087795244905294</v>
      </c>
      <c r="F35">
        <v>100.426750391223</v>
      </c>
      <c r="G35" s="5">
        <v>-1.53477230924182E-12</v>
      </c>
      <c r="H35">
        <v>-9.4616490498125899E-2</v>
      </c>
      <c r="I35">
        <v>-0.21186252887986301</v>
      </c>
      <c r="J35">
        <v>9.4616490495056396E-2</v>
      </c>
      <c r="K35">
        <v>0.21186252887679299</v>
      </c>
      <c r="L35" t="s">
        <v>2</v>
      </c>
      <c r="M35">
        <f t="shared" si="10"/>
        <v>97.409308681930412</v>
      </c>
      <c r="N35">
        <f t="shared" si="11"/>
        <v>98.597308681930414</v>
      </c>
    </row>
    <row r="36" spans="1:14">
      <c r="A36" s="4">
        <v>43587</v>
      </c>
      <c r="B36">
        <v>98.007270575368807</v>
      </c>
      <c r="C36">
        <v>96.839772316072697</v>
      </c>
      <c r="D36">
        <v>95.393041994523102</v>
      </c>
      <c r="E36">
        <v>99.174768834664803</v>
      </c>
      <c r="F36">
        <v>100.621499156214</v>
      </c>
      <c r="G36" s="5">
        <v>-2.8421709430404001E-14</v>
      </c>
      <c r="H36">
        <v>-8.69735897595518E-2</v>
      </c>
      <c r="I36">
        <v>-0.194748764991928</v>
      </c>
      <c r="J36">
        <v>8.6973589759494999E-2</v>
      </c>
      <c r="K36">
        <v>0.19474876499187099</v>
      </c>
      <c r="L36" t="s">
        <v>2</v>
      </c>
      <c r="M36">
        <f t="shared" si="10"/>
        <v>97.409308681930384</v>
      </c>
      <c r="N36">
        <f t="shared" si="11"/>
        <v>98.597308681930386</v>
      </c>
    </row>
    <row r="37" spans="1:14">
      <c r="A37" s="4">
        <v>43588</v>
      </c>
      <c r="B37">
        <v>98.007270575368807</v>
      </c>
      <c r="C37">
        <v>96.758843240902905</v>
      </c>
      <c r="D37">
        <v>95.211827933049406</v>
      </c>
      <c r="E37">
        <v>99.255697909834694</v>
      </c>
      <c r="F37">
        <v>100.80271321768799</v>
      </c>
      <c r="G37" s="5">
        <v>0</v>
      </c>
      <c r="H37">
        <v>-8.0929075169862599E-2</v>
      </c>
      <c r="I37">
        <v>-0.181214061473639</v>
      </c>
      <c r="J37">
        <v>8.0929075169862599E-2</v>
      </c>
      <c r="K37">
        <v>0.181214061473639</v>
      </c>
      <c r="L37" t="s">
        <v>2</v>
      </c>
      <c r="M37">
        <f t="shared" si="10"/>
        <v>97.409308681930384</v>
      </c>
      <c r="N37">
        <f t="shared" si="11"/>
        <v>98.597308681930386</v>
      </c>
    </row>
    <row r="38" spans="1:14">
      <c r="A38" s="4">
        <v>43589</v>
      </c>
      <c r="B38">
        <v>98.007270575368807</v>
      </c>
      <c r="C38">
        <v>96.682850161216194</v>
      </c>
      <c r="D38">
        <v>95.041666410938802</v>
      </c>
      <c r="E38">
        <v>99.331690989521306</v>
      </c>
      <c r="F38">
        <v>100.972874739799</v>
      </c>
      <c r="G38" s="5">
        <v>0</v>
      </c>
      <c r="H38">
        <v>-7.5993079686625706E-2</v>
      </c>
      <c r="I38">
        <v>-0.17016152211058999</v>
      </c>
      <c r="J38">
        <v>7.5993079686625706E-2</v>
      </c>
      <c r="K38">
        <v>0.17016152211058999</v>
      </c>
      <c r="L38" t="s">
        <v>2</v>
      </c>
      <c r="M38">
        <f>M37+G38</f>
        <v>97.409308681930384</v>
      </c>
      <c r="N38">
        <f t="shared" si="11"/>
        <v>98.597308681930386</v>
      </c>
    </row>
    <row r="39" spans="1:14">
      <c r="A39" s="4">
        <v>43590</v>
      </c>
      <c r="B39">
        <v>98.007270575368807</v>
      </c>
      <c r="C39">
        <v>96.610986916005004</v>
      </c>
      <c r="D39">
        <v>94.880752295609199</v>
      </c>
      <c r="E39">
        <v>99.403554234732596</v>
      </c>
      <c r="F39">
        <v>101.133788855128</v>
      </c>
      <c r="G39" s="5">
        <v>0</v>
      </c>
      <c r="H39">
        <v>-7.1863245211247304E-2</v>
      </c>
      <c r="I39">
        <v>-0.16091411532965999</v>
      </c>
      <c r="J39">
        <v>7.1863245211247304E-2</v>
      </c>
      <c r="K39">
        <v>0.16091411532965999</v>
      </c>
      <c r="L39" t="s">
        <v>2</v>
      </c>
      <c r="M39">
        <f t="shared" ref="M39:M43" si="12">M38+G39</f>
        <v>97.409308681930384</v>
      </c>
      <c r="N39">
        <f t="shared" si="11"/>
        <v>98.597308681930386</v>
      </c>
    </row>
    <row r="40" spans="1:14">
      <c r="A40" s="4">
        <v>43591</v>
      </c>
      <c r="B40">
        <v>98.007270575368807</v>
      </c>
      <c r="C40">
        <v>96.5426454761066</v>
      </c>
      <c r="D40">
        <v>94.727724105617497</v>
      </c>
      <c r="E40">
        <v>99.4718956746309</v>
      </c>
      <c r="F40">
        <v>101.28681704512</v>
      </c>
      <c r="G40" s="5">
        <v>0</v>
      </c>
      <c r="H40">
        <v>-6.83414398983615E-2</v>
      </c>
      <c r="I40">
        <v>-0.15302818999163001</v>
      </c>
      <c r="J40">
        <v>6.83414398983615E-2</v>
      </c>
      <c r="K40">
        <v>0.15302818999163001</v>
      </c>
      <c r="L40" t="s">
        <v>2</v>
      </c>
      <c r="M40">
        <f t="shared" si="12"/>
        <v>97.409308681930384</v>
      </c>
      <c r="N40">
        <f t="shared" si="11"/>
        <v>98.597308681930386</v>
      </c>
    </row>
    <row r="41" spans="1:14">
      <c r="A41" s="4">
        <v>43592</v>
      </c>
      <c r="B41">
        <v>98.007270575368807</v>
      </c>
      <c r="C41">
        <v>96.477353811171795</v>
      </c>
      <c r="D41">
        <v>94.581524884158696</v>
      </c>
      <c r="E41">
        <v>99.537187339565804</v>
      </c>
      <c r="F41">
        <v>101.433016266579</v>
      </c>
      <c r="G41" s="5">
        <v>0</v>
      </c>
      <c r="H41">
        <v>-6.5291664934846894E-2</v>
      </c>
      <c r="I41">
        <v>-0.14619922145887199</v>
      </c>
      <c r="J41">
        <v>6.5291664934846894E-2</v>
      </c>
      <c r="K41">
        <v>0.14619922145887199</v>
      </c>
      <c r="L41" t="s">
        <v>2</v>
      </c>
      <c r="M41">
        <f t="shared" si="12"/>
        <v>97.409308681930384</v>
      </c>
      <c r="N41">
        <f t="shared" si="11"/>
        <v>98.597308681930386</v>
      </c>
    </row>
    <row r="42" spans="1:14">
      <c r="A42" s="4">
        <v>43593</v>
      </c>
      <c r="B42">
        <v>98.007270575368807</v>
      </c>
      <c r="C42">
        <v>96.414736767453405</v>
      </c>
      <c r="D42">
        <v>94.441314597733694</v>
      </c>
      <c r="E42">
        <v>99.599804383284095</v>
      </c>
      <c r="F42">
        <v>101.57322655300401</v>
      </c>
      <c r="G42" s="5">
        <v>0</v>
      </c>
      <c r="H42">
        <v>-6.2617043718347504E-2</v>
      </c>
      <c r="I42">
        <v>-0.14021028642498801</v>
      </c>
      <c r="J42">
        <v>6.2617043718347504E-2</v>
      </c>
      <c r="K42">
        <v>0.14021028642498801</v>
      </c>
      <c r="L42" t="s">
        <v>2</v>
      </c>
      <c r="M42">
        <f t="shared" si="12"/>
        <v>97.409308681930384</v>
      </c>
      <c r="N42">
        <f t="shared" si="11"/>
        <v>98.597308681930386</v>
      </c>
    </row>
    <row r="43" spans="1:14">
      <c r="A43" s="4">
        <v>43594</v>
      </c>
      <c r="B43">
        <v>98.007270575368807</v>
      </c>
      <c r="C43">
        <v>96.354490325808797</v>
      </c>
      <c r="D43">
        <v>94.306412495407002</v>
      </c>
      <c r="E43">
        <v>99.660050824928803</v>
      </c>
      <c r="F43">
        <v>101.708128655331</v>
      </c>
      <c r="G43" s="5">
        <v>0</v>
      </c>
      <c r="H43">
        <v>-6.0246441644665097E-2</v>
      </c>
      <c r="I43">
        <v>-0.134902102326663</v>
      </c>
      <c r="J43">
        <v>6.0246441644665097E-2</v>
      </c>
      <c r="K43">
        <v>0.134902102326663</v>
      </c>
      <c r="L43" t="s">
        <v>2</v>
      </c>
      <c r="M43">
        <f t="shared" si="12"/>
        <v>97.409308681930384</v>
      </c>
      <c r="N43">
        <f t="shared" si="11"/>
        <v>98.597308681930386</v>
      </c>
    </row>
    <row r="44" spans="1:14">
      <c r="A44" s="4">
        <v>43581</v>
      </c>
      <c r="B44">
        <v>26486.584946618699</v>
      </c>
      <c r="C44">
        <v>26279.064320706799</v>
      </c>
      <c r="D44">
        <v>26021.910719437499</v>
      </c>
      <c r="E44">
        <v>26694.1055725306</v>
      </c>
      <c r="F44">
        <v>26951.259173799899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3</v>
      </c>
      <c r="M44">
        <f>B44</f>
        <v>26486.584946618699</v>
      </c>
      <c r="N44">
        <f>B44</f>
        <v>26486.584946618699</v>
      </c>
    </row>
    <row r="45" spans="1:14">
      <c r="A45" s="4">
        <v>43582</v>
      </c>
      <c r="B45">
        <v>26491.195543972099</v>
      </c>
      <c r="C45">
        <v>26198.4817212735</v>
      </c>
      <c r="D45">
        <v>25835.759156624801</v>
      </c>
      <c r="E45">
        <v>26783.909366670701</v>
      </c>
      <c r="F45">
        <v>27146.6319313194</v>
      </c>
      <c r="G45">
        <v>4.6105973534286004</v>
      </c>
      <c r="H45">
        <v>-80.582599433291804</v>
      </c>
      <c r="I45">
        <v>-186.15156281265399</v>
      </c>
      <c r="J45">
        <v>89.803794140148995</v>
      </c>
      <c r="K45">
        <v>195.37275751951199</v>
      </c>
      <c r="L45" t="s">
        <v>3</v>
      </c>
      <c r="M45">
        <f>HLOOKUP($L45, financial_diffs!$A$1:$F$22, MATCH(5%, financial_diffs!$A$1:$A$22, 0), FALSE)+M44</f>
        <v>26226.512946618699</v>
      </c>
      <c r="N45">
        <f>HLOOKUP($L45, financial_diffs!$A$1:$F$22, MATCH(95%, financial_diffs!$A$1:$A$22, 0), FALSE)+N44</f>
        <v>26759.416946618701</v>
      </c>
    </row>
    <row r="46" spans="1:14">
      <c r="A46" s="4">
        <v>43583</v>
      </c>
      <c r="B46">
        <v>26482.7357461026</v>
      </c>
      <c r="C46">
        <v>26130.008997925401</v>
      </c>
      <c r="D46">
        <v>25692.920139123002</v>
      </c>
      <c r="E46">
        <v>26835.4624942798</v>
      </c>
      <c r="F46">
        <v>27272.551353082301</v>
      </c>
      <c r="G46">
        <v>-8.4597978694910108</v>
      </c>
      <c r="H46">
        <v>-68.472723348102605</v>
      </c>
      <c r="I46">
        <v>-142.839017501858</v>
      </c>
      <c r="J46">
        <v>51.553127609120601</v>
      </c>
      <c r="K46">
        <v>125.919421762876</v>
      </c>
      <c r="L46" t="s">
        <v>3</v>
      </c>
      <c r="M46">
        <f>M45+G46</f>
        <v>26218.053148749208</v>
      </c>
      <c r="N46">
        <f t="shared" ref="N46" si="13">N45+G46</f>
        <v>26750.95714874921</v>
      </c>
    </row>
    <row r="47" spans="1:14">
      <c r="A47" s="4">
        <v>43584</v>
      </c>
      <c r="B47">
        <v>26496.3217521556</v>
      </c>
      <c r="C47">
        <v>26086.014884396402</v>
      </c>
      <c r="D47">
        <v>25577.5743946562</v>
      </c>
      <c r="E47">
        <v>26906.6286199149</v>
      </c>
      <c r="F47">
        <v>27415.069109655102</v>
      </c>
      <c r="G47">
        <v>13.5860060529994</v>
      </c>
      <c r="H47">
        <v>-43.994113529024602</v>
      </c>
      <c r="I47">
        <v>-115.34574446678</v>
      </c>
      <c r="J47">
        <v>71.166125635023505</v>
      </c>
      <c r="K47">
        <v>142.51775657277901</v>
      </c>
      <c r="L47" t="s">
        <v>3</v>
      </c>
      <c r="M47">
        <f t="shared" ref="M47:M51" si="14">M46+G47</f>
        <v>26231.639154802207</v>
      </c>
      <c r="N47">
        <f t="shared" ref="N47:N57" si="15">N46+G47</f>
        <v>26764.54315480221</v>
      </c>
    </row>
    <row r="48" spans="1:14">
      <c r="A48" s="4">
        <v>43585</v>
      </c>
      <c r="B48">
        <v>26519.7061927207</v>
      </c>
      <c r="C48">
        <v>26057.075343779401</v>
      </c>
      <c r="D48">
        <v>25483.796478891702</v>
      </c>
      <c r="E48">
        <v>26982.337041661998</v>
      </c>
      <c r="F48">
        <v>27555.6159065498</v>
      </c>
      <c r="G48">
        <v>23.384440565081601</v>
      </c>
      <c r="H48">
        <v>-28.939540617004202</v>
      </c>
      <c r="I48">
        <v>-93.777915764523598</v>
      </c>
      <c r="J48">
        <v>75.708421747167407</v>
      </c>
      <c r="K48">
        <v>140.54679689468699</v>
      </c>
      <c r="L48" t="s">
        <v>3</v>
      </c>
      <c r="M48">
        <f t="shared" si="14"/>
        <v>26255.023595367289</v>
      </c>
      <c r="N48">
        <f t="shared" si="15"/>
        <v>26787.927595367291</v>
      </c>
    </row>
    <row r="49" spans="1:14">
      <c r="A49" s="4">
        <v>43586</v>
      </c>
      <c r="B49">
        <v>26529.921805128099</v>
      </c>
      <c r="C49">
        <v>26028.298924971201</v>
      </c>
      <c r="D49">
        <v>25406.7022545457</v>
      </c>
      <c r="E49">
        <v>27031.544685284902</v>
      </c>
      <c r="F49">
        <v>27653.141355710501</v>
      </c>
      <c r="G49">
        <v>10.215612407366301</v>
      </c>
      <c r="H49">
        <v>-28.776418808192801</v>
      </c>
      <c r="I49">
        <v>-77.094224345975803</v>
      </c>
      <c r="J49">
        <v>49.207643622925403</v>
      </c>
      <c r="K49">
        <v>97.525449160708405</v>
      </c>
      <c r="L49" t="s">
        <v>3</v>
      </c>
      <c r="M49">
        <f t="shared" si="14"/>
        <v>26265.239207774655</v>
      </c>
      <c r="N49">
        <f t="shared" si="15"/>
        <v>26798.143207774658</v>
      </c>
    </row>
    <row r="50" spans="1:14">
      <c r="A50" s="4">
        <v>43587</v>
      </c>
      <c r="B50">
        <v>26540.137417535399</v>
      </c>
      <c r="C50">
        <v>26002.342172668399</v>
      </c>
      <c r="D50">
        <v>25335.921746479999</v>
      </c>
      <c r="E50">
        <v>27077.932662402502</v>
      </c>
      <c r="F50">
        <v>27744.353088590899</v>
      </c>
      <c r="G50">
        <v>10.2156124073699</v>
      </c>
      <c r="H50">
        <v>-25.956752302794499</v>
      </c>
      <c r="I50">
        <v>-70.780508065734494</v>
      </c>
      <c r="J50">
        <v>46.387977117534298</v>
      </c>
      <c r="K50">
        <v>91.211732880474301</v>
      </c>
      <c r="L50" t="s">
        <v>3</v>
      </c>
      <c r="M50">
        <f t="shared" si="14"/>
        <v>26275.454820182025</v>
      </c>
      <c r="N50">
        <f t="shared" si="15"/>
        <v>26808.358820182028</v>
      </c>
    </row>
    <row r="51" spans="1:14">
      <c r="A51" s="4">
        <v>43588</v>
      </c>
      <c r="B51">
        <v>26550.353029942798</v>
      </c>
      <c r="C51">
        <v>25978.6696062665</v>
      </c>
      <c r="D51">
        <v>25270.255921899501</v>
      </c>
      <c r="E51">
        <v>27122.036453619199</v>
      </c>
      <c r="F51">
        <v>27830.450137986099</v>
      </c>
      <c r="G51">
        <v>10.2156124073699</v>
      </c>
      <c r="H51">
        <v>-23.6725664019432</v>
      </c>
      <c r="I51">
        <v>-65.665824580413798</v>
      </c>
      <c r="J51">
        <v>44.103791216683</v>
      </c>
      <c r="K51">
        <v>86.097049395153604</v>
      </c>
      <c r="L51" t="s">
        <v>3</v>
      </c>
      <c r="M51">
        <f t="shared" si="14"/>
        <v>26285.670432589395</v>
      </c>
      <c r="N51">
        <f t="shared" si="15"/>
        <v>26818.574432589397</v>
      </c>
    </row>
    <row r="52" spans="1:14">
      <c r="A52" s="4">
        <v>43589</v>
      </c>
      <c r="B52">
        <v>26560.568642350201</v>
      </c>
      <c r="C52">
        <v>25956.8964230034</v>
      </c>
      <c r="D52">
        <v>25208.843141508401</v>
      </c>
      <c r="E52">
        <v>27164.240861696901</v>
      </c>
      <c r="F52">
        <v>27912.294143191899</v>
      </c>
      <c r="G52">
        <v>10.215612407366301</v>
      </c>
      <c r="H52">
        <v>-21.773183263034301</v>
      </c>
      <c r="I52">
        <v>-61.412780391110601</v>
      </c>
      <c r="J52">
        <v>42.2044080777669</v>
      </c>
      <c r="K52">
        <v>81.844005205843104</v>
      </c>
      <c r="L52" t="s">
        <v>3</v>
      </c>
      <c r="M52">
        <f>M51+G52</f>
        <v>26295.886044996761</v>
      </c>
      <c r="N52">
        <f t="shared" si="15"/>
        <v>26828.790044996764</v>
      </c>
    </row>
    <row r="53" spans="1:14">
      <c r="A53" s="4">
        <v>43590</v>
      </c>
      <c r="B53">
        <v>26570.7842547576</v>
      </c>
      <c r="C53">
        <v>25936.735076920599</v>
      </c>
      <c r="D53">
        <v>25151.039540651898</v>
      </c>
      <c r="E53">
        <v>27204.8334325945</v>
      </c>
      <c r="F53">
        <v>27990.5289688632</v>
      </c>
      <c r="G53">
        <v>10.2156124073699</v>
      </c>
      <c r="H53">
        <v>-20.161346082859399</v>
      </c>
      <c r="I53">
        <v>-57.803600856554098</v>
      </c>
      <c r="J53">
        <v>40.592570897599202</v>
      </c>
      <c r="K53">
        <v>78.234825671293905</v>
      </c>
      <c r="L53" t="s">
        <v>3</v>
      </c>
      <c r="M53">
        <f t="shared" ref="M53:M71" si="16">M52+G53</f>
        <v>26306.101657404131</v>
      </c>
      <c r="N53">
        <f t="shared" si="15"/>
        <v>26839.005657404134</v>
      </c>
    </row>
    <row r="54" spans="1:14">
      <c r="A54" s="4">
        <v>43591</v>
      </c>
      <c r="B54">
        <v>26580.999867164901</v>
      </c>
      <c r="C54">
        <v>25917.9639922528</v>
      </c>
      <c r="D54">
        <v>25096.348973238601</v>
      </c>
      <c r="E54">
        <v>27244.035742077001</v>
      </c>
      <c r="F54">
        <v>28065.650761091201</v>
      </c>
      <c r="G54">
        <v>10.2156124073699</v>
      </c>
      <c r="H54">
        <v>-18.771084667761901</v>
      </c>
      <c r="I54">
        <v>-54.690567413246796</v>
      </c>
      <c r="J54">
        <v>39.202309482501697</v>
      </c>
      <c r="K54">
        <v>75.121792227986603</v>
      </c>
      <c r="L54" t="s">
        <v>3</v>
      </c>
      <c r="M54">
        <f t="shared" si="16"/>
        <v>26316.317269811501</v>
      </c>
      <c r="N54">
        <f t="shared" si="15"/>
        <v>26849.221269811504</v>
      </c>
    </row>
    <row r="55" spans="1:14">
      <c r="A55" s="4">
        <v>43592</v>
      </c>
      <c r="B55">
        <v>26591.2154795723</v>
      </c>
      <c r="C55">
        <v>25900.408138177299</v>
      </c>
      <c r="D55">
        <v>25044.379515275701</v>
      </c>
      <c r="E55">
        <v>27282.022820967301</v>
      </c>
      <c r="F55">
        <v>28138.051443868899</v>
      </c>
      <c r="G55">
        <v>10.215612407366301</v>
      </c>
      <c r="H55">
        <v>-17.555854075493698</v>
      </c>
      <c r="I55">
        <v>-51.969457962899497</v>
      </c>
      <c r="J55">
        <v>37.9870788902263</v>
      </c>
      <c r="K55">
        <v>72.400682777631999</v>
      </c>
      <c r="L55" t="s">
        <v>3</v>
      </c>
      <c r="M55">
        <f t="shared" si="16"/>
        <v>26326.532882218868</v>
      </c>
      <c r="N55">
        <f t="shared" si="15"/>
        <v>26859.43688221887</v>
      </c>
    </row>
    <row r="56" spans="1:14">
      <c r="A56" s="4">
        <v>43593</v>
      </c>
      <c r="B56">
        <v>26601.431091979699</v>
      </c>
      <c r="C56">
        <v>25883.926392043901</v>
      </c>
      <c r="D56">
        <v>24994.815168976798</v>
      </c>
      <c r="E56">
        <v>27318.935791915399</v>
      </c>
      <c r="F56">
        <v>28208.047014982501</v>
      </c>
      <c r="G56">
        <v>10.2156124073736</v>
      </c>
      <c r="H56">
        <v>-16.481746133416902</v>
      </c>
      <c r="I56">
        <v>-49.564346298946496</v>
      </c>
      <c r="J56">
        <v>36.912970948164002</v>
      </c>
      <c r="K56">
        <v>69.9955711136936</v>
      </c>
      <c r="L56" t="s">
        <v>3</v>
      </c>
      <c r="M56">
        <f t="shared" si="16"/>
        <v>26336.748494626241</v>
      </c>
      <c r="N56">
        <f t="shared" si="15"/>
        <v>26869.652494626243</v>
      </c>
    </row>
    <row r="57" spans="1:14">
      <c r="A57" s="4">
        <v>43594</v>
      </c>
      <c r="B57">
        <v>26611.646704387</v>
      </c>
      <c r="C57">
        <v>25868.402998773199</v>
      </c>
      <c r="D57">
        <v>24947.396738891599</v>
      </c>
      <c r="E57">
        <v>27354.890410000899</v>
      </c>
      <c r="F57">
        <v>28275.896669882499</v>
      </c>
      <c r="G57">
        <v>10.215612407366301</v>
      </c>
      <c r="H57">
        <v>-15.5233932707342</v>
      </c>
      <c r="I57">
        <v>-47.4184300851812</v>
      </c>
      <c r="J57">
        <v>35.954618085466798</v>
      </c>
      <c r="K57">
        <v>67.849654899913702</v>
      </c>
      <c r="L57" t="s">
        <v>3</v>
      </c>
      <c r="M57">
        <f t="shared" si="16"/>
        <v>26346.964107033607</v>
      </c>
      <c r="N57">
        <f t="shared" si="15"/>
        <v>26879.86810703361</v>
      </c>
    </row>
    <row r="58" spans="1:14">
      <c r="A58" s="4">
        <v>43581</v>
      </c>
      <c r="B58">
        <v>40.35</v>
      </c>
      <c r="C58">
        <v>39.9011367729032</v>
      </c>
      <c r="D58">
        <v>39.344918349707299</v>
      </c>
      <c r="E58">
        <v>40.798863227096803</v>
      </c>
      <c r="F58">
        <v>41.355081650292703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4</v>
      </c>
      <c r="M58">
        <f>B58</f>
        <v>40.35</v>
      </c>
      <c r="N58">
        <f>B58</f>
        <v>40.35</v>
      </c>
    </row>
    <row r="59" spans="1:14">
      <c r="A59" s="4">
        <v>43582</v>
      </c>
      <c r="B59">
        <v>40.35</v>
      </c>
      <c r="C59">
        <v>39.715211536589102</v>
      </c>
      <c r="D59">
        <v>38.928599898863702</v>
      </c>
      <c r="E59">
        <v>40.984788463410901</v>
      </c>
      <c r="F59">
        <v>41.771400101136301</v>
      </c>
      <c r="G59">
        <v>0</v>
      </c>
      <c r="H59">
        <v>-0.185925236314056</v>
      </c>
      <c r="I59">
        <v>-0.41631845084358299</v>
      </c>
      <c r="J59">
        <v>0.185925236314056</v>
      </c>
      <c r="K59">
        <v>0.41631845084358299</v>
      </c>
      <c r="L59" t="s">
        <v>4</v>
      </c>
      <c r="M59">
        <f>HLOOKUP($L59, financial_diffs!$A$1:$F$22, MATCH(5%, financial_diffs!$A$1:$A$22, 0), FALSE)+M58</f>
        <v>39.712000000000003</v>
      </c>
      <c r="N59">
        <f>HLOOKUP($L59, financial_diffs!$A$1:$F$22, MATCH(95%, financial_diffs!$A$1:$A$22, 0), FALSE)+N58</f>
        <v>40.968000000000004</v>
      </c>
    </row>
    <row r="60" spans="1:14">
      <c r="A60" s="4">
        <v>43583</v>
      </c>
      <c r="B60">
        <v>40.35</v>
      </c>
      <c r="C60">
        <v>39.572546085018999</v>
      </c>
      <c r="D60">
        <v>38.609147515937799</v>
      </c>
      <c r="E60">
        <v>41.127453914980997</v>
      </c>
      <c r="F60">
        <v>42.090852484062196</v>
      </c>
      <c r="G60">
        <v>0</v>
      </c>
      <c r="H60">
        <v>-0.14266545157014601</v>
      </c>
      <c r="I60">
        <v>-0.31945238292586697</v>
      </c>
      <c r="J60">
        <v>0.14266545157014601</v>
      </c>
      <c r="K60">
        <v>0.31945238292586697</v>
      </c>
      <c r="L60" t="s">
        <v>4</v>
      </c>
      <c r="M60">
        <f>M59+G60</f>
        <v>39.712000000000003</v>
      </c>
      <c r="N60">
        <f t="shared" ref="N60:N61" si="17">N59+G60</f>
        <v>40.968000000000004</v>
      </c>
    </row>
    <row r="61" spans="1:14">
      <c r="A61" s="4">
        <v>43584</v>
      </c>
      <c r="B61">
        <v>40.35</v>
      </c>
      <c r="C61">
        <v>39.4522735458063</v>
      </c>
      <c r="D61">
        <v>38.339836699414498</v>
      </c>
      <c r="E61">
        <v>41.247726454193703</v>
      </c>
      <c r="F61">
        <v>42.360163300585498</v>
      </c>
      <c r="G61">
        <v>0</v>
      </c>
      <c r="H61">
        <v>-0.120272539212621</v>
      </c>
      <c r="I61">
        <v>-0.26931081652327998</v>
      </c>
      <c r="J61">
        <v>0.120272539212621</v>
      </c>
      <c r="K61">
        <v>0.26931081652327998</v>
      </c>
      <c r="L61" t="s">
        <v>4</v>
      </c>
      <c r="M61">
        <f t="shared" ref="M61" si="18">M60+G61</f>
        <v>39.712000000000003</v>
      </c>
      <c r="N61">
        <f t="shared" si="17"/>
        <v>40.968000000000004</v>
      </c>
    </row>
    <row r="62" spans="1:14">
      <c r="A62" s="4">
        <v>43585</v>
      </c>
      <c r="B62">
        <v>40.35</v>
      </c>
      <c r="C62">
        <v>39.346311311611601</v>
      </c>
      <c r="D62">
        <v>38.102569107007803</v>
      </c>
      <c r="E62">
        <v>41.353688688388402</v>
      </c>
      <c r="F62">
        <v>42.5974308929922</v>
      </c>
      <c r="G62">
        <v>0</v>
      </c>
      <c r="H62">
        <v>-0.105962234194777</v>
      </c>
      <c r="I62">
        <v>-0.23726759240675199</v>
      </c>
      <c r="J62">
        <v>0.105962234194777</v>
      </c>
      <c r="K62">
        <v>0.23726759240675199</v>
      </c>
      <c r="L62" t="s">
        <v>4</v>
      </c>
      <c r="M62">
        <f t="shared" si="16"/>
        <v>39.712000000000003</v>
      </c>
      <c r="N62">
        <f t="shared" ref="N62:N71" si="19">N61+G62</f>
        <v>40.968000000000004</v>
      </c>
    </row>
    <row r="63" spans="1:14">
      <c r="A63" s="4">
        <v>43586</v>
      </c>
      <c r="B63">
        <v>40.35</v>
      </c>
      <c r="C63">
        <v>39.2505141293138</v>
      </c>
      <c r="D63">
        <v>37.888062806948398</v>
      </c>
      <c r="E63">
        <v>41.449485870686203</v>
      </c>
      <c r="F63">
        <v>42.811937193051598</v>
      </c>
      <c r="G63">
        <v>0</v>
      </c>
      <c r="H63">
        <v>-9.5797182297808106E-2</v>
      </c>
      <c r="I63">
        <v>-0.21450630005941901</v>
      </c>
      <c r="J63">
        <v>9.5797182297808106E-2</v>
      </c>
      <c r="K63">
        <v>0.21450630005941901</v>
      </c>
      <c r="L63" t="s">
        <v>4</v>
      </c>
      <c r="M63">
        <f t="shared" si="16"/>
        <v>39.712000000000003</v>
      </c>
      <c r="N63">
        <f t="shared" si="19"/>
        <v>40.968000000000004</v>
      </c>
    </row>
    <row r="64" spans="1:14">
      <c r="A64" s="4">
        <v>43587</v>
      </c>
      <c r="B64">
        <v>40.35</v>
      </c>
      <c r="C64">
        <v>39.162419528419903</v>
      </c>
      <c r="D64">
        <v>37.690803906011098</v>
      </c>
      <c r="E64">
        <v>41.5375804715801</v>
      </c>
      <c r="F64">
        <v>43.009196093988898</v>
      </c>
      <c r="G64">
        <v>0</v>
      </c>
      <c r="H64">
        <v>-8.8094600893874997E-2</v>
      </c>
      <c r="I64">
        <v>-0.19725890093732101</v>
      </c>
      <c r="J64">
        <v>8.8094600893874997E-2</v>
      </c>
      <c r="K64">
        <v>0.19725890093732101</v>
      </c>
      <c r="L64" t="s">
        <v>4</v>
      </c>
      <c r="M64">
        <f t="shared" si="16"/>
        <v>39.712000000000003</v>
      </c>
      <c r="N64">
        <f t="shared" si="19"/>
        <v>40.968000000000004</v>
      </c>
    </row>
    <row r="65" spans="1:14">
      <c r="A65" s="4">
        <v>43588</v>
      </c>
      <c r="B65">
        <v>40.35</v>
      </c>
      <c r="C65">
        <v>39.080423073178203</v>
      </c>
      <c r="D65">
        <v>37.507199797727402</v>
      </c>
      <c r="E65">
        <v>41.6195769268218</v>
      </c>
      <c r="F65">
        <v>43.192800202272601</v>
      </c>
      <c r="G65">
        <v>0</v>
      </c>
      <c r="H65">
        <v>-8.1996455241665003E-2</v>
      </c>
      <c r="I65">
        <v>-0.18360410828366699</v>
      </c>
      <c r="J65">
        <v>8.1996455241665003E-2</v>
      </c>
      <c r="K65">
        <v>0.18360410828366699</v>
      </c>
      <c r="L65" t="s">
        <v>4</v>
      </c>
      <c r="M65">
        <f t="shared" si="16"/>
        <v>39.712000000000003</v>
      </c>
      <c r="N65">
        <f t="shared" si="19"/>
        <v>40.968000000000004</v>
      </c>
    </row>
    <row r="66" spans="1:14">
      <c r="A66" s="4">
        <v>43589</v>
      </c>
      <c r="B66">
        <v>40.35</v>
      </c>
      <c r="C66">
        <v>39.003410318709498</v>
      </c>
      <c r="D66">
        <v>37.334755049121803</v>
      </c>
      <c r="E66">
        <v>41.696589681290497</v>
      </c>
      <c r="F66">
        <v>43.3652449508782</v>
      </c>
      <c r="G66">
        <v>0</v>
      </c>
      <c r="H66">
        <v>-7.70127544687043E-2</v>
      </c>
      <c r="I66">
        <v>-0.172444748605564</v>
      </c>
      <c r="J66">
        <v>7.70127544687043E-2</v>
      </c>
      <c r="K66">
        <v>0.172444748605564</v>
      </c>
      <c r="L66" t="s">
        <v>4</v>
      </c>
      <c r="M66">
        <f t="shared" si="16"/>
        <v>39.712000000000003</v>
      </c>
      <c r="N66">
        <f t="shared" si="19"/>
        <v>40.968000000000004</v>
      </c>
    </row>
    <row r="67" spans="1:14">
      <c r="A67" s="4">
        <v>43590</v>
      </c>
      <c r="B67">
        <v>40.35</v>
      </c>
      <c r="C67">
        <v>38.930569844480601</v>
      </c>
      <c r="D67">
        <v>37.171652750634102</v>
      </c>
      <c r="E67">
        <v>41.769430155519402</v>
      </c>
      <c r="F67">
        <v>43.5283472493659</v>
      </c>
      <c r="G67">
        <v>0</v>
      </c>
      <c r="H67">
        <v>-7.2840474228904398E-2</v>
      </c>
      <c r="I67">
        <v>-0.16310229848767899</v>
      </c>
      <c r="J67">
        <v>7.2840474228904398E-2</v>
      </c>
      <c r="K67">
        <v>0.16310229848767899</v>
      </c>
      <c r="L67" t="s">
        <v>4</v>
      </c>
      <c r="M67">
        <f t="shared" si="16"/>
        <v>39.712000000000003</v>
      </c>
      <c r="N67">
        <f t="shared" si="19"/>
        <v>40.968000000000004</v>
      </c>
    </row>
    <row r="68" spans="1:14">
      <c r="A68" s="4">
        <v>43591</v>
      </c>
      <c r="B68">
        <v>40.35</v>
      </c>
      <c r="C68">
        <v>38.861289093531703</v>
      </c>
      <c r="D68">
        <v>37.016521282307799</v>
      </c>
      <c r="E68">
        <v>41.8387109064683</v>
      </c>
      <c r="F68">
        <v>43.683478717692203</v>
      </c>
      <c r="G68">
        <v>0</v>
      </c>
      <c r="H68">
        <v>-6.9280750948877298E-2</v>
      </c>
      <c r="I68">
        <v>-0.155131468326317</v>
      </c>
      <c r="J68">
        <v>6.9280750948877298E-2</v>
      </c>
      <c r="K68">
        <v>0.155131468326317</v>
      </c>
      <c r="L68" t="s">
        <v>4</v>
      </c>
      <c r="M68">
        <f t="shared" si="16"/>
        <v>39.712000000000003</v>
      </c>
      <c r="N68">
        <f t="shared" si="19"/>
        <v>40.968000000000004</v>
      </c>
    </row>
    <row r="69" spans="1:14">
      <c r="A69" s="4">
        <v>43592</v>
      </c>
      <c r="B69">
        <v>40.35</v>
      </c>
      <c r="C69">
        <v>38.795092170037897</v>
      </c>
      <c r="D69">
        <v>36.868295031875597</v>
      </c>
      <c r="E69">
        <v>41.904907829962099</v>
      </c>
      <c r="F69">
        <v>43.831704968124399</v>
      </c>
      <c r="G69">
        <v>0</v>
      </c>
      <c r="H69">
        <v>-6.6196923493805598E-2</v>
      </c>
      <c r="I69">
        <v>-0.14822625043218099</v>
      </c>
      <c r="J69">
        <v>6.6196923493805598E-2</v>
      </c>
      <c r="K69">
        <v>0.14822625043218099</v>
      </c>
      <c r="L69" t="s">
        <v>4</v>
      </c>
      <c r="M69">
        <f t="shared" si="16"/>
        <v>39.712000000000003</v>
      </c>
      <c r="N69">
        <f t="shared" si="19"/>
        <v>40.968000000000004</v>
      </c>
    </row>
    <row r="70" spans="1:14">
      <c r="A70" s="4">
        <v>43593</v>
      </c>
      <c r="B70">
        <v>40.35</v>
      </c>
      <c r="C70">
        <v>38.7316006190322</v>
      </c>
      <c r="D70">
        <v>36.726126573841597</v>
      </c>
      <c r="E70">
        <v>41.968399380967902</v>
      </c>
      <c r="F70">
        <v>43.973873426158399</v>
      </c>
      <c r="G70">
        <v>0</v>
      </c>
      <c r="H70">
        <v>-6.3491551005782298E-2</v>
      </c>
      <c r="I70">
        <v>-0.14216845803403499</v>
      </c>
      <c r="J70">
        <v>6.3491551005782298E-2</v>
      </c>
      <c r="K70">
        <v>0.14216845803403499</v>
      </c>
      <c r="L70" t="s">
        <v>4</v>
      </c>
      <c r="M70">
        <f t="shared" si="16"/>
        <v>39.712000000000003</v>
      </c>
      <c r="N70">
        <f t="shared" si="19"/>
        <v>40.968000000000004</v>
      </c>
    </row>
    <row r="71" spans="1:14">
      <c r="A71" s="4">
        <v>43594</v>
      </c>
      <c r="B71">
        <v>40.35</v>
      </c>
      <c r="C71">
        <v>38.670507590682</v>
      </c>
      <c r="D71">
        <v>36.589328818871302</v>
      </c>
      <c r="E71">
        <v>42.029492409318003</v>
      </c>
      <c r="F71">
        <v>44.110671181128701</v>
      </c>
      <c r="G71">
        <v>0</v>
      </c>
      <c r="H71">
        <v>-6.1093028350185798E-2</v>
      </c>
      <c r="I71">
        <v>-0.136797754970331</v>
      </c>
      <c r="J71">
        <v>6.1093028350185798E-2</v>
      </c>
      <c r="K71">
        <v>0.136797754970331</v>
      </c>
      <c r="L71" t="s">
        <v>4</v>
      </c>
      <c r="M71">
        <f t="shared" si="16"/>
        <v>39.712000000000003</v>
      </c>
      <c r="N71">
        <f t="shared" si="19"/>
        <v>40.968000000000004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2518-2D04-48F8-BFC9-491068263F1F}">
  <dimension ref="A1:J70"/>
  <sheetViews>
    <sheetView workbookViewId="0">
      <selection activeCell="I7" sqref="I7"/>
    </sheetView>
  </sheetViews>
  <sheetFormatPr defaultRowHeight="14"/>
  <cols>
    <col min="1" max="6" width="9.23046875" style="8"/>
    <col min="7" max="7" width="9.23046875" style="2"/>
    <col min="8" max="16384" width="9.23046875" style="8"/>
  </cols>
  <sheetData>
    <row r="1" spans="1:10">
      <c r="A1" s="8" t="s">
        <v>7</v>
      </c>
      <c r="B1" s="8" t="s">
        <v>8</v>
      </c>
      <c r="C1" s="8" t="s">
        <v>9</v>
      </c>
      <c r="D1" s="8" t="s">
        <v>25</v>
      </c>
      <c r="E1" s="8" t="s">
        <v>11</v>
      </c>
      <c r="F1" s="8" t="s">
        <v>26</v>
      </c>
      <c r="G1" s="10" t="s">
        <v>33</v>
      </c>
      <c r="H1" s="8" t="s">
        <v>34</v>
      </c>
      <c r="I1" s="8" t="s">
        <v>35</v>
      </c>
      <c r="J1" s="8" t="s">
        <v>36</v>
      </c>
    </row>
    <row r="2" spans="1:10">
      <c r="A2" s="9">
        <v>43579</v>
      </c>
      <c r="B2" s="8">
        <v>39.014856459801699</v>
      </c>
      <c r="C2" s="8">
        <v>28.290150460697198</v>
      </c>
      <c r="D2" s="8">
        <v>15.000402715835399</v>
      </c>
      <c r="E2" s="8">
        <v>49.7395624589061</v>
      </c>
      <c r="F2" s="8">
        <v>63.029310203767899</v>
      </c>
      <c r="G2" s="2">
        <f>C2</f>
        <v>28.290150460697198</v>
      </c>
      <c r="H2" s="2">
        <f>E2</f>
        <v>49.7395624589061</v>
      </c>
      <c r="I2" s="8">
        <f>0</f>
        <v>0</v>
      </c>
      <c r="J2" s="8">
        <f>0</f>
        <v>0</v>
      </c>
    </row>
    <row r="3" spans="1:10">
      <c r="A3" s="9">
        <v>43580</v>
      </c>
      <c r="B3" s="8">
        <v>34.144003304437803</v>
      </c>
      <c r="C3" s="8">
        <v>20.6660673780598</v>
      </c>
      <c r="D3" s="8">
        <v>3.9645961584356502</v>
      </c>
      <c r="E3" s="8">
        <v>47.621939230815698</v>
      </c>
      <c r="F3" s="8">
        <v>64.323410450439894</v>
      </c>
      <c r="G3" s="2">
        <f>G2-10.5</f>
        <v>17.790150460697198</v>
      </c>
      <c r="H3" s="2">
        <f>H2+12.9</f>
        <v>62.639562458906099</v>
      </c>
      <c r="I3" s="8">
        <f>D3-D2</f>
        <v>-11.035806557399749</v>
      </c>
      <c r="J3" s="8">
        <f>F3-F2</f>
        <v>1.2941002466719951</v>
      </c>
    </row>
    <row r="4" spans="1:10">
      <c r="A4" s="9">
        <v>43581</v>
      </c>
      <c r="B4" s="8">
        <v>41.761159944424797</v>
      </c>
      <c r="C4" s="8">
        <v>27.499253156900402</v>
      </c>
      <c r="D4" s="8">
        <v>9.8263077556223095</v>
      </c>
      <c r="E4" s="8">
        <v>56.0230667319492</v>
      </c>
      <c r="F4" s="8">
        <v>73.696012133227299</v>
      </c>
      <c r="G4" s="2">
        <f>G3-9.2</f>
        <v>8.590150460697199</v>
      </c>
      <c r="H4" s="2">
        <f>H3+10.5</f>
        <v>73.139562458906099</v>
      </c>
      <c r="I4" s="8">
        <f t="shared" ref="I4:I17" si="0">D4-D3</f>
        <v>5.8617115971866589</v>
      </c>
      <c r="J4" s="8">
        <f t="shared" ref="J4:J17" si="1">F4-F3</f>
        <v>9.3726016827874048</v>
      </c>
    </row>
    <row r="5" spans="1:10">
      <c r="A5" s="9">
        <v>43582</v>
      </c>
      <c r="B5" s="8">
        <v>40.816509379043801</v>
      </c>
      <c r="C5" s="8">
        <v>26.266590273878801</v>
      </c>
      <c r="D5" s="8">
        <v>8.2367482780296708</v>
      </c>
      <c r="E5" s="8">
        <v>55.366428484208797</v>
      </c>
      <c r="F5" s="8">
        <v>73.396270480058007</v>
      </c>
      <c r="G5" s="2">
        <f>G4-8.1</f>
        <v>0.49015046069719936</v>
      </c>
      <c r="H5" s="2">
        <f>H4+9.084</f>
        <v>82.223562458906102</v>
      </c>
      <c r="I5" s="8">
        <f t="shared" si="0"/>
        <v>-1.5895594775926387</v>
      </c>
      <c r="J5" s="8">
        <f t="shared" si="1"/>
        <v>-0.29974165316929202</v>
      </c>
    </row>
    <row r="6" spans="1:10">
      <c r="A6" s="9">
        <v>43583</v>
      </c>
      <c r="B6" s="8">
        <v>33.396562668453797</v>
      </c>
      <c r="C6" s="8">
        <v>18.681935298476201</v>
      </c>
      <c r="D6" s="8">
        <v>0.447991549997525</v>
      </c>
      <c r="E6" s="8">
        <v>48.111190038431403</v>
      </c>
      <c r="F6" s="8">
        <v>66.345133786909997</v>
      </c>
      <c r="G6" s="2">
        <f>G5+I6</f>
        <v>-7.2986062673349466</v>
      </c>
      <c r="H6" s="2">
        <f>H5+J6</f>
        <v>75.172425765758092</v>
      </c>
      <c r="I6" s="8">
        <f>D6-D5</f>
        <v>-7.7887567280321459</v>
      </c>
      <c r="J6" s="8">
        <f t="shared" si="1"/>
        <v>-7.0511366931480097</v>
      </c>
    </row>
    <row r="7" spans="1:10">
      <c r="A7" s="9">
        <v>43584</v>
      </c>
      <c r="B7" s="8">
        <v>35.492991220217398</v>
      </c>
      <c r="C7" s="8">
        <v>20.658441774411099</v>
      </c>
      <c r="D7" s="8">
        <v>2.2758940327845498</v>
      </c>
      <c r="E7" s="8">
        <v>50.327540666023701</v>
      </c>
      <c r="F7" s="8">
        <v>68.710088407650204</v>
      </c>
      <c r="G7" s="2">
        <f t="shared" ref="G7:G17" si="2">G6+I7</f>
        <v>-5.4707037845479221</v>
      </c>
      <c r="H7" s="2">
        <f t="shared" ref="H7:H17" si="3">H6+J7</f>
        <v>77.537380386498299</v>
      </c>
      <c r="I7" s="8">
        <f t="shared" si="0"/>
        <v>1.8279024827870249</v>
      </c>
      <c r="J7" s="8">
        <f t="shared" si="1"/>
        <v>2.3649546207402068</v>
      </c>
    </row>
    <row r="8" spans="1:10">
      <c r="A8" s="9">
        <v>43585</v>
      </c>
      <c r="B8" s="8">
        <v>36.582449483362403</v>
      </c>
      <c r="C8" s="8">
        <v>21.6574826619023</v>
      </c>
      <c r="D8" s="8">
        <v>3.1628923044417001</v>
      </c>
      <c r="E8" s="8">
        <v>51.507416304822499</v>
      </c>
      <c r="F8" s="8">
        <v>70.002006662283094</v>
      </c>
      <c r="G8" s="2">
        <f t="shared" si="2"/>
        <v>-4.5837055128907718</v>
      </c>
      <c r="H8" s="2">
        <f t="shared" si="3"/>
        <v>78.829298641131189</v>
      </c>
      <c r="I8" s="8">
        <f t="shared" si="0"/>
        <v>0.88699827165715028</v>
      </c>
      <c r="J8" s="8">
        <f t="shared" si="1"/>
        <v>1.2919182546328898</v>
      </c>
    </row>
    <row r="9" spans="1:10">
      <c r="A9" s="9">
        <v>43586</v>
      </c>
      <c r="B9" s="8">
        <v>34.2734513549889</v>
      </c>
      <c r="C9" s="8">
        <v>19.282102321989601</v>
      </c>
      <c r="D9" s="8">
        <v>0.70525303396469496</v>
      </c>
      <c r="E9" s="8">
        <v>49.264800387988203</v>
      </c>
      <c r="F9" s="8">
        <v>67.841649676013105</v>
      </c>
      <c r="G9" s="2">
        <f t="shared" si="2"/>
        <v>-7.0413447833677765</v>
      </c>
      <c r="H9" s="2">
        <f t="shared" si="3"/>
        <v>76.6689416548612</v>
      </c>
      <c r="I9" s="8">
        <f t="shared" si="0"/>
        <v>-2.4576392704770051</v>
      </c>
      <c r="J9" s="8">
        <f t="shared" si="1"/>
        <v>-2.1603569862699885</v>
      </c>
    </row>
    <row r="10" spans="1:10">
      <c r="A10" s="9">
        <v>43587</v>
      </c>
      <c r="B10" s="8">
        <v>39.669753060758602</v>
      </c>
      <c r="C10" s="8">
        <v>24.630732554901002</v>
      </c>
      <c r="D10" s="8">
        <v>5.9948101464599999</v>
      </c>
      <c r="E10" s="8">
        <v>54.708773566616202</v>
      </c>
      <c r="F10" s="8">
        <v>73.344695975057206</v>
      </c>
      <c r="G10" s="2">
        <f t="shared" si="2"/>
        <v>-1.7517876708724716</v>
      </c>
      <c r="H10" s="2">
        <f t="shared" si="3"/>
        <v>82.171987953905301</v>
      </c>
      <c r="I10" s="8">
        <f t="shared" si="0"/>
        <v>5.2895571124953049</v>
      </c>
      <c r="J10" s="8">
        <f t="shared" si="1"/>
        <v>5.5030462990441009</v>
      </c>
    </row>
    <row r="11" spans="1:10">
      <c r="A11" s="9">
        <v>43588</v>
      </c>
      <c r="B11" s="8">
        <v>41.2827168053675</v>
      </c>
      <c r="C11" s="8">
        <v>26.209736444614201</v>
      </c>
      <c r="D11" s="8">
        <v>7.5317319590465504</v>
      </c>
      <c r="E11" s="8">
        <v>56.355697166120699</v>
      </c>
      <c r="F11" s="8">
        <v>75.033701651688403</v>
      </c>
      <c r="G11" s="2">
        <f t="shared" si="2"/>
        <v>-0.21486585828592109</v>
      </c>
      <c r="H11" s="2">
        <f t="shared" si="3"/>
        <v>83.860993630536498</v>
      </c>
      <c r="I11" s="8">
        <f t="shared" si="0"/>
        <v>1.5369218125865505</v>
      </c>
      <c r="J11" s="8">
        <f t="shared" si="1"/>
        <v>1.6890056766311972</v>
      </c>
    </row>
    <row r="12" spans="1:10">
      <c r="A12" s="9">
        <v>43589</v>
      </c>
      <c r="B12" s="8">
        <v>43.748680703805398</v>
      </c>
      <c r="C12" s="8">
        <v>28.6515147394861</v>
      </c>
      <c r="D12" s="8">
        <v>9.9435401483998405</v>
      </c>
      <c r="E12" s="8">
        <v>58.8458466681247</v>
      </c>
      <c r="F12" s="8">
        <v>77.553821259211006</v>
      </c>
      <c r="G12" s="2">
        <f t="shared" si="2"/>
        <v>2.196942331067369</v>
      </c>
      <c r="H12" s="2">
        <f t="shared" si="3"/>
        <v>86.3811132380591</v>
      </c>
      <c r="I12" s="8">
        <f t="shared" si="0"/>
        <v>2.4118081893532901</v>
      </c>
      <c r="J12" s="8">
        <f t="shared" si="1"/>
        <v>2.5201196075226022</v>
      </c>
    </row>
    <row r="13" spans="1:10">
      <c r="A13" s="9">
        <v>43590</v>
      </c>
      <c r="B13" s="8">
        <v>39.345743357455802</v>
      </c>
      <c r="C13" s="8">
        <v>24.231322859582299</v>
      </c>
      <c r="D13" s="8">
        <v>5.5019669459301399</v>
      </c>
      <c r="E13" s="8">
        <v>54.460163855329199</v>
      </c>
      <c r="F13" s="8">
        <v>73.189519768981398</v>
      </c>
      <c r="G13" s="2">
        <f t="shared" si="2"/>
        <v>-2.2446308714023315</v>
      </c>
      <c r="H13" s="2">
        <f t="shared" si="3"/>
        <v>82.016811747829493</v>
      </c>
      <c r="I13" s="8">
        <f t="shared" si="0"/>
        <v>-4.4415732024697006</v>
      </c>
      <c r="J13" s="8">
        <f t="shared" si="1"/>
        <v>-4.3643014902296073</v>
      </c>
    </row>
    <row r="14" spans="1:10">
      <c r="A14" s="9">
        <v>43591</v>
      </c>
      <c r="B14" s="8">
        <v>32.3924051490972</v>
      </c>
      <c r="C14" s="8">
        <v>17.265658287208499</v>
      </c>
      <c r="D14" s="8">
        <v>-1.4789721028151099</v>
      </c>
      <c r="E14" s="8">
        <v>47.519152010985898</v>
      </c>
      <c r="F14" s="8">
        <v>66.263782401009493</v>
      </c>
      <c r="G14" s="2">
        <f t="shared" si="2"/>
        <v>-9.2255699201475814</v>
      </c>
      <c r="H14" s="2">
        <f t="shared" si="3"/>
        <v>75.091074379857588</v>
      </c>
      <c r="I14" s="8">
        <f t="shared" si="0"/>
        <v>-6.9809390487452498</v>
      </c>
      <c r="J14" s="8">
        <f t="shared" si="1"/>
        <v>-6.9257373679719052</v>
      </c>
    </row>
    <row r="15" spans="1:10">
      <c r="A15" s="9">
        <v>43592</v>
      </c>
      <c r="B15" s="8">
        <v>32.347282965445103</v>
      </c>
      <c r="C15" s="8">
        <v>17.211724714420999</v>
      </c>
      <c r="D15" s="8">
        <v>-1.5438244960254399</v>
      </c>
      <c r="E15" s="8">
        <v>47.482841216469303</v>
      </c>
      <c r="F15" s="8">
        <v>66.2383904269157</v>
      </c>
      <c r="G15" s="2">
        <f t="shared" si="2"/>
        <v>-9.2904223133579116</v>
      </c>
      <c r="H15" s="2">
        <f t="shared" si="3"/>
        <v>75.065682405763795</v>
      </c>
      <c r="I15" s="8">
        <f t="shared" si="0"/>
        <v>-6.4852393210329984E-2</v>
      </c>
      <c r="J15" s="8">
        <f t="shared" si="1"/>
        <v>-2.5391974093793124E-2</v>
      </c>
    </row>
    <row r="16" spans="1:10">
      <c r="A16" s="9">
        <v>43593</v>
      </c>
      <c r="B16" s="8">
        <v>43.209130568292203</v>
      </c>
      <c r="C16" s="8">
        <v>28.0672721125162</v>
      </c>
      <c r="D16" s="8">
        <v>9.3039158692337303</v>
      </c>
      <c r="E16" s="8">
        <v>58.350989024068099</v>
      </c>
      <c r="F16" s="8">
        <v>77.1143452673506</v>
      </c>
      <c r="G16" s="2">
        <f t="shared" si="2"/>
        <v>1.5573180519012588</v>
      </c>
      <c r="H16" s="2">
        <f t="shared" si="3"/>
        <v>85.941637246198695</v>
      </c>
      <c r="I16" s="8">
        <f t="shared" si="0"/>
        <v>10.84774036525917</v>
      </c>
      <c r="J16" s="8">
        <f t="shared" si="1"/>
        <v>10.8759548404349</v>
      </c>
    </row>
    <row r="17" spans="1:10">
      <c r="A17" s="9">
        <v>43594</v>
      </c>
      <c r="B17" s="8">
        <v>37.676869977536697</v>
      </c>
      <c r="C17" s="8">
        <v>22.5305064233415</v>
      </c>
      <c r="D17" s="8">
        <v>3.7615675914489399</v>
      </c>
      <c r="E17" s="8">
        <v>52.823233531731802</v>
      </c>
      <c r="F17" s="8">
        <v>71.5921723636244</v>
      </c>
      <c r="G17" s="2">
        <f t="shared" si="2"/>
        <v>-3.9850302258835315</v>
      </c>
      <c r="H17" s="2">
        <f t="shared" si="3"/>
        <v>80.419464342472494</v>
      </c>
      <c r="I17" s="8">
        <f t="shared" si="0"/>
        <v>-5.5423482777847903</v>
      </c>
      <c r="J17" s="8">
        <f t="shared" si="1"/>
        <v>-5.5221729037262008</v>
      </c>
    </row>
    <row r="18" spans="1:10">
      <c r="A18" s="9">
        <v>43595</v>
      </c>
      <c r="B18" s="8">
        <v>37.2495878085859</v>
      </c>
      <c r="C18" s="8">
        <v>22.1000025839604</v>
      </c>
      <c r="D18" s="8">
        <v>3.32707155057154</v>
      </c>
      <c r="E18" s="8">
        <v>52.399173033211397</v>
      </c>
      <c r="F18" s="8">
        <v>71.172104066600198</v>
      </c>
      <c r="G18" s="2">
        <f t="shared" ref="G18:G70" si="4">G17+I18</f>
        <v>-4.419526266760931</v>
      </c>
      <c r="H18" s="2">
        <f t="shared" ref="H18:H70" si="5">H17+J18</f>
        <v>79.999396045448293</v>
      </c>
      <c r="I18" s="8">
        <f t="shared" ref="I18:I70" si="6">D18-D17</f>
        <v>-0.4344960408773999</v>
      </c>
      <c r="J18" s="8">
        <f t="shared" ref="J18:J70" si="7">F18-F17</f>
        <v>-0.42006829702420134</v>
      </c>
    </row>
    <row r="19" spans="1:10">
      <c r="A19" s="9">
        <v>43596</v>
      </c>
      <c r="B19" s="8">
        <v>37.126514130056599</v>
      </c>
      <c r="C19" s="8">
        <v>21.974624900452199</v>
      </c>
      <c r="D19" s="8">
        <v>3.1988388102463299</v>
      </c>
      <c r="E19" s="8">
        <v>52.278403359661098</v>
      </c>
      <c r="F19" s="8">
        <v>71.054189449866897</v>
      </c>
      <c r="G19" s="2">
        <f t="shared" si="4"/>
        <v>-4.5477590070861407</v>
      </c>
      <c r="H19" s="2">
        <f t="shared" si="5"/>
        <v>79.881481428714991</v>
      </c>
      <c r="I19" s="8">
        <f t="shared" si="6"/>
        <v>-0.12823274032521015</v>
      </c>
      <c r="J19" s="8">
        <f t="shared" si="7"/>
        <v>-0.11791461673330161</v>
      </c>
    </row>
    <row r="20" spans="1:10">
      <c r="A20" s="9">
        <v>43597</v>
      </c>
      <c r="B20" s="8">
        <v>42.806999373885397</v>
      </c>
      <c r="C20" s="8">
        <v>27.653462331443802</v>
      </c>
      <c r="D20" s="8">
        <v>8.8756343188823994</v>
      </c>
      <c r="E20" s="8">
        <v>57.960536416327102</v>
      </c>
      <c r="F20" s="8">
        <v>76.738364428888502</v>
      </c>
      <c r="G20" s="2">
        <f t="shared" si="4"/>
        <v>1.1290365015499289</v>
      </c>
      <c r="H20" s="2">
        <f t="shared" si="5"/>
        <v>85.565656407736597</v>
      </c>
      <c r="I20" s="8">
        <f t="shared" si="6"/>
        <v>5.6767955086360695</v>
      </c>
      <c r="J20" s="8">
        <f t="shared" si="7"/>
        <v>5.6841749790216056</v>
      </c>
    </row>
    <row r="21" spans="1:10">
      <c r="A21" s="9">
        <v>43598</v>
      </c>
      <c r="B21" s="8">
        <v>40.490494647387003</v>
      </c>
      <c r="C21" s="8">
        <v>25.3357790510121</v>
      </c>
      <c r="D21" s="8">
        <v>6.5564906082553298</v>
      </c>
      <c r="E21" s="8">
        <v>55.645210243761902</v>
      </c>
      <c r="F21" s="8">
        <v>74.424498686518703</v>
      </c>
      <c r="G21" s="2">
        <f t="shared" si="4"/>
        <v>-1.1901072090771407</v>
      </c>
      <c r="H21" s="2">
        <f t="shared" si="5"/>
        <v>83.251790665366798</v>
      </c>
      <c r="I21" s="8">
        <f t="shared" si="6"/>
        <v>-2.3191437106270696</v>
      </c>
      <c r="J21" s="8">
        <f t="shared" si="7"/>
        <v>-2.3138657423697992</v>
      </c>
    </row>
    <row r="22" spans="1:10">
      <c r="A22" s="9">
        <v>43599</v>
      </c>
      <c r="B22" s="8">
        <v>35.3765357482079</v>
      </c>
      <c r="C22" s="8">
        <v>20.2209771990081</v>
      </c>
      <c r="D22" s="8">
        <v>1.44064419331369</v>
      </c>
      <c r="E22" s="8">
        <v>50.532094297407802</v>
      </c>
      <c r="F22" s="8">
        <v>69.312427303102197</v>
      </c>
      <c r="G22" s="2">
        <f t="shared" si="4"/>
        <v>-6.3059536240187803</v>
      </c>
      <c r="H22" s="2">
        <f t="shared" si="5"/>
        <v>78.139719281950292</v>
      </c>
      <c r="I22" s="8">
        <f t="shared" si="6"/>
        <v>-5.1158464149416396</v>
      </c>
      <c r="J22" s="8">
        <f t="shared" si="7"/>
        <v>-5.1120713834165059</v>
      </c>
    </row>
    <row r="23" spans="1:10">
      <c r="A23" s="9">
        <v>43600</v>
      </c>
      <c r="B23" s="8">
        <v>28.664730020909602</v>
      </c>
      <c r="C23" s="8">
        <v>13.5085685435531</v>
      </c>
      <c r="D23" s="8">
        <v>-5.2725115934017204</v>
      </c>
      <c r="E23" s="8">
        <v>43.8208914982661</v>
      </c>
      <c r="F23" s="8">
        <v>62.601971635220899</v>
      </c>
      <c r="G23" s="2">
        <f t="shared" si="4"/>
        <v>-13.019109410734192</v>
      </c>
      <c r="H23" s="2">
        <f t="shared" si="5"/>
        <v>71.429263614068986</v>
      </c>
      <c r="I23" s="8">
        <f t="shared" si="6"/>
        <v>-6.7131557867154106</v>
      </c>
      <c r="J23" s="8">
        <f t="shared" si="7"/>
        <v>-6.7104556678812983</v>
      </c>
    </row>
    <row r="24" spans="1:10">
      <c r="A24" s="9">
        <v>43601</v>
      </c>
      <c r="B24" s="8">
        <v>30.954745344151998</v>
      </c>
      <c r="C24" s="8">
        <v>15.798152612166501</v>
      </c>
      <c r="D24" s="8">
        <v>-2.98346192314234</v>
      </c>
      <c r="E24" s="8">
        <v>46.1113380761375</v>
      </c>
      <c r="F24" s="8">
        <v>64.892952611446304</v>
      </c>
      <c r="G24" s="2">
        <f t="shared" si="4"/>
        <v>-10.730059740474811</v>
      </c>
      <c r="H24" s="2">
        <f t="shared" si="5"/>
        <v>73.720244590294385</v>
      </c>
      <c r="I24" s="8">
        <f t="shared" si="6"/>
        <v>2.2890496702593803</v>
      </c>
      <c r="J24" s="8">
        <f t="shared" si="7"/>
        <v>2.2909809762254056</v>
      </c>
    </row>
    <row r="25" spans="1:10">
      <c r="A25" s="9">
        <v>43602</v>
      </c>
      <c r="B25" s="8">
        <v>29.8463008171362</v>
      </c>
      <c r="C25" s="8">
        <v>14.689399619968301</v>
      </c>
      <c r="D25" s="8">
        <v>-4.0925971565378703</v>
      </c>
      <c r="E25" s="8">
        <v>45.003202014304101</v>
      </c>
      <c r="F25" s="8">
        <v>63.785198790810298</v>
      </c>
      <c r="G25" s="2">
        <f t="shared" si="4"/>
        <v>-11.839194973870342</v>
      </c>
      <c r="H25" s="2">
        <f t="shared" si="5"/>
        <v>72.612490769658379</v>
      </c>
      <c r="I25" s="8">
        <f t="shared" si="6"/>
        <v>-1.1091352333955302</v>
      </c>
      <c r="J25" s="8">
        <f t="shared" si="7"/>
        <v>-1.107753820636006</v>
      </c>
    </row>
    <row r="26" spans="1:10">
      <c r="A26" s="9">
        <v>43603</v>
      </c>
      <c r="B26" s="8">
        <v>28.639158868073199</v>
      </c>
      <c r="C26" s="8">
        <v>13.4820370322911</v>
      </c>
      <c r="D26" s="8">
        <v>-5.3002331532508098</v>
      </c>
      <c r="E26" s="8">
        <v>43.796280703855302</v>
      </c>
      <c r="F26" s="8">
        <v>62.578550889397199</v>
      </c>
      <c r="G26" s="2">
        <f t="shared" si="4"/>
        <v>-13.046830970583281</v>
      </c>
      <c r="H26" s="2">
        <f t="shared" si="5"/>
        <v>71.405842868245287</v>
      </c>
      <c r="I26" s="8">
        <f t="shared" si="6"/>
        <v>-1.2076359967129395</v>
      </c>
      <c r="J26" s="8">
        <f t="shared" si="7"/>
        <v>-1.2066479014130991</v>
      </c>
    </row>
    <row r="27" spans="1:10">
      <c r="A27" s="9">
        <v>43604</v>
      </c>
      <c r="B27" s="8">
        <v>35.633118572119599</v>
      </c>
      <c r="C27" s="8">
        <v>20.475838917427101</v>
      </c>
      <c r="D27" s="8">
        <v>1.6933731672227501</v>
      </c>
      <c r="E27" s="8">
        <v>50.790398226812101</v>
      </c>
      <c r="F27" s="8">
        <v>69.572863977016397</v>
      </c>
      <c r="G27" s="2">
        <f t="shared" si="4"/>
        <v>-6.0532246501097209</v>
      </c>
      <c r="H27" s="2">
        <f t="shared" si="5"/>
        <v>78.400155955864477</v>
      </c>
      <c r="I27" s="8">
        <f t="shared" si="6"/>
        <v>6.9936063204735603</v>
      </c>
      <c r="J27" s="8">
        <f t="shared" si="7"/>
        <v>6.9943130876191972</v>
      </c>
    </row>
    <row r="28" spans="1:10">
      <c r="A28" s="9">
        <v>43605</v>
      </c>
      <c r="B28" s="8">
        <v>31.728009997993599</v>
      </c>
      <c r="C28" s="8">
        <v>16.570617457815899</v>
      </c>
      <c r="D28" s="8">
        <v>-2.2119881768403999</v>
      </c>
      <c r="E28" s="8">
        <v>46.885402538171299</v>
      </c>
      <c r="F28" s="8">
        <v>65.668008172827598</v>
      </c>
      <c r="G28" s="2">
        <f t="shared" si="4"/>
        <v>-9.9585859941728714</v>
      </c>
      <c r="H28" s="2">
        <f t="shared" si="5"/>
        <v>74.495300151675679</v>
      </c>
      <c r="I28" s="8">
        <f t="shared" si="6"/>
        <v>-3.9053613440631501</v>
      </c>
      <c r="J28" s="8">
        <f t="shared" si="7"/>
        <v>-3.9048558041887986</v>
      </c>
    </row>
    <row r="29" spans="1:10">
      <c r="A29" s="9">
        <v>43606</v>
      </c>
      <c r="B29" s="8">
        <v>48.223689426679002</v>
      </c>
      <c r="C29" s="8">
        <v>33.066216141011601</v>
      </c>
      <c r="D29" s="8">
        <v>14.283510448862801</v>
      </c>
      <c r="E29" s="8">
        <v>63.381162712346502</v>
      </c>
      <c r="F29" s="8">
        <v>82.163868404495304</v>
      </c>
      <c r="G29" s="2">
        <f t="shared" si="4"/>
        <v>6.5369126315303276</v>
      </c>
      <c r="H29" s="2">
        <f t="shared" si="5"/>
        <v>90.991160383343384</v>
      </c>
      <c r="I29" s="8">
        <f t="shared" si="6"/>
        <v>16.495498625703199</v>
      </c>
      <c r="J29" s="8">
        <f t="shared" si="7"/>
        <v>16.495860231667706</v>
      </c>
    </row>
    <row r="30" spans="1:10">
      <c r="A30" s="9">
        <v>43607</v>
      </c>
      <c r="B30" s="8">
        <v>44.720035307966903</v>
      </c>
      <c r="C30" s="8">
        <v>29.562504266016798</v>
      </c>
      <c r="D30" s="8">
        <v>10.779727003940801</v>
      </c>
      <c r="E30" s="8">
        <v>59.877566349916997</v>
      </c>
      <c r="F30" s="8">
        <v>78.660343611993</v>
      </c>
      <c r="G30" s="2">
        <f t="shared" si="4"/>
        <v>3.0331291866083276</v>
      </c>
      <c r="H30" s="2">
        <f t="shared" si="5"/>
        <v>87.48763559084108</v>
      </c>
      <c r="I30" s="8">
        <f t="shared" si="6"/>
        <v>-3.503783444922</v>
      </c>
      <c r="J30" s="8">
        <f t="shared" si="7"/>
        <v>-3.5035247925023043</v>
      </c>
    </row>
    <row r="31" spans="1:10">
      <c r="A31" s="9">
        <v>43608</v>
      </c>
      <c r="B31" s="8">
        <v>37.616944840866999</v>
      </c>
      <c r="C31" s="8">
        <v>22.4593724864853</v>
      </c>
      <c r="D31" s="8">
        <v>3.6765440312300499</v>
      </c>
      <c r="E31" s="8">
        <v>52.774517195248798</v>
      </c>
      <c r="F31" s="8">
        <v>71.557345650504004</v>
      </c>
      <c r="G31" s="2">
        <f t="shared" si="4"/>
        <v>-4.0700537861024237</v>
      </c>
      <c r="H31" s="2">
        <f t="shared" si="5"/>
        <v>80.384637629352085</v>
      </c>
      <c r="I31" s="8">
        <f t="shared" si="6"/>
        <v>-7.1031829727107514</v>
      </c>
      <c r="J31" s="8">
        <f t="shared" si="7"/>
        <v>-7.1029979614889953</v>
      </c>
    </row>
    <row r="32" spans="1:10">
      <c r="A32" s="9">
        <v>43609</v>
      </c>
      <c r="B32" s="8">
        <v>37.214331081534603</v>
      </c>
      <c r="C32" s="8">
        <v>22.0567291767988</v>
      </c>
      <c r="D32" s="8">
        <v>3.27386410359335</v>
      </c>
      <c r="E32" s="8">
        <v>52.371932986270401</v>
      </c>
      <c r="F32" s="8">
        <v>71.154798059475795</v>
      </c>
      <c r="G32" s="2">
        <f t="shared" si="4"/>
        <v>-4.4727337137391237</v>
      </c>
      <c r="H32" s="2">
        <f t="shared" si="5"/>
        <v>79.982090038323875</v>
      </c>
      <c r="I32" s="8">
        <f t="shared" si="6"/>
        <v>-0.40267992763669991</v>
      </c>
      <c r="J32" s="8">
        <f t="shared" si="7"/>
        <v>-0.40254759102820969</v>
      </c>
    </row>
    <row r="33" spans="1:10">
      <c r="A33" s="9">
        <v>43610</v>
      </c>
      <c r="B33" s="8">
        <v>37.012120497299499</v>
      </c>
      <c r="C33" s="8">
        <v>21.854497455487799</v>
      </c>
      <c r="D33" s="8">
        <v>3.0716061898247902</v>
      </c>
      <c r="E33" s="8">
        <v>52.169743539111103</v>
      </c>
      <c r="F33" s="8">
        <v>70.952634804774107</v>
      </c>
      <c r="G33" s="2">
        <f t="shared" si="4"/>
        <v>-4.6749916275076835</v>
      </c>
      <c r="H33" s="2">
        <f t="shared" si="5"/>
        <v>79.779926783622187</v>
      </c>
      <c r="I33" s="8">
        <f t="shared" si="6"/>
        <v>-0.20225791376855984</v>
      </c>
      <c r="J33" s="8">
        <f t="shared" si="7"/>
        <v>-0.20216325470168783</v>
      </c>
    </row>
    <row r="34" spans="1:10">
      <c r="A34" s="9">
        <v>43611</v>
      </c>
      <c r="B34" s="8">
        <v>33.510250897982502</v>
      </c>
      <c r="C34" s="8">
        <v>18.352612737022401</v>
      </c>
      <c r="D34" s="8">
        <v>-0.43029726385526601</v>
      </c>
      <c r="E34" s="8">
        <v>48.667889058942698</v>
      </c>
      <c r="F34" s="8">
        <v>67.450799059820397</v>
      </c>
      <c r="G34" s="2">
        <f t="shared" si="4"/>
        <v>-8.1768950811877392</v>
      </c>
      <c r="H34" s="2">
        <f t="shared" si="5"/>
        <v>76.278091038668478</v>
      </c>
      <c r="I34" s="8">
        <f t="shared" si="6"/>
        <v>-3.5019034536800562</v>
      </c>
      <c r="J34" s="8">
        <f t="shared" si="7"/>
        <v>-3.5018357449537092</v>
      </c>
    </row>
    <row r="35" spans="1:10">
      <c r="A35" s="9">
        <v>43612</v>
      </c>
      <c r="B35" s="8">
        <v>28.508669686305101</v>
      </c>
      <c r="C35" s="8">
        <v>13.351020710758799</v>
      </c>
      <c r="D35" s="8">
        <v>-5.4319026912434802</v>
      </c>
      <c r="E35" s="8">
        <v>43.666318661851399</v>
      </c>
      <c r="F35" s="8">
        <v>62.449242063853802</v>
      </c>
      <c r="G35" s="2">
        <f t="shared" si="4"/>
        <v>-13.178500508575954</v>
      </c>
      <c r="H35" s="2">
        <f t="shared" si="5"/>
        <v>71.276534042701883</v>
      </c>
      <c r="I35" s="8">
        <f t="shared" si="6"/>
        <v>-5.0016054273882142</v>
      </c>
      <c r="J35" s="8">
        <f t="shared" si="7"/>
        <v>-5.0015569959665953</v>
      </c>
    </row>
    <row r="36" spans="1:10">
      <c r="A36" s="9">
        <v>43613</v>
      </c>
      <c r="B36" s="8">
        <v>38.707332378173803</v>
      </c>
      <c r="C36" s="8">
        <v>23.549675667052799</v>
      </c>
      <c r="D36" s="8">
        <v>4.76674267934846</v>
      </c>
      <c r="E36" s="8">
        <v>53.864989089294802</v>
      </c>
      <c r="F36" s="8">
        <v>72.647922076999194</v>
      </c>
      <c r="G36" s="2">
        <f t="shared" si="4"/>
        <v>-2.9798551379840141</v>
      </c>
      <c r="H36" s="2">
        <f t="shared" si="5"/>
        <v>81.475214055847275</v>
      </c>
      <c r="I36" s="8">
        <f t="shared" si="6"/>
        <v>10.19864537059194</v>
      </c>
      <c r="J36" s="8">
        <f t="shared" si="7"/>
        <v>10.198680013145392</v>
      </c>
    </row>
    <row r="37" spans="1:10">
      <c r="A37" s="9">
        <v>43614</v>
      </c>
      <c r="B37" s="8">
        <v>33.4062013512129</v>
      </c>
      <c r="C37" s="8">
        <v>18.248539106905</v>
      </c>
      <c r="D37" s="8">
        <v>-0.53440073736567195</v>
      </c>
      <c r="E37" s="8">
        <v>48.563863595520701</v>
      </c>
      <c r="F37" s="8">
        <v>67.346803439791401</v>
      </c>
      <c r="G37" s="2">
        <f t="shared" si="4"/>
        <v>-8.2809985546981473</v>
      </c>
      <c r="H37" s="2">
        <f t="shared" si="5"/>
        <v>76.174095418639482</v>
      </c>
      <c r="I37" s="8">
        <f t="shared" si="6"/>
        <v>-5.3011434167141323</v>
      </c>
      <c r="J37" s="8">
        <f t="shared" si="7"/>
        <v>-5.301118637207793</v>
      </c>
    </row>
    <row r="38" spans="1:10">
      <c r="A38" s="9">
        <v>43615</v>
      </c>
      <c r="B38" s="8">
        <v>35.705244786337197</v>
      </c>
      <c r="C38" s="8">
        <v>20.547578584190202</v>
      </c>
      <c r="D38" s="8">
        <v>1.7646338354787701</v>
      </c>
      <c r="E38" s="8">
        <v>50.862910988484302</v>
      </c>
      <c r="F38" s="8">
        <v>69.645855737195703</v>
      </c>
      <c r="G38" s="2">
        <f t="shared" si="4"/>
        <v>-5.9819639818537054</v>
      </c>
      <c r="H38" s="2">
        <f t="shared" si="5"/>
        <v>78.473147716043783</v>
      </c>
      <c r="I38" s="8">
        <f t="shared" si="6"/>
        <v>2.2990345728444419</v>
      </c>
      <c r="J38" s="8">
        <f t="shared" si="7"/>
        <v>2.2990522974043017</v>
      </c>
    </row>
    <row r="39" spans="1:10">
      <c r="A39" s="9">
        <v>43616</v>
      </c>
      <c r="B39" s="8">
        <v>39.404435772588698</v>
      </c>
      <c r="C39" s="8">
        <v>24.2467667394343</v>
      </c>
      <c r="D39" s="8">
        <v>5.4638184826199296</v>
      </c>
      <c r="E39" s="8">
        <v>54.562104805743097</v>
      </c>
      <c r="F39" s="8">
        <v>73.345053062557497</v>
      </c>
      <c r="G39" s="2">
        <f t="shared" si="4"/>
        <v>-2.2827793347125458</v>
      </c>
      <c r="H39" s="2">
        <f t="shared" si="5"/>
        <v>82.172345041405578</v>
      </c>
      <c r="I39" s="8">
        <f t="shared" si="6"/>
        <v>3.6991846471411596</v>
      </c>
      <c r="J39" s="8">
        <f t="shared" si="7"/>
        <v>3.6991973253617942</v>
      </c>
    </row>
    <row r="40" spans="1:10">
      <c r="A40" s="9">
        <v>43617</v>
      </c>
      <c r="B40" s="8">
        <v>37.6037515500525</v>
      </c>
      <c r="C40" s="8">
        <v>22.446080491903501</v>
      </c>
      <c r="D40" s="8">
        <v>3.6631297257739801</v>
      </c>
      <c r="E40" s="8">
        <v>52.761422608201499</v>
      </c>
      <c r="F40" s="8">
        <v>71.544373374331101</v>
      </c>
      <c r="G40" s="2">
        <f t="shared" si="4"/>
        <v>-4.0834680915584958</v>
      </c>
      <c r="H40" s="2">
        <f t="shared" si="5"/>
        <v>80.371665353179182</v>
      </c>
      <c r="I40" s="8">
        <f t="shared" si="6"/>
        <v>-1.8006887568459495</v>
      </c>
      <c r="J40" s="8">
        <f t="shared" si="7"/>
        <v>-1.8006796882263956</v>
      </c>
    </row>
    <row r="41" spans="1:10">
      <c r="A41" s="9">
        <v>43618</v>
      </c>
      <c r="B41" s="8">
        <v>44.003172869554298</v>
      </c>
      <c r="C41" s="8">
        <v>28.845500362944399</v>
      </c>
      <c r="D41" s="8">
        <v>10.062547801923801</v>
      </c>
      <c r="E41" s="8">
        <v>59.160845376164197</v>
      </c>
      <c r="F41" s="8">
        <v>77.943797937184797</v>
      </c>
      <c r="G41" s="2">
        <f t="shared" si="4"/>
        <v>2.3159499845913247</v>
      </c>
      <c r="H41" s="2">
        <f t="shared" si="5"/>
        <v>86.771089916032878</v>
      </c>
      <c r="I41" s="8">
        <f t="shared" si="6"/>
        <v>6.3994180761498205</v>
      </c>
      <c r="J41" s="8">
        <f t="shared" si="7"/>
        <v>6.3994245628536959</v>
      </c>
    </row>
    <row r="42" spans="1:10">
      <c r="A42" s="9">
        <v>43619</v>
      </c>
      <c r="B42" s="8">
        <v>42.602683451124904</v>
      </c>
      <c r="C42" s="8">
        <v>27.445009908443701</v>
      </c>
      <c r="D42" s="8">
        <v>8.6620560635531305</v>
      </c>
      <c r="E42" s="8">
        <v>57.760356993806198</v>
      </c>
      <c r="F42" s="8">
        <v>76.543310838696698</v>
      </c>
      <c r="G42" s="2">
        <f t="shared" si="4"/>
        <v>0.91545824622065464</v>
      </c>
      <c r="H42" s="2">
        <f t="shared" si="5"/>
        <v>85.370602817544778</v>
      </c>
      <c r="I42" s="8">
        <f t="shared" si="6"/>
        <v>-1.4004917383706701</v>
      </c>
      <c r="J42" s="8">
        <f t="shared" si="7"/>
        <v>-1.4004870984880995</v>
      </c>
    </row>
    <row r="43" spans="1:10">
      <c r="A43" s="9">
        <v>43620</v>
      </c>
      <c r="B43" s="8">
        <v>42.502269525997399</v>
      </c>
      <c r="C43" s="8">
        <v>27.344595242223399</v>
      </c>
      <c r="D43" s="8">
        <v>8.5616404789918992</v>
      </c>
      <c r="E43" s="8">
        <v>57.659943809771399</v>
      </c>
      <c r="F43" s="8">
        <v>76.442898573002907</v>
      </c>
      <c r="G43" s="2">
        <f t="shared" si="4"/>
        <v>0.8150426616594233</v>
      </c>
      <c r="H43" s="2">
        <f t="shared" si="5"/>
        <v>85.270190551850988</v>
      </c>
      <c r="I43" s="8">
        <f t="shared" si="6"/>
        <v>-0.10041558456123134</v>
      </c>
      <c r="J43" s="8">
        <f t="shared" si="7"/>
        <v>-0.10041226569379091</v>
      </c>
    </row>
    <row r="44" spans="1:10">
      <c r="A44" s="9">
        <v>43621</v>
      </c>
      <c r="B44" s="8">
        <v>37.601919449251398</v>
      </c>
      <c r="C44" s="8">
        <v>22.444244635380201</v>
      </c>
      <c r="D44" s="8">
        <v>3.6612892152674399</v>
      </c>
      <c r="E44" s="8">
        <v>52.759594263122601</v>
      </c>
      <c r="F44" s="8">
        <v>71.542549683235293</v>
      </c>
      <c r="G44" s="2">
        <f t="shared" si="4"/>
        <v>-4.0853086020650364</v>
      </c>
      <c r="H44" s="2">
        <f t="shared" si="5"/>
        <v>80.369841662083374</v>
      </c>
      <c r="I44" s="8">
        <f t="shared" si="6"/>
        <v>-4.9003512637244597</v>
      </c>
      <c r="J44" s="8">
        <f t="shared" si="7"/>
        <v>-4.9003488897676135</v>
      </c>
    </row>
    <row r="45" spans="1:10">
      <c r="A45" s="9">
        <v>43622</v>
      </c>
      <c r="B45" s="8">
        <v>42.401623372207602</v>
      </c>
      <c r="C45" s="8">
        <v>27.243948179162501</v>
      </c>
      <c r="D45" s="8">
        <v>8.46099228918834</v>
      </c>
      <c r="E45" s="8">
        <v>57.559298565252803</v>
      </c>
      <c r="F45" s="8">
        <v>76.342254455226893</v>
      </c>
      <c r="G45" s="2">
        <f t="shared" si="4"/>
        <v>0.71439447185586413</v>
      </c>
      <c r="H45" s="2">
        <f t="shared" si="5"/>
        <v>85.169546434074974</v>
      </c>
      <c r="I45" s="8">
        <f t="shared" si="6"/>
        <v>4.7997030739209006</v>
      </c>
      <c r="J45" s="8">
        <f t="shared" si="7"/>
        <v>4.7997047719915997</v>
      </c>
    </row>
    <row r="46" spans="1:10">
      <c r="A46" s="9">
        <v>43623</v>
      </c>
      <c r="B46" s="8">
        <v>39.301372965355903</v>
      </c>
      <c r="C46" s="8">
        <v>24.143697501090902</v>
      </c>
      <c r="D46" s="8">
        <v>5.3607412750289898</v>
      </c>
      <c r="E46" s="8">
        <v>54.4590484296208</v>
      </c>
      <c r="F46" s="8">
        <v>73.242004655682706</v>
      </c>
      <c r="G46" s="2">
        <f t="shared" si="4"/>
        <v>-2.3858565423034861</v>
      </c>
      <c r="H46" s="2">
        <f t="shared" si="5"/>
        <v>82.069296634530787</v>
      </c>
      <c r="I46" s="8">
        <f t="shared" si="6"/>
        <v>-3.1002510141593502</v>
      </c>
      <c r="J46" s="8">
        <f t="shared" si="7"/>
        <v>-3.1002497995441871</v>
      </c>
    </row>
    <row r="47" spans="1:10">
      <c r="A47" s="9">
        <v>43624</v>
      </c>
      <c r="B47" s="8">
        <v>41.201161184021501</v>
      </c>
      <c r="C47" s="8">
        <v>26.043485525755401</v>
      </c>
      <c r="D47" s="8">
        <v>7.2605290592927902</v>
      </c>
      <c r="E47" s="8">
        <v>56.358836842287602</v>
      </c>
      <c r="F47" s="8">
        <v>75.141793308750195</v>
      </c>
      <c r="G47" s="2">
        <f t="shared" si="4"/>
        <v>-0.48606875803968563</v>
      </c>
      <c r="H47" s="2">
        <f t="shared" si="5"/>
        <v>83.969085287598276</v>
      </c>
      <c r="I47" s="8">
        <f t="shared" si="6"/>
        <v>1.8997877842638005</v>
      </c>
      <c r="J47" s="8">
        <f t="shared" si="7"/>
        <v>1.899788653067489</v>
      </c>
    </row>
    <row r="48" spans="1:10">
      <c r="A48" s="9">
        <v>43625</v>
      </c>
      <c r="B48" s="8">
        <v>39.600982070178198</v>
      </c>
      <c r="C48" s="8">
        <v>24.443306273144799</v>
      </c>
      <c r="D48" s="8">
        <v>5.6603496347256801</v>
      </c>
      <c r="E48" s="8">
        <v>54.758657867211603</v>
      </c>
      <c r="F48" s="8">
        <v>73.541614505630704</v>
      </c>
      <c r="G48" s="2">
        <f t="shared" si="4"/>
        <v>-2.0862481826067958</v>
      </c>
      <c r="H48" s="2">
        <f t="shared" si="5"/>
        <v>82.368906484478785</v>
      </c>
      <c r="I48" s="8">
        <f t="shared" si="6"/>
        <v>-1.6001794245671102</v>
      </c>
      <c r="J48" s="8">
        <f t="shared" si="7"/>
        <v>-1.6001788031194906</v>
      </c>
    </row>
    <row r="49" spans="1:10">
      <c r="A49" s="9">
        <v>43626</v>
      </c>
      <c r="B49" s="8">
        <v>38.7008305848316</v>
      </c>
      <c r="C49" s="8">
        <v>23.543154688539101</v>
      </c>
      <c r="D49" s="8">
        <v>4.7601979271210197</v>
      </c>
      <c r="E49" s="8">
        <v>53.858506481124103</v>
      </c>
      <c r="F49" s="8">
        <v>72.641463242542201</v>
      </c>
      <c r="G49" s="2">
        <f t="shared" si="4"/>
        <v>-2.9863998902114561</v>
      </c>
      <c r="H49" s="2">
        <f t="shared" si="5"/>
        <v>81.468755221390282</v>
      </c>
      <c r="I49" s="8">
        <f t="shared" si="6"/>
        <v>-0.90015170760466034</v>
      </c>
      <c r="J49" s="8">
        <f t="shared" si="7"/>
        <v>-0.90015126308850313</v>
      </c>
    </row>
    <row r="50" spans="1:10">
      <c r="A50" s="9">
        <v>43627</v>
      </c>
      <c r="B50" s="8">
        <v>35.200702466257297</v>
      </c>
      <c r="C50" s="8">
        <v>20.043026498965698</v>
      </c>
      <c r="D50" s="8">
        <v>1.2600696495674599</v>
      </c>
      <c r="E50" s="8">
        <v>50.358378433548999</v>
      </c>
      <c r="F50" s="8">
        <v>69.141335282947196</v>
      </c>
      <c r="G50" s="2">
        <f t="shared" si="4"/>
        <v>-6.486528167765016</v>
      </c>
      <c r="H50" s="2">
        <f t="shared" si="5"/>
        <v>77.968627261795277</v>
      </c>
      <c r="I50" s="8">
        <f t="shared" si="6"/>
        <v>-3.5001282775535598</v>
      </c>
      <c r="J50" s="8">
        <f t="shared" si="7"/>
        <v>-3.5001279595950052</v>
      </c>
    </row>
    <row r="51" spans="1:10">
      <c r="A51" s="9">
        <v>43628</v>
      </c>
      <c r="B51" s="8">
        <v>34.000594110106398</v>
      </c>
      <c r="C51" s="8">
        <v>18.842918092029599</v>
      </c>
      <c r="D51" s="8">
        <v>5.9961179700032098E-2</v>
      </c>
      <c r="E51" s="8">
        <v>49.158270128183098</v>
      </c>
      <c r="F51" s="8">
        <v>67.9412270405127</v>
      </c>
      <c r="G51" s="2">
        <f t="shared" si="4"/>
        <v>-7.6866366376324438</v>
      </c>
      <c r="H51" s="2">
        <f t="shared" si="5"/>
        <v>76.768519019360781</v>
      </c>
      <c r="I51" s="8">
        <f t="shared" si="6"/>
        <v>-1.2001084698674278</v>
      </c>
      <c r="J51" s="8">
        <f t="shared" si="7"/>
        <v>-1.2001082424344958</v>
      </c>
    </row>
    <row r="52" spans="1:10">
      <c r="A52" s="9">
        <v>43629</v>
      </c>
      <c r="B52" s="8">
        <v>42.700502468004402</v>
      </c>
      <c r="C52" s="8">
        <v>27.542826413601599</v>
      </c>
      <c r="D52" s="8">
        <v>8.7598694562576895</v>
      </c>
      <c r="E52" s="8">
        <v>57.8581785224073</v>
      </c>
      <c r="F52" s="8">
        <v>76.641135479751199</v>
      </c>
      <c r="G52" s="2">
        <f t="shared" si="4"/>
        <v>1.0132716389252137</v>
      </c>
      <c r="H52" s="2">
        <f t="shared" si="5"/>
        <v>85.46842745859928</v>
      </c>
      <c r="I52" s="8">
        <f t="shared" si="6"/>
        <v>8.6999082765576574</v>
      </c>
      <c r="J52" s="8">
        <f t="shared" si="7"/>
        <v>8.6999084392384987</v>
      </c>
    </row>
    <row r="53" spans="1:10">
      <c r="A53" s="9">
        <v>43630</v>
      </c>
      <c r="B53" s="8">
        <v>43.100424961792001</v>
      </c>
      <c r="C53" s="8">
        <v>27.9427488814054</v>
      </c>
      <c r="D53" s="8">
        <v>9.15979189186322</v>
      </c>
      <c r="E53" s="8">
        <v>58.258101042178701</v>
      </c>
      <c r="F53" s="8">
        <v>77.041058031720894</v>
      </c>
      <c r="G53" s="2">
        <f t="shared" si="4"/>
        <v>1.4131940745307441</v>
      </c>
      <c r="H53" s="2">
        <f t="shared" si="5"/>
        <v>85.868350010568975</v>
      </c>
      <c r="I53" s="8">
        <f t="shared" si="6"/>
        <v>0.39992243560553042</v>
      </c>
      <c r="J53" s="8">
        <f t="shared" si="7"/>
        <v>0.39992255196969495</v>
      </c>
    </row>
    <row r="54" spans="1:10">
      <c r="A54" s="9">
        <v>43631</v>
      </c>
      <c r="B54" s="8">
        <v>41.000359410993497</v>
      </c>
      <c r="C54" s="8">
        <v>25.842683312020998</v>
      </c>
      <c r="D54" s="8">
        <v>7.05972629944758</v>
      </c>
      <c r="E54" s="8">
        <v>56.158035509966098</v>
      </c>
      <c r="F54" s="8">
        <v>74.940992522539503</v>
      </c>
      <c r="G54" s="2">
        <f t="shared" si="4"/>
        <v>-0.68687151788489587</v>
      </c>
      <c r="H54" s="2">
        <f t="shared" si="5"/>
        <v>83.768284501387583</v>
      </c>
      <c r="I54" s="8">
        <f t="shared" si="6"/>
        <v>-2.1000655924156399</v>
      </c>
      <c r="J54" s="8">
        <f t="shared" si="7"/>
        <v>-2.1000655091813911</v>
      </c>
    </row>
    <row r="55" spans="1:10">
      <c r="A55" s="9">
        <v>43632</v>
      </c>
      <c r="B55" s="8">
        <v>37.500303971473897</v>
      </c>
      <c r="C55" s="8">
        <v>22.342627859206999</v>
      </c>
      <c r="D55" s="8">
        <v>3.5596708301595501</v>
      </c>
      <c r="E55" s="8">
        <v>52.657980083740803</v>
      </c>
      <c r="F55" s="8">
        <v>71.440937112788205</v>
      </c>
      <c r="G55" s="2">
        <f t="shared" si="4"/>
        <v>-4.1869269871729262</v>
      </c>
      <c r="H55" s="2">
        <f t="shared" si="5"/>
        <v>80.268229091636286</v>
      </c>
      <c r="I55" s="8">
        <f t="shared" si="6"/>
        <v>-3.5000554692880299</v>
      </c>
      <c r="J55" s="8">
        <f t="shared" si="7"/>
        <v>-3.5000554097512975</v>
      </c>
    </row>
    <row r="56" spans="1:10">
      <c r="A56" s="9">
        <v>43633</v>
      </c>
      <c r="B56" s="8">
        <v>37.1002570835578</v>
      </c>
      <c r="C56" s="8">
        <v>21.942580961781601</v>
      </c>
      <c r="D56" s="8">
        <v>3.1596239209504402</v>
      </c>
      <c r="E56" s="8">
        <v>52.257933205334098</v>
      </c>
      <c r="F56" s="8">
        <v>71.040890246165205</v>
      </c>
      <c r="G56" s="2">
        <f t="shared" si="4"/>
        <v>-4.5869738963820357</v>
      </c>
      <c r="H56" s="2">
        <f t="shared" si="5"/>
        <v>79.868182225013285</v>
      </c>
      <c r="I56" s="8">
        <f t="shared" si="6"/>
        <v>-0.4000469092091099</v>
      </c>
      <c r="J56" s="8">
        <f t="shared" si="7"/>
        <v>-0.4000468666230006</v>
      </c>
    </row>
    <row r="57" spans="1:10">
      <c r="A57" s="9">
        <v>43634</v>
      </c>
      <c r="B57" s="8">
        <v>35.800217428151598</v>
      </c>
      <c r="C57" s="8">
        <v>20.642541299573399</v>
      </c>
      <c r="D57" s="8">
        <v>1.8595842503134601</v>
      </c>
      <c r="E57" s="8">
        <v>50.9578935567299</v>
      </c>
      <c r="F57" s="8">
        <v>69.740850605989706</v>
      </c>
      <c r="G57" s="2">
        <f t="shared" si="4"/>
        <v>-5.8870135670190162</v>
      </c>
      <c r="H57" s="2">
        <f t="shared" si="5"/>
        <v>78.568142584837787</v>
      </c>
      <c r="I57" s="8">
        <f t="shared" si="6"/>
        <v>-1.3000396706369801</v>
      </c>
      <c r="J57" s="8">
        <f t="shared" si="7"/>
        <v>-1.3000396401754983</v>
      </c>
    </row>
    <row r="58" spans="1:10">
      <c r="A58" s="9">
        <v>43635</v>
      </c>
      <c r="B58" s="8">
        <v>38.300183889632997</v>
      </c>
      <c r="C58" s="8">
        <v>23.142507756189399</v>
      </c>
      <c r="D58" s="8">
        <v>4.3595507009004804</v>
      </c>
      <c r="E58" s="8">
        <v>53.457860023076698</v>
      </c>
      <c r="F58" s="8">
        <v>72.240817078365595</v>
      </c>
      <c r="G58" s="2">
        <f t="shared" si="4"/>
        <v>-3.387047116431996</v>
      </c>
      <c r="H58" s="2">
        <f t="shared" si="5"/>
        <v>81.068109057213675</v>
      </c>
      <c r="I58" s="8">
        <f t="shared" si="6"/>
        <v>2.4999664505870203</v>
      </c>
      <c r="J58" s="8">
        <f t="shared" si="7"/>
        <v>2.4999664723758883</v>
      </c>
    </row>
    <row r="59" spans="1:10">
      <c r="A59" s="9">
        <v>43636</v>
      </c>
      <c r="B59" s="8">
        <v>32.000155524465796</v>
      </c>
      <c r="C59" s="8">
        <v>16.842479387542099</v>
      </c>
      <c r="D59" s="8">
        <v>-1.9404776720593899</v>
      </c>
      <c r="E59" s="8">
        <v>47.157831661389601</v>
      </c>
      <c r="F59" s="8">
        <v>65.940788720991094</v>
      </c>
      <c r="G59" s="2">
        <f t="shared" si="4"/>
        <v>-9.6870754893918658</v>
      </c>
      <c r="H59" s="2">
        <f t="shared" si="5"/>
        <v>74.768080699839174</v>
      </c>
      <c r="I59" s="8">
        <f t="shared" si="6"/>
        <v>-6.3000283729598703</v>
      </c>
      <c r="J59" s="8">
        <f t="shared" si="7"/>
        <v>-6.3000283573745008</v>
      </c>
    </row>
    <row r="60" spans="1:10">
      <c r="A60" s="9">
        <v>43637</v>
      </c>
      <c r="B60" s="8">
        <v>26.700131534655199</v>
      </c>
      <c r="C60" s="8">
        <v>11.542455395242101</v>
      </c>
      <c r="D60" s="8">
        <v>-7.2405016674440796</v>
      </c>
      <c r="E60" s="8">
        <v>41.857807674068297</v>
      </c>
      <c r="F60" s="8">
        <v>60.640764736754498</v>
      </c>
      <c r="G60" s="2">
        <f t="shared" si="4"/>
        <v>-14.987099484776556</v>
      </c>
      <c r="H60" s="2">
        <f t="shared" si="5"/>
        <v>69.468056715602586</v>
      </c>
      <c r="I60" s="8">
        <f t="shared" si="6"/>
        <v>-5.3000239953846897</v>
      </c>
      <c r="J60" s="8">
        <f t="shared" si="7"/>
        <v>-5.3000239842365957</v>
      </c>
    </row>
    <row r="61" spans="1:10">
      <c r="A61" s="9">
        <v>43638</v>
      </c>
      <c r="B61" s="8">
        <v>23.200111245297801</v>
      </c>
      <c r="C61" s="8">
        <v>8.0424351041041007</v>
      </c>
      <c r="D61" s="8">
        <v>-10.740521960788501</v>
      </c>
      <c r="E61" s="8">
        <v>38.357787386491502</v>
      </c>
      <c r="F61" s="8">
        <v>57.140744451384201</v>
      </c>
      <c r="G61" s="2">
        <f t="shared" si="4"/>
        <v>-18.487119778120977</v>
      </c>
      <c r="H61" s="2">
        <f t="shared" si="5"/>
        <v>65.968036430232289</v>
      </c>
      <c r="I61" s="8">
        <f t="shared" si="6"/>
        <v>-3.5000202933444209</v>
      </c>
      <c r="J61" s="8">
        <f t="shared" si="7"/>
        <v>-3.5000202853702973</v>
      </c>
    </row>
    <row r="62" spans="1:10">
      <c r="A62" s="9">
        <v>43639</v>
      </c>
      <c r="B62" s="8">
        <v>23.3000940855949</v>
      </c>
      <c r="C62" s="8">
        <v>8.1424179431275405</v>
      </c>
      <c r="D62" s="8">
        <v>-10.6405391233433</v>
      </c>
      <c r="E62" s="8">
        <v>38.457770228062301</v>
      </c>
      <c r="F62" s="8">
        <v>57.240727294533102</v>
      </c>
      <c r="G62" s="2">
        <f t="shared" si="4"/>
        <v>-18.387136940675777</v>
      </c>
      <c r="H62" s="2">
        <f t="shared" si="5"/>
        <v>66.068019273381196</v>
      </c>
      <c r="I62" s="8">
        <f t="shared" si="6"/>
        <v>9.998283744520009E-2</v>
      </c>
      <c r="J62" s="8">
        <f t="shared" si="7"/>
        <v>9.9982843148900713E-2</v>
      </c>
    </row>
    <row r="63" spans="1:10">
      <c r="A63" s="9">
        <v>43640</v>
      </c>
      <c r="B63" s="8">
        <v>23.000079572794</v>
      </c>
      <c r="C63" s="8">
        <v>7.8424034294156204</v>
      </c>
      <c r="D63" s="8">
        <v>-10.9405536381842</v>
      </c>
      <c r="E63" s="8">
        <v>38.157755716172403</v>
      </c>
      <c r="F63" s="8">
        <v>56.940712783772199</v>
      </c>
      <c r="G63" s="2">
        <f t="shared" si="4"/>
        <v>-18.687151455516677</v>
      </c>
      <c r="H63" s="2">
        <f t="shared" si="5"/>
        <v>65.768004762620293</v>
      </c>
      <c r="I63" s="8">
        <f t="shared" si="6"/>
        <v>-0.30001451484089969</v>
      </c>
      <c r="J63" s="8">
        <f t="shared" si="7"/>
        <v>-0.30001451076090291</v>
      </c>
    </row>
    <row r="64" spans="1:10">
      <c r="A64" s="9">
        <v>43641</v>
      </c>
      <c r="B64" s="8">
        <v>22.8000672986078</v>
      </c>
      <c r="C64" s="8">
        <v>7.6423911545777097</v>
      </c>
      <c r="D64" s="8">
        <v>-11.140565913829599</v>
      </c>
      <c r="E64" s="8">
        <v>37.957743442637799</v>
      </c>
      <c r="F64" s="8">
        <v>56.740700511045098</v>
      </c>
      <c r="G64" s="2">
        <f t="shared" si="4"/>
        <v>-18.887163731162076</v>
      </c>
      <c r="H64" s="2">
        <f t="shared" si="5"/>
        <v>65.567992489893186</v>
      </c>
      <c r="I64" s="8">
        <f t="shared" si="6"/>
        <v>-0.20001227564539903</v>
      </c>
      <c r="J64" s="8">
        <f t="shared" si="7"/>
        <v>-0.20001227272710054</v>
      </c>
    </row>
    <row r="65" spans="1:10">
      <c r="A65" s="9">
        <v>43642</v>
      </c>
      <c r="B65" s="8">
        <v>23.200056917727501</v>
      </c>
      <c r="C65" s="8">
        <v>8.0423807732313293</v>
      </c>
      <c r="D65" s="8">
        <v>-10.7405762957536</v>
      </c>
      <c r="E65" s="8">
        <v>38.357733062223701</v>
      </c>
      <c r="F65" s="8">
        <v>57.140690131208601</v>
      </c>
      <c r="G65" s="2">
        <f t="shared" si="4"/>
        <v>-18.487174113086077</v>
      </c>
      <c r="H65" s="2">
        <f t="shared" si="5"/>
        <v>65.967982110056681</v>
      </c>
      <c r="I65" s="8">
        <f t="shared" si="6"/>
        <v>0.39998961807599898</v>
      </c>
      <c r="J65" s="8">
        <f t="shared" si="7"/>
        <v>0.39998962016350248</v>
      </c>
    </row>
    <row r="66" spans="1:10">
      <c r="A66" s="9">
        <v>43643</v>
      </c>
      <c r="B66" s="8">
        <v>39.900048138108801</v>
      </c>
      <c r="C66" s="8">
        <v>24.7423719932792</v>
      </c>
      <c r="D66" s="8">
        <v>5.9594149238811696</v>
      </c>
      <c r="E66" s="8">
        <v>55.057724282938402</v>
      </c>
      <c r="F66" s="8">
        <v>73.840681352336503</v>
      </c>
      <c r="G66" s="2">
        <f t="shared" si="4"/>
        <v>-1.787182893451309</v>
      </c>
      <c r="H66" s="2">
        <f t="shared" si="5"/>
        <v>82.667973331184584</v>
      </c>
      <c r="I66" s="8">
        <f t="shared" si="6"/>
        <v>16.699991219634768</v>
      </c>
      <c r="J66" s="8">
        <f t="shared" si="7"/>
        <v>16.699991221127902</v>
      </c>
    </row>
    <row r="67" spans="1:10">
      <c r="A67" s="9">
        <v>43644</v>
      </c>
      <c r="B67" s="8">
        <v>41.100040712755501</v>
      </c>
      <c r="C67" s="8">
        <v>25.942364567687399</v>
      </c>
      <c r="D67" s="8">
        <v>7.1594074979938203</v>
      </c>
      <c r="E67" s="8">
        <v>56.257716857823503</v>
      </c>
      <c r="F67" s="8">
        <v>75.040673927517105</v>
      </c>
      <c r="G67" s="2">
        <f t="shared" si="4"/>
        <v>-0.58719031933865828</v>
      </c>
      <c r="H67" s="2">
        <f t="shared" si="5"/>
        <v>83.867965906365185</v>
      </c>
      <c r="I67" s="8">
        <f t="shared" si="6"/>
        <v>1.1999925741126507</v>
      </c>
      <c r="J67" s="8">
        <f t="shared" si="7"/>
        <v>1.1999925751806018</v>
      </c>
    </row>
    <row r="68" spans="1:10">
      <c r="A68" s="9">
        <v>43645</v>
      </c>
      <c r="B68" s="8">
        <v>35.2000344327706</v>
      </c>
      <c r="C68" s="8">
        <v>20.042358287531901</v>
      </c>
      <c r="D68" s="8">
        <v>1.25940121762696</v>
      </c>
      <c r="E68" s="8">
        <v>50.357710578009197</v>
      </c>
      <c r="F68" s="8">
        <v>69.140667647914199</v>
      </c>
      <c r="G68" s="2">
        <f t="shared" si="4"/>
        <v>-6.4871965997055181</v>
      </c>
      <c r="H68" s="2">
        <f t="shared" si="5"/>
        <v>77.96795962676228</v>
      </c>
      <c r="I68" s="8">
        <f t="shared" si="6"/>
        <v>-5.9000062803668598</v>
      </c>
      <c r="J68" s="8">
        <f t="shared" si="7"/>
        <v>-5.9000062796029056</v>
      </c>
    </row>
    <row r="69" spans="1:10">
      <c r="A69" s="9">
        <v>43646</v>
      </c>
      <c r="B69" s="8">
        <v>39.100029121479899</v>
      </c>
      <c r="C69" s="8">
        <v>23.942352976119199</v>
      </c>
      <c r="D69" s="8">
        <v>5.1593959060630503</v>
      </c>
      <c r="E69" s="8">
        <v>54.257705266840603</v>
      </c>
      <c r="F69" s="8">
        <v>73.040662336896801</v>
      </c>
      <c r="G69" s="2">
        <f t="shared" si="4"/>
        <v>-2.5872019112694278</v>
      </c>
      <c r="H69" s="2">
        <f t="shared" si="5"/>
        <v>81.867954315744882</v>
      </c>
      <c r="I69" s="8">
        <f t="shared" si="6"/>
        <v>3.8999946884360903</v>
      </c>
      <c r="J69" s="8">
        <f t="shared" si="7"/>
        <v>3.899994688982602</v>
      </c>
    </row>
    <row r="70" spans="1:10">
      <c r="A70" s="9">
        <v>43647</v>
      </c>
      <c r="B70" s="8">
        <v>27.000024629461301</v>
      </c>
      <c r="C70" s="8">
        <v>11.842348484013399</v>
      </c>
      <c r="D70" s="8">
        <v>-6.9406085861509501</v>
      </c>
      <c r="E70" s="8">
        <v>42.157700774909301</v>
      </c>
      <c r="F70" s="8">
        <v>60.940657845073602</v>
      </c>
      <c r="G70" s="2">
        <f t="shared" si="4"/>
        <v>-14.68720640348343</v>
      </c>
      <c r="H70" s="2">
        <f t="shared" si="5"/>
        <v>69.767949823921683</v>
      </c>
      <c r="I70" s="8">
        <f t="shared" si="6"/>
        <v>-12.100004492214001</v>
      </c>
      <c r="J70" s="8">
        <f t="shared" si="7"/>
        <v>-12.100004491823199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428C-BB8C-4BCB-9715-C8F39113D01C}">
  <dimension ref="A1:N57"/>
  <sheetViews>
    <sheetView zoomScale="85" zoomScaleNormal="85" workbookViewId="0">
      <pane ySplit="1" topLeftCell="A2" activePane="bottomLeft" state="frozen"/>
      <selection pane="bottomLeft" activeCell="K15" sqref="K15"/>
    </sheetView>
  </sheetViews>
  <sheetFormatPr defaultRowHeight="15.5"/>
  <cols>
    <col min="2" max="6" width="17.765625" customWidth="1"/>
    <col min="7" max="7" width="31.4609375" customWidth="1"/>
    <col min="8" max="12" width="17.765625" customWidth="1"/>
  </cols>
  <sheetData>
    <row r="1" spans="1:14">
      <c r="A1" t="s">
        <v>7</v>
      </c>
      <c r="B1" t="s">
        <v>8</v>
      </c>
      <c r="C1" t="s">
        <v>9</v>
      </c>
      <c r="D1" t="s">
        <v>25</v>
      </c>
      <c r="E1" t="s">
        <v>11</v>
      </c>
      <c r="F1" t="s">
        <v>26</v>
      </c>
      <c r="G1" t="s">
        <v>18</v>
      </c>
      <c r="H1" t="s">
        <v>19</v>
      </c>
      <c r="I1" t="s">
        <v>27</v>
      </c>
      <c r="J1" t="s">
        <v>20</v>
      </c>
      <c r="K1" t="s">
        <v>28</v>
      </c>
      <c r="L1" t="s">
        <v>22</v>
      </c>
      <c r="M1" t="s">
        <v>24</v>
      </c>
      <c r="N1" t="s">
        <v>23</v>
      </c>
    </row>
    <row r="2" spans="1:14">
      <c r="A2" s="4">
        <v>43581</v>
      </c>
      <c r="B2">
        <v>2927.15842774566</v>
      </c>
      <c r="C2">
        <v>2904.6084947003201</v>
      </c>
      <c r="D2">
        <v>2876.6652651272998</v>
      </c>
      <c r="E2">
        <v>2949.7083607910099</v>
      </c>
      <c r="F2">
        <v>2977.6515903640302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1</v>
      </c>
      <c r="M2">
        <f>B2</f>
        <v>2927.15842774566</v>
      </c>
      <c r="N2">
        <f>B2</f>
        <v>2927.15842774566</v>
      </c>
    </row>
    <row r="3" spans="1:14">
      <c r="A3" s="4">
        <v>43582</v>
      </c>
      <c r="B3">
        <v>2928.1468554913299</v>
      </c>
      <c r="C3">
        <v>2896.2564343479999</v>
      </c>
      <c r="D3">
        <v>2856.7387401093301</v>
      </c>
      <c r="E3">
        <v>2960.03727663466</v>
      </c>
      <c r="F3">
        <v>2999.5549708733301</v>
      </c>
      <c r="G3">
        <v>0.98842774566537595</v>
      </c>
      <c r="H3">
        <v>-8.3520603523211303</v>
      </c>
      <c r="I3">
        <v>-19.926525017971901</v>
      </c>
      <c r="J3">
        <v>10.328915843651901</v>
      </c>
      <c r="K3">
        <v>21.9033805093027</v>
      </c>
      <c r="L3" t="s">
        <v>1</v>
      </c>
      <c r="M3">
        <f>HLOOKUP($L3, financial_diffs!$A$1:$F$22, MATCH(5%, financial_diffs!$A$1:$A$22, 0), FALSE)+M2</f>
        <v>2895.8984277456598</v>
      </c>
      <c r="N3">
        <f>HLOOKUP($L3, financial_diffs!$A$1:$F$22, MATCH(95%, financial_diffs!$A$1:$A$22, 0), FALSE)+N2</f>
        <v>2957.7264277456602</v>
      </c>
    </row>
    <row r="4" spans="1:14">
      <c r="A4" s="4">
        <v>43583</v>
      </c>
      <c r="B4">
        <v>2929.1352832369998</v>
      </c>
      <c r="C4">
        <v>2890.0776534951801</v>
      </c>
      <c r="D4">
        <v>2841.6785601471502</v>
      </c>
      <c r="E4">
        <v>2968.19291297881</v>
      </c>
      <c r="F4">
        <v>3016.59200632684</v>
      </c>
      <c r="G4">
        <v>0.98842774566492198</v>
      </c>
      <c r="H4">
        <v>-6.1787808528165398</v>
      </c>
      <c r="I4">
        <v>-15.060179962179101</v>
      </c>
      <c r="J4">
        <v>8.1556363441463908</v>
      </c>
      <c r="K4">
        <v>17.037035453508899</v>
      </c>
      <c r="L4" t="s">
        <v>1</v>
      </c>
      <c r="M4">
        <f>M3+G4</f>
        <v>2896.8868554913247</v>
      </c>
      <c r="N4">
        <f t="shared" ref="N4:N15" si="0">N3+G4</f>
        <v>2958.7148554913251</v>
      </c>
    </row>
    <row r="5" spans="1:14">
      <c r="A5" s="4">
        <v>43584</v>
      </c>
      <c r="B5">
        <v>2930.1237109826602</v>
      </c>
      <c r="C5">
        <v>2885.0238448919699</v>
      </c>
      <c r="D5">
        <v>2829.1373857459298</v>
      </c>
      <c r="E5">
        <v>2975.22357707335</v>
      </c>
      <c r="F5">
        <v>3031.1100362193902</v>
      </c>
      <c r="G5">
        <v>0.98842774566492198</v>
      </c>
      <c r="H5">
        <v>-5.0538086032111096</v>
      </c>
      <c r="I5">
        <v>-12.5411744012195</v>
      </c>
      <c r="J5">
        <v>7.03066409454095</v>
      </c>
      <c r="K5">
        <v>14.518029892549301</v>
      </c>
      <c r="L5" t="s">
        <v>1</v>
      </c>
      <c r="M5">
        <f t="shared" ref="M5:M15" si="1">M4+G5</f>
        <v>2897.8752832369896</v>
      </c>
      <c r="N5">
        <f t="shared" si="0"/>
        <v>2959.70328323699</v>
      </c>
    </row>
    <row r="6" spans="1:14">
      <c r="A6" s="4">
        <v>43585</v>
      </c>
      <c r="B6">
        <v>2931.1121387283301</v>
      </c>
      <c r="C6">
        <v>2880.6889555508701</v>
      </c>
      <c r="D6">
        <v>2818.20599471471</v>
      </c>
      <c r="E6">
        <v>2981.5353219057802</v>
      </c>
      <c r="F6">
        <v>3044.0182827419399</v>
      </c>
      <c r="G6">
        <v>0.98842774566537595</v>
      </c>
      <c r="H6">
        <v>-4.3348893411043701</v>
      </c>
      <c r="I6">
        <v>-10.931391031220301</v>
      </c>
      <c r="J6">
        <v>6.31174483243512</v>
      </c>
      <c r="K6">
        <v>12.908246522551099</v>
      </c>
      <c r="L6" t="s">
        <v>1</v>
      </c>
      <c r="M6">
        <f t="shared" si="1"/>
        <v>2898.863710982655</v>
      </c>
      <c r="N6">
        <f t="shared" si="0"/>
        <v>2960.6917109826554</v>
      </c>
    </row>
    <row r="7" spans="1:14">
      <c r="A7" s="4">
        <v>43586</v>
      </c>
      <c r="B7">
        <v>2932.1005664739901</v>
      </c>
      <c r="C7">
        <v>2876.8647367789699</v>
      </c>
      <c r="D7">
        <v>2808.41808255962</v>
      </c>
      <c r="E7">
        <v>2987.3363961690102</v>
      </c>
      <c r="F7">
        <v>3055.7830503883602</v>
      </c>
      <c r="G7">
        <v>0.98842774566492198</v>
      </c>
      <c r="H7">
        <v>-3.8242187718947198</v>
      </c>
      <c r="I7">
        <v>-9.7879121550877208</v>
      </c>
      <c r="J7">
        <v>5.8010742632245602</v>
      </c>
      <c r="K7">
        <v>11.764767646417599</v>
      </c>
      <c r="L7" t="s">
        <v>1</v>
      </c>
      <c r="M7">
        <f t="shared" si="1"/>
        <v>2899.8521387283199</v>
      </c>
      <c r="N7">
        <f t="shared" si="0"/>
        <v>2961.6801387283203</v>
      </c>
    </row>
    <row r="8" spans="1:14">
      <c r="A8" s="4">
        <v>43587</v>
      </c>
      <c r="B8">
        <v>2933.08899421966</v>
      </c>
      <c r="C8">
        <v>2873.4274793005202</v>
      </c>
      <c r="D8">
        <v>2799.4966430223199</v>
      </c>
      <c r="E8">
        <v>2992.7505091387902</v>
      </c>
      <c r="F8">
        <v>3066.6813454169901</v>
      </c>
      <c r="G8">
        <v>0.98842774566492198</v>
      </c>
      <c r="H8">
        <v>-3.4372574784547401</v>
      </c>
      <c r="I8">
        <v>-8.9214395373037405</v>
      </c>
      <c r="J8">
        <v>5.41411296978458</v>
      </c>
      <c r="K8">
        <v>10.8982950286336</v>
      </c>
      <c r="L8" t="s">
        <v>1</v>
      </c>
      <c r="M8">
        <f t="shared" si="1"/>
        <v>2900.8405664739848</v>
      </c>
      <c r="N8">
        <f t="shared" si="0"/>
        <v>2962.6685664739853</v>
      </c>
    </row>
    <row r="9" spans="1:14">
      <c r="A9" s="4">
        <v>43588</v>
      </c>
      <c r="B9">
        <v>2934.0774219653199</v>
      </c>
      <c r="C9">
        <v>2870.2965796786598</v>
      </c>
      <c r="D9">
        <v>2791.2611912013099</v>
      </c>
      <c r="E9">
        <v>2997.85826425198</v>
      </c>
      <c r="F9">
        <v>3076.8936527293299</v>
      </c>
      <c r="G9">
        <v>0.98842774566492198</v>
      </c>
      <c r="H9">
        <v>-3.1308996218590401</v>
      </c>
      <c r="I9">
        <v>-8.2354518210022398</v>
      </c>
      <c r="J9">
        <v>5.1077551131888903</v>
      </c>
      <c r="K9">
        <v>10.212307312332101</v>
      </c>
      <c r="L9" t="s">
        <v>1</v>
      </c>
      <c r="M9">
        <f t="shared" si="1"/>
        <v>2901.8289942196498</v>
      </c>
      <c r="N9">
        <f t="shared" si="0"/>
        <v>2963.6569942196502</v>
      </c>
    </row>
    <row r="10" spans="1:14">
      <c r="A10" s="4">
        <v>43589</v>
      </c>
      <c r="B10">
        <v>2935.0658497109898</v>
      </c>
      <c r="C10">
        <v>2867.4160505749501</v>
      </c>
      <c r="D10">
        <v>2783.5863618558901</v>
      </c>
      <c r="E10">
        <v>3002.71564884702</v>
      </c>
      <c r="F10">
        <v>3086.54533756608</v>
      </c>
      <c r="G10">
        <v>0.98842774566492198</v>
      </c>
      <c r="H10">
        <v>-2.88052910370561</v>
      </c>
      <c r="I10">
        <v>-7.6748293454265903</v>
      </c>
      <c r="J10">
        <v>4.8573845950354597</v>
      </c>
      <c r="K10">
        <v>9.6516848367564307</v>
      </c>
      <c r="L10" t="s">
        <v>1</v>
      </c>
      <c r="M10">
        <f>M9+G10</f>
        <v>2902.8174219653147</v>
      </c>
      <c r="N10">
        <f t="shared" si="0"/>
        <v>2964.6454219653151</v>
      </c>
    </row>
    <row r="11" spans="1:14">
      <c r="A11" s="4">
        <v>43590</v>
      </c>
      <c r="B11">
        <v>2936.0542774566502</v>
      </c>
      <c r="C11">
        <v>2864.7451279490701</v>
      </c>
      <c r="D11">
        <v>2776.38087731734</v>
      </c>
      <c r="E11">
        <v>3007.3634269642298</v>
      </c>
      <c r="F11">
        <v>3095.7276775959599</v>
      </c>
      <c r="G11">
        <v>0.98842774566537595</v>
      </c>
      <c r="H11">
        <v>-2.6709226258863099</v>
      </c>
      <c r="I11">
        <v>-7.2054845385441704</v>
      </c>
      <c r="J11">
        <v>4.6477781172170598</v>
      </c>
      <c r="K11">
        <v>9.1823400298749203</v>
      </c>
      <c r="L11" t="s">
        <v>1</v>
      </c>
      <c r="M11">
        <f t="shared" si="1"/>
        <v>2903.8058497109801</v>
      </c>
      <c r="N11">
        <f t="shared" si="0"/>
        <v>2965.6338497109805</v>
      </c>
    </row>
    <row r="12" spans="1:14">
      <c r="A12" s="4">
        <v>43591</v>
      </c>
      <c r="B12">
        <v>2937.0427052023201</v>
      </c>
      <c r="C12">
        <v>2862.2530382432701</v>
      </c>
      <c r="D12">
        <v>2769.5758303187999</v>
      </c>
      <c r="E12">
        <v>3011.8323721613601</v>
      </c>
      <c r="F12">
        <v>3104.5095800858298</v>
      </c>
      <c r="G12">
        <v>0.98842774566492198</v>
      </c>
      <c r="H12">
        <v>-2.49208970579366</v>
      </c>
      <c r="I12">
        <v>-6.8050469985464597</v>
      </c>
      <c r="J12">
        <v>4.4689451971235004</v>
      </c>
      <c r="K12">
        <v>8.7819024898763001</v>
      </c>
      <c r="L12" t="s">
        <v>1</v>
      </c>
      <c r="M12">
        <f t="shared" si="1"/>
        <v>2904.794277456645</v>
      </c>
      <c r="N12">
        <f t="shared" si="0"/>
        <v>2966.6222774566454</v>
      </c>
    </row>
    <row r="13" spans="1:14">
      <c r="A13" s="4">
        <v>43592</v>
      </c>
      <c r="B13">
        <v>2938.03113294798</v>
      </c>
      <c r="C13">
        <v>2859.9158734643602</v>
      </c>
      <c r="D13">
        <v>2763.1176867682898</v>
      </c>
      <c r="E13">
        <v>3016.1463924315999</v>
      </c>
      <c r="F13">
        <v>3112.9445791276698</v>
      </c>
      <c r="G13">
        <v>0.98842774566492198</v>
      </c>
      <c r="H13">
        <v>-2.33716477891676</v>
      </c>
      <c r="I13">
        <v>-6.4581435505106102</v>
      </c>
      <c r="J13">
        <v>4.3140202702466004</v>
      </c>
      <c r="K13">
        <v>8.4349990418404595</v>
      </c>
      <c r="L13" t="s">
        <v>1</v>
      </c>
      <c r="M13">
        <f t="shared" si="1"/>
        <v>2905.7827052023099</v>
      </c>
      <c r="N13">
        <f t="shared" si="0"/>
        <v>2967.6107052023103</v>
      </c>
    </row>
    <row r="14" spans="1:14">
      <c r="A14" s="4">
        <v>43593</v>
      </c>
      <c r="B14">
        <v>2939.01956069365</v>
      </c>
      <c r="C14">
        <v>2857.7146208403801</v>
      </c>
      <c r="D14">
        <v>2756.9638738127901</v>
      </c>
      <c r="E14">
        <v>3020.3245005469098</v>
      </c>
      <c r="F14">
        <v>3121.0752475744998</v>
      </c>
      <c r="G14">
        <v>0.98842774566537595</v>
      </c>
      <c r="H14">
        <v>-2.2012526239777799</v>
      </c>
      <c r="I14">
        <v>-6.1538129555001397</v>
      </c>
      <c r="J14">
        <v>4.1781081153085298</v>
      </c>
      <c r="K14">
        <v>8.1306684468308994</v>
      </c>
      <c r="L14" t="s">
        <v>1</v>
      </c>
      <c r="M14">
        <f t="shared" si="1"/>
        <v>2906.7711329479753</v>
      </c>
      <c r="N14">
        <f t="shared" si="0"/>
        <v>2968.5991329479757</v>
      </c>
    </row>
    <row r="15" spans="1:14">
      <c r="A15" s="4">
        <v>43594</v>
      </c>
      <c r="B15">
        <v>2940.0079884393099</v>
      </c>
      <c r="C15">
        <v>2855.63386488894</v>
      </c>
      <c r="D15">
        <v>2751.0798735467301</v>
      </c>
      <c r="E15">
        <v>3024.3821119896802</v>
      </c>
      <c r="F15">
        <v>3128.9361033319001</v>
      </c>
      <c r="G15">
        <v>0.98842774566492198</v>
      </c>
      <c r="H15">
        <v>-2.0807559514369101</v>
      </c>
      <c r="I15">
        <v>-5.8840002660617801</v>
      </c>
      <c r="J15">
        <v>4.0576114427667598</v>
      </c>
      <c r="K15">
        <v>7.8608557573916196</v>
      </c>
      <c r="L15" t="s">
        <v>1</v>
      </c>
      <c r="M15">
        <f t="shared" si="1"/>
        <v>2907.7595606936402</v>
      </c>
      <c r="N15">
        <f t="shared" si="0"/>
        <v>2969.5875606936406</v>
      </c>
    </row>
    <row r="16" spans="1:14">
      <c r="A16" s="4">
        <v>43581</v>
      </c>
      <c r="B16">
        <v>98.007309230000004</v>
      </c>
      <c r="C16">
        <v>97.571396410000006</v>
      </c>
      <c r="D16">
        <v>97.031225759999998</v>
      </c>
      <c r="E16">
        <v>98.443222050000003</v>
      </c>
      <c r="F16">
        <v>98.983392699999996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</v>
      </c>
      <c r="M16">
        <f>B16</f>
        <v>98.007309230000004</v>
      </c>
      <c r="N16">
        <f>B16</f>
        <v>98.007309230000004</v>
      </c>
    </row>
    <row r="17" spans="1:14">
      <c r="A17" s="4">
        <v>43582</v>
      </c>
      <c r="B17">
        <v>98.007271119999999</v>
      </c>
      <c r="C17">
        <v>97.38641672</v>
      </c>
      <c r="D17">
        <v>96.617071769999995</v>
      </c>
      <c r="E17">
        <v>98.628125530000005</v>
      </c>
      <c r="F17">
        <v>99.397470479999996</v>
      </c>
      <c r="G17" s="5">
        <v>-3.8099999999999998E-5</v>
      </c>
      <c r="H17">
        <v>-0.184979691</v>
      </c>
      <c r="I17">
        <v>-0.41415399200000003</v>
      </c>
      <c r="J17">
        <v>0.18490347800000001</v>
      </c>
      <c r="K17">
        <v>0.41407777899999998</v>
      </c>
      <c r="L17" t="s">
        <v>2</v>
      </c>
      <c r="M17">
        <f>HLOOKUP($L17, financial_diffs!$A$1:$F$22, MATCH(5%, financial_diffs!$A$1:$A$22, 0), FALSE)+M16</f>
        <v>97.409309230000005</v>
      </c>
      <c r="N17">
        <f>HLOOKUP($L17, financial_diffs!$A$1:$F$22, MATCH(95%, financial_diffs!$A$1:$A$22, 0), FALSE)+N16</f>
        <v>98.597309230000008</v>
      </c>
    </row>
    <row r="18" spans="1:14">
      <c r="A18" s="4">
        <v>43583</v>
      </c>
      <c r="B18">
        <v>98.007270579999997</v>
      </c>
      <c r="C18">
        <v>97.245051649999994</v>
      </c>
      <c r="D18">
        <v>96.300531829999997</v>
      </c>
      <c r="E18">
        <v>98.769489519999993</v>
      </c>
      <c r="F18">
        <v>99.714009340000004</v>
      </c>
      <c r="G18" s="5">
        <v>-5.4000000000000002E-7</v>
      </c>
      <c r="H18">
        <v>-0.14136507000000001</v>
      </c>
      <c r="I18">
        <v>-0.31653993699999999</v>
      </c>
      <c r="J18">
        <v>0.14136399099999999</v>
      </c>
      <c r="K18">
        <v>0.31653885799999998</v>
      </c>
      <c r="L18" t="s">
        <v>2</v>
      </c>
      <c r="M18">
        <f>M17+G18</f>
        <v>97.409308690000003</v>
      </c>
      <c r="N18">
        <f t="shared" ref="N18:N29" si="2">N17+G18</f>
        <v>98.597308690000006</v>
      </c>
    </row>
    <row r="19" spans="1:14">
      <c r="A19" s="4">
        <v>43584</v>
      </c>
      <c r="B19">
        <v>98.007270579999997</v>
      </c>
      <c r="C19">
        <v>97.126080290000004</v>
      </c>
      <c r="D19">
        <v>96.034134600000002</v>
      </c>
      <c r="E19">
        <v>98.888460859999995</v>
      </c>
      <c r="F19">
        <v>99.980406549999998</v>
      </c>
      <c r="G19" s="5">
        <v>-7.6399999999999993E-9</v>
      </c>
      <c r="H19">
        <v>-0.118971355</v>
      </c>
      <c r="I19">
        <v>-0.26639723199999998</v>
      </c>
      <c r="J19">
        <v>0.118971339</v>
      </c>
      <c r="K19">
        <v>0.26639721700000002</v>
      </c>
      <c r="L19" t="s">
        <v>2</v>
      </c>
      <c r="M19">
        <f t="shared" ref="M19:M23" si="3">M18+G19</f>
        <v>97.409308682360006</v>
      </c>
      <c r="N19">
        <f t="shared" si="2"/>
        <v>98.597308682360008</v>
      </c>
    </row>
    <row r="20" spans="1:14">
      <c r="A20" s="4">
        <v>43585</v>
      </c>
      <c r="B20">
        <v>98.007270579999997</v>
      </c>
      <c r="C20">
        <v>97.021362400000001</v>
      </c>
      <c r="D20">
        <v>95.799653289999995</v>
      </c>
      <c r="E20">
        <v>98.993178749999998</v>
      </c>
      <c r="F20">
        <v>100.21488789999999</v>
      </c>
      <c r="G20" s="5">
        <v>-1.08E-10</v>
      </c>
      <c r="H20">
        <v>-0.104717897</v>
      </c>
      <c r="I20">
        <v>-0.234481308</v>
      </c>
      <c r="J20">
        <v>0.104717897</v>
      </c>
      <c r="K20">
        <v>0.234481307</v>
      </c>
      <c r="L20" t="s">
        <v>2</v>
      </c>
      <c r="M20">
        <f t="shared" si="3"/>
        <v>97.409308682252004</v>
      </c>
      <c r="N20">
        <f t="shared" si="2"/>
        <v>98.597308682252006</v>
      </c>
    </row>
    <row r="21" spans="1:14">
      <c r="A21" s="4">
        <v>43586</v>
      </c>
      <c r="B21">
        <v>98.007270579999997</v>
      </c>
      <c r="C21">
        <v>96.926745909999994</v>
      </c>
      <c r="D21">
        <v>95.587790760000004</v>
      </c>
      <c r="E21">
        <v>99.087795240000005</v>
      </c>
      <c r="F21">
        <v>100.4267504</v>
      </c>
      <c r="G21" s="5">
        <v>-1.5299999999999999E-12</v>
      </c>
      <c r="H21">
        <v>-9.4616489999999998E-2</v>
      </c>
      <c r="I21">
        <v>-0.21186252899999999</v>
      </c>
      <c r="J21">
        <v>9.4616489999999998E-2</v>
      </c>
      <c r="K21">
        <v>0.21186252899999999</v>
      </c>
      <c r="L21" t="s">
        <v>2</v>
      </c>
      <c r="M21">
        <f t="shared" si="3"/>
        <v>97.409308682250469</v>
      </c>
      <c r="N21">
        <f t="shared" si="2"/>
        <v>98.597308682250471</v>
      </c>
    </row>
    <row r="22" spans="1:14">
      <c r="A22" s="4">
        <v>43587</v>
      </c>
      <c r="B22">
        <v>98.007270579999997</v>
      </c>
      <c r="C22">
        <v>96.839772319999994</v>
      </c>
      <c r="D22">
        <v>95.39304199</v>
      </c>
      <c r="E22">
        <v>99.174768830000005</v>
      </c>
      <c r="F22">
        <v>100.6214992</v>
      </c>
      <c r="G22" s="5">
        <v>-2.8400000000000001E-14</v>
      </c>
      <c r="H22">
        <v>-8.6973590000000003E-2</v>
      </c>
      <c r="I22">
        <v>-0.19474876499999999</v>
      </c>
      <c r="J22">
        <v>8.6973590000000003E-2</v>
      </c>
      <c r="K22">
        <v>0.19474876499999999</v>
      </c>
      <c r="L22" t="s">
        <v>2</v>
      </c>
      <c r="M22">
        <f t="shared" si="3"/>
        <v>97.40930868225044</v>
      </c>
      <c r="N22">
        <f t="shared" si="2"/>
        <v>98.597308682250443</v>
      </c>
    </row>
    <row r="23" spans="1:14">
      <c r="A23" s="4">
        <v>43588</v>
      </c>
      <c r="B23">
        <v>98.007270579999997</v>
      </c>
      <c r="C23">
        <v>96.758843240000004</v>
      </c>
      <c r="D23">
        <v>95.211827929999998</v>
      </c>
      <c r="E23">
        <v>99.255697909999995</v>
      </c>
      <c r="F23">
        <v>100.8027132</v>
      </c>
      <c r="G23" s="5">
        <v>0</v>
      </c>
      <c r="H23">
        <v>-8.0929075000000003E-2</v>
      </c>
      <c r="I23">
        <v>-0.18121406100000001</v>
      </c>
      <c r="J23">
        <v>8.0929075000000003E-2</v>
      </c>
      <c r="K23">
        <v>0.18121406100000001</v>
      </c>
      <c r="L23" t="s">
        <v>2</v>
      </c>
      <c r="M23">
        <f t="shared" si="3"/>
        <v>97.40930868225044</v>
      </c>
      <c r="N23">
        <f t="shared" si="2"/>
        <v>98.597308682250443</v>
      </c>
    </row>
    <row r="24" spans="1:14">
      <c r="A24" s="4">
        <v>43589</v>
      </c>
      <c r="B24">
        <v>98.007270579999997</v>
      </c>
      <c r="C24">
        <v>96.682850160000001</v>
      </c>
      <c r="D24">
        <v>95.041666410000005</v>
      </c>
      <c r="E24">
        <v>99.331690989999998</v>
      </c>
      <c r="F24">
        <v>100.97287470000001</v>
      </c>
      <c r="G24" s="5">
        <v>0</v>
      </c>
      <c r="H24">
        <v>-7.5993080000000005E-2</v>
      </c>
      <c r="I24">
        <v>-0.17016152200000001</v>
      </c>
      <c r="J24">
        <v>7.5993080000000005E-2</v>
      </c>
      <c r="K24">
        <v>0.17016152200000001</v>
      </c>
      <c r="L24" t="s">
        <v>2</v>
      </c>
      <c r="M24">
        <f>M23+G24</f>
        <v>97.40930868225044</v>
      </c>
      <c r="N24">
        <f t="shared" si="2"/>
        <v>98.597308682250443</v>
      </c>
    </row>
    <row r="25" spans="1:14">
      <c r="A25" s="4">
        <v>43590</v>
      </c>
      <c r="B25">
        <v>98.007270579999997</v>
      </c>
      <c r="C25">
        <v>96.610986920000002</v>
      </c>
      <c r="D25">
        <v>94.880752299999997</v>
      </c>
      <c r="E25">
        <v>99.403554229999997</v>
      </c>
      <c r="F25">
        <v>101.1337889</v>
      </c>
      <c r="G25" s="5">
        <v>0</v>
      </c>
      <c r="H25">
        <v>-7.1863245000000006E-2</v>
      </c>
      <c r="I25">
        <v>-0.160914115</v>
      </c>
      <c r="J25">
        <v>7.1863245000000006E-2</v>
      </c>
      <c r="K25">
        <v>0.160914115</v>
      </c>
      <c r="L25" t="s">
        <v>2</v>
      </c>
      <c r="M25">
        <f t="shared" ref="M25:M29" si="4">M24+G25</f>
        <v>97.40930868225044</v>
      </c>
      <c r="N25">
        <f t="shared" si="2"/>
        <v>98.597308682250443</v>
      </c>
    </row>
    <row r="26" spans="1:14">
      <c r="A26" s="4">
        <v>43591</v>
      </c>
      <c r="B26">
        <v>98.007270579999997</v>
      </c>
      <c r="C26">
        <v>96.542645480000004</v>
      </c>
      <c r="D26">
        <v>94.727724109999997</v>
      </c>
      <c r="E26">
        <v>99.471895669999995</v>
      </c>
      <c r="F26">
        <v>101.286817</v>
      </c>
      <c r="G26" s="5">
        <v>0</v>
      </c>
      <c r="H26">
        <v>-6.8341440000000003E-2</v>
      </c>
      <c r="I26">
        <v>-0.15302819000000001</v>
      </c>
      <c r="J26">
        <v>6.8341440000000003E-2</v>
      </c>
      <c r="K26">
        <v>0.15302819000000001</v>
      </c>
      <c r="L26" t="s">
        <v>2</v>
      </c>
      <c r="M26">
        <f t="shared" si="4"/>
        <v>97.40930868225044</v>
      </c>
      <c r="N26">
        <f t="shared" si="2"/>
        <v>98.597308682250443</v>
      </c>
    </row>
    <row r="27" spans="1:14">
      <c r="A27" s="4">
        <v>43592</v>
      </c>
      <c r="B27">
        <v>98.007270579999997</v>
      </c>
      <c r="C27">
        <v>96.477353809999997</v>
      </c>
      <c r="D27">
        <v>94.581524880000003</v>
      </c>
      <c r="E27">
        <v>99.537187340000003</v>
      </c>
      <c r="F27">
        <v>101.43301630000001</v>
      </c>
      <c r="G27" s="5">
        <v>0</v>
      </c>
      <c r="H27">
        <v>-6.5291664999999999E-2</v>
      </c>
      <c r="I27">
        <v>-0.14619922099999999</v>
      </c>
      <c r="J27">
        <v>6.5291664999999999E-2</v>
      </c>
      <c r="K27">
        <v>0.14619922099999999</v>
      </c>
      <c r="L27" t="s">
        <v>2</v>
      </c>
      <c r="M27">
        <f t="shared" si="4"/>
        <v>97.40930868225044</v>
      </c>
      <c r="N27">
        <f t="shared" si="2"/>
        <v>98.597308682250443</v>
      </c>
    </row>
    <row r="28" spans="1:14">
      <c r="A28" s="4">
        <v>43593</v>
      </c>
      <c r="B28">
        <v>98.007270579999997</v>
      </c>
      <c r="C28">
        <v>96.414736770000005</v>
      </c>
      <c r="D28">
        <v>94.441314599999998</v>
      </c>
      <c r="E28">
        <v>99.599804379999995</v>
      </c>
      <c r="F28">
        <v>101.5732266</v>
      </c>
      <c r="G28" s="5">
        <v>0</v>
      </c>
      <c r="H28">
        <v>-6.2617043999999997E-2</v>
      </c>
      <c r="I28">
        <v>-0.14021028599999999</v>
      </c>
      <c r="J28">
        <v>6.2617043999999997E-2</v>
      </c>
      <c r="K28">
        <v>0.14021028599999999</v>
      </c>
      <c r="L28" t="s">
        <v>2</v>
      </c>
      <c r="M28">
        <f t="shared" si="4"/>
        <v>97.40930868225044</v>
      </c>
      <c r="N28">
        <f t="shared" si="2"/>
        <v>98.597308682250443</v>
      </c>
    </row>
    <row r="29" spans="1:14">
      <c r="A29" s="4">
        <v>43594</v>
      </c>
      <c r="B29">
        <v>98.007270579999997</v>
      </c>
      <c r="C29">
        <v>96.354490330000004</v>
      </c>
      <c r="D29">
        <v>94.306412499999993</v>
      </c>
      <c r="E29">
        <v>99.660050819999995</v>
      </c>
      <c r="F29">
        <v>101.7081287</v>
      </c>
      <c r="G29" s="5">
        <v>0</v>
      </c>
      <c r="H29">
        <v>-6.0246441999999997E-2</v>
      </c>
      <c r="I29">
        <v>-0.134902102</v>
      </c>
      <c r="J29">
        <v>6.0246441999999997E-2</v>
      </c>
      <c r="K29">
        <v>0.134902102</v>
      </c>
      <c r="L29" t="s">
        <v>2</v>
      </c>
      <c r="M29">
        <f t="shared" si="4"/>
        <v>97.40930868225044</v>
      </c>
      <c r="N29">
        <f t="shared" si="2"/>
        <v>98.597308682250443</v>
      </c>
    </row>
    <row r="30" spans="1:14">
      <c r="A30" s="4">
        <v>43581</v>
      </c>
      <c r="B30">
        <v>26486.584946618699</v>
      </c>
      <c r="C30">
        <v>26279.064320706799</v>
      </c>
      <c r="D30">
        <v>26021.910719437499</v>
      </c>
      <c r="E30">
        <v>26694.1055725306</v>
      </c>
      <c r="F30">
        <v>26951.259173799899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3</v>
      </c>
      <c r="M30">
        <f>B30</f>
        <v>26486.584946618699</v>
      </c>
      <c r="N30">
        <f>B30</f>
        <v>26486.584946618699</v>
      </c>
    </row>
    <row r="31" spans="1:14">
      <c r="A31" s="4">
        <v>43582</v>
      </c>
      <c r="B31">
        <v>26491.195543972099</v>
      </c>
      <c r="C31">
        <v>26198.4817212735</v>
      </c>
      <c r="D31">
        <v>25835.759156624801</v>
      </c>
      <c r="E31">
        <v>26783.909366670701</v>
      </c>
      <c r="F31">
        <v>27146.6319313194</v>
      </c>
      <c r="G31">
        <v>4.6105973534286004</v>
      </c>
      <c r="H31">
        <v>-80.582599433291804</v>
      </c>
      <c r="I31">
        <v>-186.15156281265399</v>
      </c>
      <c r="J31">
        <v>89.803794140148995</v>
      </c>
      <c r="K31">
        <v>195.37275751951199</v>
      </c>
      <c r="L31" t="s">
        <v>3</v>
      </c>
      <c r="M31">
        <f>HLOOKUP($L31, financial_diffs!$A$1:$F$22, MATCH(5%, financial_diffs!$A$1:$A$22, 0), FALSE)+M30</f>
        <v>26226.512946618699</v>
      </c>
      <c r="N31">
        <f>HLOOKUP($L31, financial_diffs!$A$1:$F$22, MATCH(95%, financial_diffs!$A$1:$A$22, 0), FALSE)+N30</f>
        <v>26759.416946618701</v>
      </c>
    </row>
    <row r="32" spans="1:14">
      <c r="A32" s="4">
        <v>43583</v>
      </c>
      <c r="B32">
        <v>26482.7357461026</v>
      </c>
      <c r="C32">
        <v>26130.008997925401</v>
      </c>
      <c r="D32">
        <v>25692.920139123002</v>
      </c>
      <c r="E32">
        <v>26835.4624942798</v>
      </c>
      <c r="F32">
        <v>27272.551353082301</v>
      </c>
      <c r="G32">
        <v>-8.4597978694910108</v>
      </c>
      <c r="H32">
        <v>-68.472723348102605</v>
      </c>
      <c r="I32">
        <v>-142.839017501858</v>
      </c>
      <c r="J32">
        <v>51.553127609120601</v>
      </c>
      <c r="K32">
        <v>125.919421762876</v>
      </c>
      <c r="L32" t="s">
        <v>3</v>
      </c>
      <c r="M32">
        <f>M31+G32</f>
        <v>26218.053148749208</v>
      </c>
      <c r="N32">
        <f t="shared" ref="N32:N43" si="5">N31+G32</f>
        <v>26750.95714874921</v>
      </c>
    </row>
    <row r="33" spans="1:14">
      <c r="A33" s="4">
        <v>43584</v>
      </c>
      <c r="B33">
        <v>26496.3217521556</v>
      </c>
      <c r="C33">
        <v>26086.014884396402</v>
      </c>
      <c r="D33">
        <v>25577.5743946562</v>
      </c>
      <c r="E33">
        <v>26906.6286199149</v>
      </c>
      <c r="F33">
        <v>27415.069109655102</v>
      </c>
      <c r="G33">
        <v>13.5860060529994</v>
      </c>
      <c r="H33">
        <v>-43.994113529024602</v>
      </c>
      <c r="I33">
        <v>-115.34574446678</v>
      </c>
      <c r="J33">
        <v>71.166125635023505</v>
      </c>
      <c r="K33">
        <v>142.51775657277901</v>
      </c>
      <c r="L33" t="s">
        <v>3</v>
      </c>
      <c r="M33">
        <f t="shared" ref="M33:M37" si="6">M32+G33</f>
        <v>26231.639154802207</v>
      </c>
      <c r="N33">
        <f t="shared" si="5"/>
        <v>26764.54315480221</v>
      </c>
    </row>
    <row r="34" spans="1:14">
      <c r="A34" s="4">
        <v>43585</v>
      </c>
      <c r="B34">
        <v>26519.7061927207</v>
      </c>
      <c r="C34">
        <v>26057.075343779401</v>
      </c>
      <c r="D34">
        <v>25483.796478891702</v>
      </c>
      <c r="E34">
        <v>26982.337041661998</v>
      </c>
      <c r="F34">
        <v>27555.6159065498</v>
      </c>
      <c r="G34">
        <v>23.384440565081601</v>
      </c>
      <c r="H34">
        <v>-28.939540617004202</v>
      </c>
      <c r="I34">
        <v>-93.777915764523598</v>
      </c>
      <c r="J34">
        <v>75.708421747167407</v>
      </c>
      <c r="K34">
        <v>140.54679689468699</v>
      </c>
      <c r="L34" t="s">
        <v>3</v>
      </c>
      <c r="M34">
        <f t="shared" si="6"/>
        <v>26255.023595367289</v>
      </c>
      <c r="N34">
        <f t="shared" si="5"/>
        <v>26787.927595367291</v>
      </c>
    </row>
    <row r="35" spans="1:14">
      <c r="A35" s="4">
        <v>43586</v>
      </c>
      <c r="B35">
        <v>26529.921805128099</v>
      </c>
      <c r="C35">
        <v>26028.298924971201</v>
      </c>
      <c r="D35">
        <v>25406.7022545457</v>
      </c>
      <c r="E35">
        <v>27031.544685284902</v>
      </c>
      <c r="F35">
        <v>27653.141355710501</v>
      </c>
      <c r="G35">
        <v>10.215612407366301</v>
      </c>
      <c r="H35">
        <v>-28.776418808192801</v>
      </c>
      <c r="I35">
        <v>-77.094224345975803</v>
      </c>
      <c r="J35">
        <v>49.207643622925403</v>
      </c>
      <c r="K35">
        <v>97.525449160708405</v>
      </c>
      <c r="L35" t="s">
        <v>3</v>
      </c>
      <c r="M35">
        <f t="shared" si="6"/>
        <v>26265.239207774655</v>
      </c>
      <c r="N35">
        <f t="shared" si="5"/>
        <v>26798.143207774658</v>
      </c>
    </row>
    <row r="36" spans="1:14">
      <c r="A36" s="4">
        <v>43587</v>
      </c>
      <c r="B36">
        <v>26540.137417535399</v>
      </c>
      <c r="C36">
        <v>26002.342172668399</v>
      </c>
      <c r="D36">
        <v>25335.921746479999</v>
      </c>
      <c r="E36">
        <v>27077.932662402502</v>
      </c>
      <c r="F36">
        <v>27744.353088590899</v>
      </c>
      <c r="G36">
        <v>10.2156124073699</v>
      </c>
      <c r="H36">
        <v>-25.956752302794499</v>
      </c>
      <c r="I36">
        <v>-70.780508065734494</v>
      </c>
      <c r="J36">
        <v>46.387977117534298</v>
      </c>
      <c r="K36">
        <v>91.211732880474301</v>
      </c>
      <c r="L36" t="s">
        <v>3</v>
      </c>
      <c r="M36">
        <f t="shared" si="6"/>
        <v>26275.454820182025</v>
      </c>
      <c r="N36">
        <f t="shared" si="5"/>
        <v>26808.358820182028</v>
      </c>
    </row>
    <row r="37" spans="1:14">
      <c r="A37" s="4">
        <v>43588</v>
      </c>
      <c r="B37">
        <v>26550.353029942798</v>
      </c>
      <c r="C37">
        <v>25978.6696062665</v>
      </c>
      <c r="D37">
        <v>25270.255921899501</v>
      </c>
      <c r="E37">
        <v>27122.036453619199</v>
      </c>
      <c r="F37">
        <v>27830.450137986099</v>
      </c>
      <c r="G37">
        <v>10.2156124073699</v>
      </c>
      <c r="H37">
        <v>-23.6725664019432</v>
      </c>
      <c r="I37">
        <v>-65.665824580413798</v>
      </c>
      <c r="J37">
        <v>44.103791216683</v>
      </c>
      <c r="K37">
        <v>86.097049395153604</v>
      </c>
      <c r="L37" t="s">
        <v>3</v>
      </c>
      <c r="M37">
        <f t="shared" si="6"/>
        <v>26285.670432589395</v>
      </c>
      <c r="N37">
        <f t="shared" si="5"/>
        <v>26818.574432589397</v>
      </c>
    </row>
    <row r="38" spans="1:14">
      <c r="A38" s="4">
        <v>43589</v>
      </c>
      <c r="B38">
        <v>26560.568642350201</v>
      </c>
      <c r="C38">
        <v>25956.8964230034</v>
      </c>
      <c r="D38">
        <v>25208.843141508401</v>
      </c>
      <c r="E38">
        <v>27164.240861696901</v>
      </c>
      <c r="F38">
        <v>27912.294143191899</v>
      </c>
      <c r="G38">
        <v>10.215612407366301</v>
      </c>
      <c r="H38">
        <v>-21.773183263034301</v>
      </c>
      <c r="I38">
        <v>-61.412780391110601</v>
      </c>
      <c r="J38">
        <v>42.2044080777669</v>
      </c>
      <c r="K38">
        <v>81.844005205843104</v>
      </c>
      <c r="L38" t="s">
        <v>3</v>
      </c>
      <c r="M38">
        <f>M37+G38</f>
        <v>26295.886044996761</v>
      </c>
      <c r="N38">
        <f t="shared" si="5"/>
        <v>26828.790044996764</v>
      </c>
    </row>
    <row r="39" spans="1:14">
      <c r="A39" s="4">
        <v>43590</v>
      </c>
      <c r="B39">
        <v>26570.7842547576</v>
      </c>
      <c r="C39">
        <v>25936.735076920599</v>
      </c>
      <c r="D39">
        <v>25151.039540651898</v>
      </c>
      <c r="E39">
        <v>27204.8334325945</v>
      </c>
      <c r="F39">
        <v>27990.5289688632</v>
      </c>
      <c r="G39">
        <v>10.2156124073699</v>
      </c>
      <c r="H39">
        <v>-20.161346082859399</v>
      </c>
      <c r="I39">
        <v>-57.803600856554098</v>
      </c>
      <c r="J39">
        <v>40.592570897599202</v>
      </c>
      <c r="K39">
        <v>78.234825671293905</v>
      </c>
      <c r="L39" t="s">
        <v>3</v>
      </c>
      <c r="M39">
        <f t="shared" ref="M39:M57" si="7">M38+G39</f>
        <v>26306.101657404131</v>
      </c>
      <c r="N39">
        <f t="shared" si="5"/>
        <v>26839.005657404134</v>
      </c>
    </row>
    <row r="40" spans="1:14">
      <c r="A40" s="4">
        <v>43591</v>
      </c>
      <c r="B40">
        <v>26580.999867164901</v>
      </c>
      <c r="C40">
        <v>25917.9639922528</v>
      </c>
      <c r="D40">
        <v>25096.348973238601</v>
      </c>
      <c r="E40">
        <v>27244.035742077001</v>
      </c>
      <c r="F40">
        <v>28065.650761091201</v>
      </c>
      <c r="G40">
        <v>10.2156124073699</v>
      </c>
      <c r="H40">
        <v>-18.771084667761901</v>
      </c>
      <c r="I40">
        <v>-54.690567413246796</v>
      </c>
      <c r="J40">
        <v>39.202309482501697</v>
      </c>
      <c r="K40">
        <v>75.121792227986603</v>
      </c>
      <c r="L40" t="s">
        <v>3</v>
      </c>
      <c r="M40">
        <f t="shared" si="7"/>
        <v>26316.317269811501</v>
      </c>
      <c r="N40">
        <f t="shared" si="5"/>
        <v>26849.221269811504</v>
      </c>
    </row>
    <row r="41" spans="1:14">
      <c r="A41" s="4">
        <v>43592</v>
      </c>
      <c r="B41">
        <v>26591.2154795723</v>
      </c>
      <c r="C41">
        <v>25900.408138177299</v>
      </c>
      <c r="D41">
        <v>25044.379515275701</v>
      </c>
      <c r="E41">
        <v>27282.022820967301</v>
      </c>
      <c r="F41">
        <v>28138.051443868899</v>
      </c>
      <c r="G41">
        <v>10.215612407366301</v>
      </c>
      <c r="H41">
        <v>-17.555854075493698</v>
      </c>
      <c r="I41">
        <v>-51.969457962899497</v>
      </c>
      <c r="J41">
        <v>37.9870788902263</v>
      </c>
      <c r="K41">
        <v>72.400682777631999</v>
      </c>
      <c r="L41" t="s">
        <v>3</v>
      </c>
      <c r="M41">
        <f t="shared" si="7"/>
        <v>26326.532882218868</v>
      </c>
      <c r="N41">
        <f t="shared" si="5"/>
        <v>26859.43688221887</v>
      </c>
    </row>
    <row r="42" spans="1:14">
      <c r="A42" s="4">
        <v>43593</v>
      </c>
      <c r="B42">
        <v>26601.431091979699</v>
      </c>
      <c r="C42">
        <v>25883.926392043901</v>
      </c>
      <c r="D42">
        <v>24994.815168976798</v>
      </c>
      <c r="E42">
        <v>27318.935791915399</v>
      </c>
      <c r="F42">
        <v>28208.047014982501</v>
      </c>
      <c r="G42">
        <v>10.2156124073736</v>
      </c>
      <c r="H42">
        <v>-16.481746133416902</v>
      </c>
      <c r="I42">
        <v>-49.564346298946496</v>
      </c>
      <c r="J42">
        <v>36.912970948164002</v>
      </c>
      <c r="K42">
        <v>69.9955711136936</v>
      </c>
      <c r="L42" t="s">
        <v>3</v>
      </c>
      <c r="M42">
        <f t="shared" si="7"/>
        <v>26336.748494626241</v>
      </c>
      <c r="N42">
        <f t="shared" si="5"/>
        <v>26869.652494626243</v>
      </c>
    </row>
    <row r="43" spans="1:14">
      <c r="A43" s="4">
        <v>43594</v>
      </c>
      <c r="B43">
        <v>26611.646704387</v>
      </c>
      <c r="C43">
        <v>25868.402998773199</v>
      </c>
      <c r="D43">
        <v>24947.396738891599</v>
      </c>
      <c r="E43">
        <v>27354.890410000899</v>
      </c>
      <c r="F43">
        <v>28275.896669882499</v>
      </c>
      <c r="G43">
        <v>10.215612407366301</v>
      </c>
      <c r="H43">
        <v>-15.5233932707342</v>
      </c>
      <c r="I43">
        <v>-47.4184300851812</v>
      </c>
      <c r="J43">
        <v>35.954618085466798</v>
      </c>
      <c r="K43">
        <v>67.849654899913702</v>
      </c>
      <c r="L43" t="s">
        <v>3</v>
      </c>
      <c r="M43">
        <f t="shared" si="7"/>
        <v>26346.964107033607</v>
      </c>
      <c r="N43">
        <f t="shared" si="5"/>
        <v>26879.86810703361</v>
      </c>
    </row>
    <row r="44" spans="1:14">
      <c r="A44" s="4">
        <v>43581</v>
      </c>
      <c r="B44">
        <v>40.35</v>
      </c>
      <c r="C44">
        <v>39.9011367729032</v>
      </c>
      <c r="D44">
        <v>39.344918349707299</v>
      </c>
      <c r="E44">
        <v>40.798863227096803</v>
      </c>
      <c r="F44">
        <v>41.355081650292703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4</v>
      </c>
      <c r="M44">
        <f>B44</f>
        <v>40.35</v>
      </c>
      <c r="N44">
        <f>B44</f>
        <v>40.35</v>
      </c>
    </row>
    <row r="45" spans="1:14">
      <c r="A45" s="4">
        <v>43582</v>
      </c>
      <c r="B45">
        <v>40.35</v>
      </c>
      <c r="C45">
        <v>39.715211536589102</v>
      </c>
      <c r="D45">
        <v>38.928599898863702</v>
      </c>
      <c r="E45">
        <v>40.984788463410901</v>
      </c>
      <c r="F45">
        <v>41.771400101136301</v>
      </c>
      <c r="G45">
        <v>0</v>
      </c>
      <c r="H45">
        <v>-0.185925236314056</v>
      </c>
      <c r="I45">
        <v>-0.41631845084358299</v>
      </c>
      <c r="J45">
        <v>0.185925236314056</v>
      </c>
      <c r="K45">
        <v>0.41631845084358299</v>
      </c>
      <c r="L45" t="s">
        <v>4</v>
      </c>
      <c r="M45">
        <f>HLOOKUP($L45, financial_diffs!$A$1:$F$22, MATCH(5%, financial_diffs!$A$1:$A$22, 0), FALSE)+M44</f>
        <v>39.712000000000003</v>
      </c>
      <c r="N45">
        <f>HLOOKUP($L45, financial_diffs!$A$1:$F$22, MATCH(95%, financial_diffs!$A$1:$A$22, 0), FALSE)+N44</f>
        <v>40.968000000000004</v>
      </c>
    </row>
    <row r="46" spans="1:14">
      <c r="A46" s="4">
        <v>43583</v>
      </c>
      <c r="B46">
        <v>40.35</v>
      </c>
      <c r="C46">
        <v>39.572546085018999</v>
      </c>
      <c r="D46">
        <v>38.609147515937799</v>
      </c>
      <c r="E46">
        <v>41.127453914980997</v>
      </c>
      <c r="F46">
        <v>42.090852484062196</v>
      </c>
      <c r="G46">
        <v>0</v>
      </c>
      <c r="H46">
        <v>-0.14266545157014601</v>
      </c>
      <c r="I46">
        <v>-0.31945238292586697</v>
      </c>
      <c r="J46">
        <v>0.14266545157014601</v>
      </c>
      <c r="K46">
        <v>0.31945238292586697</v>
      </c>
      <c r="L46" t="s">
        <v>4</v>
      </c>
      <c r="M46">
        <f>M45+G46</f>
        <v>39.712000000000003</v>
      </c>
      <c r="N46">
        <f t="shared" ref="N46:N57" si="8">N45+G46</f>
        <v>40.968000000000004</v>
      </c>
    </row>
    <row r="47" spans="1:14">
      <c r="A47" s="4">
        <v>43584</v>
      </c>
      <c r="B47">
        <v>40.35</v>
      </c>
      <c r="C47">
        <v>39.4522735458063</v>
      </c>
      <c r="D47">
        <v>38.339836699414498</v>
      </c>
      <c r="E47">
        <v>41.247726454193703</v>
      </c>
      <c r="F47">
        <v>42.360163300585498</v>
      </c>
      <c r="G47">
        <v>0</v>
      </c>
      <c r="H47">
        <v>-0.120272539212621</v>
      </c>
      <c r="I47">
        <v>-0.26931081652327998</v>
      </c>
      <c r="J47">
        <v>0.120272539212621</v>
      </c>
      <c r="K47">
        <v>0.26931081652327998</v>
      </c>
      <c r="L47" t="s">
        <v>4</v>
      </c>
      <c r="M47">
        <f t="shared" ref="M47" si="9">M46+G47</f>
        <v>39.712000000000003</v>
      </c>
      <c r="N47">
        <f t="shared" si="8"/>
        <v>40.968000000000004</v>
      </c>
    </row>
    <row r="48" spans="1:14">
      <c r="A48" s="4">
        <v>43585</v>
      </c>
      <c r="B48">
        <v>40.35</v>
      </c>
      <c r="C48">
        <v>39.346311311611601</v>
      </c>
      <c r="D48">
        <v>38.102569107007803</v>
      </c>
      <c r="E48">
        <v>41.353688688388402</v>
      </c>
      <c r="F48">
        <v>42.5974308929922</v>
      </c>
      <c r="G48">
        <v>0</v>
      </c>
      <c r="H48">
        <v>-0.105962234194777</v>
      </c>
      <c r="I48">
        <v>-0.23726759240675199</v>
      </c>
      <c r="J48">
        <v>0.105962234194777</v>
      </c>
      <c r="K48">
        <v>0.23726759240675199</v>
      </c>
      <c r="L48" t="s">
        <v>4</v>
      </c>
      <c r="M48">
        <f t="shared" si="7"/>
        <v>39.712000000000003</v>
      </c>
      <c r="N48">
        <f t="shared" si="8"/>
        <v>40.968000000000004</v>
      </c>
    </row>
    <row r="49" spans="1:14">
      <c r="A49" s="4">
        <v>43586</v>
      </c>
      <c r="B49">
        <v>40.35</v>
      </c>
      <c r="C49">
        <v>39.2505141293138</v>
      </c>
      <c r="D49">
        <v>37.888062806948398</v>
      </c>
      <c r="E49">
        <v>41.449485870686203</v>
      </c>
      <c r="F49">
        <v>42.811937193051598</v>
      </c>
      <c r="G49">
        <v>0</v>
      </c>
      <c r="H49">
        <v>-9.5797182297808106E-2</v>
      </c>
      <c r="I49">
        <v>-0.21450630005941901</v>
      </c>
      <c r="J49">
        <v>9.5797182297808106E-2</v>
      </c>
      <c r="K49">
        <v>0.21450630005941901</v>
      </c>
      <c r="L49" t="s">
        <v>4</v>
      </c>
      <c r="M49">
        <f t="shared" si="7"/>
        <v>39.712000000000003</v>
      </c>
      <c r="N49">
        <f t="shared" si="8"/>
        <v>40.968000000000004</v>
      </c>
    </row>
    <row r="50" spans="1:14">
      <c r="A50" s="4">
        <v>43587</v>
      </c>
      <c r="B50">
        <v>40.35</v>
      </c>
      <c r="C50">
        <v>39.162419528419903</v>
      </c>
      <c r="D50">
        <v>37.690803906011098</v>
      </c>
      <c r="E50">
        <v>41.5375804715801</v>
      </c>
      <c r="F50">
        <v>43.009196093988898</v>
      </c>
      <c r="G50">
        <v>0</v>
      </c>
      <c r="H50">
        <v>-8.8094600893874997E-2</v>
      </c>
      <c r="I50">
        <v>-0.19725890093732101</v>
      </c>
      <c r="J50">
        <v>8.8094600893874997E-2</v>
      </c>
      <c r="K50">
        <v>0.19725890093732101</v>
      </c>
      <c r="L50" t="s">
        <v>4</v>
      </c>
      <c r="M50">
        <f t="shared" si="7"/>
        <v>39.712000000000003</v>
      </c>
      <c r="N50">
        <f t="shared" si="8"/>
        <v>40.968000000000004</v>
      </c>
    </row>
    <row r="51" spans="1:14">
      <c r="A51" s="4">
        <v>43588</v>
      </c>
      <c r="B51">
        <v>40.35</v>
      </c>
      <c r="C51">
        <v>39.080423073178203</v>
      </c>
      <c r="D51">
        <v>37.507199797727402</v>
      </c>
      <c r="E51">
        <v>41.6195769268218</v>
      </c>
      <c r="F51">
        <v>43.192800202272601</v>
      </c>
      <c r="G51">
        <v>0</v>
      </c>
      <c r="H51">
        <v>-8.1996455241665003E-2</v>
      </c>
      <c r="I51">
        <v>-0.18360410828366699</v>
      </c>
      <c r="J51">
        <v>8.1996455241665003E-2</v>
      </c>
      <c r="K51">
        <v>0.18360410828366699</v>
      </c>
      <c r="L51" t="s">
        <v>4</v>
      </c>
      <c r="M51">
        <f t="shared" si="7"/>
        <v>39.712000000000003</v>
      </c>
      <c r="N51">
        <f t="shared" si="8"/>
        <v>40.968000000000004</v>
      </c>
    </row>
    <row r="52" spans="1:14">
      <c r="A52" s="4">
        <v>43589</v>
      </c>
      <c r="B52">
        <v>40.35</v>
      </c>
      <c r="C52">
        <v>39.003410318709498</v>
      </c>
      <c r="D52">
        <v>37.334755049121803</v>
      </c>
      <c r="E52">
        <v>41.696589681290497</v>
      </c>
      <c r="F52">
        <v>43.3652449508782</v>
      </c>
      <c r="G52">
        <v>0</v>
      </c>
      <c r="H52">
        <v>-7.70127544687043E-2</v>
      </c>
      <c r="I52">
        <v>-0.172444748605564</v>
      </c>
      <c r="J52">
        <v>7.70127544687043E-2</v>
      </c>
      <c r="K52">
        <v>0.172444748605564</v>
      </c>
      <c r="L52" t="s">
        <v>4</v>
      </c>
      <c r="M52">
        <f t="shared" si="7"/>
        <v>39.712000000000003</v>
      </c>
      <c r="N52">
        <f t="shared" si="8"/>
        <v>40.968000000000004</v>
      </c>
    </row>
    <row r="53" spans="1:14">
      <c r="A53" s="4">
        <v>43590</v>
      </c>
      <c r="B53">
        <v>40.35</v>
      </c>
      <c r="C53">
        <v>38.930569844480601</v>
      </c>
      <c r="D53">
        <v>37.171652750634102</v>
      </c>
      <c r="E53">
        <v>41.769430155519402</v>
      </c>
      <c r="F53">
        <v>43.5283472493659</v>
      </c>
      <c r="G53">
        <v>0</v>
      </c>
      <c r="H53">
        <v>-7.2840474228904398E-2</v>
      </c>
      <c r="I53">
        <v>-0.16310229848767899</v>
      </c>
      <c r="J53">
        <v>7.2840474228904398E-2</v>
      </c>
      <c r="K53">
        <v>0.16310229848767899</v>
      </c>
      <c r="L53" t="s">
        <v>4</v>
      </c>
      <c r="M53">
        <f t="shared" si="7"/>
        <v>39.712000000000003</v>
      </c>
      <c r="N53">
        <f t="shared" si="8"/>
        <v>40.968000000000004</v>
      </c>
    </row>
    <row r="54" spans="1:14">
      <c r="A54" s="4">
        <v>43591</v>
      </c>
      <c r="B54">
        <v>40.35</v>
      </c>
      <c r="C54">
        <v>38.861289093531703</v>
      </c>
      <c r="D54">
        <v>37.016521282307799</v>
      </c>
      <c r="E54">
        <v>41.8387109064683</v>
      </c>
      <c r="F54">
        <v>43.683478717692203</v>
      </c>
      <c r="G54">
        <v>0</v>
      </c>
      <c r="H54">
        <v>-6.9280750948877298E-2</v>
      </c>
      <c r="I54">
        <v>-0.155131468326317</v>
      </c>
      <c r="J54">
        <v>6.9280750948877298E-2</v>
      </c>
      <c r="K54">
        <v>0.155131468326317</v>
      </c>
      <c r="L54" t="s">
        <v>4</v>
      </c>
      <c r="M54">
        <f t="shared" si="7"/>
        <v>39.712000000000003</v>
      </c>
      <c r="N54">
        <f t="shared" si="8"/>
        <v>40.968000000000004</v>
      </c>
    </row>
    <row r="55" spans="1:14">
      <c r="A55" s="4">
        <v>43592</v>
      </c>
      <c r="B55">
        <v>40.35</v>
      </c>
      <c r="C55">
        <v>38.795092170037897</v>
      </c>
      <c r="D55">
        <v>36.868295031875597</v>
      </c>
      <c r="E55">
        <v>41.904907829962099</v>
      </c>
      <c r="F55">
        <v>43.831704968124399</v>
      </c>
      <c r="G55">
        <v>0</v>
      </c>
      <c r="H55">
        <v>-6.6196923493805598E-2</v>
      </c>
      <c r="I55">
        <v>-0.14822625043218099</v>
      </c>
      <c r="J55">
        <v>6.6196923493805598E-2</v>
      </c>
      <c r="K55">
        <v>0.14822625043218099</v>
      </c>
      <c r="L55" t="s">
        <v>4</v>
      </c>
      <c r="M55">
        <f t="shared" si="7"/>
        <v>39.712000000000003</v>
      </c>
      <c r="N55">
        <f t="shared" si="8"/>
        <v>40.968000000000004</v>
      </c>
    </row>
    <row r="56" spans="1:14">
      <c r="A56" s="4">
        <v>43593</v>
      </c>
      <c r="B56">
        <v>40.35</v>
      </c>
      <c r="C56">
        <v>38.7316006190322</v>
      </c>
      <c r="D56">
        <v>36.726126573841597</v>
      </c>
      <c r="E56">
        <v>41.968399380967902</v>
      </c>
      <c r="F56">
        <v>43.973873426158399</v>
      </c>
      <c r="G56">
        <v>0</v>
      </c>
      <c r="H56">
        <v>-6.3491551005782298E-2</v>
      </c>
      <c r="I56">
        <v>-0.14216845803403499</v>
      </c>
      <c r="J56">
        <v>6.3491551005782298E-2</v>
      </c>
      <c r="K56">
        <v>0.14216845803403499</v>
      </c>
      <c r="L56" t="s">
        <v>4</v>
      </c>
      <c r="M56">
        <f t="shared" si="7"/>
        <v>39.712000000000003</v>
      </c>
      <c r="N56">
        <f t="shared" si="8"/>
        <v>40.968000000000004</v>
      </c>
    </row>
    <row r="57" spans="1:14">
      <c r="A57" s="4">
        <v>43594</v>
      </c>
      <c r="B57">
        <v>40.35</v>
      </c>
      <c r="C57">
        <v>38.670507590682</v>
      </c>
      <c r="D57">
        <v>36.589328818871302</v>
      </c>
      <c r="E57">
        <v>42.029492409318003</v>
      </c>
      <c r="F57">
        <v>44.110671181128701</v>
      </c>
      <c r="G57">
        <v>0</v>
      </c>
      <c r="H57">
        <v>-6.1093028350185798E-2</v>
      </c>
      <c r="I57">
        <v>-0.136797754970331</v>
      </c>
      <c r="J57">
        <v>6.1093028350185798E-2</v>
      </c>
      <c r="K57">
        <v>0.136797754970331</v>
      </c>
      <c r="L57" t="s">
        <v>4</v>
      </c>
      <c r="M57">
        <f t="shared" si="7"/>
        <v>39.712000000000003</v>
      </c>
      <c r="N57">
        <f t="shared" si="8"/>
        <v>40.968000000000004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83E1-BC5A-49E2-8BC0-8C66C89373F8}">
  <dimension ref="A1:H15"/>
  <sheetViews>
    <sheetView tabSelected="1" workbookViewId="0">
      <selection activeCell="E2" sqref="E2"/>
    </sheetView>
  </sheetViews>
  <sheetFormatPr defaultRowHeight="15.5"/>
  <cols>
    <col min="2" max="2" width="11.15234375" customWidth="1"/>
    <col min="3" max="3" width="9.61328125" bestFit="1" customWidth="1"/>
    <col min="4" max="4" width="13.15234375" bestFit="1" customWidth="1"/>
  </cols>
  <sheetData>
    <row r="1" spans="1:8">
      <c r="A1" t="s">
        <v>7</v>
      </c>
      <c r="B1" t="s">
        <v>6</v>
      </c>
      <c r="C1" t="s">
        <v>29</v>
      </c>
      <c r="D1" t="s">
        <v>30</v>
      </c>
      <c r="E1" t="s">
        <v>47</v>
      </c>
      <c r="F1" t="s">
        <v>48</v>
      </c>
      <c r="G1" t="s">
        <v>49</v>
      </c>
      <c r="H1" t="s">
        <v>50</v>
      </c>
    </row>
    <row r="2" spans="1:8">
      <c r="A2" s="4">
        <v>43581</v>
      </c>
      <c r="B2">
        <v>1.1154999999999999</v>
      </c>
      <c r="C2">
        <v>30031</v>
      </c>
      <c r="D2">
        <v>99.2</v>
      </c>
      <c r="E2">
        <v>65.88</v>
      </c>
      <c r="F2">
        <v>75.040000000000006</v>
      </c>
      <c r="G2">
        <v>-0.04</v>
      </c>
      <c r="H2">
        <v>0.74</v>
      </c>
    </row>
    <row r="3" spans="1:8">
      <c r="A3" s="4">
        <v>43582</v>
      </c>
      <c r="B3">
        <v>1.1156999999999999</v>
      </c>
      <c r="C3">
        <v>30031</v>
      </c>
      <c r="D3">
        <v>99.2</v>
      </c>
      <c r="E3">
        <f>E2</f>
        <v>65.88</v>
      </c>
      <c r="F3">
        <f t="shared" ref="F3:H15" si="0">F2</f>
        <v>75.040000000000006</v>
      </c>
      <c r="G3">
        <f t="shared" si="0"/>
        <v>-0.04</v>
      </c>
      <c r="H3">
        <f t="shared" si="0"/>
        <v>0.74</v>
      </c>
    </row>
    <row r="4" spans="1:8">
      <c r="A4" s="4">
        <v>43583</v>
      </c>
      <c r="B4">
        <v>1.115</v>
      </c>
      <c r="C4">
        <v>30031</v>
      </c>
      <c r="D4">
        <v>99.2</v>
      </c>
      <c r="E4">
        <f t="shared" ref="E4:E15" si="1">E3</f>
        <v>65.88</v>
      </c>
      <c r="F4">
        <f t="shared" si="0"/>
        <v>75.040000000000006</v>
      </c>
      <c r="G4">
        <f t="shared" si="0"/>
        <v>-0.04</v>
      </c>
      <c r="H4">
        <f t="shared" si="0"/>
        <v>0.74</v>
      </c>
    </row>
    <row r="5" spans="1:8">
      <c r="A5" s="4">
        <v>43584</v>
      </c>
      <c r="B5">
        <v>1.1184000000000001</v>
      </c>
      <c r="C5">
        <v>30031</v>
      </c>
      <c r="D5">
        <v>99.2</v>
      </c>
      <c r="E5">
        <f t="shared" si="1"/>
        <v>65.88</v>
      </c>
      <c r="F5">
        <f t="shared" si="0"/>
        <v>75.040000000000006</v>
      </c>
      <c r="G5">
        <f t="shared" si="0"/>
        <v>-0.04</v>
      </c>
      <c r="H5">
        <f t="shared" si="0"/>
        <v>0.74</v>
      </c>
    </row>
    <row r="6" spans="1:8">
      <c r="A6" s="4">
        <v>43585</v>
      </c>
      <c r="B6">
        <v>1.1212</v>
      </c>
      <c r="C6">
        <v>30031</v>
      </c>
      <c r="D6">
        <v>99.2</v>
      </c>
      <c r="E6">
        <f t="shared" si="1"/>
        <v>65.88</v>
      </c>
      <c r="F6">
        <f t="shared" si="0"/>
        <v>75.040000000000006</v>
      </c>
      <c r="G6">
        <f t="shared" si="0"/>
        <v>-0.04</v>
      </c>
      <c r="H6">
        <f t="shared" si="0"/>
        <v>0.74</v>
      </c>
    </row>
    <row r="7" spans="1:8">
      <c r="A7" s="4">
        <v>43586</v>
      </c>
      <c r="B7">
        <v>1.1203000000000001</v>
      </c>
      <c r="C7">
        <v>29876</v>
      </c>
      <c r="D7">
        <v>99.2</v>
      </c>
      <c r="E7">
        <f t="shared" si="1"/>
        <v>65.88</v>
      </c>
      <c r="F7">
        <f t="shared" si="0"/>
        <v>75.040000000000006</v>
      </c>
      <c r="G7">
        <f t="shared" si="0"/>
        <v>-0.04</v>
      </c>
      <c r="H7">
        <f t="shared" si="0"/>
        <v>0.74</v>
      </c>
    </row>
    <row r="8" spans="1:8">
      <c r="A8" s="4">
        <v>43587</v>
      </c>
      <c r="B8">
        <v>1.1174999999999999</v>
      </c>
      <c r="C8">
        <v>29876</v>
      </c>
      <c r="D8">
        <v>99.2</v>
      </c>
      <c r="E8">
        <f t="shared" si="1"/>
        <v>65.88</v>
      </c>
      <c r="F8">
        <f t="shared" si="0"/>
        <v>75.040000000000006</v>
      </c>
      <c r="G8">
        <f t="shared" si="0"/>
        <v>-0.04</v>
      </c>
      <c r="H8">
        <f t="shared" si="0"/>
        <v>0.74</v>
      </c>
    </row>
    <row r="9" spans="1:8">
      <c r="A9" s="4">
        <v>43588</v>
      </c>
      <c r="B9">
        <v>1.1207</v>
      </c>
      <c r="C9">
        <v>29876</v>
      </c>
      <c r="D9">
        <v>99.2</v>
      </c>
      <c r="E9">
        <f t="shared" si="1"/>
        <v>65.88</v>
      </c>
      <c r="F9">
        <f t="shared" si="0"/>
        <v>75.040000000000006</v>
      </c>
      <c r="G9">
        <f t="shared" si="0"/>
        <v>-0.04</v>
      </c>
      <c r="H9">
        <f t="shared" si="0"/>
        <v>0.74</v>
      </c>
    </row>
    <row r="10" spans="1:8">
      <c r="A10" s="4">
        <v>43589</v>
      </c>
      <c r="B10">
        <v>1.1207</v>
      </c>
      <c r="C10">
        <v>29876</v>
      </c>
      <c r="D10">
        <v>99.2</v>
      </c>
      <c r="E10">
        <f t="shared" si="1"/>
        <v>65.88</v>
      </c>
      <c r="F10">
        <f t="shared" si="0"/>
        <v>75.040000000000006</v>
      </c>
      <c r="G10">
        <f t="shared" si="0"/>
        <v>-0.04</v>
      </c>
      <c r="H10">
        <f t="shared" si="0"/>
        <v>0.74</v>
      </c>
    </row>
    <row r="11" spans="1:8">
      <c r="A11" s="4">
        <v>43590</v>
      </c>
      <c r="B11">
        <v>1.1200000000000001</v>
      </c>
      <c r="C11">
        <v>29876</v>
      </c>
      <c r="D11">
        <v>99.2</v>
      </c>
      <c r="E11">
        <f t="shared" si="1"/>
        <v>65.88</v>
      </c>
      <c r="F11">
        <f t="shared" si="0"/>
        <v>75.040000000000006</v>
      </c>
      <c r="G11">
        <f t="shared" si="0"/>
        <v>-0.04</v>
      </c>
      <c r="H11">
        <f t="shared" si="0"/>
        <v>0.74</v>
      </c>
    </row>
    <row r="12" spans="1:8">
      <c r="A12" s="4">
        <v>43591</v>
      </c>
      <c r="B12">
        <v>1.1197999999999999</v>
      </c>
      <c r="C12">
        <v>29876</v>
      </c>
      <c r="D12">
        <v>99.2</v>
      </c>
      <c r="E12">
        <f t="shared" si="1"/>
        <v>65.88</v>
      </c>
      <c r="F12">
        <f t="shared" si="0"/>
        <v>75.040000000000006</v>
      </c>
      <c r="G12">
        <f t="shared" si="0"/>
        <v>-0.04</v>
      </c>
      <c r="H12">
        <f t="shared" si="0"/>
        <v>0.74</v>
      </c>
    </row>
    <row r="13" spans="1:8">
      <c r="A13" s="4">
        <v>43592</v>
      </c>
      <c r="B13">
        <v>1.1193</v>
      </c>
      <c r="C13">
        <v>29876</v>
      </c>
      <c r="D13">
        <v>99.2</v>
      </c>
      <c r="E13">
        <f t="shared" si="1"/>
        <v>65.88</v>
      </c>
      <c r="F13">
        <f t="shared" si="0"/>
        <v>75.040000000000006</v>
      </c>
      <c r="G13">
        <f t="shared" si="0"/>
        <v>-0.04</v>
      </c>
      <c r="H13">
        <f t="shared" si="0"/>
        <v>0.74</v>
      </c>
    </row>
    <row r="14" spans="1:8">
      <c r="A14" s="4">
        <v>43593</v>
      </c>
      <c r="B14">
        <v>1.1197999999999999</v>
      </c>
      <c r="C14">
        <v>29876</v>
      </c>
      <c r="D14">
        <v>99.2</v>
      </c>
      <c r="E14">
        <f t="shared" si="1"/>
        <v>65.88</v>
      </c>
      <c r="F14">
        <f t="shared" si="0"/>
        <v>75.040000000000006</v>
      </c>
      <c r="G14">
        <f t="shared" si="0"/>
        <v>-0.04</v>
      </c>
      <c r="H14">
        <f t="shared" si="0"/>
        <v>0.74</v>
      </c>
    </row>
    <row r="15" spans="1:8">
      <c r="A15" s="4">
        <v>43594</v>
      </c>
      <c r="B15">
        <v>1.1220000000000001</v>
      </c>
      <c r="C15">
        <v>29876</v>
      </c>
      <c r="D15">
        <v>99.2</v>
      </c>
      <c r="E15">
        <f t="shared" si="1"/>
        <v>65.88</v>
      </c>
      <c r="F15">
        <f t="shared" si="0"/>
        <v>75.040000000000006</v>
      </c>
      <c r="G15">
        <f t="shared" si="0"/>
        <v>-0.04</v>
      </c>
      <c r="H15">
        <f t="shared" si="0"/>
        <v>0.74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7F19-7526-46F2-854A-EE815264C51D}">
  <dimension ref="A1:F22"/>
  <sheetViews>
    <sheetView workbookViewId="0">
      <selection activeCell="A3" sqref="A3:F22"/>
    </sheetView>
  </sheetViews>
  <sheetFormatPr defaultRowHeight="14"/>
  <cols>
    <col min="1" max="6" width="17.23046875" style="6" customWidth="1"/>
    <col min="7" max="16384" width="9.23046875" style="6"/>
  </cols>
  <sheetData>
    <row r="1" spans="1:6">
      <c r="A1" s="6" t="s">
        <v>31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>
      <c r="A2" s="7">
        <v>0</v>
      </c>
      <c r="B2" s="6">
        <v>-3.9621428600000002</v>
      </c>
      <c r="C2" s="6">
        <v>-113.19</v>
      </c>
      <c r="D2" s="6">
        <v>-2.3699999999999899</v>
      </c>
      <c r="E2" s="6">
        <v>-1175.21</v>
      </c>
      <c r="F2" s="6">
        <v>-1.75</v>
      </c>
    </row>
    <row r="3" spans="1:6">
      <c r="A3" s="7">
        <v>0.05</v>
      </c>
      <c r="B3" s="6">
        <v>-1.3015000060000099</v>
      </c>
      <c r="C3" s="6">
        <v>-31.26</v>
      </c>
      <c r="D3" s="6">
        <v>-0.59799999999999598</v>
      </c>
      <c r="E3" s="6">
        <v>-260.07199999999898</v>
      </c>
      <c r="F3" s="6">
        <v>-0.63800000000000001</v>
      </c>
    </row>
    <row r="4" spans="1:6">
      <c r="A4" s="7">
        <v>0.1</v>
      </c>
      <c r="B4" s="6">
        <v>-1.0280714280000001</v>
      </c>
      <c r="C4" s="6">
        <v>-19.382000000000001</v>
      </c>
      <c r="D4" s="6">
        <v>-0.46000000000000801</v>
      </c>
      <c r="E4" s="6">
        <v>-175.97399999999999</v>
      </c>
      <c r="F4" s="6">
        <v>-0.44</v>
      </c>
    </row>
    <row r="5" spans="1:6">
      <c r="A5" s="7">
        <v>0.15</v>
      </c>
      <c r="B5" s="6">
        <v>-0.808499999999999</v>
      </c>
      <c r="C5" s="6">
        <v>-13.2460000000001</v>
      </c>
      <c r="D5" s="6">
        <v>-0.35999999999999899</v>
      </c>
      <c r="E5" s="6">
        <v>-117.122000000002</v>
      </c>
      <c r="F5" s="6">
        <v>-0.35999999999999899</v>
      </c>
    </row>
    <row r="6" spans="1:6">
      <c r="A6" s="7">
        <v>0.2</v>
      </c>
      <c r="B6" s="6">
        <v>-0.63100000200000295</v>
      </c>
      <c r="C6" s="6">
        <v>-8.2079999999999007</v>
      </c>
      <c r="D6" s="6">
        <v>-0.27000000000001001</v>
      </c>
      <c r="E6" s="6">
        <v>-83.35</v>
      </c>
      <c r="F6" s="6">
        <v>-0.28999999999999898</v>
      </c>
    </row>
    <row r="7" spans="1:6">
      <c r="A7" s="7">
        <v>0.25</v>
      </c>
      <c r="B7" s="6">
        <v>-0.453571420000003</v>
      </c>
      <c r="C7" s="6">
        <v>-6.13000000000011</v>
      </c>
      <c r="D7" s="6">
        <v>-0.22999999999998999</v>
      </c>
      <c r="E7" s="6">
        <v>-56.209999999999098</v>
      </c>
      <c r="F7" s="6">
        <v>-0.22999999999999701</v>
      </c>
    </row>
    <row r="8" spans="1:6">
      <c r="A8" s="7">
        <v>0.3</v>
      </c>
      <c r="B8" s="6">
        <v>-0.313499996</v>
      </c>
      <c r="C8" s="6">
        <v>-3.8800000000000199</v>
      </c>
      <c r="D8" s="6">
        <v>-0.15999999999999701</v>
      </c>
      <c r="E8" s="6">
        <v>-39.723999999999798</v>
      </c>
      <c r="F8" s="6">
        <v>-0.16</v>
      </c>
    </row>
    <row r="9" spans="1:6">
      <c r="A9" s="7">
        <v>0.35</v>
      </c>
      <c r="B9" s="6">
        <v>-0.198928572</v>
      </c>
      <c r="C9" s="6">
        <v>-2.6180000000000301</v>
      </c>
      <c r="D9" s="6">
        <v>-0.109999999999999</v>
      </c>
      <c r="E9" s="6">
        <v>-26.2619999999988</v>
      </c>
      <c r="F9" s="6">
        <v>-0.119999999999997</v>
      </c>
    </row>
    <row r="10" spans="1:6">
      <c r="A10" s="7">
        <v>0.4</v>
      </c>
      <c r="B10" s="6">
        <v>-0.12649999199999701</v>
      </c>
      <c r="C10" s="6">
        <v>-1.61400000000012</v>
      </c>
      <c r="D10" s="6">
        <v>-6.0000000000002301E-2</v>
      </c>
      <c r="E10" s="6">
        <v>-12.926000000000201</v>
      </c>
      <c r="F10" s="6">
        <v>-5.99999999999987E-2</v>
      </c>
    </row>
    <row r="11" spans="1:6">
      <c r="A11" s="7">
        <v>0.45</v>
      </c>
      <c r="B11" s="6">
        <v>-3.3500004000002498E-2</v>
      </c>
      <c r="C11" s="6">
        <v>-0.30400000000017802</v>
      </c>
      <c r="D11" s="6">
        <v>-3.0000000000001099E-2</v>
      </c>
      <c r="E11" s="6">
        <v>-1.07600000000092</v>
      </c>
      <c r="F11" s="6">
        <v>-1.00000000000051E-2</v>
      </c>
    </row>
    <row r="12" spans="1:6">
      <c r="A12" s="7">
        <v>0.5</v>
      </c>
      <c r="B12" s="6">
        <v>3.2857140000004399E-2</v>
      </c>
      <c r="C12" s="6">
        <v>1.01999999999998</v>
      </c>
      <c r="D12" s="6">
        <v>1.00000000000051E-2</v>
      </c>
      <c r="E12" s="6">
        <v>13.969999999999301</v>
      </c>
      <c r="F12" s="6">
        <v>4.0000000000006301E-2</v>
      </c>
    </row>
    <row r="13" spans="1:6">
      <c r="A13" s="7">
        <v>0.55000000000000004</v>
      </c>
      <c r="B13" s="6">
        <v>0.110428570000002</v>
      </c>
      <c r="C13" s="6">
        <v>2.6460000000000998</v>
      </c>
      <c r="D13" s="6">
        <v>0.05</v>
      </c>
      <c r="E13" s="6">
        <v>26.891999999999101</v>
      </c>
      <c r="F13" s="6">
        <v>8.0000000000002597E-2</v>
      </c>
    </row>
    <row r="14" spans="1:6">
      <c r="A14" s="7">
        <v>0.6</v>
      </c>
      <c r="B14" s="6">
        <v>0.20835714399999899</v>
      </c>
      <c r="C14" s="6">
        <v>4.0800000000001102</v>
      </c>
      <c r="D14" s="6">
        <v>9.0000000000003397E-2</v>
      </c>
      <c r="E14" s="6">
        <v>41.2619999999988</v>
      </c>
      <c r="F14" s="6">
        <v>0.13</v>
      </c>
    </row>
    <row r="15" spans="1:6">
      <c r="A15" s="7">
        <v>0.65</v>
      </c>
      <c r="B15" s="6">
        <v>0.31578571799999899</v>
      </c>
      <c r="C15" s="6">
        <v>5.5440000000002403</v>
      </c>
      <c r="D15" s="6">
        <v>0.12999999999999501</v>
      </c>
      <c r="E15" s="6">
        <v>59.537999999999698</v>
      </c>
      <c r="F15" s="6">
        <v>0.17</v>
      </c>
    </row>
    <row r="16" spans="1:6">
      <c r="A16" s="7">
        <v>0.7</v>
      </c>
      <c r="B16" s="6">
        <v>0.42685714600000202</v>
      </c>
      <c r="C16" s="6">
        <v>7.8900000000002501</v>
      </c>
      <c r="D16" s="6">
        <v>0.165000000000006</v>
      </c>
      <c r="E16" s="6">
        <v>74.453999999998601</v>
      </c>
      <c r="F16" s="6">
        <v>0.219999999999999</v>
      </c>
    </row>
    <row r="17" spans="1:6">
      <c r="A17" s="7">
        <v>0.75</v>
      </c>
      <c r="B17" s="6">
        <v>0.54178571000000597</v>
      </c>
      <c r="C17" s="6">
        <v>10.070000000000199</v>
      </c>
      <c r="D17" s="6">
        <v>0.219999999999999</v>
      </c>
      <c r="E17" s="6">
        <v>97.579999999998094</v>
      </c>
      <c r="F17" s="6">
        <v>0.260000000000005</v>
      </c>
    </row>
    <row r="18" spans="1:6">
      <c r="A18" s="7">
        <v>0.8</v>
      </c>
      <c r="B18" s="6">
        <v>0.66064285600000305</v>
      </c>
      <c r="C18" s="6">
        <v>13.2439999999999</v>
      </c>
      <c r="D18" s="6">
        <v>0.27200000000000901</v>
      </c>
      <c r="E18" s="6">
        <v>118.20200000000099</v>
      </c>
      <c r="F18" s="6">
        <v>0.32</v>
      </c>
    </row>
    <row r="19" spans="1:6">
      <c r="A19" s="7">
        <v>0.85</v>
      </c>
      <c r="B19" s="6">
        <v>0.80114285399999896</v>
      </c>
      <c r="C19" s="6">
        <v>17.4900000000003</v>
      </c>
      <c r="D19" s="6">
        <v>0.35200000000000697</v>
      </c>
      <c r="E19" s="6">
        <v>157.737999999999</v>
      </c>
      <c r="F19" s="6">
        <v>0.374000000000002</v>
      </c>
    </row>
    <row r="20" spans="1:6">
      <c r="A20" s="7">
        <v>0.9</v>
      </c>
      <c r="B20" s="6">
        <v>1.0786428619999999</v>
      </c>
      <c r="C20" s="6">
        <v>22.818000000000001</v>
      </c>
      <c r="D20" s="6">
        <v>0.45000000000000301</v>
      </c>
      <c r="E20" s="6">
        <v>200.231999999999</v>
      </c>
      <c r="F20" s="6">
        <v>0.45999999999999902</v>
      </c>
    </row>
    <row r="21" spans="1:6">
      <c r="A21" s="7">
        <v>0.95</v>
      </c>
      <c r="B21" s="6">
        <v>1.408785714</v>
      </c>
      <c r="C21" s="6">
        <v>30.568000000000101</v>
      </c>
      <c r="D21" s="6">
        <v>0.59000000000000297</v>
      </c>
      <c r="E21" s="6">
        <v>272.83200000000198</v>
      </c>
      <c r="F21" s="6">
        <v>0.61799999999999899</v>
      </c>
    </row>
    <row r="22" spans="1:6">
      <c r="A22" s="7">
        <v>1</v>
      </c>
      <c r="B22" s="6">
        <v>4.2682142799999996</v>
      </c>
      <c r="C22" s="6">
        <v>84.050000000000196</v>
      </c>
      <c r="D22" s="6">
        <v>1.92</v>
      </c>
      <c r="E22" s="6">
        <v>746.93999999999903</v>
      </c>
      <c r="F22" s="6">
        <v>1.26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4CF8-8416-4A1E-AF1D-13938A14748C}">
  <dimension ref="A1:N15"/>
  <sheetViews>
    <sheetView workbookViewId="0">
      <selection activeCell="M11" sqref="M11"/>
    </sheetView>
  </sheetViews>
  <sheetFormatPr defaultRowHeight="15.5"/>
  <sheetData>
    <row r="1" spans="1:14">
      <c r="A1" t="s">
        <v>7</v>
      </c>
      <c r="B1" t="s">
        <v>6</v>
      </c>
      <c r="C1" t="s">
        <v>29</v>
      </c>
      <c r="D1" t="s">
        <v>30</v>
      </c>
      <c r="E1" t="s">
        <v>32</v>
      </c>
      <c r="F1" t="s">
        <v>1</v>
      </c>
      <c r="G1" t="s">
        <v>2</v>
      </c>
      <c r="H1" t="s">
        <v>3</v>
      </c>
      <c r="I1" t="s">
        <v>4</v>
      </c>
    </row>
    <row r="2" spans="1:14">
      <c r="A2" s="4">
        <v>43581</v>
      </c>
      <c r="B2">
        <v>1.1154999999999999</v>
      </c>
      <c r="C2">
        <v>30031</v>
      </c>
      <c r="D2">
        <v>99.2</v>
      </c>
      <c r="E2">
        <v>40.799999999999997</v>
      </c>
      <c r="F2">
        <v>2939.88</v>
      </c>
      <c r="G2">
        <v>97.48</v>
      </c>
      <c r="H2">
        <v>26543.33</v>
      </c>
      <c r="I2">
        <v>40.03</v>
      </c>
      <c r="N2" s="4"/>
    </row>
    <row r="3" spans="1:14">
      <c r="A3" s="4">
        <v>43582</v>
      </c>
      <c r="B3">
        <v>1.1156999999999999</v>
      </c>
      <c r="C3">
        <v>30031</v>
      </c>
      <c r="D3">
        <v>99.2</v>
      </c>
      <c r="E3">
        <v>41.2</v>
      </c>
      <c r="N3" s="4"/>
    </row>
    <row r="4" spans="1:14">
      <c r="A4" s="4">
        <v>43583</v>
      </c>
      <c r="B4">
        <v>1.115</v>
      </c>
      <c r="C4">
        <v>30031</v>
      </c>
      <c r="D4">
        <v>99.2</v>
      </c>
      <c r="E4">
        <v>36.9</v>
      </c>
    </row>
    <row r="5" spans="1:14">
      <c r="A5" s="4">
        <v>43584</v>
      </c>
      <c r="B5">
        <v>1.1184000000000001</v>
      </c>
      <c r="C5">
        <v>30031</v>
      </c>
      <c r="D5">
        <v>99.2</v>
      </c>
      <c r="E5">
        <v>32.799999999999997</v>
      </c>
      <c r="F5">
        <v>2943.03</v>
      </c>
      <c r="G5">
        <v>97.69</v>
      </c>
      <c r="H5">
        <v>26554.39</v>
      </c>
      <c r="I5">
        <v>39.950000000000003</v>
      </c>
    </row>
    <row r="6" spans="1:14">
      <c r="A6" s="4">
        <v>43585</v>
      </c>
      <c r="B6">
        <v>1.1212</v>
      </c>
      <c r="C6">
        <v>30031</v>
      </c>
      <c r="D6">
        <v>99.2</v>
      </c>
      <c r="E6">
        <v>35.9</v>
      </c>
      <c r="F6">
        <v>2945.83</v>
      </c>
      <c r="G6">
        <v>97.83</v>
      </c>
      <c r="H6">
        <v>26592.91</v>
      </c>
      <c r="I6">
        <v>39.979999999999997</v>
      </c>
    </row>
    <row r="7" spans="1:14">
      <c r="A7" s="4">
        <v>43586</v>
      </c>
      <c r="B7">
        <v>1.1203000000000001</v>
      </c>
      <c r="C7">
        <v>29876</v>
      </c>
      <c r="D7">
        <v>99.2</v>
      </c>
      <c r="E7">
        <v>38.4</v>
      </c>
      <c r="F7">
        <v>2923.73</v>
      </c>
      <c r="G7">
        <v>97.52</v>
      </c>
      <c r="H7">
        <v>26430.14</v>
      </c>
      <c r="I7">
        <v>39.76</v>
      </c>
    </row>
    <row r="8" spans="1:14">
      <c r="A8" s="4">
        <v>43587</v>
      </c>
      <c r="B8">
        <v>1.1174999999999999</v>
      </c>
      <c r="C8">
        <v>29876</v>
      </c>
      <c r="D8">
        <v>99.2</v>
      </c>
      <c r="E8">
        <v>39</v>
      </c>
      <c r="F8">
        <v>2917.52</v>
      </c>
      <c r="H8">
        <v>26307.79</v>
      </c>
      <c r="I8">
        <v>39.81</v>
      </c>
    </row>
    <row r="9" spans="1:14">
      <c r="A9" s="4">
        <v>43588</v>
      </c>
      <c r="B9">
        <v>1.1207</v>
      </c>
      <c r="C9">
        <v>29876</v>
      </c>
      <c r="D9">
        <v>99.2</v>
      </c>
      <c r="E9">
        <v>37.200000000000003</v>
      </c>
      <c r="F9">
        <v>2945.64</v>
      </c>
      <c r="G9">
        <v>97.52</v>
      </c>
      <c r="H9">
        <v>26504.95</v>
      </c>
      <c r="I9">
        <v>40.33</v>
      </c>
    </row>
    <row r="10" spans="1:14">
      <c r="A10" s="4">
        <v>43589</v>
      </c>
      <c r="B10">
        <v>1.1207</v>
      </c>
      <c r="C10">
        <v>29876</v>
      </c>
      <c r="D10">
        <v>99.2</v>
      </c>
      <c r="E10">
        <v>33.1</v>
      </c>
    </row>
    <row r="11" spans="1:14">
      <c r="A11" s="4">
        <v>43590</v>
      </c>
      <c r="B11">
        <v>1.1200000000000001</v>
      </c>
      <c r="C11">
        <v>29876</v>
      </c>
      <c r="D11">
        <v>99.2</v>
      </c>
      <c r="E11">
        <v>37</v>
      </c>
    </row>
    <row r="12" spans="1:14">
      <c r="A12" s="4">
        <v>43591</v>
      </c>
      <c r="B12">
        <v>1.1197999999999999</v>
      </c>
      <c r="C12">
        <v>29876</v>
      </c>
      <c r="D12">
        <v>99.2</v>
      </c>
      <c r="E12">
        <v>38.1</v>
      </c>
      <c r="F12">
        <v>2932.47</v>
      </c>
      <c r="G12">
        <v>97.63</v>
      </c>
      <c r="H12">
        <v>26438.48</v>
      </c>
      <c r="I12">
        <v>39.47</v>
      </c>
    </row>
    <row r="13" spans="1:14">
      <c r="A13" s="4">
        <v>43592</v>
      </c>
      <c r="B13">
        <v>1.1193</v>
      </c>
      <c r="C13">
        <v>29876</v>
      </c>
      <c r="D13">
        <v>99.2</v>
      </c>
      <c r="E13">
        <v>36.1</v>
      </c>
      <c r="F13">
        <v>2884.05</v>
      </c>
      <c r="G13">
        <v>97.62</v>
      </c>
      <c r="H13">
        <v>25965.09</v>
      </c>
      <c r="I13">
        <v>38.729999999999997</v>
      </c>
    </row>
    <row r="14" spans="1:14">
      <c r="A14" s="4">
        <v>43593</v>
      </c>
      <c r="B14">
        <v>1.1197999999999999</v>
      </c>
      <c r="C14">
        <v>29876</v>
      </c>
      <c r="D14">
        <v>99.2</v>
      </c>
      <c r="E14">
        <v>32.200000000000003</v>
      </c>
      <c r="F14">
        <v>2879.42</v>
      </c>
      <c r="G14">
        <v>97.37</v>
      </c>
      <c r="H14">
        <v>25967.33</v>
      </c>
      <c r="I14">
        <v>38.630000000000003</v>
      </c>
    </row>
    <row r="15" spans="1:14">
      <c r="A15" s="4">
        <v>43594</v>
      </c>
      <c r="B15">
        <v>1.1220000000000001</v>
      </c>
      <c r="C15">
        <v>29876</v>
      </c>
      <c r="D15">
        <v>99.2</v>
      </c>
      <c r="E15">
        <v>33.4</v>
      </c>
      <c r="F15">
        <v>2870.72</v>
      </c>
      <c r="G15">
        <v>97.33</v>
      </c>
      <c r="H15">
        <v>25828.36</v>
      </c>
      <c r="I15">
        <v>38.08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0ED3-5178-46EB-862C-0CFF987E0D87}">
  <dimension ref="A1:B23"/>
  <sheetViews>
    <sheetView workbookViewId="0">
      <selection activeCell="A24" sqref="A24"/>
    </sheetView>
  </sheetViews>
  <sheetFormatPr defaultRowHeight="15.5"/>
  <sheetData>
    <row r="1" spans="1:2">
      <c r="A1" t="s">
        <v>37</v>
      </c>
    </row>
    <row r="2" spans="1:2">
      <c r="A2" t="s">
        <v>38</v>
      </c>
      <c r="B2" t="s">
        <v>39</v>
      </c>
    </row>
    <row r="3" spans="1:2">
      <c r="B3" t="s">
        <v>40</v>
      </c>
    </row>
    <row r="4" spans="1:2">
      <c r="B4" t="s">
        <v>41</v>
      </c>
    </row>
    <row r="5" spans="1:2">
      <c r="B5" t="s">
        <v>42</v>
      </c>
    </row>
    <row r="7" spans="1:2">
      <c r="A7" t="s">
        <v>43</v>
      </c>
    </row>
    <row r="15" spans="1:2">
      <c r="A15" t="s">
        <v>44</v>
      </c>
      <c r="B15" t="s">
        <v>45</v>
      </c>
    </row>
    <row r="16" spans="1:2">
      <c r="B16" t="s">
        <v>46</v>
      </c>
    </row>
    <row r="21" spans="1:2">
      <c r="A21" t="s">
        <v>51</v>
      </c>
      <c r="B21" t="s">
        <v>52</v>
      </c>
    </row>
    <row r="23" spans="1:2">
      <c r="A23" t="s">
        <v>53</v>
      </c>
      <c r="B2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</vt:lpstr>
      <vt:lpstr>OLD_weather_pred</vt:lpstr>
      <vt:lpstr>OLD_financial_pred</vt:lpstr>
      <vt:lpstr>weather_pred</vt:lpstr>
      <vt:lpstr>financial_pred</vt:lpstr>
      <vt:lpstr>misc_pred</vt:lpstr>
      <vt:lpstr>financial_diffs</vt:lpstr>
      <vt:lpstr>true_values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Kuker</dc:creator>
  <cp:lastModifiedBy>Nicole</cp:lastModifiedBy>
  <dcterms:created xsi:type="dcterms:W3CDTF">2022-02-13T20:32:38Z</dcterms:created>
  <dcterms:modified xsi:type="dcterms:W3CDTF">2022-04-10T22:00:43Z</dcterms:modified>
</cp:coreProperties>
</file>